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5200" windowHeight="11385"/>
  </bookViews>
  <sheets>
    <sheet name="Read Me" sheetId="411" r:id="rId1"/>
    <sheet name="Options" sheetId="53" state="hidden" r:id="rId2"/>
    <sheet name="Report" sheetId="1" r:id="rId3"/>
    <sheet name="Sheet2" sheetId="412" state="veryHidden" r:id="rId4"/>
    <sheet name="Sheet3" sheetId="413" state="veryHidden" r:id="rId5"/>
    <sheet name="Sheet4" sheetId="414" state="veryHidden" r:id="rId6"/>
    <sheet name="Sheet5" sheetId="415" state="veryHidden" r:id="rId7"/>
    <sheet name="Sheet6" sheetId="416" state="veryHidden" r:id="rId8"/>
    <sheet name="Sheet7" sheetId="417" state="veryHidden" r:id="rId9"/>
  </sheets>
  <definedNames>
    <definedName name="_xlnm.Print_Titles" localSheetId="2">Report!$2:$12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7" i="1"/>
  <c r="E8" i="1"/>
  <c r="E9" i="1"/>
  <c r="C13" i="1"/>
  <c r="D13" i="1"/>
  <c r="E13" i="1"/>
  <c r="F13" i="1"/>
  <c r="G13" i="1"/>
  <c r="J13" i="1"/>
  <c r="C14" i="1"/>
  <c r="D14" i="1"/>
  <c r="E14" i="1"/>
  <c r="F14" i="1"/>
  <c r="G14" i="1"/>
  <c r="J14" i="1"/>
  <c r="C15" i="1"/>
  <c r="D15" i="1"/>
  <c r="E15" i="1"/>
  <c r="F15" i="1"/>
  <c r="G15" i="1"/>
  <c r="J15" i="1"/>
  <c r="C16" i="1"/>
  <c r="D16" i="1"/>
  <c r="E16" i="1"/>
  <c r="F16" i="1"/>
  <c r="G16" i="1"/>
  <c r="J16" i="1"/>
  <c r="C17" i="1"/>
  <c r="D17" i="1"/>
  <c r="E17" i="1"/>
  <c r="F17" i="1"/>
  <c r="G17" i="1"/>
  <c r="J17" i="1"/>
  <c r="C18" i="1"/>
  <c r="D18" i="1"/>
  <c r="E18" i="1"/>
  <c r="F18" i="1"/>
  <c r="G18" i="1"/>
  <c r="J18" i="1"/>
  <c r="C19" i="1"/>
  <c r="D19" i="1"/>
  <c r="E19" i="1"/>
  <c r="F19" i="1"/>
  <c r="G19" i="1"/>
  <c r="J19" i="1"/>
  <c r="C20" i="1"/>
  <c r="D20" i="1"/>
  <c r="E20" i="1"/>
  <c r="F20" i="1"/>
  <c r="G20" i="1"/>
  <c r="J20" i="1"/>
  <c r="C21" i="1"/>
  <c r="D21" i="1"/>
  <c r="E21" i="1"/>
  <c r="F21" i="1"/>
  <c r="G21" i="1"/>
  <c r="J21" i="1"/>
  <c r="C22" i="1"/>
  <c r="D22" i="1"/>
  <c r="E22" i="1"/>
  <c r="F22" i="1"/>
  <c r="G22" i="1"/>
  <c r="J22" i="1"/>
  <c r="C23" i="1"/>
  <c r="D23" i="1"/>
  <c r="E23" i="1"/>
  <c r="F23" i="1"/>
  <c r="G23" i="1"/>
  <c r="J23" i="1"/>
  <c r="C24" i="1"/>
  <c r="D24" i="1"/>
  <c r="E24" i="1"/>
  <c r="F24" i="1"/>
  <c r="G24" i="1"/>
  <c r="J24" i="1"/>
  <c r="C25" i="1"/>
  <c r="D25" i="1"/>
  <c r="E25" i="1"/>
  <c r="F25" i="1"/>
  <c r="G25" i="1"/>
  <c r="J25" i="1"/>
  <c r="C26" i="1"/>
  <c r="D26" i="1"/>
  <c r="E26" i="1"/>
  <c r="F26" i="1"/>
  <c r="G26" i="1"/>
  <c r="J26" i="1"/>
  <c r="F5" i="53"/>
  <c r="F6" i="53"/>
  <c r="F7" i="53"/>
  <c r="E8" i="53"/>
  <c r="E10" i="1" s="1"/>
  <c r="F8" i="53"/>
  <c r="E9" i="53"/>
  <c r="E10" i="53"/>
  <c r="E29" i="1" l="1"/>
</calcChain>
</file>

<file path=xl/sharedStrings.xml><?xml version="1.0" encoding="utf-8"?>
<sst xmlns="http://schemas.openxmlformats.org/spreadsheetml/2006/main" count="472" uniqueCount="210">
  <si>
    <t>Item No.</t>
  </si>
  <si>
    <t>Description</t>
  </si>
  <si>
    <t>Location</t>
  </si>
  <si>
    <t>QOH</t>
  </si>
  <si>
    <t>Unit Cost</t>
  </si>
  <si>
    <t>Auto</t>
  </si>
  <si>
    <t>*</t>
  </si>
  <si>
    <t>Gen. Prod. Posting Group</t>
  </si>
  <si>
    <t>Product Group Code</t>
  </si>
  <si>
    <t>=NF($C15,"1 No.")</t>
  </si>
  <si>
    <t>=NF($C16,"1 No.")</t>
  </si>
  <si>
    <t>=NF($C17,"1 No.")</t>
  </si>
  <si>
    <t>=NF($C18,"1 No.")</t>
  </si>
  <si>
    <t>=NF($C19,"1 No.")</t>
  </si>
  <si>
    <t>=NF($C20,"1 No.")</t>
  </si>
  <si>
    <t>=NF($C21,"1 No.")</t>
  </si>
  <si>
    <t>=NF($C22,"1 No.")</t>
  </si>
  <si>
    <t>=NF($C23,"1 No.")</t>
  </si>
  <si>
    <t>=NF($C24,"1 No.")</t>
  </si>
  <si>
    <t>=NF($C25,"1 No.")</t>
  </si>
  <si>
    <t>=NF($C26,"1 No.")</t>
  </si>
  <si>
    <t>=NF($C15,"3 Description")</t>
  </si>
  <si>
    <t>=NF($C16,"3 Description")</t>
  </si>
  <si>
    <t>=NF($C17,"3 Description")</t>
  </si>
  <si>
    <t>=NF($C18,"3 Description")</t>
  </si>
  <si>
    <t>=NF($C19,"3 Description")</t>
  </si>
  <si>
    <t>=NF($C20,"3 Description")</t>
  </si>
  <si>
    <t>=NF($C21,"3 Description")</t>
  </si>
  <si>
    <t>=NF($C22,"3 Description")</t>
  </si>
  <si>
    <t>=NF($C23,"3 Description")</t>
  </si>
  <si>
    <t>=NF($C24,"3 Description")</t>
  </si>
  <si>
    <t>=NF($C25,"3 Description")</t>
  </si>
  <si>
    <t>=NF($C26,"3 Description")</t>
  </si>
  <si>
    <t>=NF($C15,"91 Gen. Prod. Posting Group")</t>
  </si>
  <si>
    <t>=NF($C16,"91 Gen. Prod. Posting Group")</t>
  </si>
  <si>
    <t>=NF($C17,"91 Gen. Prod. Posting Group")</t>
  </si>
  <si>
    <t>=NF($C18,"91 Gen. Prod. Posting Group")</t>
  </si>
  <si>
    <t>=NF($C19,"91 Gen. Prod. Posting Group")</t>
  </si>
  <si>
    <t>=NF($C20,"91 Gen. Prod. Posting Group")</t>
  </si>
  <si>
    <t>=NF($C21,"91 Gen. Prod. Posting Group")</t>
  </si>
  <si>
    <t>=NF($C22,"91 Gen. Prod. Posting Group")</t>
  </si>
  <si>
    <t>=NF($C23,"91 Gen. Prod. Posting Group")</t>
  </si>
  <si>
    <t>=NF($C24,"91 Gen. Prod. Posting Group")</t>
  </si>
  <si>
    <t>=NF($C25,"91 Gen. Prod. Posting Group")</t>
  </si>
  <si>
    <t>=NF($C26,"91 Gen. Prod. Posting Group")</t>
  </si>
  <si>
    <t>=NF($C15,"5704 Product Group Code")</t>
  </si>
  <si>
    <t>=NF($C16,"5704 Product Group Code")</t>
  </si>
  <si>
    <t>=NF($C17,"5704 Product Group Code")</t>
  </si>
  <si>
    <t>=NF($C18,"5704 Product Group Code")</t>
  </si>
  <si>
    <t>=NF($C19,"5704 Product Group Code")</t>
  </si>
  <si>
    <t>=NF($C20,"5704 Product Group Code")</t>
  </si>
  <si>
    <t>=NF($C21,"5704 Product Group Code")</t>
  </si>
  <si>
    <t>=NF($C22,"5704 Product Group Code")</t>
  </si>
  <si>
    <t>=NF($C23,"5704 Product Group Code")</t>
  </si>
  <si>
    <t>=NF($C24,"5704 Product Group Code")</t>
  </si>
  <si>
    <t>=NF($C25,"5704 Product Group Code")</t>
  </si>
  <si>
    <t>=NF($C26,"5704 Product Group Code")</t>
  </si>
  <si>
    <t>&gt;0</t>
  </si>
  <si>
    <t>Title</t>
  </si>
  <si>
    <t>Value</t>
  </si>
  <si>
    <t>Lookup</t>
  </si>
  <si>
    <t>Field</t>
  </si>
  <si>
    <t>1 No.</t>
  </si>
  <si>
    <t>91 Gen. Prod. Posting Group</t>
  </si>
  <si>
    <t>5704 Product Group Code</t>
  </si>
  <si>
    <t>67 Location Filter</t>
  </si>
  <si>
    <t>68 Inventory</t>
  </si>
  <si>
    <t>Option</t>
  </si>
  <si>
    <t>Message</t>
  </si>
  <si>
    <t>Tooltip</t>
  </si>
  <si>
    <t>=NL("Lookup","32 Item Ledger Entry","8 Location Code")</t>
  </si>
  <si>
    <t>No Activity since Date</t>
  </si>
  <si>
    <t>Report Filters</t>
  </si>
  <si>
    <t>=Options!$E$5</t>
  </si>
  <si>
    <t>=Options!$E$6</t>
  </si>
  <si>
    <t>=Options!$E$7</t>
  </si>
  <si>
    <t>=Options!$E$8</t>
  </si>
  <si>
    <t>Hide</t>
  </si>
  <si>
    <t>Inventory with No Activity</t>
  </si>
  <si>
    <t>Fit</t>
  </si>
  <si>
    <t>No sales or purchase activity since:</t>
  </si>
  <si>
    <t>=NF($C15,"22 Unit Cost")</t>
  </si>
  <si>
    <t>Report Date</t>
  </si>
  <si>
    <t>=NP("Eval","=today()")</t>
  </si>
  <si>
    <t>=NF($C16,"22 Unit Cost")</t>
  </si>
  <si>
    <t>=NF($C17,"22 Unit Cost")</t>
  </si>
  <si>
    <t>=NF($C18,"22 Unit Cost")</t>
  </si>
  <si>
    <t>=NF($C19,"22 Unit Cost")</t>
  </si>
  <si>
    <t>=NF($C20,"22 Unit Cost")</t>
  </si>
  <si>
    <t>=NF($C21,"22 Unit Cost")</t>
  </si>
  <si>
    <t>=NF($C22,"22 Unit Cost")</t>
  </si>
  <si>
    <t>=NF($C23,"22 Unit Cost")</t>
  </si>
  <si>
    <t>=NF($C24,"22 Unit Cost")</t>
  </si>
  <si>
    <t>=NF($C25,"22 Unit Cost")</t>
  </si>
  <si>
    <t>=NF($C26,"22 Unit Cost")</t>
  </si>
  <si>
    <t>Auto+Hide+Values</t>
  </si>
  <si>
    <t xml:space="preserve">Report Readme </t>
  </si>
  <si>
    <t>About the report</t>
  </si>
  <si>
    <t>Version of Jet</t>
  </si>
  <si>
    <t>Click here for downloads</t>
  </si>
  <si>
    <t>Questions About This Report</t>
  </si>
  <si>
    <t>Click here to contact sample reports</t>
  </si>
  <si>
    <t>Services</t>
  </si>
  <si>
    <t>Training</t>
  </si>
  <si>
    <t>Sales</t>
  </si>
  <si>
    <t>Disclaimer</t>
  </si>
  <si>
    <t>Copyrights</t>
  </si>
  <si>
    <t>=NF($C13,"1 No.")</t>
  </si>
  <si>
    <t>=NF($C13,"3 Description")</t>
  </si>
  <si>
    <t>=NF($C13,"91 Gen. Prod. Posting Group")</t>
  </si>
  <si>
    <t>=NF($C13,"5704 Product Group Code")</t>
  </si>
  <si>
    <t>=NF($C13,"68 Inventory","67 Location Filter",$E$10)</t>
  </si>
  <si>
    <t>=NF($C13,"22 Unit Cost")</t>
  </si>
  <si>
    <t>=NF($C14,"1 No.")</t>
  </si>
  <si>
    <t>=NF($C14,"3 Description")</t>
  </si>
  <si>
    <t>=NF($C14,"91 Gen. Prod. Posting Group")</t>
  </si>
  <si>
    <t>=NF($C14,"5704 Product Group Code")</t>
  </si>
  <si>
    <t>=NF($C14,"68 Inventory","67 Location Filter",$E$10)</t>
  </si>
  <si>
    <t>=NF($C15,"68 Inventory","67 Location Filter",$E$10)</t>
  </si>
  <si>
    <t>=NF($C16,"68 Inventory","67 Location Filter",$E$10)</t>
  </si>
  <si>
    <t>=NF($C17,"68 Inventory","67 Location Filter",$E$10)</t>
  </si>
  <si>
    <t>=NF($C18,"68 Inventory","67 Location Filter",$E$10)</t>
  </si>
  <si>
    <t>=NF($C19,"68 Inventory","67 Location Filter",$E$10)</t>
  </si>
  <si>
    <t>=NF($C20,"68 Inventory","67 Location Filter",$E$10)</t>
  </si>
  <si>
    <t>=NF($C21,"68 Inventory","67 Location Filter",$E$10)</t>
  </si>
  <si>
    <t>=NF($C22,"68 Inventory","67 Location Filter",$E$10)</t>
  </si>
  <si>
    <t>=NF($C23,"68 Inventory","67 Location Filter",$E$10)</t>
  </si>
  <si>
    <t>=NF($C24,"68 Inventory","67 Location Filter",$E$10)</t>
  </si>
  <si>
    <t>=NF($C25,"68 Inventory","67 Location Filter",$E$10)</t>
  </si>
  <si>
    <t>=NF($C26,"68 Inventory","67 Location Filter",$E$10)</t>
  </si>
  <si>
    <t>=NF($C14,"22 Unit Cost")</t>
  </si>
  <si>
    <t>Total Items:</t>
  </si>
  <si>
    <t>=SUBTOTAL(102,H13:H14)</t>
  </si>
  <si>
    <t>Filters</t>
  </si>
  <si>
    <t>Typically enter a date 1 year ago.  Use NAV date format</t>
  </si>
  <si>
    <t>=NP("DateFilter",$E$9)</t>
  </si>
  <si>
    <t>=Options!$E$9</t>
  </si>
  <si>
    <t>=NL("Last","32 Item Ledger Entry","3 Posting Date","2 Item No.",$D13,"4 Entry Type","Sale","8 Location Code",Options!$E$8,"+3 Posting Date","*")</t>
  </si>
  <si>
    <t>=NL("Last","32 Item Ledger Entry","3 Posting Date","2 Item No.",$D13,"4 Entry Type","Purchase","8 Location Code",Options!$E$8,"+3 Posting Date","*")</t>
  </si>
  <si>
    <t>=NL("Last","32 Item Ledger Entry","3 Posting Date","2 Item No.",$D14,"4 Entry Type","Sale","8 Location Code",Options!$E$8,"+3 Posting Date","*")</t>
  </si>
  <si>
    <t>=NL("Last","32 Item Ledger Entry","3 Posting Date","2 Item No.",$D15,"4 Entry Type","Sale","8 Location Code",Options!$E$8,"+3 Posting Date","*")</t>
  </si>
  <si>
    <t>=NL("Last","32 Item Ledger Entry","3 Posting Date","2 Item No.",$D16,"4 Entry Type","Sale","8 Location Code",Options!$E$8,"+3 Posting Date","*")</t>
  </si>
  <si>
    <t>=NL("Last","32 Item Ledger Entry","3 Posting Date","2 Item No.",$D17,"4 Entry Type","Sale","8 Location Code",Options!$E$8,"+3 Posting Date","*")</t>
  </si>
  <si>
    <t>=NL("Last","32 Item Ledger Entry","3 Posting Date","2 Item No.",$D18,"4 Entry Type","Sale","8 Location Code",Options!$E$8,"+3 Posting Date","*")</t>
  </si>
  <si>
    <t>=NL("Last","32 Item Ledger Entry","3 Posting Date","2 Item No.",$D19,"4 Entry Type","Sale","8 Location Code",Options!$E$8,"+3 Posting Date","*")</t>
  </si>
  <si>
    <t>=NL("Last","32 Item Ledger Entry","3 Posting Date","2 Item No.",$D20,"4 Entry Type","Sale","8 Location Code",Options!$E$8,"+3 Posting Date","*")</t>
  </si>
  <si>
    <t>=NL("Last","32 Item Ledger Entry","3 Posting Date","2 Item No.",$D21,"4 Entry Type","Sale","8 Location Code",Options!$E$8,"+3 Posting Date","*")</t>
  </si>
  <si>
    <t>=NL("Last","32 Item Ledger Entry","3 Posting Date","2 Item No.",$D22,"4 Entry Type","Sale","8 Location Code",Options!$E$8,"+3 Posting Date","*")</t>
  </si>
  <si>
    <t>=NL("Last","32 Item Ledger Entry","3 Posting Date","2 Item No.",$D23,"4 Entry Type","Sale","8 Location Code",Options!$E$8,"+3 Posting Date","*")</t>
  </si>
  <si>
    <t>=NL("Last","32 Item Ledger Entry","3 Posting Date","2 Item No.",$D24,"4 Entry Type","Sale","8 Location Code",Options!$E$8,"+3 Posting Date","*")</t>
  </si>
  <si>
    <t>=NL("Last","32 Item Ledger Entry","3 Posting Date","2 Item No.",$D25,"4 Entry Type","Sale","8 Location Code",Options!$E$8,"+3 Posting Date","*")</t>
  </si>
  <si>
    <t>=NL("Last","32 Item Ledger Entry","3 Posting Date","2 Item No.",$D26,"4 Entry Type","Sale","8 Location Code",Options!$E$8,"+3 Posting Date","*")</t>
  </si>
  <si>
    <t>=NL("Last","32 Item Ledger Entry","3 Posting Date","2 Item No.",$D14,"4 Entry Type","Purchase","8 Location Code",Options!$E$8,"+3 Posting Date","*")</t>
  </si>
  <si>
    <t>=NL("Last","32 Item Ledger Entry","3 Posting Date","2 Item No.",$D15,"4 Entry Type","Purchase","8 Location Code",Options!$E$8,"+3 Posting Date","*")</t>
  </si>
  <si>
    <t>=NL("Last","32 Item Ledger Entry","3 Posting Date","2 Item No.",$D16,"4 Entry Type","Purchase","8 Location Code",Options!$E$8,"+3 Posting Date","*")</t>
  </si>
  <si>
    <t>=NL("Last","32 Item Ledger Entry","3 Posting Date","2 Item No.",$D17,"4 Entry Type","Purchase","8 Location Code",Options!$E$8,"+3 Posting Date","*")</t>
  </si>
  <si>
    <t>=NL("Last","32 Item Ledger Entry","3 Posting Date","2 Item No.",$D18,"4 Entry Type","Purchase","8 Location Code",Options!$E$8,"+3 Posting Date","*")</t>
  </si>
  <si>
    <t>=NL("Last","32 Item Ledger Entry","3 Posting Date","2 Item No.",$D19,"4 Entry Type","Purchase","8 Location Code",Options!$E$8,"+3 Posting Date","*")</t>
  </si>
  <si>
    <t>=NL("Last","32 Item Ledger Entry","3 Posting Date","2 Item No.",$D20,"4 Entry Type","Purchase","8 Location Code",Options!$E$8,"+3 Posting Date","*")</t>
  </si>
  <si>
    <t>=NL("Last","32 Item Ledger Entry","3 Posting Date","2 Item No.",$D21,"4 Entry Type","Purchase","8 Location Code",Options!$E$8,"+3 Posting Date","*")</t>
  </si>
  <si>
    <t>=NL("Last","32 Item Ledger Entry","3 Posting Date","2 Item No.",$D22,"4 Entry Type","Purchase","8 Location Code",Options!$E$8,"+3 Posting Date","*")</t>
  </si>
  <si>
    <t>=NL("Last","32 Item Ledger Entry","3 Posting Date","2 Item No.",$D23,"4 Entry Type","Purchase","8 Location Code",Options!$E$8,"+3 Posting Date","*")</t>
  </si>
  <si>
    <t>=NL("Last","32 Item Ledger Entry","3 Posting Date","2 Item No.",$D24,"4 Entry Type","Purchase","8 Location Code",Options!$E$8,"+3 Posting Date","*")</t>
  </si>
  <si>
    <t>=NL("Last","32 Item Ledger Entry","3 Posting Date","2 Item No.",$D25,"4 Entry Type","Purchase","8 Location Code",Options!$E$8,"+3 Posting Date","*")</t>
  </si>
  <si>
    <t>=NL("Last","32 Item Ledger Entry","3 Posting Date","2 Item No.",$D26,"4 Entry Type","Purchase","8 Location Code",Options!$E$8,"+3 Posting Date","*")</t>
  </si>
  <si>
    <t>="*"</t>
  </si>
  <si>
    <t>=NL("Lookup","27 Item",{"1 No.","3 Description"},"68 Inventory",$E$4)</t>
  </si>
  <si>
    <t>=NL("Lookup","27 Item","91 Gen. Prod. Posting Group","68 Inventory",$E$4)</t>
  </si>
  <si>
    <t>=NL("Lookup","27 Item","5704 Product Group Code","68 Inventory",$E$4)</t>
  </si>
  <si>
    <t>Last Ship Date</t>
  </si>
  <si>
    <t>Last Rcpt Date</t>
  </si>
  <si>
    <t>Date Filter</t>
  </si>
  <si>
    <t>=NL("Rows","27 Item",,"1 No.",NP("Difference",NL("Filter","27 Item","1 No.","Filters=",Options!$D$4:$E$8),NL("Filter","32 Item Ledger Entry","2 Item No.","4 Entry Type","Sale|Purchase","3 Posting Date",Options!$E$10,"8 Location Code",Options!$E$8)))</t>
  </si>
  <si>
    <t>Getting Help</t>
  </si>
  <si>
    <t>Modifying this report</t>
  </si>
  <si>
    <t>This report can be modified by entering into design mode from the Jet tab.</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</si>
  <si>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</si>
  <si>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</si>
  <si>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</si>
  <si>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</si>
  <si>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</si>
  <si>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</si>
  <si>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</si>
  <si>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</si>
  <si>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</si>
  <si>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</si>
  <si>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</si>
  <si>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</si>
  <si>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 provides info about items in inventory that have neither been shipped nor received since a provided date.   A list of records from the Item table is retrieved where there is a balance on hand based on some filter(s).  Items that have had a Shipment or Receipt, as determined by an entry in the Item Ledger Entry table since a provided date, are excluded from the list.
Dates used in filtering must be formatted to the same format used in NAV.
Manufacturers may want to also look at including consumption quantities and transactions as filters and activity.  The tooltip offered for the "No Activity since Date" option is merely a suggestion.  The Unit Cost from the Item table is provided merely as information, not as a statement of value.  The actual value of inventory is difficult to calculate, particularly depending on your organization's costing method, so it is not provided here.</t>
  </si>
  <si>
    <t>="01/12/18"</t>
  </si>
  <si>
    <t>Auto+Hide+Hidesheet+Formulas=Sheet2,Sheet3+FormulasOnly</t>
  </si>
  <si>
    <t>Auto+Hide+Values+Formulas=Sheet4,Sheet5+FormulasOnly</t>
  </si>
  <si>
    <t>Auto+Hide+Hidesheet+Formulas=Sheet6,Sheet2,Sheet3</t>
  </si>
  <si>
    <t>Auto+Hide+Hidesheet+Formulas=Sheet6,Sheet2,Sheet3+FormulasOnly</t>
  </si>
  <si>
    <t>Auto+Hide+Values+Formulas=Sheet7,Sheet4,Sheet5</t>
  </si>
  <si>
    <t>="""NAV Direct"",""CRONUS JetCorp USA"",""27"",""1"",""C100012"""</t>
  </si>
  <si>
    <t>="""NAV Direct"",""CRONUS JetCorp USA"",""27"",""1"",""C100013"""</t>
  </si>
  <si>
    <t>="""NAV Direct"",""CRONUS JetCorp USA"",""27"",""1"",""C100015"""</t>
  </si>
  <si>
    <t>="""NAV Direct"",""CRONUS JetCorp USA"",""27"",""1"",""C100016"""</t>
  </si>
  <si>
    <t>="""NAV Direct"",""CRONUS JetCorp USA"",""27"",""1"",""C100057"""</t>
  </si>
  <si>
    <t>="""NAV Direct"",""CRONUS JetCorp USA"",""27"",""1"",""C100058"""</t>
  </si>
  <si>
    <t>="""NAV Direct"",""CRONUS JetCorp USA"",""27"",""1"",""C100059"""</t>
  </si>
  <si>
    <t>="""NAV Direct"",""CRONUS JetCorp USA"",""27"",""1"",""C100060"""</t>
  </si>
  <si>
    <t>="""NAV Direct"",""CRONUS JetCorp USA"",""27"",""1"",""C100064"""</t>
  </si>
  <si>
    <t>="""NAV Direct"",""CRONUS JetCorp USA"",""27"",""1"",""C100065"""</t>
  </si>
  <si>
    <t>="""NAV Direct"",""CRONUS JetCorp USA"",""27"",""1"",""E100036"""</t>
  </si>
  <si>
    <t>="""NAV Direct"",""CRONUS JetCorp USA"",""27"",""1"",""E100037"""</t>
  </si>
  <si>
    <t>="""NAV Direct"",""CRONUS JetCorp USA"",""27"",""1"",""S100022"""</t>
  </si>
  <si>
    <t>=SUBTOTAL(102,H13:H27)</t>
  </si>
  <si>
    <t>Auto+Hide+Values+Formulas=Sheet7,Sheet4,Sheet5+FormulasOnly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</si>
</sst>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0"/>
      <name val="Calibri"/>
      <family val="2"/>
      <scheme val="minor"/>
    </font>
    <font>
      <sz val="11"/>
      <color theme="7" tint="-0.249977111117893"/>
      <name val="Calibri"/>
      <family val="2"/>
      <scheme val="minor"/>
    </font>
    <font>
      <b/>
      <sz val="11"/>
      <color theme="7" tint="-0.249977111117893"/>
      <name val="Calibri"/>
      <family val="2"/>
      <scheme val="minor"/>
    </font>
    <font>
      <b/>
      <sz val="11"/>
      <color theme="7" tint="-0.499984740745262"/>
      <name val="Calibri"/>
      <family val="2"/>
      <scheme val="minor"/>
    </font>
    <font>
      <sz val="11"/>
      <color theme="0" tint="-0.34998626667073579"/>
      <name val="Calibri"/>
      <family val="2"/>
      <scheme val="minor"/>
    </font>
    <font>
      <b/>
      <sz val="16"/>
      <color theme="0"/>
      <name val="Calibri"/>
      <family val="2"/>
      <scheme val="minor"/>
    </font>
    <font>
      <sz val="11"/>
      <color theme="7" tint="-0.499984740745262"/>
      <name val="Calibri"/>
      <family val="2"/>
      <scheme val="minor"/>
    </font>
    <font>
      <sz val="10"/>
      <name val="Arial"/>
      <family val="2"/>
    </font>
    <font>
      <sz val="10"/>
      <name val="Segoe UI"/>
      <family val="2"/>
    </font>
    <font>
      <u/>
      <sz val="10"/>
      <color indexed="12"/>
      <name val="Arial"/>
      <family val="2"/>
    </font>
    <font>
      <u/>
      <sz val="10"/>
      <color indexed="12"/>
      <name val="Segoe UI"/>
      <family val="2"/>
    </font>
    <font>
      <b/>
      <sz val="11"/>
      <color theme="1"/>
      <name val="Calibri"/>
      <family val="2"/>
      <scheme val="minor"/>
    </font>
    <font>
      <sz val="10"/>
      <color theme="1"/>
      <name val="Segoe UI"/>
      <family val="2"/>
    </font>
    <font>
      <b/>
      <sz val="20"/>
      <color rgb="FFDA4848"/>
      <name val="Segoe UI"/>
      <family val="2"/>
    </font>
    <font>
      <b/>
      <sz val="10"/>
      <color theme="1"/>
      <name val="Segoe UI"/>
      <family val="2"/>
    </font>
  </fonts>
  <fills count="4">
    <fill>
      <patternFill patternType="none"/>
    </fill>
    <fill>
      <patternFill patternType="gray125"/>
    </fill>
    <fill>
      <patternFill patternType="solid">
        <fgColor theme="7" tint="-0.499984740745262"/>
        <bgColor indexed="64"/>
      </patternFill>
    </fill>
    <fill>
      <patternFill patternType="solid">
        <fgColor indexed="9"/>
        <bgColor indexed="64"/>
      </patternFill>
    </fill>
  </fills>
  <borders count="11">
    <border>
      <left/>
      <right/>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hair">
        <color theme="7" tint="-0.24994659260841701"/>
      </right>
      <top style="hair">
        <color theme="7" tint="-0.24994659260841701"/>
      </top>
      <bottom/>
      <diagonal/>
    </border>
    <border>
      <left style="hair">
        <color theme="7" tint="-0.24994659260841701"/>
      </left>
      <right style="hair">
        <color theme="7" tint="-0.24994659260841701"/>
      </right>
      <top style="hair">
        <color theme="7" tint="-0.24994659260841701"/>
      </top>
      <bottom/>
      <diagonal/>
    </border>
    <border>
      <left/>
      <right/>
      <top style="thin">
        <color theme="7" tint="-0.499984740745262"/>
      </top>
      <bottom/>
      <diagonal/>
    </border>
    <border>
      <left style="hair">
        <color theme="7" tint="-0.24994659260841701"/>
      </left>
      <right style="thin">
        <color theme="7" tint="-0.499984740745262"/>
      </right>
      <top style="hair">
        <color theme="7" tint="-0.24994659260841701"/>
      </top>
      <bottom/>
      <diagonal/>
    </border>
    <border>
      <left/>
      <right/>
      <top/>
      <bottom style="thin">
        <color theme="7" tint="-0.499984740745262"/>
      </bottom>
      <diagonal/>
    </border>
    <border>
      <left style="thin">
        <color theme="7" tint="-0.499984740745262"/>
      </left>
      <right style="hair">
        <color theme="7" tint="-0.24994659260841701"/>
      </right>
      <top/>
      <bottom style="hair">
        <color theme="7" tint="-0.24994659260841701"/>
      </bottom>
      <diagonal/>
    </border>
    <border>
      <left style="hair">
        <color theme="7" tint="-0.24994659260841701"/>
      </left>
      <right style="hair">
        <color theme="7" tint="-0.24994659260841701"/>
      </right>
      <top/>
      <bottom style="hair">
        <color theme="7" tint="-0.24994659260841701"/>
      </bottom>
      <diagonal/>
    </border>
    <border>
      <left style="hair">
        <color theme="7" tint="-0.24994659260841701"/>
      </left>
      <right style="thin">
        <color theme="7" tint="-0.499984740745262"/>
      </right>
      <top/>
      <bottom style="hair">
        <color theme="7" tint="-0.24994659260841701"/>
      </bottom>
      <diagonal/>
    </border>
    <border>
      <left/>
      <right/>
      <top style="thin">
        <color theme="7" tint="-0.499984740745262"/>
      </top>
      <bottom style="double">
        <color theme="7" tint="-0.499984740745262"/>
      </bottom>
      <diagonal/>
    </border>
  </borders>
  <cellStyleXfs count="4">
    <xf numFmtId="0" fontId="0" fillId="0" borderId="0"/>
    <xf numFmtId="0" fontId="8"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33">
    <xf numFmtId="0" fontId="0" fillId="0" borderId="0" xfId="0"/>
    <xf numFmtId="0" fontId="0" fillId="0" borderId="0" xfId="0" quotePrefix="1"/>
    <xf numFmtId="14" fontId="0" fillId="0" borderId="0" xfId="0" applyNumberFormat="1"/>
    <xf numFmtId="0" fontId="0" fillId="0" borderId="0" xfId="0" applyBorder="1"/>
    <xf numFmtId="0" fontId="2" fillId="0" borderId="1" xfId="0" applyFont="1" applyBorder="1"/>
    <xf numFmtId="0" fontId="1" fillId="2" borderId="1" xfId="0" applyFont="1" applyFill="1" applyBorder="1"/>
    <xf numFmtId="14" fontId="3" fillId="0" borderId="0" xfId="0" applyNumberFormat="1" applyFont="1" applyAlignment="1">
      <alignment horizontal="left"/>
    </xf>
    <xf numFmtId="0" fontId="0" fillId="2" borderId="0" xfId="0" applyFill="1"/>
    <xf numFmtId="0" fontId="5" fillId="0" borderId="0" xfId="0" applyFont="1"/>
    <xf numFmtId="0" fontId="2" fillId="0" borderId="0" xfId="0" applyFont="1" applyAlignment="1">
      <alignment horizontal="right"/>
    </xf>
    <xf numFmtId="0" fontId="6" fillId="2" borderId="0" xfId="0" applyFont="1" applyFill="1"/>
    <xf numFmtId="0" fontId="2" fillId="0" borderId="0" xfId="0" applyNumberFormat="1" applyFont="1" applyAlignment="1"/>
    <xf numFmtId="14" fontId="2" fillId="0" borderId="0" xfId="0" applyNumberFormat="1" applyFont="1" applyAlignment="1"/>
    <xf numFmtId="0" fontId="7" fillId="0" borderId="2" xfId="0" applyFont="1" applyBorder="1"/>
    <xf numFmtId="0" fontId="7" fillId="0" borderId="3" xfId="0" applyFont="1" applyBorder="1"/>
    <xf numFmtId="0" fontId="7" fillId="0" borderId="5" xfId="0" applyFont="1" applyBorder="1"/>
    <xf numFmtId="0" fontId="7" fillId="0" borderId="4" xfId="0" applyFont="1" applyBorder="1"/>
    <xf numFmtId="0" fontId="7" fillId="0" borderId="7" xfId="0" applyFont="1" applyBorder="1"/>
    <xf numFmtId="0" fontId="7" fillId="0" borderId="8" xfId="0" applyFont="1" applyBorder="1"/>
    <xf numFmtId="14" fontId="7" fillId="0" borderId="8" xfId="0" applyNumberFormat="1" applyFont="1" applyBorder="1"/>
    <xf numFmtId="14" fontId="7" fillId="0" borderId="9" xfId="0" applyNumberFormat="1" applyFont="1" applyBorder="1"/>
    <xf numFmtId="0" fontId="1" fillId="2" borderId="6" xfId="0" applyFont="1" applyFill="1" applyBorder="1"/>
    <xf numFmtId="0" fontId="9" fillId="3" borderId="0" xfId="1" applyFont="1" applyFill="1" applyAlignment="1">
      <alignment vertical="top" wrapText="1"/>
    </xf>
    <xf numFmtId="0" fontId="4" fillId="0" borderId="10" xfId="0" applyFont="1" applyBorder="1"/>
    <xf numFmtId="0" fontId="4" fillId="0" borderId="10" xfId="0" applyFont="1" applyBorder="1" applyAlignment="1">
      <alignment horizontal="left"/>
    </xf>
    <xf numFmtId="0" fontId="12" fillId="0" borderId="0" xfId="0" applyFont="1"/>
    <xf numFmtId="0" fontId="4" fillId="0" borderId="0" xfId="0" applyFont="1" applyBorder="1"/>
    <xf numFmtId="0" fontId="13" fillId="0" borderId="0" xfId="0" applyFont="1"/>
    <xf numFmtId="0" fontId="13" fillId="0" borderId="0" xfId="0" applyFont="1" applyAlignment="1">
      <alignment vertical="top"/>
    </xf>
    <xf numFmtId="0" fontId="13" fillId="0" borderId="0" xfId="0" applyFont="1" applyAlignment="1">
      <alignment vertical="top" wrapText="1"/>
    </xf>
    <xf numFmtId="0" fontId="14" fillId="0" borderId="0" xfId="0" applyFont="1" applyAlignment="1">
      <alignment vertical="top"/>
    </xf>
    <xf numFmtId="0" fontId="15" fillId="0" borderId="0" xfId="0" applyFont="1" applyAlignment="1">
      <alignment vertical="top"/>
    </xf>
    <xf numFmtId="0" fontId="11" fillId="0" borderId="0" xfId="2" applyFont="1" applyAlignment="1" applyProtection="1">
      <alignment vertical="top"/>
    </xf>
  </cellXfs>
  <cellStyles count="4">
    <cellStyle name="Hyperlink" xfId="2" builtinId="8"/>
    <cellStyle name="Hyperlink 3" xfId="3"/>
    <cellStyle name="Normal" xfId="0" builtinId="0"/>
    <cellStyle name="Normal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tabSelected="1" workbookViewId="0"/>
  </sheetViews>
  <sheetFormatPr defaultColWidth="9.140625" defaultRowHeight="14.25" x14ac:dyDescent="0.25"/>
  <cols>
    <col min="1" max="1" width="4.42578125" style="27" hidden="1" customWidth="1"/>
    <col min="2" max="2" width="9.140625" style="27"/>
    <col min="3" max="3" width="32" style="28" bestFit="1" customWidth="1"/>
    <col min="4" max="4" width="77.28515625" style="29" customWidth="1"/>
    <col min="5" max="5" width="10.140625" style="28" customWidth="1"/>
    <col min="6" max="16384" width="9.140625" style="27"/>
  </cols>
  <sheetData>
    <row r="1" spans="1:5" ht="14.25" hidden="1" customHeight="1" x14ac:dyDescent="0.25">
      <c r="A1" s="27" t="s">
        <v>95</v>
      </c>
    </row>
    <row r="7" spans="1:5" ht="30.75" x14ac:dyDescent="0.25">
      <c r="C7" s="30" t="s">
        <v>96</v>
      </c>
    </row>
    <row r="9" spans="1:5" ht="199.5" x14ac:dyDescent="0.25">
      <c r="C9" s="31" t="s">
        <v>97</v>
      </c>
      <c r="D9" s="22" t="s">
        <v>188</v>
      </c>
    </row>
    <row r="10" spans="1:5" x14ac:dyDescent="0.25">
      <c r="C10" s="31"/>
    </row>
    <row r="11" spans="1:5" x14ac:dyDescent="0.25">
      <c r="C11" s="31" t="s">
        <v>174</v>
      </c>
      <c r="D11" s="29" t="s">
        <v>175</v>
      </c>
    </row>
    <row r="12" spans="1:5" x14ac:dyDescent="0.25">
      <c r="C12" s="31"/>
    </row>
    <row r="13" spans="1:5" ht="42.75" x14ac:dyDescent="0.25">
      <c r="C13" s="31" t="s">
        <v>98</v>
      </c>
      <c r="D13" s="29" t="s">
        <v>176</v>
      </c>
      <c r="E13" s="32" t="s">
        <v>99</v>
      </c>
    </row>
    <row r="14" spans="1:5" ht="16.5" customHeight="1" x14ac:dyDescent="0.25">
      <c r="C14" s="31"/>
    </row>
    <row r="15" spans="1:5" ht="28.5" x14ac:dyDescent="0.25">
      <c r="C15" s="31" t="s">
        <v>100</v>
      </c>
      <c r="D15" s="29" t="s">
        <v>177</v>
      </c>
      <c r="E15" s="32" t="s">
        <v>101</v>
      </c>
    </row>
    <row r="16" spans="1:5" x14ac:dyDescent="0.25">
      <c r="C16" s="31"/>
    </row>
    <row r="17" spans="3:5" ht="57" x14ac:dyDescent="0.25">
      <c r="C17" s="31" t="s">
        <v>173</v>
      </c>
      <c r="D17" s="29" t="s">
        <v>178</v>
      </c>
      <c r="E17" s="32" t="s">
        <v>179</v>
      </c>
    </row>
    <row r="18" spans="3:5" x14ac:dyDescent="0.25">
      <c r="C18" s="31"/>
    </row>
    <row r="19" spans="3:5" ht="28.5" x14ac:dyDescent="0.25">
      <c r="C19" s="31" t="s">
        <v>102</v>
      </c>
      <c r="D19" s="29" t="s">
        <v>180</v>
      </c>
      <c r="E19" s="32" t="s">
        <v>181</v>
      </c>
    </row>
    <row r="20" spans="3:5" x14ac:dyDescent="0.25">
      <c r="C20" s="31"/>
    </row>
    <row r="21" spans="3:5" x14ac:dyDescent="0.25">
      <c r="C21" s="31" t="s">
        <v>103</v>
      </c>
      <c r="D21" s="29" t="s">
        <v>182</v>
      </c>
      <c r="E21" s="32" t="s">
        <v>183</v>
      </c>
    </row>
    <row r="22" spans="3:5" x14ac:dyDescent="0.25">
      <c r="C22" s="31"/>
    </row>
    <row r="23" spans="3:5" x14ac:dyDescent="0.25">
      <c r="C23" s="31" t="s">
        <v>104</v>
      </c>
      <c r="D23" s="29" t="s">
        <v>184</v>
      </c>
      <c r="E23" s="32" t="s">
        <v>185</v>
      </c>
    </row>
    <row r="24" spans="3:5" x14ac:dyDescent="0.25">
      <c r="C24" s="31"/>
    </row>
    <row r="25" spans="3:5" ht="71.25" x14ac:dyDescent="0.25">
      <c r="C25" s="31" t="s">
        <v>105</v>
      </c>
      <c r="D25" s="29" t="s">
        <v>186</v>
      </c>
    </row>
    <row r="26" spans="3:5" x14ac:dyDescent="0.25">
      <c r="C26" s="31"/>
    </row>
    <row r="27" spans="3:5" x14ac:dyDescent="0.25">
      <c r="C27" s="31" t="s">
        <v>106</v>
      </c>
      <c r="D27" s="29" t="s">
        <v>187</v>
      </c>
    </row>
  </sheetData>
  <hyperlinks>
    <hyperlink ref="E21" r:id="rId1"/>
    <hyperlink ref="E19" r:id="rId2"/>
    <hyperlink ref="E15" r:id="rId3"/>
    <hyperlink ref="E13" r:id="rId4"/>
    <hyperlink ref="E23" r:id="rId5"/>
    <hyperlink ref="E17" r:id="rId6"/>
  </hyperlinks>
  <pageMargins left="0.25" right="0.25" top="0.75" bottom="0.75" header="0.3" footer="0.3"/>
  <pageSetup scale="63" orientation="portrait"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x14ac:dyDescent="0.25"/>
  <cols>
    <col min="1" max="1" width="9.140625" hidden="1" customWidth="1"/>
    <col min="3" max="3" width="23.7109375" customWidth="1"/>
    <col min="4" max="4" width="21.7109375" customWidth="1"/>
    <col min="5" max="5" width="9.85546875" customWidth="1"/>
    <col min="8" max="8" width="9.7109375" customWidth="1"/>
    <col min="10" max="10" width="9.7109375" bestFit="1" customWidth="1"/>
  </cols>
  <sheetData>
    <row r="1" spans="1:8" hidden="1" x14ac:dyDescent="0.25">
      <c r="A1" t="s">
        <v>192</v>
      </c>
      <c r="C1" t="s">
        <v>58</v>
      </c>
      <c r="D1" t="s">
        <v>61</v>
      </c>
      <c r="E1" t="s">
        <v>59</v>
      </c>
      <c r="F1" t="s">
        <v>60</v>
      </c>
      <c r="G1" t="s">
        <v>68</v>
      </c>
      <c r="H1" t="s">
        <v>69</v>
      </c>
    </row>
    <row r="3" spans="1:8" x14ac:dyDescent="0.25">
      <c r="B3" s="25" t="s">
        <v>72</v>
      </c>
    </row>
    <row r="4" spans="1:8" x14ac:dyDescent="0.25">
      <c r="B4" s="25"/>
      <c r="C4" t="s">
        <v>3</v>
      </c>
      <c r="D4" t="s">
        <v>66</v>
      </c>
      <c r="E4" t="s">
        <v>57</v>
      </c>
    </row>
    <row r="5" spans="1:8" x14ac:dyDescent="0.25">
      <c r="A5" t="s">
        <v>67</v>
      </c>
      <c r="C5" t="s">
        <v>0</v>
      </c>
      <c r="D5" t="s">
        <v>62</v>
      </c>
      <c r="E5" t="s">
        <v>6</v>
      </c>
      <c r="F5" t="str">
        <f>"Lookup"</f>
        <v>Lookup</v>
      </c>
    </row>
    <row r="6" spans="1:8" x14ac:dyDescent="0.25">
      <c r="A6" t="s">
        <v>67</v>
      </c>
      <c r="C6" t="s">
        <v>7</v>
      </c>
      <c r="D6" t="s">
        <v>63</v>
      </c>
      <c r="E6" t="s">
        <v>6</v>
      </c>
      <c r="F6" t="str">
        <f>"Lookup"</f>
        <v>Lookup</v>
      </c>
    </row>
    <row r="7" spans="1:8" x14ac:dyDescent="0.25">
      <c r="A7" t="s">
        <v>67</v>
      </c>
      <c r="C7" t="s">
        <v>8</v>
      </c>
      <c r="D7" t="s">
        <v>64</v>
      </c>
      <c r="E7" t="s">
        <v>6</v>
      </c>
      <c r="F7" t="str">
        <f>"Lookup"</f>
        <v>Lookup</v>
      </c>
    </row>
    <row r="8" spans="1:8" x14ac:dyDescent="0.25">
      <c r="A8" t="s">
        <v>67</v>
      </c>
      <c r="C8" t="s">
        <v>2</v>
      </c>
      <c r="D8" t="s">
        <v>65</v>
      </c>
      <c r="E8" t="str">
        <f>"*"</f>
        <v>*</v>
      </c>
      <c r="F8" t="str">
        <f>"Lookup"</f>
        <v>Lookup</v>
      </c>
    </row>
    <row r="9" spans="1:8" x14ac:dyDescent="0.25">
      <c r="A9" t="s">
        <v>67</v>
      </c>
      <c r="C9" t="s">
        <v>71</v>
      </c>
      <c r="E9" s="2" t="str">
        <f>"01/12/18"</f>
        <v>01/12/18</v>
      </c>
      <c r="H9" t="s">
        <v>134</v>
      </c>
    </row>
    <row r="10" spans="1:8" x14ac:dyDescent="0.25">
      <c r="D10" t="s">
        <v>171</v>
      </c>
      <c r="E10" t="str">
        <f>"1/12/2018.."</f>
        <v>1/12/2018..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topLeftCell="B2" workbookViewId="0"/>
  </sheetViews>
  <sheetFormatPr defaultRowHeight="15" x14ac:dyDescent="0.25"/>
  <cols>
    <col min="1" max="1" width="9.140625" hidden="1" customWidth="1"/>
    <col min="2" max="2" width="4.85546875" customWidth="1"/>
    <col min="3" max="3" width="5.140625" hidden="1" customWidth="1"/>
    <col min="4" max="4" width="34.85546875" customWidth="1"/>
    <col min="5" max="5" width="30.140625" bestFit="1" customWidth="1"/>
    <col min="6" max="6" width="23.85546875" customWidth="1"/>
    <col min="7" max="7" width="19.140625" customWidth="1"/>
    <col min="8" max="8" width="6" bestFit="1" customWidth="1"/>
    <col min="9" max="9" width="9.140625" bestFit="1" customWidth="1"/>
    <col min="10" max="11" width="13.42578125" bestFit="1" customWidth="1"/>
  </cols>
  <sheetData>
    <row r="1" spans="1:11" hidden="1" x14ac:dyDescent="0.25">
      <c r="A1" t="s">
        <v>194</v>
      </c>
      <c r="C1" t="s">
        <v>77</v>
      </c>
      <c r="D1" t="s">
        <v>79</v>
      </c>
      <c r="E1" t="s">
        <v>79</v>
      </c>
      <c r="F1" t="s">
        <v>79</v>
      </c>
      <c r="G1" t="s">
        <v>79</v>
      </c>
      <c r="H1" t="s">
        <v>79</v>
      </c>
      <c r="I1" t="s">
        <v>79</v>
      </c>
      <c r="J1" t="s">
        <v>79</v>
      </c>
      <c r="K1" t="s">
        <v>79</v>
      </c>
    </row>
    <row r="3" spans="1:11" ht="21" x14ac:dyDescent="0.35">
      <c r="D3" s="10" t="s">
        <v>78</v>
      </c>
      <c r="E3" s="7"/>
      <c r="F3" s="7"/>
      <c r="G3" s="7"/>
      <c r="H3" s="7"/>
      <c r="I3" s="7"/>
      <c r="J3" s="7"/>
      <c r="K3" s="7"/>
    </row>
    <row r="4" spans="1:11" x14ac:dyDescent="0.25">
      <c r="D4" s="9" t="s">
        <v>80</v>
      </c>
      <c r="E4" s="6" t="str">
        <f>Options!$E$9</f>
        <v>01/12/18</v>
      </c>
      <c r="J4" s="11" t="s">
        <v>82</v>
      </c>
      <c r="K4" s="12">
        <v>43399</v>
      </c>
    </row>
    <row r="6" spans="1:11" x14ac:dyDescent="0.25">
      <c r="D6" s="5" t="s">
        <v>133</v>
      </c>
      <c r="E6" s="5"/>
    </row>
    <row r="7" spans="1:11" x14ac:dyDescent="0.25">
      <c r="D7" s="4" t="s">
        <v>0</v>
      </c>
      <c r="E7" s="4" t="str">
        <f>Options!$E$5</f>
        <v>*</v>
      </c>
    </row>
    <row r="8" spans="1:11" x14ac:dyDescent="0.25">
      <c r="D8" s="4" t="s">
        <v>7</v>
      </c>
      <c r="E8" s="4" t="str">
        <f>Options!$E$6</f>
        <v>*</v>
      </c>
    </row>
    <row r="9" spans="1:11" x14ac:dyDescent="0.25">
      <c r="D9" s="4" t="s">
        <v>8</v>
      </c>
      <c r="E9" s="4" t="str">
        <f>Options!$E$7</f>
        <v>*</v>
      </c>
    </row>
    <row r="10" spans="1:11" x14ac:dyDescent="0.25">
      <c r="D10" s="4" t="s">
        <v>2</v>
      </c>
      <c r="E10" s="4" t="str">
        <f>Options!$E$8</f>
        <v>*</v>
      </c>
    </row>
    <row r="12" spans="1:11" x14ac:dyDescent="0.25">
      <c r="D12" s="21" t="s">
        <v>0</v>
      </c>
      <c r="E12" s="21" t="s">
        <v>1</v>
      </c>
      <c r="F12" s="21" t="s">
        <v>7</v>
      </c>
      <c r="G12" s="21" t="s">
        <v>8</v>
      </c>
      <c r="H12" s="21" t="s">
        <v>3</v>
      </c>
      <c r="I12" s="21" t="s">
        <v>4</v>
      </c>
      <c r="J12" s="21" t="s">
        <v>169</v>
      </c>
      <c r="K12" s="21" t="s">
        <v>170</v>
      </c>
    </row>
    <row r="13" spans="1:11" x14ac:dyDescent="0.25">
      <c r="C13" s="8" t="str">
        <f>"""NAV Direct"",""CRONUS JetCorp USA"",""27"",""1"",""C100001"""</f>
        <v>"NAV Direct","CRONUS JetCorp USA","27","1","C100001"</v>
      </c>
      <c r="D13" s="17" t="str">
        <f>"C100001"</f>
        <v>C100001</v>
      </c>
      <c r="E13" s="18" t="str">
        <f>"Antique Style Plaque"</f>
        <v>Antique Style Plaque</v>
      </c>
      <c r="F13" s="18" t="str">
        <f>"RETAIL"</f>
        <v>RETAIL</v>
      </c>
      <c r="G13" s="18" t="str">
        <f>"EMBLEM"</f>
        <v>EMBLEM</v>
      </c>
      <c r="H13" s="18">
        <v>1650.0000000000002</v>
      </c>
      <c r="I13" s="18">
        <v>35.999929999999999</v>
      </c>
      <c r="J13" s="19" t="str">
        <f>""</f>
        <v/>
      </c>
      <c r="K13" s="20">
        <v>42339</v>
      </c>
    </row>
    <row r="14" spans="1:11" x14ac:dyDescent="0.25">
      <c r="A14" t="s">
        <v>5</v>
      </c>
      <c r="C14" s="8" t="str">
        <f>"""NAV Direct"",""CRONUS JetCorp USA"",""27"",""1"",""C100012"""</f>
        <v>"NAV Direct","CRONUS JetCorp USA","27","1","C100012"</v>
      </c>
      <c r="D14" s="17" t="str">
        <f>"C100012"</f>
        <v>C100012</v>
      </c>
      <c r="E14" s="18" t="str">
        <f>"Expandable Attache"</f>
        <v>Expandable Attache</v>
      </c>
      <c r="F14" s="18" t="str">
        <f>"RETAIL"</f>
        <v>RETAIL</v>
      </c>
      <c r="G14" s="18" t="str">
        <f>"BUS. BAG"</f>
        <v>BUS. BAG</v>
      </c>
      <c r="H14" s="18">
        <v>4350</v>
      </c>
      <c r="I14" s="18">
        <v>15.839930000000001</v>
      </c>
      <c r="J14" s="19" t="str">
        <f>""</f>
        <v/>
      </c>
      <c r="K14" s="20">
        <v>42461</v>
      </c>
    </row>
    <row r="15" spans="1:11" x14ac:dyDescent="0.25">
      <c r="A15" t="s">
        <v>5</v>
      </c>
      <c r="C15" s="8" t="str">
        <f>"""NAV Direct"",""CRONUS JetCorp USA"",""27"",""1"",""C100013"""</f>
        <v>"NAV Direct","CRONUS JetCorp USA","27","1","C100013"</v>
      </c>
      <c r="D15" s="17" t="str">
        <f>"C100013"</f>
        <v>C100013</v>
      </c>
      <c r="E15" s="18" t="str">
        <f>"Business Messenger Bag"</f>
        <v>Business Messenger Bag</v>
      </c>
      <c r="F15" s="18" t="str">
        <f>"RETAIL"</f>
        <v>RETAIL</v>
      </c>
      <c r="G15" s="18" t="str">
        <f>"BUS. BAG"</f>
        <v>BUS. BAG</v>
      </c>
      <c r="H15" s="18">
        <v>4350</v>
      </c>
      <c r="I15" s="18">
        <v>5.0600300000000002</v>
      </c>
      <c r="J15" s="19" t="str">
        <f>""</f>
        <v/>
      </c>
      <c r="K15" s="20">
        <v>42461</v>
      </c>
    </row>
    <row r="16" spans="1:11" x14ac:dyDescent="0.25">
      <c r="A16" t="s">
        <v>5</v>
      </c>
      <c r="C16" s="8" t="str">
        <f>"""NAV Direct"",""CRONUS JetCorp USA"",""27"",""1"",""C100015"""</f>
        <v>"NAV Direct","CRONUS JetCorp USA","27","1","C100015"</v>
      </c>
      <c r="D16" s="17" t="str">
        <f>"C100015"</f>
        <v>C100015</v>
      </c>
      <c r="E16" s="18" t="str">
        <f>"Leather Shoulder Bag"</f>
        <v>Leather Shoulder Bag</v>
      </c>
      <c r="F16" s="18" t="str">
        <f>"RETAIL"</f>
        <v>RETAIL</v>
      </c>
      <c r="G16" s="18" t="str">
        <f>"BUS. BAG"</f>
        <v>BUS. BAG</v>
      </c>
      <c r="H16" s="18">
        <v>4350</v>
      </c>
      <c r="I16" s="18">
        <v>42.119979999999998</v>
      </c>
      <c r="J16" s="19" t="str">
        <f>""</f>
        <v/>
      </c>
      <c r="K16" s="20">
        <v>42461</v>
      </c>
    </row>
    <row r="17" spans="1:12" x14ac:dyDescent="0.25">
      <c r="A17" t="s">
        <v>5</v>
      </c>
      <c r="C17" s="8" t="str">
        <f>"""NAV Direct"",""CRONUS JetCorp USA"",""27"",""1"",""C100016"""</f>
        <v>"NAV Direct","CRONUS JetCorp USA","27","1","C100016"</v>
      </c>
      <c r="D17" s="17" t="str">
        <f>"C100016"</f>
        <v>C100016</v>
      </c>
      <c r="E17" s="18" t="str">
        <f>"Leather &amp; Canvas Brief Case"</f>
        <v>Leather &amp; Canvas Brief Case</v>
      </c>
      <c r="F17" s="18" t="str">
        <f>"RETAIL"</f>
        <v>RETAIL</v>
      </c>
      <c r="G17" s="18" t="str">
        <f>"BUS. BAG"</f>
        <v>BUS. BAG</v>
      </c>
      <c r="H17" s="18">
        <v>4350</v>
      </c>
      <c r="I17" s="18">
        <v>77.000029999999995</v>
      </c>
      <c r="J17" s="19" t="str">
        <f>""</f>
        <v/>
      </c>
      <c r="K17" s="20">
        <v>42461</v>
      </c>
    </row>
    <row r="18" spans="1:12" x14ac:dyDescent="0.25">
      <c r="A18" t="s">
        <v>5</v>
      </c>
      <c r="C18" s="8" t="str">
        <f>"""NAV Direct"",""CRONUS JetCorp USA"",""27"",""1"",""C100057"""</f>
        <v>"NAV Direct","CRONUS JetCorp USA","27","1","C100057"</v>
      </c>
      <c r="D18" s="17" t="str">
        <f>"C100057"</f>
        <v>C100057</v>
      </c>
      <c r="E18" s="18" t="str">
        <f>"Cell Phone Charger"</f>
        <v>Cell Phone Charger</v>
      </c>
      <c r="F18" s="18" t="str">
        <f>"RETAIL"</f>
        <v>RETAIL</v>
      </c>
      <c r="G18" s="18" t="str">
        <f>"PHONE"</f>
        <v>PHONE</v>
      </c>
      <c r="H18" s="18">
        <v>5500</v>
      </c>
      <c r="I18" s="18">
        <v>3.5998199999999998</v>
      </c>
      <c r="J18" s="19" t="str">
        <f>""</f>
        <v/>
      </c>
      <c r="K18" s="20">
        <v>42461</v>
      </c>
    </row>
    <row r="19" spans="1:12" x14ac:dyDescent="0.25">
      <c r="A19" t="s">
        <v>5</v>
      </c>
      <c r="C19" s="8" t="str">
        <f>"""NAV Direct"",""CRONUS JetCorp USA"",""27"",""1"",""C100058"""</f>
        <v>"NAV Direct","CRONUS JetCorp USA","27","1","C100058"</v>
      </c>
      <c r="D19" s="17" t="str">
        <f>"C100058"</f>
        <v>C100058</v>
      </c>
      <c r="E19" s="18" t="str">
        <f>"Bluetooth Microphone"</f>
        <v>Bluetooth Microphone</v>
      </c>
      <c r="F19" s="18" t="str">
        <f>"RETAIL"</f>
        <v>RETAIL</v>
      </c>
      <c r="G19" s="18" t="str">
        <f>"PHONE"</f>
        <v>PHONE</v>
      </c>
      <c r="H19" s="18">
        <v>5500</v>
      </c>
      <c r="I19" s="18">
        <v>16.80002</v>
      </c>
      <c r="J19" s="19" t="str">
        <f>""</f>
        <v/>
      </c>
      <c r="K19" s="20">
        <v>42461</v>
      </c>
    </row>
    <row r="20" spans="1:12" x14ac:dyDescent="0.25">
      <c r="A20" t="s">
        <v>5</v>
      </c>
      <c r="C20" s="8" t="str">
        <f>"""NAV Direct"",""CRONUS JetCorp USA"",""27"",""1"",""C100059"""</f>
        <v>"NAV Direct","CRONUS JetCorp USA","27","1","C100059"</v>
      </c>
      <c r="D20" s="17" t="str">
        <f>"C100059"</f>
        <v>C100059</v>
      </c>
      <c r="E20" s="18" t="str">
        <f>"Wireless Mouse"</f>
        <v>Wireless Mouse</v>
      </c>
      <c r="F20" s="18" t="str">
        <f>"RETAIL"</f>
        <v>RETAIL</v>
      </c>
      <c r="G20" s="18" t="str">
        <f>"COMPUTER"</f>
        <v>COMPUTER</v>
      </c>
      <c r="H20" s="18">
        <v>5500</v>
      </c>
      <c r="I20" s="18">
        <v>9.2397400000000012</v>
      </c>
      <c r="J20" s="19" t="str">
        <f>""</f>
        <v/>
      </c>
      <c r="K20" s="20">
        <v>42461</v>
      </c>
    </row>
    <row r="21" spans="1:12" x14ac:dyDescent="0.25">
      <c r="A21" t="s">
        <v>5</v>
      </c>
      <c r="C21" s="8" t="str">
        <f>"""NAV Direct"",""CRONUS JetCorp USA"",""27"",""1"",""C100060"""</f>
        <v>"NAV Direct","CRONUS JetCorp USA","27","1","C100060"</v>
      </c>
      <c r="D21" s="17" t="str">
        <f>"C100060"</f>
        <v>C100060</v>
      </c>
      <c r="E21" s="18" t="str">
        <f>"Presentation Remote"</f>
        <v>Presentation Remote</v>
      </c>
      <c r="F21" s="18" t="str">
        <f>"RETAIL"</f>
        <v>RETAIL</v>
      </c>
      <c r="G21" s="18" t="str">
        <f>"COMPUTER"</f>
        <v>COMPUTER</v>
      </c>
      <c r="H21" s="18">
        <v>5500</v>
      </c>
      <c r="I21" s="18">
        <v>5.1794599999999997</v>
      </c>
      <c r="J21" s="19" t="str">
        <f>""</f>
        <v/>
      </c>
      <c r="K21" s="20">
        <v>42461</v>
      </c>
    </row>
    <row r="22" spans="1:12" x14ac:dyDescent="0.25">
      <c r="A22" t="s">
        <v>5</v>
      </c>
      <c r="C22" s="8" t="str">
        <f>"""NAV Direct"",""CRONUS JetCorp USA"",""27"",""1"",""C100064"""</f>
        <v>"NAV Direct","CRONUS JetCorp USA","27","1","C100064"</v>
      </c>
      <c r="D22" s="17" t="str">
        <f>"C100064"</f>
        <v>C100064</v>
      </c>
      <c r="E22" s="18" t="str">
        <f>"Contrast Tumbler"</f>
        <v>Contrast Tumbler</v>
      </c>
      <c r="F22" s="18" t="str">
        <f>"RETAIL"</f>
        <v>RETAIL</v>
      </c>
      <c r="G22" s="18" t="str">
        <f>"TRAVEL"</f>
        <v>TRAVEL</v>
      </c>
      <c r="H22" s="18">
        <v>11000</v>
      </c>
      <c r="I22" s="18">
        <v>2.9996200000000002</v>
      </c>
      <c r="J22" s="19" t="str">
        <f>""</f>
        <v/>
      </c>
      <c r="K22" s="20">
        <v>42339</v>
      </c>
    </row>
    <row r="23" spans="1:12" x14ac:dyDescent="0.25">
      <c r="A23" t="s">
        <v>5</v>
      </c>
      <c r="C23" s="8" t="str">
        <f>"""NAV Direct"",""CRONUS JetCorp USA"",""27"",""1"",""C100065"""</f>
        <v>"NAV Direct","CRONUS JetCorp USA","27","1","C100065"</v>
      </c>
      <c r="D23" s="17" t="str">
        <f>"C100065"</f>
        <v>C100065</v>
      </c>
      <c r="E23" s="18" t="str">
        <f>"Maui Tumbler"</f>
        <v>Maui Tumbler</v>
      </c>
      <c r="F23" s="18" t="str">
        <f>"RETAIL"</f>
        <v>RETAIL</v>
      </c>
      <c r="G23" s="18" t="str">
        <f>"TRAVEL"</f>
        <v>TRAVEL</v>
      </c>
      <c r="H23" s="18">
        <v>11000</v>
      </c>
      <c r="I23" s="18">
        <v>4.04962</v>
      </c>
      <c r="J23" s="19" t="str">
        <f>""</f>
        <v/>
      </c>
      <c r="K23" s="20">
        <v>42339</v>
      </c>
    </row>
    <row r="24" spans="1:12" x14ac:dyDescent="0.25">
      <c r="A24" t="s">
        <v>5</v>
      </c>
      <c r="C24" s="8" t="str">
        <f>"""NAV Direct"",""CRONUS JetCorp USA"",""27"",""1"",""E100036"""</f>
        <v>"NAV Direct","CRONUS JetCorp USA","27","1","E100036"</v>
      </c>
      <c r="D24" s="17" t="str">
        <f>"E100036"</f>
        <v>E100036</v>
      </c>
      <c r="E24" s="18" t="str">
        <f>"2GB Executive USB Flash Drive"</f>
        <v>2GB Executive USB Flash Drive</v>
      </c>
      <c r="F24" s="18" t="str">
        <f>"RETAIL"</f>
        <v>RETAIL</v>
      </c>
      <c r="G24" s="18" t="str">
        <f>"USB"</f>
        <v>USB</v>
      </c>
      <c r="H24" s="18">
        <v>5500</v>
      </c>
      <c r="I24" s="18">
        <v>3.18994</v>
      </c>
      <c r="J24" s="19" t="str">
        <f>""</f>
        <v/>
      </c>
      <c r="K24" s="20">
        <v>42461</v>
      </c>
    </row>
    <row r="25" spans="1:12" x14ac:dyDescent="0.25">
      <c r="A25" t="s">
        <v>5</v>
      </c>
      <c r="C25" s="8" t="str">
        <f>"""NAV Direct"",""CRONUS JetCorp USA"",""27"",""1"",""E100037"""</f>
        <v>"NAV Direct","CRONUS JetCorp USA","27","1","E100037"</v>
      </c>
      <c r="D25" s="17" t="str">
        <f>"E100037"</f>
        <v>E100037</v>
      </c>
      <c r="E25" s="18" t="str">
        <f>"2GB Combo Lock USB Flash Drive"</f>
        <v>2GB Combo Lock USB Flash Drive</v>
      </c>
      <c r="F25" s="18" t="str">
        <f>"RETAIL"</f>
        <v>RETAIL</v>
      </c>
      <c r="G25" s="18" t="str">
        <f>"USB"</f>
        <v>USB</v>
      </c>
      <c r="H25" s="18">
        <v>5500</v>
      </c>
      <c r="I25" s="18">
        <v>5.3205400000000003</v>
      </c>
      <c r="J25" s="19" t="str">
        <f>""</f>
        <v/>
      </c>
      <c r="K25" s="20">
        <v>42461</v>
      </c>
    </row>
    <row r="26" spans="1:12" x14ac:dyDescent="0.25">
      <c r="A26" t="s">
        <v>5</v>
      </c>
      <c r="C26" s="8" t="str">
        <f>"""NAV Direct"",""CRONUS JetCorp USA"",""27"",""1"",""S100022"""</f>
        <v>"NAV Direct","CRONUS JetCorp USA","27","1","S100022"</v>
      </c>
      <c r="D26" s="17" t="str">
        <f>"S100022"</f>
        <v>S100022</v>
      </c>
      <c r="E26" s="18" t="str">
        <f>"Compact Speaker Cooler"</f>
        <v>Compact Speaker Cooler</v>
      </c>
      <c r="F26" s="18" t="str">
        <f>"RETAIL"</f>
        <v>RETAIL</v>
      </c>
      <c r="G26" s="18" t="str">
        <f>"SPEAKER"</f>
        <v>SPEAKER</v>
      </c>
      <c r="H26" s="18">
        <v>2700</v>
      </c>
      <c r="I26" s="18">
        <v>9.1798500000000001</v>
      </c>
      <c r="J26" s="19" t="str">
        <f>""</f>
        <v/>
      </c>
      <c r="K26" s="20">
        <v>42523</v>
      </c>
    </row>
    <row r="27" spans="1:12" hidden="1" x14ac:dyDescent="0.25">
      <c r="A27" t="s">
        <v>77</v>
      </c>
      <c r="D27" s="13"/>
      <c r="E27" s="14"/>
      <c r="F27" s="14"/>
      <c r="G27" s="14"/>
      <c r="H27" s="14"/>
      <c r="I27" s="14"/>
      <c r="J27" s="14"/>
      <c r="K27" s="15"/>
    </row>
    <row r="28" spans="1:12" x14ac:dyDescent="0.25">
      <c r="D28" s="16"/>
      <c r="E28" s="16"/>
      <c r="F28" s="16"/>
      <c r="G28" s="16"/>
      <c r="H28" s="16"/>
      <c r="I28" s="16"/>
      <c r="J28" s="16"/>
      <c r="K28" s="16"/>
    </row>
    <row r="29" spans="1:12" ht="15.75" thickBot="1" x14ac:dyDescent="0.3">
      <c r="D29" s="23" t="s">
        <v>131</v>
      </c>
      <c r="E29" s="24">
        <f>SUBTOTAL(102,H13:H27)</f>
        <v>14</v>
      </c>
      <c r="F29" s="26"/>
      <c r="G29" s="26"/>
      <c r="H29" s="26"/>
      <c r="I29" s="26"/>
      <c r="J29" s="3"/>
      <c r="K29" s="3"/>
    </row>
    <row r="30" spans="1:12" ht="15.75" thickTop="1" x14ac:dyDescent="0.25"/>
    <row r="31" spans="1:12" x14ac:dyDescent="0.25">
      <c r="L31" s="2"/>
    </row>
  </sheetData>
  <sortState ref="D13:L98">
    <sortCondition descending="1" ref="K13"/>
  </sortState>
  <pageMargins left="0.7" right="0.7" top="0.75" bottom="0.75" header="0.3" footer="0.3"/>
  <pageSetup scale="72"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x14ac:dyDescent="0.25"/>
  <sheetData>
    <row r="1" spans="1:8" x14ac:dyDescent="0.25">
      <c r="A1" s="1" t="s">
        <v>190</v>
      </c>
      <c r="C1" s="1" t="s">
        <v>58</v>
      </c>
      <c r="D1" s="1" t="s">
        <v>61</v>
      </c>
      <c r="E1" s="1" t="s">
        <v>59</v>
      </c>
      <c r="F1" s="1" t="s">
        <v>60</v>
      </c>
      <c r="G1" s="1" t="s">
        <v>68</v>
      </c>
      <c r="H1" s="1" t="s">
        <v>69</v>
      </c>
    </row>
    <row r="3" spans="1:8" x14ac:dyDescent="0.25">
      <c r="B3" s="1" t="s">
        <v>72</v>
      </c>
    </row>
    <row r="4" spans="1:8" x14ac:dyDescent="0.25">
      <c r="C4" s="1" t="s">
        <v>3</v>
      </c>
      <c r="D4" s="1" t="s">
        <v>66</v>
      </c>
      <c r="E4" s="1" t="s">
        <v>57</v>
      </c>
    </row>
    <row r="5" spans="1:8" x14ac:dyDescent="0.25">
      <c r="A5" s="1" t="s">
        <v>67</v>
      </c>
      <c r="C5" s="1" t="s">
        <v>0</v>
      </c>
      <c r="D5" s="1" t="s">
        <v>62</v>
      </c>
      <c r="E5" s="1" t="s">
        <v>6</v>
      </c>
      <c r="F5" s="1" t="s">
        <v>166</v>
      </c>
    </row>
    <row r="6" spans="1:8" x14ac:dyDescent="0.25">
      <c r="A6" s="1" t="s">
        <v>67</v>
      </c>
      <c r="C6" s="1" t="s">
        <v>7</v>
      </c>
      <c r="D6" s="1" t="s">
        <v>63</v>
      </c>
      <c r="E6" s="1" t="s">
        <v>6</v>
      </c>
      <c r="F6" s="1" t="s">
        <v>167</v>
      </c>
    </row>
    <row r="7" spans="1:8" x14ac:dyDescent="0.25">
      <c r="A7" s="1" t="s">
        <v>67</v>
      </c>
      <c r="C7" s="1" t="s">
        <v>8</v>
      </c>
      <c r="D7" s="1" t="s">
        <v>64</v>
      </c>
      <c r="E7" s="1" t="s">
        <v>6</v>
      </c>
      <c r="F7" s="1" t="s">
        <v>168</v>
      </c>
    </row>
    <row r="8" spans="1:8" x14ac:dyDescent="0.25">
      <c r="A8" s="1" t="s">
        <v>67</v>
      </c>
      <c r="C8" s="1" t="s">
        <v>2</v>
      </c>
      <c r="D8" s="1" t="s">
        <v>65</v>
      </c>
      <c r="E8" s="1" t="s">
        <v>165</v>
      </c>
      <c r="F8" s="1" t="s">
        <v>70</v>
      </c>
    </row>
    <row r="9" spans="1:8" x14ac:dyDescent="0.25">
      <c r="A9" s="1" t="s">
        <v>67</v>
      </c>
      <c r="C9" s="1" t="s">
        <v>71</v>
      </c>
      <c r="E9" s="1" t="s">
        <v>189</v>
      </c>
      <c r="H9" s="1" t="s">
        <v>134</v>
      </c>
    </row>
    <row r="10" spans="1:8" x14ac:dyDescent="0.25">
      <c r="D10" s="1" t="s">
        <v>171</v>
      </c>
      <c r="E10" s="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x14ac:dyDescent="0.25"/>
  <sheetData>
    <row r="1" spans="1:8" x14ac:dyDescent="0.25">
      <c r="A1" s="1" t="s">
        <v>190</v>
      </c>
      <c r="C1" s="1" t="s">
        <v>58</v>
      </c>
      <c r="D1" s="1" t="s">
        <v>61</v>
      </c>
      <c r="E1" s="1" t="s">
        <v>59</v>
      </c>
      <c r="F1" s="1" t="s">
        <v>60</v>
      </c>
      <c r="G1" s="1" t="s">
        <v>68</v>
      </c>
      <c r="H1" s="1" t="s">
        <v>69</v>
      </c>
    </row>
    <row r="3" spans="1:8" x14ac:dyDescent="0.25">
      <c r="B3" s="1" t="s">
        <v>72</v>
      </c>
    </row>
    <row r="4" spans="1:8" x14ac:dyDescent="0.25">
      <c r="C4" s="1" t="s">
        <v>3</v>
      </c>
      <c r="D4" s="1" t="s">
        <v>66</v>
      </c>
      <c r="E4" s="1" t="s">
        <v>57</v>
      </c>
    </row>
    <row r="5" spans="1:8" x14ac:dyDescent="0.25">
      <c r="A5" s="1" t="s">
        <v>67</v>
      </c>
      <c r="C5" s="1" t="s">
        <v>0</v>
      </c>
      <c r="D5" s="1" t="s">
        <v>62</v>
      </c>
      <c r="E5" s="1" t="s">
        <v>6</v>
      </c>
      <c r="F5" s="1" t="s">
        <v>166</v>
      </c>
    </row>
    <row r="6" spans="1:8" x14ac:dyDescent="0.25">
      <c r="A6" s="1" t="s">
        <v>67</v>
      </c>
      <c r="C6" s="1" t="s">
        <v>7</v>
      </c>
      <c r="D6" s="1" t="s">
        <v>63</v>
      </c>
      <c r="E6" s="1" t="s">
        <v>6</v>
      </c>
      <c r="F6" s="1" t="s">
        <v>167</v>
      </c>
    </row>
    <row r="7" spans="1:8" x14ac:dyDescent="0.25">
      <c r="A7" s="1" t="s">
        <v>67</v>
      </c>
      <c r="C7" s="1" t="s">
        <v>8</v>
      </c>
      <c r="D7" s="1" t="s">
        <v>64</v>
      </c>
      <c r="E7" s="1" t="s">
        <v>6</v>
      </c>
      <c r="F7" s="1" t="s">
        <v>168</v>
      </c>
    </row>
    <row r="8" spans="1:8" x14ac:dyDescent="0.25">
      <c r="A8" s="1" t="s">
        <v>67</v>
      </c>
      <c r="C8" s="1" t="s">
        <v>2</v>
      </c>
      <c r="D8" s="1" t="s">
        <v>65</v>
      </c>
      <c r="E8" s="1" t="s">
        <v>165</v>
      </c>
      <c r="F8" s="1" t="s">
        <v>70</v>
      </c>
    </row>
    <row r="9" spans="1:8" x14ac:dyDescent="0.25">
      <c r="A9" s="1" t="s">
        <v>67</v>
      </c>
      <c r="C9" s="1" t="s">
        <v>71</v>
      </c>
      <c r="E9" s="1" t="s">
        <v>189</v>
      </c>
      <c r="H9" s="1" t="s">
        <v>134</v>
      </c>
    </row>
    <row r="10" spans="1:8" x14ac:dyDescent="0.25">
      <c r="D10" s="1" t="s">
        <v>171</v>
      </c>
      <c r="E10" s="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heetViews>
  <sheetFormatPr defaultRowHeight="15" x14ac:dyDescent="0.25"/>
  <sheetData>
    <row r="1" spans="1:11" x14ac:dyDescent="0.25">
      <c r="A1" s="1" t="s">
        <v>191</v>
      </c>
      <c r="C1" s="1" t="s">
        <v>77</v>
      </c>
      <c r="D1" s="1" t="s">
        <v>79</v>
      </c>
      <c r="E1" s="1" t="s">
        <v>79</v>
      </c>
      <c r="F1" s="1" t="s">
        <v>79</v>
      </c>
      <c r="G1" s="1" t="s">
        <v>79</v>
      </c>
      <c r="H1" s="1" t="s">
        <v>79</v>
      </c>
      <c r="I1" s="1" t="s">
        <v>79</v>
      </c>
      <c r="J1" s="1" t="s">
        <v>79</v>
      </c>
      <c r="K1" s="1" t="s">
        <v>79</v>
      </c>
    </row>
    <row r="3" spans="1:11" x14ac:dyDescent="0.25">
      <c r="D3" s="1" t="s">
        <v>78</v>
      </c>
    </row>
    <row r="4" spans="1:11" x14ac:dyDescent="0.25">
      <c r="D4" s="1" t="s">
        <v>80</v>
      </c>
      <c r="E4" s="1" t="s">
        <v>136</v>
      </c>
      <c r="J4" s="1" t="s">
        <v>82</v>
      </c>
      <c r="K4" s="1" t="s">
        <v>83</v>
      </c>
    </row>
    <row r="6" spans="1:11" x14ac:dyDescent="0.25">
      <c r="D6" s="1" t="s">
        <v>133</v>
      </c>
    </row>
    <row r="7" spans="1:11" x14ac:dyDescent="0.25">
      <c r="D7" s="1" t="s">
        <v>0</v>
      </c>
      <c r="E7" s="1" t="s">
        <v>73</v>
      </c>
    </row>
    <row r="8" spans="1:11" x14ac:dyDescent="0.25">
      <c r="D8" s="1" t="s">
        <v>7</v>
      </c>
      <c r="E8" s="1" t="s">
        <v>74</v>
      </c>
    </row>
    <row r="9" spans="1:11" x14ac:dyDescent="0.25">
      <c r="D9" s="1" t="s">
        <v>8</v>
      </c>
      <c r="E9" s="1" t="s">
        <v>75</v>
      </c>
    </row>
    <row r="10" spans="1:11" x14ac:dyDescent="0.25">
      <c r="D10" s="1" t="s">
        <v>2</v>
      </c>
      <c r="E10" s="1" t="s">
        <v>76</v>
      </c>
    </row>
    <row r="12" spans="1:11" x14ac:dyDescent="0.25">
      <c r="D12" s="1" t="s">
        <v>0</v>
      </c>
      <c r="E12" s="1" t="s">
        <v>1</v>
      </c>
      <c r="F12" s="1" t="s">
        <v>7</v>
      </c>
      <c r="G12" s="1" t="s">
        <v>8</v>
      </c>
      <c r="H12" s="1" t="s">
        <v>3</v>
      </c>
      <c r="I12" s="1" t="s">
        <v>4</v>
      </c>
      <c r="J12" s="1" t="s">
        <v>169</v>
      </c>
      <c r="K12" s="1" t="s">
        <v>170</v>
      </c>
    </row>
    <row r="13" spans="1:11" x14ac:dyDescent="0.25">
      <c r="C13" s="1" t="s">
        <v>172</v>
      </c>
      <c r="D13" s="1" t="s">
        <v>107</v>
      </c>
      <c r="E13" s="1" t="s">
        <v>108</v>
      </c>
      <c r="F13" s="1" t="s">
        <v>109</v>
      </c>
      <c r="G13" s="1" t="s">
        <v>110</v>
      </c>
      <c r="H13" s="1" t="s">
        <v>111</v>
      </c>
      <c r="I13" s="1" t="s">
        <v>112</v>
      </c>
      <c r="J13" s="1" t="s">
        <v>137</v>
      </c>
      <c r="K13" s="1" t="s">
        <v>138</v>
      </c>
    </row>
    <row r="14" spans="1:11" x14ac:dyDescent="0.25">
      <c r="A14" s="1" t="s">
        <v>77</v>
      </c>
    </row>
    <row r="16" spans="1:11" x14ac:dyDescent="0.25">
      <c r="D16" s="1" t="s">
        <v>131</v>
      </c>
      <c r="E16" s="1"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heetViews>
  <sheetFormatPr defaultRowHeight="15" x14ac:dyDescent="0.25"/>
  <sheetData>
    <row r="1" spans="1:11" x14ac:dyDescent="0.25">
      <c r="A1" s="1" t="s">
        <v>191</v>
      </c>
      <c r="C1" s="1" t="s">
        <v>77</v>
      </c>
      <c r="D1" s="1" t="s">
        <v>79</v>
      </c>
      <c r="E1" s="1" t="s">
        <v>79</v>
      </c>
      <c r="F1" s="1" t="s">
        <v>79</v>
      </c>
      <c r="G1" s="1" t="s">
        <v>79</v>
      </c>
      <c r="H1" s="1" t="s">
        <v>79</v>
      </c>
      <c r="I1" s="1" t="s">
        <v>79</v>
      </c>
      <c r="J1" s="1" t="s">
        <v>79</v>
      </c>
      <c r="K1" s="1" t="s">
        <v>79</v>
      </c>
    </row>
    <row r="3" spans="1:11" x14ac:dyDescent="0.25">
      <c r="D3" s="1" t="s">
        <v>78</v>
      </c>
    </row>
    <row r="4" spans="1:11" x14ac:dyDescent="0.25">
      <c r="D4" s="1" t="s">
        <v>80</v>
      </c>
      <c r="E4" s="1" t="s">
        <v>136</v>
      </c>
      <c r="J4" s="1" t="s">
        <v>82</v>
      </c>
      <c r="K4" s="1" t="s">
        <v>83</v>
      </c>
    </row>
    <row r="6" spans="1:11" x14ac:dyDescent="0.25">
      <c r="D6" s="1" t="s">
        <v>133</v>
      </c>
    </row>
    <row r="7" spans="1:11" x14ac:dyDescent="0.25">
      <c r="D7" s="1" t="s">
        <v>0</v>
      </c>
      <c r="E7" s="1" t="s">
        <v>73</v>
      </c>
    </row>
    <row r="8" spans="1:11" x14ac:dyDescent="0.25">
      <c r="D8" s="1" t="s">
        <v>7</v>
      </c>
      <c r="E8" s="1" t="s">
        <v>74</v>
      </c>
    </row>
    <row r="9" spans="1:11" x14ac:dyDescent="0.25">
      <c r="D9" s="1" t="s">
        <v>8</v>
      </c>
      <c r="E9" s="1" t="s">
        <v>75</v>
      </c>
    </row>
    <row r="10" spans="1:11" x14ac:dyDescent="0.25">
      <c r="D10" s="1" t="s">
        <v>2</v>
      </c>
      <c r="E10" s="1" t="s">
        <v>76</v>
      </c>
    </row>
    <row r="12" spans="1:11" x14ac:dyDescent="0.25">
      <c r="D12" s="1" t="s">
        <v>0</v>
      </c>
      <c r="E12" s="1" t="s">
        <v>1</v>
      </c>
      <c r="F12" s="1" t="s">
        <v>7</v>
      </c>
      <c r="G12" s="1" t="s">
        <v>8</v>
      </c>
      <c r="H12" s="1" t="s">
        <v>3</v>
      </c>
      <c r="I12" s="1" t="s">
        <v>4</v>
      </c>
      <c r="J12" s="1" t="s">
        <v>169</v>
      </c>
      <c r="K12" s="1" t="s">
        <v>170</v>
      </c>
    </row>
    <row r="13" spans="1:11" x14ac:dyDescent="0.25">
      <c r="C13" s="1" t="s">
        <v>172</v>
      </c>
      <c r="D13" s="1" t="s">
        <v>107</v>
      </c>
      <c r="E13" s="1" t="s">
        <v>108</v>
      </c>
      <c r="F13" s="1" t="s">
        <v>109</v>
      </c>
      <c r="G13" s="1" t="s">
        <v>110</v>
      </c>
      <c r="H13" s="1" t="s">
        <v>111</v>
      </c>
      <c r="I13" s="1" t="s">
        <v>112</v>
      </c>
      <c r="J13" s="1" t="s">
        <v>137</v>
      </c>
      <c r="K13" s="1" t="s">
        <v>138</v>
      </c>
    </row>
    <row r="14" spans="1:11" x14ac:dyDescent="0.25">
      <c r="A14" s="1" t="s">
        <v>77</v>
      </c>
    </row>
    <row r="16" spans="1:11" x14ac:dyDescent="0.25">
      <c r="D16" s="1" t="s">
        <v>131</v>
      </c>
      <c r="E16" s="1"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x14ac:dyDescent="0.25"/>
  <sheetData>
    <row r="1" spans="1:8" x14ac:dyDescent="0.25">
      <c r="A1" s="1" t="s">
        <v>193</v>
      </c>
      <c r="C1" s="1" t="s">
        <v>58</v>
      </c>
      <c r="D1" s="1" t="s">
        <v>61</v>
      </c>
      <c r="E1" s="1" t="s">
        <v>59</v>
      </c>
      <c r="F1" s="1" t="s">
        <v>60</v>
      </c>
      <c r="G1" s="1" t="s">
        <v>68</v>
      </c>
      <c r="H1" s="1" t="s">
        <v>69</v>
      </c>
    </row>
    <row r="3" spans="1:8" x14ac:dyDescent="0.25">
      <c r="B3" s="1" t="s">
        <v>72</v>
      </c>
    </row>
    <row r="4" spans="1:8" x14ac:dyDescent="0.25">
      <c r="C4" s="1" t="s">
        <v>3</v>
      </c>
      <c r="D4" s="1" t="s">
        <v>66</v>
      </c>
      <c r="E4" s="1" t="s">
        <v>57</v>
      </c>
    </row>
    <row r="5" spans="1:8" x14ac:dyDescent="0.25">
      <c r="A5" s="1" t="s">
        <v>67</v>
      </c>
      <c r="C5" s="1" t="s">
        <v>0</v>
      </c>
      <c r="D5" s="1" t="s">
        <v>62</v>
      </c>
      <c r="E5" s="1" t="s">
        <v>6</v>
      </c>
      <c r="F5" s="1" t="s">
        <v>166</v>
      </c>
    </row>
    <row r="6" spans="1:8" x14ac:dyDescent="0.25">
      <c r="A6" s="1" t="s">
        <v>67</v>
      </c>
      <c r="C6" s="1" t="s">
        <v>7</v>
      </c>
      <c r="D6" s="1" t="s">
        <v>63</v>
      </c>
      <c r="E6" s="1" t="s">
        <v>6</v>
      </c>
      <c r="F6" s="1" t="s">
        <v>167</v>
      </c>
    </row>
    <row r="7" spans="1:8" x14ac:dyDescent="0.25">
      <c r="A7" s="1" t="s">
        <v>67</v>
      </c>
      <c r="C7" s="1" t="s">
        <v>8</v>
      </c>
      <c r="D7" s="1" t="s">
        <v>64</v>
      </c>
      <c r="E7" s="1" t="s">
        <v>6</v>
      </c>
      <c r="F7" s="1" t="s">
        <v>168</v>
      </c>
    </row>
    <row r="8" spans="1:8" x14ac:dyDescent="0.25">
      <c r="A8" s="1" t="s">
        <v>67</v>
      </c>
      <c r="C8" s="1" t="s">
        <v>2</v>
      </c>
      <c r="D8" s="1" t="s">
        <v>65</v>
      </c>
      <c r="E8" s="1" t="s">
        <v>165</v>
      </c>
      <c r="F8" s="1" t="s">
        <v>70</v>
      </c>
    </row>
    <row r="9" spans="1:8" x14ac:dyDescent="0.25">
      <c r="A9" s="1" t="s">
        <v>67</v>
      </c>
      <c r="C9" s="1" t="s">
        <v>71</v>
      </c>
      <c r="E9" s="1" t="s">
        <v>189</v>
      </c>
      <c r="H9" s="1" t="s">
        <v>134</v>
      </c>
    </row>
    <row r="10" spans="1:8" x14ac:dyDescent="0.25">
      <c r="D10" s="1" t="s">
        <v>171</v>
      </c>
      <c r="E10" s="1"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RowHeight="15" x14ac:dyDescent="0.25"/>
  <sheetData>
    <row r="1" spans="1:11" x14ac:dyDescent="0.25">
      <c r="A1" s="1" t="s">
        <v>209</v>
      </c>
      <c r="C1" s="1" t="s">
        <v>77</v>
      </c>
      <c r="D1" s="1" t="s">
        <v>79</v>
      </c>
      <c r="E1" s="1" t="s">
        <v>79</v>
      </c>
      <c r="F1" s="1" t="s">
        <v>79</v>
      </c>
      <c r="G1" s="1" t="s">
        <v>79</v>
      </c>
      <c r="H1" s="1" t="s">
        <v>79</v>
      </c>
      <c r="I1" s="1" t="s">
        <v>79</v>
      </c>
      <c r="J1" s="1" t="s">
        <v>79</v>
      </c>
      <c r="K1" s="1" t="s">
        <v>79</v>
      </c>
    </row>
    <row r="3" spans="1:11" x14ac:dyDescent="0.25">
      <c r="D3" s="1" t="s">
        <v>78</v>
      </c>
    </row>
    <row r="4" spans="1:11" x14ac:dyDescent="0.25">
      <c r="D4" s="1" t="s">
        <v>80</v>
      </c>
      <c r="E4" s="1" t="s">
        <v>136</v>
      </c>
      <c r="J4" s="1" t="s">
        <v>82</v>
      </c>
      <c r="K4" s="1" t="s">
        <v>83</v>
      </c>
    </row>
    <row r="6" spans="1:11" x14ac:dyDescent="0.25">
      <c r="D6" s="1" t="s">
        <v>133</v>
      </c>
    </row>
    <row r="7" spans="1:11" x14ac:dyDescent="0.25">
      <c r="D7" s="1" t="s">
        <v>0</v>
      </c>
      <c r="E7" s="1" t="s">
        <v>73</v>
      </c>
    </row>
    <row r="8" spans="1:11" x14ac:dyDescent="0.25">
      <c r="D8" s="1" t="s">
        <v>7</v>
      </c>
      <c r="E8" s="1" t="s">
        <v>74</v>
      </c>
    </row>
    <row r="9" spans="1:11" x14ac:dyDescent="0.25">
      <c r="D9" s="1" t="s">
        <v>8</v>
      </c>
      <c r="E9" s="1" t="s">
        <v>75</v>
      </c>
    </row>
    <row r="10" spans="1:11" x14ac:dyDescent="0.25">
      <c r="D10" s="1" t="s">
        <v>2</v>
      </c>
      <c r="E10" s="1" t="s">
        <v>76</v>
      </c>
    </row>
    <row r="12" spans="1:11" x14ac:dyDescent="0.25">
      <c r="D12" s="1" t="s">
        <v>0</v>
      </c>
      <c r="E12" s="1" t="s">
        <v>1</v>
      </c>
      <c r="F12" s="1" t="s">
        <v>7</v>
      </c>
      <c r="G12" s="1" t="s">
        <v>8</v>
      </c>
      <c r="H12" s="1" t="s">
        <v>3</v>
      </c>
      <c r="I12" s="1" t="s">
        <v>4</v>
      </c>
      <c r="J12" s="1" t="s">
        <v>169</v>
      </c>
      <c r="K12" s="1" t="s">
        <v>170</v>
      </c>
    </row>
    <row r="13" spans="1:11" x14ac:dyDescent="0.25">
      <c r="C13" s="1" t="s">
        <v>172</v>
      </c>
      <c r="D13" s="1" t="s">
        <v>107</v>
      </c>
      <c r="E13" s="1" t="s">
        <v>108</v>
      </c>
      <c r="F13" s="1" t="s">
        <v>109</v>
      </c>
      <c r="G13" s="1" t="s">
        <v>110</v>
      </c>
      <c r="H13" s="1" t="s">
        <v>111</v>
      </c>
      <c r="I13" s="1" t="s">
        <v>112</v>
      </c>
      <c r="J13" s="1" t="s">
        <v>137</v>
      </c>
      <c r="K13" s="1" t="s">
        <v>138</v>
      </c>
    </row>
    <row r="14" spans="1:11" x14ac:dyDescent="0.25">
      <c r="A14" s="1" t="s">
        <v>5</v>
      </c>
      <c r="C14" s="1" t="s">
        <v>195</v>
      </c>
      <c r="D14" s="1" t="s">
        <v>113</v>
      </c>
      <c r="E14" s="1" t="s">
        <v>114</v>
      </c>
      <c r="F14" s="1" t="s">
        <v>115</v>
      </c>
      <c r="G14" s="1" t="s">
        <v>116</v>
      </c>
      <c r="H14" s="1" t="s">
        <v>117</v>
      </c>
      <c r="I14" s="1" t="s">
        <v>130</v>
      </c>
      <c r="J14" s="1" t="s">
        <v>139</v>
      </c>
      <c r="K14" s="1" t="s">
        <v>152</v>
      </c>
    </row>
    <row r="15" spans="1:11" x14ac:dyDescent="0.25">
      <c r="A15" s="1" t="s">
        <v>5</v>
      </c>
      <c r="C15" s="1" t="s">
        <v>196</v>
      </c>
      <c r="D15" s="1" t="s">
        <v>9</v>
      </c>
      <c r="E15" s="1" t="s">
        <v>21</v>
      </c>
      <c r="F15" s="1" t="s">
        <v>33</v>
      </c>
      <c r="G15" s="1" t="s">
        <v>45</v>
      </c>
      <c r="H15" s="1" t="s">
        <v>118</v>
      </c>
      <c r="I15" s="1" t="s">
        <v>81</v>
      </c>
      <c r="J15" s="1" t="s">
        <v>140</v>
      </c>
      <c r="K15" s="1" t="s">
        <v>153</v>
      </c>
    </row>
    <row r="16" spans="1:11" x14ac:dyDescent="0.25">
      <c r="A16" s="1" t="s">
        <v>5</v>
      </c>
      <c r="C16" s="1" t="s">
        <v>197</v>
      </c>
      <c r="D16" s="1" t="s">
        <v>10</v>
      </c>
      <c r="E16" s="1" t="s">
        <v>22</v>
      </c>
      <c r="F16" s="1" t="s">
        <v>34</v>
      </c>
      <c r="G16" s="1" t="s">
        <v>46</v>
      </c>
      <c r="H16" s="1" t="s">
        <v>119</v>
      </c>
      <c r="I16" s="1" t="s">
        <v>84</v>
      </c>
      <c r="J16" s="1" t="s">
        <v>141</v>
      </c>
      <c r="K16" s="1" t="s">
        <v>154</v>
      </c>
    </row>
    <row r="17" spans="1:11" x14ac:dyDescent="0.25">
      <c r="A17" s="1" t="s">
        <v>5</v>
      </c>
      <c r="C17" s="1" t="s">
        <v>198</v>
      </c>
      <c r="D17" s="1" t="s">
        <v>11</v>
      </c>
      <c r="E17" s="1" t="s">
        <v>23</v>
      </c>
      <c r="F17" s="1" t="s">
        <v>35</v>
      </c>
      <c r="G17" s="1" t="s">
        <v>47</v>
      </c>
      <c r="H17" s="1" t="s">
        <v>120</v>
      </c>
      <c r="I17" s="1" t="s">
        <v>85</v>
      </c>
      <c r="J17" s="1" t="s">
        <v>142</v>
      </c>
      <c r="K17" s="1" t="s">
        <v>155</v>
      </c>
    </row>
    <row r="18" spans="1:11" x14ac:dyDescent="0.25">
      <c r="A18" s="1" t="s">
        <v>5</v>
      </c>
      <c r="C18" s="1" t="s">
        <v>199</v>
      </c>
      <c r="D18" s="1" t="s">
        <v>12</v>
      </c>
      <c r="E18" s="1" t="s">
        <v>24</v>
      </c>
      <c r="F18" s="1" t="s">
        <v>36</v>
      </c>
      <c r="G18" s="1" t="s">
        <v>48</v>
      </c>
      <c r="H18" s="1" t="s">
        <v>121</v>
      </c>
      <c r="I18" s="1" t="s">
        <v>86</v>
      </c>
      <c r="J18" s="1" t="s">
        <v>143</v>
      </c>
      <c r="K18" s="1" t="s">
        <v>156</v>
      </c>
    </row>
    <row r="19" spans="1:11" x14ac:dyDescent="0.25">
      <c r="A19" s="1" t="s">
        <v>5</v>
      </c>
      <c r="C19" s="1" t="s">
        <v>200</v>
      </c>
      <c r="D19" s="1" t="s">
        <v>13</v>
      </c>
      <c r="E19" s="1" t="s">
        <v>25</v>
      </c>
      <c r="F19" s="1" t="s">
        <v>37</v>
      </c>
      <c r="G19" s="1" t="s">
        <v>49</v>
      </c>
      <c r="H19" s="1" t="s">
        <v>122</v>
      </c>
      <c r="I19" s="1" t="s">
        <v>87</v>
      </c>
      <c r="J19" s="1" t="s">
        <v>144</v>
      </c>
      <c r="K19" s="1" t="s">
        <v>157</v>
      </c>
    </row>
    <row r="20" spans="1:11" x14ac:dyDescent="0.25">
      <c r="A20" s="1" t="s">
        <v>5</v>
      </c>
      <c r="C20" s="1" t="s">
        <v>201</v>
      </c>
      <c r="D20" s="1" t="s">
        <v>14</v>
      </c>
      <c r="E20" s="1" t="s">
        <v>26</v>
      </c>
      <c r="F20" s="1" t="s">
        <v>38</v>
      </c>
      <c r="G20" s="1" t="s">
        <v>50</v>
      </c>
      <c r="H20" s="1" t="s">
        <v>123</v>
      </c>
      <c r="I20" s="1" t="s">
        <v>88</v>
      </c>
      <c r="J20" s="1" t="s">
        <v>145</v>
      </c>
      <c r="K20" s="1" t="s">
        <v>158</v>
      </c>
    </row>
    <row r="21" spans="1:11" x14ac:dyDescent="0.25">
      <c r="A21" s="1" t="s">
        <v>5</v>
      </c>
      <c r="C21" s="1" t="s">
        <v>202</v>
      </c>
      <c r="D21" s="1" t="s">
        <v>15</v>
      </c>
      <c r="E21" s="1" t="s">
        <v>27</v>
      </c>
      <c r="F21" s="1" t="s">
        <v>39</v>
      </c>
      <c r="G21" s="1" t="s">
        <v>51</v>
      </c>
      <c r="H21" s="1" t="s">
        <v>124</v>
      </c>
      <c r="I21" s="1" t="s">
        <v>89</v>
      </c>
      <c r="J21" s="1" t="s">
        <v>146</v>
      </c>
      <c r="K21" s="1" t="s">
        <v>159</v>
      </c>
    </row>
    <row r="22" spans="1:11" x14ac:dyDescent="0.25">
      <c r="A22" s="1" t="s">
        <v>5</v>
      </c>
      <c r="C22" s="1" t="s">
        <v>203</v>
      </c>
      <c r="D22" s="1" t="s">
        <v>16</v>
      </c>
      <c r="E22" s="1" t="s">
        <v>28</v>
      </c>
      <c r="F22" s="1" t="s">
        <v>40</v>
      </c>
      <c r="G22" s="1" t="s">
        <v>52</v>
      </c>
      <c r="H22" s="1" t="s">
        <v>125</v>
      </c>
      <c r="I22" s="1" t="s">
        <v>90</v>
      </c>
      <c r="J22" s="1" t="s">
        <v>147</v>
      </c>
      <c r="K22" s="1" t="s">
        <v>160</v>
      </c>
    </row>
    <row r="23" spans="1:11" x14ac:dyDescent="0.25">
      <c r="A23" s="1" t="s">
        <v>5</v>
      </c>
      <c r="C23" s="1" t="s">
        <v>204</v>
      </c>
      <c r="D23" s="1" t="s">
        <v>17</v>
      </c>
      <c r="E23" s="1" t="s">
        <v>29</v>
      </c>
      <c r="F23" s="1" t="s">
        <v>41</v>
      </c>
      <c r="G23" s="1" t="s">
        <v>53</v>
      </c>
      <c r="H23" s="1" t="s">
        <v>126</v>
      </c>
      <c r="I23" s="1" t="s">
        <v>91</v>
      </c>
      <c r="J23" s="1" t="s">
        <v>148</v>
      </c>
      <c r="K23" s="1" t="s">
        <v>161</v>
      </c>
    </row>
    <row r="24" spans="1:11" x14ac:dyDescent="0.25">
      <c r="A24" s="1" t="s">
        <v>5</v>
      </c>
      <c r="C24" s="1" t="s">
        <v>205</v>
      </c>
      <c r="D24" s="1" t="s">
        <v>18</v>
      </c>
      <c r="E24" s="1" t="s">
        <v>30</v>
      </c>
      <c r="F24" s="1" t="s">
        <v>42</v>
      </c>
      <c r="G24" s="1" t="s">
        <v>54</v>
      </c>
      <c r="H24" s="1" t="s">
        <v>127</v>
      </c>
      <c r="I24" s="1" t="s">
        <v>92</v>
      </c>
      <c r="J24" s="1" t="s">
        <v>149</v>
      </c>
      <c r="K24" s="1" t="s">
        <v>162</v>
      </c>
    </row>
    <row r="25" spans="1:11" x14ac:dyDescent="0.25">
      <c r="A25" s="1" t="s">
        <v>5</v>
      </c>
      <c r="C25" s="1" t="s">
        <v>206</v>
      </c>
      <c r="D25" s="1" t="s">
        <v>19</v>
      </c>
      <c r="E25" s="1" t="s">
        <v>31</v>
      </c>
      <c r="F25" s="1" t="s">
        <v>43</v>
      </c>
      <c r="G25" s="1" t="s">
        <v>55</v>
      </c>
      <c r="H25" s="1" t="s">
        <v>128</v>
      </c>
      <c r="I25" s="1" t="s">
        <v>93</v>
      </c>
      <c r="J25" s="1" t="s">
        <v>150</v>
      </c>
      <c r="K25" s="1" t="s">
        <v>163</v>
      </c>
    </row>
    <row r="26" spans="1:11" x14ac:dyDescent="0.25">
      <c r="A26" s="1" t="s">
        <v>5</v>
      </c>
      <c r="C26" s="1" t="s">
        <v>207</v>
      </c>
      <c r="D26" s="1" t="s">
        <v>20</v>
      </c>
      <c r="E26" s="1" t="s">
        <v>32</v>
      </c>
      <c r="F26" s="1" t="s">
        <v>44</v>
      </c>
      <c r="G26" s="1" t="s">
        <v>56</v>
      </c>
      <c r="H26" s="1" t="s">
        <v>129</v>
      </c>
      <c r="I26" s="1" t="s">
        <v>94</v>
      </c>
      <c r="J26" s="1" t="s">
        <v>151</v>
      </c>
      <c r="K26" s="1" t="s">
        <v>164</v>
      </c>
    </row>
    <row r="27" spans="1:11" x14ac:dyDescent="0.25">
      <c r="A27" s="1" t="s">
        <v>77</v>
      </c>
    </row>
    <row r="29" spans="1:11" x14ac:dyDescent="0.25">
      <c r="D29" s="1" t="s">
        <v>131</v>
      </c>
      <c r="E29" s="1"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Options</vt:lpstr>
      <vt:lpstr>Report</vt:lpstr>
      <vt:lpstr>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with No Activity</dc:title>
  <dc:subject>Jet Reports</dc:subject>
  <dc:creator>Kim R. Duey</dc:creator>
  <cp:keywords>dead stock</cp:keywords>
  <dc:description>List of items with no sales or purchase activity since a given date.</dc:description>
  <cp:lastModifiedBy>Kim R. Duey</cp:lastModifiedBy>
  <cp:lastPrinted>2015-06-16T17:02:57Z</cp:lastPrinted>
  <dcterms:created xsi:type="dcterms:W3CDTF">2015-02-27T16:42:06Z</dcterms:created>
  <dcterms:modified xsi:type="dcterms:W3CDTF">2018-10-26T15:33:30Z</dcterms:modified>
  <cp:category>Inventory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false</vt:bool>
  </property>
  <property fmtid="{D5CDD505-2E9C-101B-9397-08002B2CF9AE}" pid="3" name="Jet Reports Function Literals">
    <vt:lpwstr>,	;	,	{	}	[@[{0}]]	1033</vt:lpwstr>
  </property>
</Properties>
</file>