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Done\"/>
    </mc:Choice>
  </mc:AlternateContent>
  <bookViews>
    <workbookView xWindow="0" yWindow="0" windowWidth="25200" windowHeight="11385"/>
  </bookViews>
  <sheets>
    <sheet name="READ ME" sheetId="118" r:id="rId1"/>
    <sheet name="Options" sheetId="1" state="hidden" r:id="rId2"/>
    <sheet name="Report" sheetId="2" r:id="rId3"/>
    <sheet name="Sheet1" sheetId="131" state="veryHidden" r:id="rId4"/>
    <sheet name="Sheet2" sheetId="132" state="veryHidden" r:id="rId5"/>
    <sheet name="Sheet3" sheetId="133" state="veryHidden" r:id="rId6"/>
    <sheet name="Sheet4" sheetId="134" state="veryHidden" r:id="rId7"/>
    <sheet name="Sheet5" sheetId="135" state="veryHidden" r:id="rId8"/>
    <sheet name="Sheet6" sheetId="136" state="veryHidden" r:id="rId9"/>
  </sheets>
  <calcPr calcId="162913"/>
</workbook>
</file>

<file path=xl/calcChain.xml><?xml version="1.0" encoding="utf-8"?>
<calcChain xmlns="http://schemas.openxmlformats.org/spreadsheetml/2006/main">
  <c r="B13" i="2" l="1"/>
  <c r="C13" i="2"/>
  <c r="C14" i="2" s="1"/>
  <c r="C15" i="2" s="1"/>
  <c r="E13" i="2"/>
  <c r="F13" i="2"/>
  <c r="H13" i="2"/>
  <c r="B14" i="2"/>
  <c r="D14" i="2"/>
  <c r="E14" i="2"/>
  <c r="F14" i="2"/>
  <c r="I14" i="2"/>
  <c r="J14" i="2"/>
  <c r="L14" i="2"/>
  <c r="B15" i="2"/>
  <c r="B16" i="2" s="1"/>
  <c r="B17" i="2" s="1"/>
  <c r="B18" i="2" s="1"/>
  <c r="B19" i="2" s="1"/>
  <c r="B20" i="2" s="1"/>
  <c r="D15" i="2"/>
  <c r="E15" i="2"/>
  <c r="J15" i="2"/>
  <c r="K15" i="2"/>
  <c r="M15" i="2"/>
  <c r="D16" i="2"/>
  <c r="E16" i="2"/>
  <c r="J16" i="2"/>
  <c r="K16" i="2"/>
  <c r="M16" i="2"/>
  <c r="D17" i="2"/>
  <c r="D18" i="2" s="1"/>
  <c r="D19" i="2" s="1"/>
  <c r="D20" i="2" s="1"/>
  <c r="E17" i="2"/>
  <c r="J17" i="2"/>
  <c r="K17" i="2"/>
  <c r="M17" i="2"/>
  <c r="E18" i="2"/>
  <c r="J18" i="2"/>
  <c r="K18" i="2"/>
  <c r="M18" i="2"/>
  <c r="E19" i="2"/>
  <c r="J19" i="2"/>
  <c r="K19" i="2"/>
  <c r="M19" i="2"/>
  <c r="E20" i="2"/>
  <c r="J20" i="2"/>
  <c r="K20" i="2"/>
  <c r="M20" i="2"/>
  <c r="D21" i="2"/>
  <c r="D22" i="2"/>
  <c r="E22" i="2"/>
  <c r="F22" i="2"/>
  <c r="I22" i="2"/>
  <c r="J22" i="2"/>
  <c r="L22" i="2"/>
  <c r="D23" i="2"/>
  <c r="D24" i="2" s="1"/>
  <c r="D25" i="2" s="1"/>
  <c r="D26" i="2" s="1"/>
  <c r="D27" i="2" s="1"/>
  <c r="E23" i="2"/>
  <c r="J23" i="2"/>
  <c r="K23" i="2"/>
  <c r="M23" i="2"/>
  <c r="E24" i="2"/>
  <c r="J24" i="2"/>
  <c r="K24" i="2"/>
  <c r="M24" i="2"/>
  <c r="E25" i="2"/>
  <c r="J25" i="2"/>
  <c r="K25" i="2"/>
  <c r="M25" i="2"/>
  <c r="E26" i="2"/>
  <c r="J26" i="2"/>
  <c r="K26" i="2"/>
  <c r="M26" i="2"/>
  <c r="E27" i="2"/>
  <c r="J27" i="2"/>
  <c r="K27" i="2"/>
  <c r="M27" i="2"/>
  <c r="D29" i="2"/>
  <c r="E29" i="2"/>
  <c r="F29" i="2"/>
  <c r="I29" i="2"/>
  <c r="J29" i="2"/>
  <c r="L29" i="2"/>
  <c r="D30" i="2"/>
  <c r="D36" i="2" s="1"/>
  <c r="E30" i="2"/>
  <c r="J30" i="2"/>
  <c r="K30" i="2"/>
  <c r="M30" i="2"/>
  <c r="D31" i="2"/>
  <c r="D32" i="2" s="1"/>
  <c r="D33" i="2" s="1"/>
  <c r="D34" i="2" s="1"/>
  <c r="D35" i="2" s="1"/>
  <c r="E31" i="2"/>
  <c r="J31" i="2"/>
  <c r="K31" i="2"/>
  <c r="M31" i="2"/>
  <c r="E32" i="2"/>
  <c r="J32" i="2"/>
  <c r="K32" i="2"/>
  <c r="M32" i="2"/>
  <c r="E33" i="2"/>
  <c r="J33" i="2"/>
  <c r="K33" i="2"/>
  <c r="M33" i="2"/>
  <c r="E34" i="2"/>
  <c r="J34" i="2"/>
  <c r="K34" i="2"/>
  <c r="M34" i="2"/>
  <c r="E35" i="2"/>
  <c r="J35" i="2"/>
  <c r="K35" i="2"/>
  <c r="M35" i="2"/>
  <c r="D37" i="2"/>
  <c r="E37" i="2"/>
  <c r="F37" i="2"/>
  <c r="I37" i="2"/>
  <c r="J37" i="2"/>
  <c r="L37" i="2"/>
  <c r="D38" i="2"/>
  <c r="E38" i="2"/>
  <c r="J38" i="2"/>
  <c r="K38" i="2"/>
  <c r="M38" i="2"/>
  <c r="D39" i="2"/>
  <c r="D40" i="2" s="1"/>
  <c r="D41" i="2" s="1"/>
  <c r="D42" i="2" s="1"/>
  <c r="D43" i="2" s="1"/>
  <c r="E39" i="2"/>
  <c r="J39" i="2"/>
  <c r="K39" i="2"/>
  <c r="M39" i="2"/>
  <c r="E40" i="2"/>
  <c r="J40" i="2"/>
  <c r="K40" i="2"/>
  <c r="M40" i="2"/>
  <c r="E41" i="2"/>
  <c r="J41" i="2"/>
  <c r="K41" i="2"/>
  <c r="M41" i="2"/>
  <c r="E42" i="2"/>
  <c r="J42" i="2"/>
  <c r="K42" i="2"/>
  <c r="M42" i="2"/>
  <c r="E43" i="2"/>
  <c r="J43" i="2"/>
  <c r="K43" i="2"/>
  <c r="M43" i="2"/>
  <c r="D44" i="2"/>
  <c r="B45" i="2"/>
  <c r="B46" i="2" s="1"/>
  <c r="B47" i="2" s="1"/>
  <c r="C45" i="2"/>
  <c r="E45" i="2"/>
  <c r="F45" i="2"/>
  <c r="H45" i="2"/>
  <c r="C46" i="2"/>
  <c r="D46" i="2"/>
  <c r="E46" i="2"/>
  <c r="F46" i="2"/>
  <c r="I46" i="2"/>
  <c r="J46" i="2"/>
  <c r="L46" i="2"/>
  <c r="C47" i="2"/>
  <c r="C48" i="2" s="1"/>
  <c r="C49" i="2" s="1"/>
  <c r="D47" i="2"/>
  <c r="D48" i="2" s="1"/>
  <c r="D49" i="2" s="1"/>
  <c r="E47" i="2"/>
  <c r="J47" i="2"/>
  <c r="K47" i="2"/>
  <c r="M47" i="2"/>
  <c r="E48" i="2"/>
  <c r="J48" i="2"/>
  <c r="K48" i="2"/>
  <c r="M48" i="2"/>
  <c r="E49" i="2"/>
  <c r="J49" i="2"/>
  <c r="K49" i="2"/>
  <c r="M49" i="2"/>
  <c r="C50" i="2"/>
  <c r="B51" i="2"/>
  <c r="C51" i="2"/>
  <c r="E51" i="2"/>
  <c r="F51" i="2"/>
  <c r="H51" i="2"/>
  <c r="B52" i="2"/>
  <c r="C52" i="2"/>
  <c r="D52" i="2"/>
  <c r="E52" i="2"/>
  <c r="F52" i="2"/>
  <c r="I52" i="2"/>
  <c r="J52" i="2"/>
  <c r="L52" i="2"/>
  <c r="B53" i="2"/>
  <c r="B54" i="2" s="1"/>
  <c r="B55" i="2" s="1"/>
  <c r="B56" i="2" s="1"/>
  <c r="B57" i="2" s="1"/>
  <c r="B58" i="2" s="1"/>
  <c r="C53" i="2"/>
  <c r="C54" i="2" s="1"/>
  <c r="C55" i="2" s="1"/>
  <c r="C56" i="2" s="1"/>
  <c r="C57" i="2" s="1"/>
  <c r="C58" i="2" s="1"/>
  <c r="D53" i="2"/>
  <c r="D59" i="2" s="1"/>
  <c r="E53" i="2"/>
  <c r="J53" i="2"/>
  <c r="K53" i="2"/>
  <c r="M53" i="2"/>
  <c r="D54" i="2"/>
  <c r="D55" i="2" s="1"/>
  <c r="D56" i="2" s="1"/>
  <c r="D57" i="2" s="1"/>
  <c r="D58" i="2" s="1"/>
  <c r="E54" i="2"/>
  <c r="J54" i="2"/>
  <c r="K54" i="2"/>
  <c r="M54" i="2"/>
  <c r="E55" i="2"/>
  <c r="J55" i="2"/>
  <c r="K55" i="2"/>
  <c r="M55" i="2"/>
  <c r="E56" i="2"/>
  <c r="J56" i="2"/>
  <c r="K56" i="2"/>
  <c r="M56" i="2"/>
  <c r="E57" i="2"/>
  <c r="J57" i="2"/>
  <c r="K57" i="2"/>
  <c r="M57" i="2"/>
  <c r="E58" i="2"/>
  <c r="J58" i="2"/>
  <c r="K58" i="2"/>
  <c r="M58" i="2"/>
  <c r="B59" i="2"/>
  <c r="B60" i="2"/>
  <c r="D60" i="2"/>
  <c r="E60" i="2"/>
  <c r="F60" i="2"/>
  <c r="I60" i="2"/>
  <c r="J60" i="2"/>
  <c r="L60" i="2"/>
  <c r="B61" i="2"/>
  <c r="B62" i="2" s="1"/>
  <c r="B63" i="2" s="1"/>
  <c r="D61" i="2"/>
  <c r="E61" i="2"/>
  <c r="J61" i="2"/>
  <c r="K61" i="2"/>
  <c r="M61" i="2"/>
  <c r="D62" i="2"/>
  <c r="E62" i="2"/>
  <c r="J62" i="2"/>
  <c r="K62" i="2"/>
  <c r="M62" i="2"/>
  <c r="D63" i="2"/>
  <c r="E63" i="2"/>
  <c r="J63" i="2"/>
  <c r="K63" i="2"/>
  <c r="M63" i="2"/>
  <c r="D64" i="2"/>
  <c r="B65" i="2"/>
  <c r="B66" i="2" s="1"/>
  <c r="B67" i="2" s="1"/>
  <c r="C65" i="2"/>
  <c r="C66" i="2" s="1"/>
  <c r="C67" i="2" s="1"/>
  <c r="E65" i="2"/>
  <c r="F65" i="2"/>
  <c r="H65" i="2"/>
  <c r="D66" i="2"/>
  <c r="E66" i="2"/>
  <c r="F66" i="2"/>
  <c r="I66" i="2"/>
  <c r="J66" i="2"/>
  <c r="L66" i="2"/>
  <c r="D67" i="2"/>
  <c r="D68" i="2" s="1"/>
  <c r="D69" i="2" s="1"/>
  <c r="E67" i="2"/>
  <c r="J67" i="2"/>
  <c r="K67" i="2"/>
  <c r="M67" i="2"/>
  <c r="E68" i="2"/>
  <c r="J68" i="2"/>
  <c r="K68" i="2"/>
  <c r="M68" i="2"/>
  <c r="E69" i="2"/>
  <c r="J69" i="2"/>
  <c r="K69" i="2"/>
  <c r="M69" i="2"/>
  <c r="D70" i="2"/>
  <c r="D71" i="2"/>
  <c r="E71" i="2"/>
  <c r="F71" i="2"/>
  <c r="I71" i="2"/>
  <c r="J71" i="2"/>
  <c r="L71" i="2"/>
  <c r="D72" i="2"/>
  <c r="D77" i="2" s="1"/>
  <c r="E72" i="2"/>
  <c r="J72" i="2"/>
  <c r="K72" i="2"/>
  <c r="M72" i="2"/>
  <c r="E73" i="2"/>
  <c r="J73" i="2"/>
  <c r="K73" i="2"/>
  <c r="M73" i="2"/>
  <c r="E74" i="2"/>
  <c r="J74" i="2"/>
  <c r="K74" i="2"/>
  <c r="M74" i="2"/>
  <c r="E75" i="2"/>
  <c r="J75" i="2"/>
  <c r="K75" i="2"/>
  <c r="M75" i="2"/>
  <c r="E76" i="2"/>
  <c r="J76" i="2"/>
  <c r="K76" i="2"/>
  <c r="M76" i="2"/>
  <c r="B78" i="2"/>
  <c r="C78" i="2"/>
  <c r="E78" i="2"/>
  <c r="F78" i="2"/>
  <c r="H78" i="2"/>
  <c r="B79" i="2"/>
  <c r="C79" i="2"/>
  <c r="D79" i="2"/>
  <c r="E79" i="2"/>
  <c r="F79" i="2"/>
  <c r="I79" i="2"/>
  <c r="J79" i="2"/>
  <c r="L79" i="2"/>
  <c r="B80" i="2"/>
  <c r="B81" i="2" s="1"/>
  <c r="B82" i="2" s="1"/>
  <c r="B83" i="2" s="1"/>
  <c r="B84" i="2" s="1"/>
  <c r="C80" i="2"/>
  <c r="C85" i="2" s="1"/>
  <c r="C86" i="2" s="1"/>
  <c r="C87" i="2" s="1"/>
  <c r="D80" i="2"/>
  <c r="E80" i="2"/>
  <c r="J80" i="2"/>
  <c r="K80" i="2"/>
  <c r="M80" i="2"/>
  <c r="C81" i="2"/>
  <c r="C82" i="2" s="1"/>
  <c r="C83" i="2" s="1"/>
  <c r="C84" i="2" s="1"/>
  <c r="D81" i="2"/>
  <c r="E81" i="2"/>
  <c r="J81" i="2"/>
  <c r="K81" i="2"/>
  <c r="M81" i="2"/>
  <c r="D82" i="2"/>
  <c r="D83" i="2" s="1"/>
  <c r="D84" i="2" s="1"/>
  <c r="E82" i="2"/>
  <c r="J82" i="2"/>
  <c r="K82" i="2"/>
  <c r="M82" i="2"/>
  <c r="E83" i="2"/>
  <c r="J83" i="2"/>
  <c r="K83" i="2"/>
  <c r="M83" i="2"/>
  <c r="E84" i="2"/>
  <c r="J84" i="2"/>
  <c r="K84" i="2"/>
  <c r="M84" i="2"/>
  <c r="D85" i="2"/>
  <c r="D86" i="2"/>
  <c r="E86" i="2"/>
  <c r="F86" i="2"/>
  <c r="I86" i="2"/>
  <c r="J86" i="2"/>
  <c r="L86" i="2"/>
  <c r="D87" i="2"/>
  <c r="D88" i="2" s="1"/>
  <c r="D89" i="2" s="1"/>
  <c r="D90" i="2" s="1"/>
  <c r="D91" i="2" s="1"/>
  <c r="D92" i="2" s="1"/>
  <c r="E87" i="2"/>
  <c r="J87" i="2"/>
  <c r="K87" i="2"/>
  <c r="M87" i="2"/>
  <c r="E88" i="2"/>
  <c r="J88" i="2"/>
  <c r="K88" i="2"/>
  <c r="M88" i="2"/>
  <c r="E89" i="2"/>
  <c r="J89" i="2"/>
  <c r="K89" i="2"/>
  <c r="M89" i="2"/>
  <c r="E90" i="2"/>
  <c r="J90" i="2"/>
  <c r="K90" i="2"/>
  <c r="M90" i="2"/>
  <c r="E91" i="2"/>
  <c r="J91" i="2"/>
  <c r="K91" i="2"/>
  <c r="M91" i="2"/>
  <c r="E92" i="2"/>
  <c r="J92" i="2"/>
  <c r="K92" i="2"/>
  <c r="M92" i="2"/>
  <c r="D94" i="2"/>
  <c r="E94" i="2"/>
  <c r="F94" i="2"/>
  <c r="I94" i="2"/>
  <c r="J94" i="2"/>
  <c r="L94" i="2"/>
  <c r="D95" i="2"/>
  <c r="D101" i="2" s="1"/>
  <c r="E95" i="2"/>
  <c r="J95" i="2"/>
  <c r="K95" i="2"/>
  <c r="M95" i="2"/>
  <c r="D96" i="2"/>
  <c r="D97" i="2" s="1"/>
  <c r="D98" i="2" s="1"/>
  <c r="D99" i="2" s="1"/>
  <c r="D100" i="2" s="1"/>
  <c r="E96" i="2"/>
  <c r="J96" i="2"/>
  <c r="K96" i="2"/>
  <c r="M96" i="2"/>
  <c r="E97" i="2"/>
  <c r="J97" i="2"/>
  <c r="K97" i="2"/>
  <c r="M97" i="2"/>
  <c r="E98" i="2"/>
  <c r="J98" i="2"/>
  <c r="K98" i="2"/>
  <c r="M98" i="2"/>
  <c r="E99" i="2"/>
  <c r="J99" i="2"/>
  <c r="K99" i="2"/>
  <c r="M99" i="2"/>
  <c r="E100" i="2"/>
  <c r="J100" i="2"/>
  <c r="K100" i="2"/>
  <c r="M100" i="2"/>
  <c r="D102" i="2"/>
  <c r="E102" i="2"/>
  <c r="F102" i="2"/>
  <c r="I102" i="2"/>
  <c r="J102" i="2"/>
  <c r="L102" i="2"/>
  <c r="D103" i="2"/>
  <c r="E103" i="2"/>
  <c r="J103" i="2"/>
  <c r="K103" i="2"/>
  <c r="M103" i="2"/>
  <c r="D104" i="2"/>
  <c r="E104" i="2"/>
  <c r="J104" i="2"/>
  <c r="K104" i="2"/>
  <c r="M104" i="2"/>
  <c r="D105" i="2"/>
  <c r="D106" i="2" s="1"/>
  <c r="D107" i="2" s="1"/>
  <c r="D108" i="2" s="1"/>
  <c r="E105" i="2"/>
  <c r="J105" i="2"/>
  <c r="K105" i="2"/>
  <c r="M105" i="2"/>
  <c r="E106" i="2"/>
  <c r="J106" i="2"/>
  <c r="K106" i="2"/>
  <c r="M106" i="2"/>
  <c r="E107" i="2"/>
  <c r="J107" i="2"/>
  <c r="K107" i="2"/>
  <c r="M107" i="2"/>
  <c r="E108" i="2"/>
  <c r="J108" i="2"/>
  <c r="K108" i="2"/>
  <c r="M108" i="2"/>
  <c r="D109" i="2"/>
  <c r="D110" i="2"/>
  <c r="E110" i="2"/>
  <c r="F110" i="2"/>
  <c r="I110" i="2"/>
  <c r="J110" i="2"/>
  <c r="L110" i="2"/>
  <c r="D111" i="2"/>
  <c r="D112" i="2" s="1"/>
  <c r="D113" i="2" s="1"/>
  <c r="D114" i="2" s="1"/>
  <c r="D115" i="2" s="1"/>
  <c r="D116" i="2" s="1"/>
  <c r="E111" i="2"/>
  <c r="J111" i="2"/>
  <c r="K111" i="2"/>
  <c r="M111" i="2"/>
  <c r="E112" i="2"/>
  <c r="J112" i="2"/>
  <c r="K112" i="2"/>
  <c r="M112" i="2"/>
  <c r="E113" i="2"/>
  <c r="J113" i="2"/>
  <c r="K113" i="2"/>
  <c r="M113" i="2"/>
  <c r="E114" i="2"/>
  <c r="J114" i="2"/>
  <c r="K114" i="2"/>
  <c r="M114" i="2"/>
  <c r="E115" i="2"/>
  <c r="J115" i="2"/>
  <c r="K115" i="2"/>
  <c r="M115" i="2"/>
  <c r="E116" i="2"/>
  <c r="J116" i="2"/>
  <c r="K116" i="2"/>
  <c r="M116" i="2"/>
  <c r="D117" i="2"/>
  <c r="D118" i="2"/>
  <c r="E118" i="2"/>
  <c r="F118" i="2"/>
  <c r="I118" i="2"/>
  <c r="J118" i="2"/>
  <c r="L118" i="2"/>
  <c r="D119" i="2"/>
  <c r="D120" i="2" s="1"/>
  <c r="D121" i="2" s="1"/>
  <c r="D122" i="2" s="1"/>
  <c r="D123" i="2" s="1"/>
  <c r="D124" i="2" s="1"/>
  <c r="E119" i="2"/>
  <c r="J119" i="2"/>
  <c r="K119" i="2"/>
  <c r="M119" i="2"/>
  <c r="E120" i="2"/>
  <c r="J120" i="2"/>
  <c r="K120" i="2"/>
  <c r="M120" i="2"/>
  <c r="E121" i="2"/>
  <c r="J121" i="2"/>
  <c r="K121" i="2"/>
  <c r="M121" i="2"/>
  <c r="E122" i="2"/>
  <c r="J122" i="2"/>
  <c r="K122" i="2"/>
  <c r="M122" i="2"/>
  <c r="E123" i="2"/>
  <c r="J123" i="2"/>
  <c r="K123" i="2"/>
  <c r="M123" i="2"/>
  <c r="E124" i="2"/>
  <c r="J124" i="2"/>
  <c r="K124" i="2"/>
  <c r="M124" i="2"/>
  <c r="B126" i="2"/>
  <c r="C126" i="2"/>
  <c r="C127" i="2" s="1"/>
  <c r="C128" i="2" s="1"/>
  <c r="E126" i="2"/>
  <c r="F126" i="2"/>
  <c r="H126" i="2"/>
  <c r="B127" i="2"/>
  <c r="D127" i="2"/>
  <c r="E127" i="2"/>
  <c r="F127" i="2"/>
  <c r="I127" i="2"/>
  <c r="J127" i="2"/>
  <c r="L127" i="2"/>
  <c r="B128" i="2"/>
  <c r="B129" i="2" s="1"/>
  <c r="B130" i="2" s="1"/>
  <c r="B131" i="2" s="1"/>
  <c r="B132" i="2" s="1"/>
  <c r="B133" i="2" s="1"/>
  <c r="D128" i="2"/>
  <c r="E128" i="2"/>
  <c r="J128" i="2"/>
  <c r="K128" i="2"/>
  <c r="M128" i="2"/>
  <c r="D129" i="2"/>
  <c r="E129" i="2"/>
  <c r="J129" i="2"/>
  <c r="K129" i="2"/>
  <c r="M129" i="2"/>
  <c r="D130" i="2"/>
  <c r="D131" i="2" s="1"/>
  <c r="D132" i="2" s="1"/>
  <c r="D133" i="2" s="1"/>
  <c r="E130" i="2"/>
  <c r="J130" i="2"/>
  <c r="K130" i="2"/>
  <c r="M130" i="2"/>
  <c r="E131" i="2"/>
  <c r="J131" i="2"/>
  <c r="K131" i="2"/>
  <c r="M131" i="2"/>
  <c r="E132" i="2"/>
  <c r="J132" i="2"/>
  <c r="K132" i="2"/>
  <c r="M132" i="2"/>
  <c r="E133" i="2"/>
  <c r="J133" i="2"/>
  <c r="K133" i="2"/>
  <c r="M133" i="2"/>
  <c r="D134" i="2"/>
  <c r="D135" i="2"/>
  <c r="E135" i="2"/>
  <c r="F135" i="2"/>
  <c r="I135" i="2"/>
  <c r="J135" i="2"/>
  <c r="L135" i="2"/>
  <c r="D136" i="2"/>
  <c r="D137" i="2" s="1"/>
  <c r="D138" i="2" s="1"/>
  <c r="D139" i="2" s="1"/>
  <c r="D140" i="2" s="1"/>
  <c r="E136" i="2"/>
  <c r="J136" i="2"/>
  <c r="K136" i="2"/>
  <c r="M136" i="2"/>
  <c r="E137" i="2"/>
  <c r="J137" i="2"/>
  <c r="K137" i="2"/>
  <c r="M137" i="2"/>
  <c r="E138" i="2"/>
  <c r="J138" i="2"/>
  <c r="K138" i="2"/>
  <c r="M138" i="2"/>
  <c r="E139" i="2"/>
  <c r="J139" i="2"/>
  <c r="K139" i="2"/>
  <c r="M139" i="2"/>
  <c r="E140" i="2"/>
  <c r="J140" i="2"/>
  <c r="K140" i="2"/>
  <c r="M140" i="2"/>
  <c r="D142" i="2"/>
  <c r="E142" i="2"/>
  <c r="F142" i="2"/>
  <c r="I142" i="2"/>
  <c r="J142" i="2"/>
  <c r="L142" i="2"/>
  <c r="D143" i="2"/>
  <c r="D149" i="2" s="1"/>
  <c r="E143" i="2"/>
  <c r="J143" i="2"/>
  <c r="K143" i="2"/>
  <c r="M143" i="2"/>
  <c r="D144" i="2"/>
  <c r="D145" i="2" s="1"/>
  <c r="D146" i="2" s="1"/>
  <c r="D147" i="2" s="1"/>
  <c r="D148" i="2" s="1"/>
  <c r="E144" i="2"/>
  <c r="J144" i="2"/>
  <c r="K144" i="2"/>
  <c r="M144" i="2"/>
  <c r="E145" i="2"/>
  <c r="J145" i="2"/>
  <c r="K145" i="2"/>
  <c r="M145" i="2"/>
  <c r="E146" i="2"/>
  <c r="J146" i="2"/>
  <c r="K146" i="2"/>
  <c r="M146" i="2"/>
  <c r="E147" i="2"/>
  <c r="J147" i="2"/>
  <c r="K147" i="2"/>
  <c r="M147" i="2"/>
  <c r="E148" i="2"/>
  <c r="J148" i="2"/>
  <c r="K148" i="2"/>
  <c r="M148" i="2"/>
  <c r="D150" i="2"/>
  <c r="E150" i="2"/>
  <c r="F150" i="2"/>
  <c r="I150" i="2"/>
  <c r="J150" i="2"/>
  <c r="L150" i="2"/>
  <c r="D151" i="2"/>
  <c r="E151" i="2"/>
  <c r="J151" i="2"/>
  <c r="K151" i="2"/>
  <c r="M151" i="2"/>
  <c r="D152" i="2"/>
  <c r="E152" i="2"/>
  <c r="J152" i="2"/>
  <c r="K152" i="2"/>
  <c r="M152" i="2"/>
  <c r="D153" i="2"/>
  <c r="E153" i="2"/>
  <c r="J153" i="2"/>
  <c r="K153" i="2"/>
  <c r="M153" i="2"/>
  <c r="D154" i="2"/>
  <c r="B155" i="2"/>
  <c r="B156" i="2" s="1"/>
  <c r="B157" i="2" s="1"/>
  <c r="C155" i="2"/>
  <c r="C156" i="2" s="1"/>
  <c r="C157" i="2" s="1"/>
  <c r="E155" i="2"/>
  <c r="F155" i="2"/>
  <c r="H155" i="2"/>
  <c r="D156" i="2"/>
  <c r="E156" i="2"/>
  <c r="F156" i="2"/>
  <c r="I156" i="2"/>
  <c r="J156" i="2"/>
  <c r="L156" i="2"/>
  <c r="D157" i="2"/>
  <c r="D158" i="2" s="1"/>
  <c r="D159" i="2" s="1"/>
  <c r="D160" i="2" s="1"/>
  <c r="D161" i="2" s="1"/>
  <c r="D162" i="2" s="1"/>
  <c r="E157" i="2"/>
  <c r="J157" i="2"/>
  <c r="K157" i="2"/>
  <c r="M157" i="2"/>
  <c r="E158" i="2"/>
  <c r="J158" i="2"/>
  <c r="K158" i="2"/>
  <c r="M158" i="2"/>
  <c r="E159" i="2"/>
  <c r="J159" i="2"/>
  <c r="K159" i="2"/>
  <c r="M159" i="2"/>
  <c r="E160" i="2"/>
  <c r="J160" i="2"/>
  <c r="K160" i="2"/>
  <c r="M160" i="2"/>
  <c r="E161" i="2"/>
  <c r="J161" i="2"/>
  <c r="K161" i="2"/>
  <c r="M161" i="2"/>
  <c r="E162" i="2"/>
  <c r="J162" i="2"/>
  <c r="K162" i="2"/>
  <c r="M162" i="2"/>
  <c r="D163" i="2"/>
  <c r="D164" i="2"/>
  <c r="E164" i="2"/>
  <c r="F164" i="2"/>
  <c r="I164" i="2"/>
  <c r="J164" i="2"/>
  <c r="L164" i="2"/>
  <c r="D165" i="2"/>
  <c r="D166" i="2" s="1"/>
  <c r="D167" i="2" s="1"/>
  <c r="D168" i="2" s="1"/>
  <c r="D169" i="2" s="1"/>
  <c r="D170" i="2" s="1"/>
  <c r="E165" i="2"/>
  <c r="J165" i="2"/>
  <c r="K165" i="2"/>
  <c r="M165" i="2"/>
  <c r="E166" i="2"/>
  <c r="J166" i="2"/>
  <c r="K166" i="2"/>
  <c r="M166" i="2"/>
  <c r="E167" i="2"/>
  <c r="J167" i="2"/>
  <c r="K167" i="2"/>
  <c r="M167" i="2"/>
  <c r="E168" i="2"/>
  <c r="J168" i="2"/>
  <c r="K168" i="2"/>
  <c r="M168" i="2"/>
  <c r="E169" i="2"/>
  <c r="J169" i="2"/>
  <c r="K169" i="2"/>
  <c r="M169" i="2"/>
  <c r="E170" i="2"/>
  <c r="J170" i="2"/>
  <c r="K170" i="2"/>
  <c r="M170" i="2"/>
  <c r="D172" i="2"/>
  <c r="E172" i="2"/>
  <c r="F172" i="2"/>
  <c r="I172" i="2"/>
  <c r="J172" i="2"/>
  <c r="L172" i="2"/>
  <c r="D173" i="2"/>
  <c r="D176" i="2" s="1"/>
  <c r="E173" i="2"/>
  <c r="J173" i="2"/>
  <c r="K173" i="2"/>
  <c r="M173" i="2"/>
  <c r="D174" i="2"/>
  <c r="D175" i="2" s="1"/>
  <c r="E174" i="2"/>
  <c r="J174" i="2"/>
  <c r="K174" i="2"/>
  <c r="M174" i="2"/>
  <c r="E175" i="2"/>
  <c r="J175" i="2"/>
  <c r="K175" i="2"/>
  <c r="M175" i="2"/>
  <c r="D177" i="2"/>
  <c r="E177" i="2"/>
  <c r="F177" i="2"/>
  <c r="I177" i="2"/>
  <c r="J177" i="2"/>
  <c r="L177" i="2"/>
  <c r="D178" i="2"/>
  <c r="E178" i="2"/>
  <c r="J178" i="2"/>
  <c r="K178" i="2"/>
  <c r="M178" i="2"/>
  <c r="D179" i="2"/>
  <c r="D180" i="2" s="1"/>
  <c r="D181" i="2" s="1"/>
  <c r="D182" i="2" s="1"/>
  <c r="E179" i="2"/>
  <c r="J179" i="2"/>
  <c r="K179" i="2"/>
  <c r="M179" i="2"/>
  <c r="E180" i="2"/>
  <c r="J180" i="2"/>
  <c r="K180" i="2"/>
  <c r="M180" i="2"/>
  <c r="E181" i="2"/>
  <c r="J181" i="2"/>
  <c r="K181" i="2"/>
  <c r="M181" i="2"/>
  <c r="E182" i="2"/>
  <c r="J182" i="2"/>
  <c r="K182" i="2"/>
  <c r="M182" i="2"/>
  <c r="D183" i="2"/>
  <c r="B184" i="2"/>
  <c r="B185" i="2" s="1"/>
  <c r="B186" i="2" s="1"/>
  <c r="C184" i="2"/>
  <c r="E184" i="2"/>
  <c r="F184" i="2"/>
  <c r="H184" i="2"/>
  <c r="C185" i="2"/>
  <c r="D185" i="2"/>
  <c r="E185" i="2"/>
  <c r="F185" i="2"/>
  <c r="I185" i="2"/>
  <c r="J185" i="2"/>
  <c r="L185" i="2"/>
  <c r="C186" i="2"/>
  <c r="C187" i="2" s="1"/>
  <c r="C188" i="2" s="1"/>
  <c r="C189" i="2" s="1"/>
  <c r="C190" i="2" s="1"/>
  <c r="C191" i="2" s="1"/>
  <c r="D186" i="2"/>
  <c r="D187" i="2" s="1"/>
  <c r="D188" i="2" s="1"/>
  <c r="D189" i="2" s="1"/>
  <c r="D190" i="2" s="1"/>
  <c r="D191" i="2" s="1"/>
  <c r="E186" i="2"/>
  <c r="J186" i="2"/>
  <c r="K186" i="2"/>
  <c r="M186" i="2"/>
  <c r="E187" i="2"/>
  <c r="J187" i="2"/>
  <c r="K187" i="2"/>
  <c r="M187" i="2"/>
  <c r="E188" i="2"/>
  <c r="J188" i="2"/>
  <c r="K188" i="2"/>
  <c r="M188" i="2"/>
  <c r="E189" i="2"/>
  <c r="J189" i="2"/>
  <c r="K189" i="2"/>
  <c r="M189" i="2"/>
  <c r="E190" i="2"/>
  <c r="J190" i="2"/>
  <c r="K190" i="2"/>
  <c r="M190" i="2"/>
  <c r="E191" i="2"/>
  <c r="J191" i="2"/>
  <c r="K191" i="2"/>
  <c r="M191" i="2"/>
  <c r="C192" i="2"/>
  <c r="C193" i="2"/>
  <c r="D193" i="2"/>
  <c r="E193" i="2"/>
  <c r="F193" i="2"/>
  <c r="I193" i="2"/>
  <c r="J193" i="2"/>
  <c r="L193" i="2"/>
  <c r="C194" i="2"/>
  <c r="C195" i="2" s="1"/>
  <c r="C196" i="2" s="1"/>
  <c r="C197" i="2" s="1"/>
  <c r="C198" i="2" s="1"/>
  <c r="C199" i="2" s="1"/>
  <c r="D194" i="2"/>
  <c r="D200" i="2" s="1"/>
  <c r="E194" i="2"/>
  <c r="J194" i="2"/>
  <c r="K194" i="2"/>
  <c r="M194" i="2"/>
  <c r="D195" i="2"/>
  <c r="D196" i="2" s="1"/>
  <c r="D197" i="2" s="1"/>
  <c r="D198" i="2" s="1"/>
  <c r="D199" i="2" s="1"/>
  <c r="E195" i="2"/>
  <c r="J195" i="2"/>
  <c r="K195" i="2"/>
  <c r="M195" i="2"/>
  <c r="E196" i="2"/>
  <c r="J196" i="2"/>
  <c r="K196" i="2"/>
  <c r="M196" i="2"/>
  <c r="E197" i="2"/>
  <c r="J197" i="2"/>
  <c r="K197" i="2"/>
  <c r="M197" i="2"/>
  <c r="E198" i="2"/>
  <c r="J198" i="2"/>
  <c r="K198" i="2"/>
  <c r="M198" i="2"/>
  <c r="E199" i="2"/>
  <c r="J199" i="2"/>
  <c r="K199" i="2"/>
  <c r="M199" i="2"/>
  <c r="D201" i="2"/>
  <c r="E201" i="2"/>
  <c r="F201" i="2"/>
  <c r="I201" i="2"/>
  <c r="J201" i="2"/>
  <c r="L201" i="2"/>
  <c r="D202" i="2"/>
  <c r="E202" i="2"/>
  <c r="J202" i="2"/>
  <c r="K202" i="2"/>
  <c r="M202" i="2"/>
  <c r="D203" i="2"/>
  <c r="E203" i="2"/>
  <c r="J203" i="2"/>
  <c r="K203" i="2"/>
  <c r="M203" i="2"/>
  <c r="D204" i="2"/>
  <c r="D205" i="2" s="1"/>
  <c r="D206" i="2" s="1"/>
  <c r="E204" i="2"/>
  <c r="J204" i="2"/>
  <c r="K204" i="2"/>
  <c r="M204" i="2"/>
  <c r="E205" i="2"/>
  <c r="J205" i="2"/>
  <c r="K205" i="2"/>
  <c r="M205" i="2"/>
  <c r="E206" i="2"/>
  <c r="J206" i="2"/>
  <c r="K206" i="2"/>
  <c r="M206" i="2"/>
  <c r="D207" i="2"/>
  <c r="B208" i="2"/>
  <c r="C208" i="2"/>
  <c r="E208" i="2"/>
  <c r="F208" i="2"/>
  <c r="H208" i="2"/>
  <c r="B209" i="2"/>
  <c r="C209" i="2"/>
  <c r="D209" i="2"/>
  <c r="E209" i="2"/>
  <c r="F209" i="2"/>
  <c r="I209" i="2"/>
  <c r="J209" i="2"/>
  <c r="L209" i="2"/>
  <c r="B210" i="2"/>
  <c r="B211" i="2" s="1"/>
  <c r="B212" i="2" s="1"/>
  <c r="C210" i="2"/>
  <c r="C213" i="2" s="1"/>
  <c r="D210" i="2"/>
  <c r="D213" i="2" s="1"/>
  <c r="E210" i="2"/>
  <c r="J210" i="2"/>
  <c r="K210" i="2"/>
  <c r="M210" i="2"/>
  <c r="D211" i="2"/>
  <c r="D212" i="2" s="1"/>
  <c r="E211" i="2"/>
  <c r="J211" i="2"/>
  <c r="K211" i="2"/>
  <c r="M211" i="2"/>
  <c r="E212" i="2"/>
  <c r="J212" i="2"/>
  <c r="K212" i="2"/>
  <c r="M212" i="2"/>
  <c r="B213" i="2"/>
  <c r="B214" i="2"/>
  <c r="C214" i="2"/>
  <c r="C215" i="2" s="1"/>
  <c r="C216" i="2" s="1"/>
  <c r="E214" i="2"/>
  <c r="F214" i="2"/>
  <c r="H214" i="2"/>
  <c r="B215" i="2"/>
  <c r="D215" i="2"/>
  <c r="E215" i="2"/>
  <c r="F215" i="2"/>
  <c r="I215" i="2"/>
  <c r="J215" i="2"/>
  <c r="L215" i="2"/>
  <c r="B216" i="2"/>
  <c r="D216" i="2"/>
  <c r="E216" i="2"/>
  <c r="J216" i="2"/>
  <c r="K216" i="2"/>
  <c r="M216" i="2"/>
  <c r="C217" i="2"/>
  <c r="C218" i="2" s="1"/>
  <c r="C219" i="2" s="1"/>
  <c r="C220" i="2" s="1"/>
  <c r="D217" i="2"/>
  <c r="E217" i="2"/>
  <c r="J217" i="2"/>
  <c r="K217" i="2"/>
  <c r="M217" i="2"/>
  <c r="D218" i="2"/>
  <c r="D219" i="2" s="1"/>
  <c r="D220" i="2" s="1"/>
  <c r="E218" i="2"/>
  <c r="J218" i="2"/>
  <c r="K218" i="2"/>
  <c r="M218" i="2"/>
  <c r="E219" i="2"/>
  <c r="J219" i="2"/>
  <c r="K219" i="2"/>
  <c r="M219" i="2"/>
  <c r="E220" i="2"/>
  <c r="J220" i="2"/>
  <c r="K220" i="2"/>
  <c r="M220" i="2"/>
  <c r="C221" i="2"/>
  <c r="C222" i="2" s="1"/>
  <c r="C223" i="2" s="1"/>
  <c r="C224" i="2" s="1"/>
  <c r="C225" i="2" s="1"/>
  <c r="D221" i="2"/>
  <c r="D222" i="2"/>
  <c r="D223" i="2" s="1"/>
  <c r="E222" i="2"/>
  <c r="F222" i="2"/>
  <c r="I222" i="2"/>
  <c r="J222" i="2"/>
  <c r="L222" i="2"/>
  <c r="E223" i="2"/>
  <c r="J223" i="2"/>
  <c r="K223" i="2"/>
  <c r="M223" i="2"/>
  <c r="E224" i="2"/>
  <c r="J224" i="2"/>
  <c r="K224" i="2"/>
  <c r="M224" i="2"/>
  <c r="E225" i="2"/>
  <c r="J225" i="2"/>
  <c r="K225" i="2"/>
  <c r="M225" i="2"/>
  <c r="C226" i="2"/>
  <c r="C227" i="2" s="1"/>
  <c r="C228" i="2" s="1"/>
  <c r="E226" i="2"/>
  <c r="J226" i="2"/>
  <c r="K226" i="2"/>
  <c r="M226" i="2"/>
  <c r="E227" i="2"/>
  <c r="J227" i="2"/>
  <c r="K227" i="2"/>
  <c r="M227" i="2"/>
  <c r="E228" i="2"/>
  <c r="J228" i="2"/>
  <c r="K228" i="2"/>
  <c r="M228" i="2"/>
  <c r="D230" i="2"/>
  <c r="D231" i="2" s="1"/>
  <c r="E230" i="2"/>
  <c r="F230" i="2"/>
  <c r="I230" i="2"/>
  <c r="J230" i="2"/>
  <c r="L230" i="2"/>
  <c r="E231" i="2"/>
  <c r="J231" i="2"/>
  <c r="K231" i="2"/>
  <c r="M231" i="2"/>
  <c r="E232" i="2"/>
  <c r="J232" i="2"/>
  <c r="K232" i="2"/>
  <c r="M232" i="2"/>
  <c r="E233" i="2"/>
  <c r="J233" i="2"/>
  <c r="K233" i="2"/>
  <c r="M233" i="2"/>
  <c r="B235" i="2"/>
  <c r="C235" i="2"/>
  <c r="C236" i="2" s="1"/>
  <c r="C237" i="2" s="1"/>
  <c r="E235" i="2"/>
  <c r="F235" i="2"/>
  <c r="H235" i="2"/>
  <c r="B236" i="2"/>
  <c r="D236" i="2"/>
  <c r="E236" i="2"/>
  <c r="F236" i="2"/>
  <c r="I236" i="2"/>
  <c r="J236" i="2"/>
  <c r="L236" i="2"/>
  <c r="B237" i="2"/>
  <c r="D237" i="2"/>
  <c r="E237" i="2"/>
  <c r="J237" i="2"/>
  <c r="K237" i="2"/>
  <c r="M237" i="2"/>
  <c r="D238" i="2"/>
  <c r="D239" i="2" s="1"/>
  <c r="D240" i="2" s="1"/>
  <c r="D241" i="2" s="1"/>
  <c r="D242" i="2" s="1"/>
  <c r="E238" i="2"/>
  <c r="J238" i="2"/>
  <c r="K238" i="2"/>
  <c r="M238" i="2"/>
  <c r="E239" i="2"/>
  <c r="J239" i="2"/>
  <c r="K239" i="2"/>
  <c r="M239" i="2"/>
  <c r="E240" i="2"/>
  <c r="J240" i="2"/>
  <c r="K240" i="2"/>
  <c r="M240" i="2"/>
  <c r="E241" i="2"/>
  <c r="J241" i="2"/>
  <c r="K241" i="2"/>
  <c r="M241" i="2"/>
  <c r="E242" i="2"/>
  <c r="J242" i="2"/>
  <c r="K242" i="2"/>
  <c r="M242" i="2"/>
  <c r="D243" i="2"/>
  <c r="D244" i="2"/>
  <c r="E244" i="2"/>
  <c r="F244" i="2"/>
  <c r="I244" i="2"/>
  <c r="J244" i="2"/>
  <c r="L244" i="2"/>
  <c r="D245" i="2"/>
  <c r="D250" i="2" s="1"/>
  <c r="E245" i="2"/>
  <c r="J245" i="2"/>
  <c r="K245" i="2"/>
  <c r="M245" i="2"/>
  <c r="E246" i="2"/>
  <c r="J246" i="2"/>
  <c r="K246" i="2"/>
  <c r="M246" i="2"/>
  <c r="E247" i="2"/>
  <c r="J247" i="2"/>
  <c r="K247" i="2"/>
  <c r="M247" i="2"/>
  <c r="E248" i="2"/>
  <c r="J248" i="2"/>
  <c r="K248" i="2"/>
  <c r="M248" i="2"/>
  <c r="E249" i="2"/>
  <c r="J249" i="2"/>
  <c r="K249" i="2"/>
  <c r="M249" i="2"/>
  <c r="D251" i="2"/>
  <c r="D252" i="2" s="1"/>
  <c r="E251" i="2"/>
  <c r="F251" i="2"/>
  <c r="I251" i="2"/>
  <c r="J251" i="2"/>
  <c r="L251" i="2"/>
  <c r="E252" i="2"/>
  <c r="J252" i="2"/>
  <c r="K252" i="2"/>
  <c r="M252" i="2"/>
  <c r="E253" i="2"/>
  <c r="J253" i="2"/>
  <c r="K253" i="2"/>
  <c r="M253" i="2"/>
  <c r="E254" i="2"/>
  <c r="J254" i="2"/>
  <c r="K254" i="2"/>
  <c r="M254" i="2"/>
  <c r="E255" i="2"/>
  <c r="J255" i="2"/>
  <c r="K255" i="2"/>
  <c r="M255" i="2"/>
  <c r="E256" i="2"/>
  <c r="J256" i="2"/>
  <c r="K256" i="2"/>
  <c r="M256" i="2"/>
  <c r="E257" i="2"/>
  <c r="J257" i="2"/>
  <c r="K257" i="2"/>
  <c r="M257" i="2"/>
  <c r="B259" i="2"/>
  <c r="C259" i="2"/>
  <c r="C260" i="2" s="1"/>
  <c r="C261" i="2" s="1"/>
  <c r="C262" i="2" s="1"/>
  <c r="C263" i="2" s="1"/>
  <c r="E259" i="2"/>
  <c r="F259" i="2"/>
  <c r="H259" i="2"/>
  <c r="B260" i="2"/>
  <c r="B261" i="2" s="1"/>
  <c r="D260" i="2"/>
  <c r="D261" i="2" s="1"/>
  <c r="E260" i="2"/>
  <c r="F260" i="2"/>
  <c r="I260" i="2"/>
  <c r="J260" i="2"/>
  <c r="L260" i="2"/>
  <c r="E261" i="2"/>
  <c r="J261" i="2"/>
  <c r="K261" i="2"/>
  <c r="M261" i="2"/>
  <c r="E262" i="2"/>
  <c r="J262" i="2"/>
  <c r="K262" i="2"/>
  <c r="M262" i="2"/>
  <c r="E263" i="2"/>
  <c r="J263" i="2"/>
  <c r="K263" i="2"/>
  <c r="M263" i="2"/>
  <c r="C264" i="2"/>
  <c r="C265" i="2" s="1"/>
  <c r="C266" i="2" s="1"/>
  <c r="D265" i="2"/>
  <c r="E265" i="2"/>
  <c r="F265" i="2"/>
  <c r="I265" i="2"/>
  <c r="J265" i="2"/>
  <c r="L265" i="2"/>
  <c r="D266" i="2"/>
  <c r="D267" i="2" s="1"/>
  <c r="E266" i="2"/>
  <c r="J266" i="2"/>
  <c r="K266" i="2"/>
  <c r="M266" i="2"/>
  <c r="C267" i="2"/>
  <c r="C268" i="2" s="1"/>
  <c r="C269" i="2" s="1"/>
  <c r="C270" i="2" s="1"/>
  <c r="C271" i="2" s="1"/>
  <c r="E267" i="2"/>
  <c r="J267" i="2"/>
  <c r="K267" i="2"/>
  <c r="M267" i="2"/>
  <c r="D268" i="2"/>
  <c r="D269" i="2" s="1"/>
  <c r="D270" i="2" s="1"/>
  <c r="D271" i="2" s="1"/>
  <c r="E268" i="2"/>
  <c r="J268" i="2"/>
  <c r="K268" i="2"/>
  <c r="M268" i="2"/>
  <c r="E269" i="2"/>
  <c r="J269" i="2"/>
  <c r="K269" i="2"/>
  <c r="M269" i="2"/>
  <c r="E270" i="2"/>
  <c r="J270" i="2"/>
  <c r="K270" i="2"/>
  <c r="M270" i="2"/>
  <c r="E271" i="2"/>
  <c r="J271" i="2"/>
  <c r="K271" i="2"/>
  <c r="M271" i="2"/>
  <c r="C272" i="2"/>
  <c r="D272" i="2"/>
  <c r="B273" i="2"/>
  <c r="B274" i="2" s="1"/>
  <c r="B275" i="2" s="1"/>
  <c r="C273" i="2"/>
  <c r="E273" i="2"/>
  <c r="F273" i="2"/>
  <c r="H273" i="2"/>
  <c r="C274" i="2"/>
  <c r="D274" i="2"/>
  <c r="E274" i="2"/>
  <c r="F274" i="2"/>
  <c r="I274" i="2"/>
  <c r="J274" i="2"/>
  <c r="L274" i="2"/>
  <c r="C275" i="2"/>
  <c r="C276" i="2" s="1"/>
  <c r="C277" i="2" s="1"/>
  <c r="C278" i="2" s="1"/>
  <c r="C279" i="2" s="1"/>
  <c r="D275" i="2"/>
  <c r="D280" i="2" s="1"/>
  <c r="E275" i="2"/>
  <c r="J275" i="2"/>
  <c r="K275" i="2"/>
  <c r="M275" i="2"/>
  <c r="D276" i="2"/>
  <c r="D277" i="2" s="1"/>
  <c r="D278" i="2" s="1"/>
  <c r="D279" i="2" s="1"/>
  <c r="E276" i="2"/>
  <c r="J276" i="2"/>
  <c r="K276" i="2"/>
  <c r="M276" i="2"/>
  <c r="E277" i="2"/>
  <c r="J277" i="2"/>
  <c r="K277" i="2"/>
  <c r="M277" i="2"/>
  <c r="E278" i="2"/>
  <c r="J278" i="2"/>
  <c r="K278" i="2"/>
  <c r="M278" i="2"/>
  <c r="E279" i="2"/>
  <c r="J279" i="2"/>
  <c r="K279" i="2"/>
  <c r="M279" i="2"/>
  <c r="B281" i="2"/>
  <c r="B282" i="2" s="1"/>
  <c r="B283" i="2" s="1"/>
  <c r="C281" i="2"/>
  <c r="C282" i="2" s="1"/>
  <c r="C283" i="2" s="1"/>
  <c r="E281" i="2"/>
  <c r="F281" i="2"/>
  <c r="H281" i="2"/>
  <c r="D282" i="2"/>
  <c r="E282" i="2"/>
  <c r="F282" i="2"/>
  <c r="I282" i="2"/>
  <c r="J282" i="2"/>
  <c r="L282" i="2"/>
  <c r="D283" i="2"/>
  <c r="D284" i="2" s="1"/>
  <c r="D285" i="2" s="1"/>
  <c r="D286" i="2" s="1"/>
  <c r="D287" i="2" s="1"/>
  <c r="D288" i="2" s="1"/>
  <c r="E283" i="2"/>
  <c r="J283" i="2"/>
  <c r="K283" i="2"/>
  <c r="M283" i="2"/>
  <c r="E284" i="2"/>
  <c r="J284" i="2"/>
  <c r="K284" i="2"/>
  <c r="M284" i="2"/>
  <c r="E285" i="2"/>
  <c r="J285" i="2"/>
  <c r="K285" i="2"/>
  <c r="M285" i="2"/>
  <c r="E286" i="2"/>
  <c r="J286" i="2"/>
  <c r="K286" i="2"/>
  <c r="M286" i="2"/>
  <c r="E287" i="2"/>
  <c r="J287" i="2"/>
  <c r="K287" i="2"/>
  <c r="M287" i="2"/>
  <c r="E288" i="2"/>
  <c r="J288" i="2"/>
  <c r="K288" i="2"/>
  <c r="M288" i="2"/>
  <c r="D289" i="2"/>
  <c r="D290" i="2"/>
  <c r="E290" i="2"/>
  <c r="F290" i="2"/>
  <c r="I290" i="2"/>
  <c r="J290" i="2"/>
  <c r="L290" i="2"/>
  <c r="D291" i="2"/>
  <c r="D297" i="2" s="1"/>
  <c r="E291" i="2"/>
  <c r="J291" i="2"/>
  <c r="K291" i="2"/>
  <c r="M291" i="2"/>
  <c r="D292" i="2"/>
  <c r="D293" i="2" s="1"/>
  <c r="D294" i="2" s="1"/>
  <c r="D295" i="2" s="1"/>
  <c r="D296" i="2" s="1"/>
  <c r="E292" i="2"/>
  <c r="J292" i="2"/>
  <c r="K292" i="2"/>
  <c r="M292" i="2"/>
  <c r="E293" i="2"/>
  <c r="J293" i="2"/>
  <c r="K293" i="2"/>
  <c r="M293" i="2"/>
  <c r="E294" i="2"/>
  <c r="J294" i="2"/>
  <c r="K294" i="2"/>
  <c r="M294" i="2"/>
  <c r="E295" i="2"/>
  <c r="J295" i="2"/>
  <c r="K295" i="2"/>
  <c r="M295" i="2"/>
  <c r="E296" i="2"/>
  <c r="J296" i="2"/>
  <c r="K296" i="2"/>
  <c r="M296" i="2"/>
  <c r="D298" i="2"/>
  <c r="E298" i="2"/>
  <c r="F298" i="2"/>
  <c r="I298" i="2"/>
  <c r="J298" i="2"/>
  <c r="L298" i="2"/>
  <c r="D299" i="2"/>
  <c r="E299" i="2"/>
  <c r="J299" i="2"/>
  <c r="K299" i="2"/>
  <c r="M299" i="2"/>
  <c r="D300" i="2"/>
  <c r="D301" i="2" s="1"/>
  <c r="D302" i="2" s="1"/>
  <c r="D303" i="2" s="1"/>
  <c r="D304" i="2" s="1"/>
  <c r="E300" i="2"/>
  <c r="J300" i="2"/>
  <c r="K300" i="2"/>
  <c r="M300" i="2"/>
  <c r="E301" i="2"/>
  <c r="J301" i="2"/>
  <c r="K301" i="2"/>
  <c r="M301" i="2"/>
  <c r="E302" i="2"/>
  <c r="J302" i="2"/>
  <c r="K302" i="2"/>
  <c r="M302" i="2"/>
  <c r="E303" i="2"/>
  <c r="J303" i="2"/>
  <c r="K303" i="2"/>
  <c r="M303" i="2"/>
  <c r="E304" i="2"/>
  <c r="J304" i="2"/>
  <c r="K304" i="2"/>
  <c r="M304" i="2"/>
  <c r="D305" i="2"/>
  <c r="D306" i="2"/>
  <c r="E306" i="2"/>
  <c r="F306" i="2"/>
  <c r="I306" i="2"/>
  <c r="J306" i="2"/>
  <c r="L306" i="2"/>
  <c r="D307" i="2"/>
  <c r="E307" i="2"/>
  <c r="J307" i="2"/>
  <c r="K307" i="2"/>
  <c r="M307" i="2"/>
  <c r="D308" i="2"/>
  <c r="E308" i="2"/>
  <c r="J308" i="2"/>
  <c r="K308" i="2"/>
  <c r="M308" i="2"/>
  <c r="D309" i="2"/>
  <c r="E309" i="2"/>
  <c r="J309" i="2"/>
  <c r="K309" i="2"/>
  <c r="M309" i="2"/>
  <c r="D310" i="2"/>
  <c r="D311" i="2" s="1"/>
  <c r="E310" i="2"/>
  <c r="J310" i="2"/>
  <c r="K310" i="2"/>
  <c r="M310" i="2"/>
  <c r="E311" i="2"/>
  <c r="J311" i="2"/>
  <c r="K311" i="2"/>
  <c r="M311" i="2"/>
  <c r="D312" i="2"/>
  <c r="B313" i="2"/>
  <c r="C313" i="2"/>
  <c r="E313" i="2"/>
  <c r="F313" i="2"/>
  <c r="H313" i="2"/>
  <c r="B314" i="2"/>
  <c r="C314" i="2"/>
  <c r="D314" i="2"/>
  <c r="E314" i="2"/>
  <c r="F314" i="2"/>
  <c r="I314" i="2"/>
  <c r="J314" i="2"/>
  <c r="L314" i="2"/>
  <c r="B315" i="2"/>
  <c r="B316" i="2" s="1"/>
  <c r="B317" i="2" s="1"/>
  <c r="B318" i="2" s="1"/>
  <c r="B319" i="2" s="1"/>
  <c r="B320" i="2" s="1"/>
  <c r="C315" i="2"/>
  <c r="C316" i="2" s="1"/>
  <c r="C317" i="2" s="1"/>
  <c r="C318" i="2" s="1"/>
  <c r="C319" i="2" s="1"/>
  <c r="C320" i="2" s="1"/>
  <c r="D315" i="2"/>
  <c r="E315" i="2"/>
  <c r="J315" i="2"/>
  <c r="K315" i="2"/>
  <c r="M315" i="2"/>
  <c r="D316" i="2"/>
  <c r="D317" i="2" s="1"/>
  <c r="D318" i="2" s="1"/>
  <c r="D319" i="2" s="1"/>
  <c r="D320" i="2" s="1"/>
  <c r="E316" i="2"/>
  <c r="J316" i="2"/>
  <c r="K316" i="2"/>
  <c r="M316" i="2"/>
  <c r="E317" i="2"/>
  <c r="J317" i="2"/>
  <c r="K317" i="2"/>
  <c r="M317" i="2"/>
  <c r="E318" i="2"/>
  <c r="J318" i="2"/>
  <c r="K318" i="2"/>
  <c r="M318" i="2"/>
  <c r="E319" i="2"/>
  <c r="J319" i="2"/>
  <c r="K319" i="2"/>
  <c r="M319" i="2"/>
  <c r="E320" i="2"/>
  <c r="J320" i="2"/>
  <c r="K320" i="2"/>
  <c r="M320" i="2"/>
  <c r="B321" i="2"/>
  <c r="B322" i="2" s="1"/>
  <c r="B323" i="2" s="1"/>
  <c r="D321" i="2"/>
  <c r="D322" i="2"/>
  <c r="E322" i="2"/>
  <c r="F322" i="2"/>
  <c r="I322" i="2"/>
  <c r="J322" i="2"/>
  <c r="L322" i="2"/>
  <c r="D323" i="2"/>
  <c r="E323" i="2"/>
  <c r="J323" i="2"/>
  <c r="K323" i="2"/>
  <c r="M323" i="2"/>
  <c r="D324" i="2"/>
  <c r="E324" i="2"/>
  <c r="J324" i="2"/>
  <c r="K324" i="2"/>
  <c r="M324" i="2"/>
  <c r="D325" i="2"/>
  <c r="E325" i="2"/>
  <c r="J325" i="2"/>
  <c r="K325" i="2"/>
  <c r="M325" i="2"/>
  <c r="D326" i="2"/>
  <c r="D327" i="2" s="1"/>
  <c r="E326" i="2"/>
  <c r="J326" i="2"/>
  <c r="K326" i="2"/>
  <c r="M326" i="2"/>
  <c r="E327" i="2"/>
  <c r="J327" i="2"/>
  <c r="K327" i="2"/>
  <c r="M327" i="2"/>
  <c r="D328" i="2"/>
  <c r="D329" i="2"/>
  <c r="E329" i="2"/>
  <c r="F329" i="2"/>
  <c r="I329" i="2"/>
  <c r="J329" i="2"/>
  <c r="L329" i="2"/>
  <c r="D330" i="2"/>
  <c r="D336" i="2" s="1"/>
  <c r="E330" i="2"/>
  <c r="J330" i="2"/>
  <c r="K330" i="2"/>
  <c r="M330" i="2"/>
  <c r="D331" i="2"/>
  <c r="D332" i="2" s="1"/>
  <c r="D333" i="2" s="1"/>
  <c r="D334" i="2" s="1"/>
  <c r="D335" i="2" s="1"/>
  <c r="E331" i="2"/>
  <c r="J331" i="2"/>
  <c r="K331" i="2"/>
  <c r="M331" i="2"/>
  <c r="E332" i="2"/>
  <c r="J332" i="2"/>
  <c r="K332" i="2"/>
  <c r="M332" i="2"/>
  <c r="E333" i="2"/>
  <c r="J333" i="2"/>
  <c r="K333" i="2"/>
  <c r="M333" i="2"/>
  <c r="E334" i="2"/>
  <c r="J334" i="2"/>
  <c r="K334" i="2"/>
  <c r="M334" i="2"/>
  <c r="E335" i="2"/>
  <c r="J335" i="2"/>
  <c r="K335" i="2"/>
  <c r="M335" i="2"/>
  <c r="B337" i="2"/>
  <c r="C337" i="2"/>
  <c r="C338" i="2" s="1"/>
  <c r="C339" i="2" s="1"/>
  <c r="E337" i="2"/>
  <c r="F337" i="2"/>
  <c r="H337" i="2"/>
  <c r="B338" i="2"/>
  <c r="D338" i="2"/>
  <c r="E338" i="2"/>
  <c r="F338" i="2"/>
  <c r="I338" i="2"/>
  <c r="J338" i="2"/>
  <c r="L338" i="2"/>
  <c r="B339" i="2"/>
  <c r="B345" i="2" s="1"/>
  <c r="B346" i="2" s="1"/>
  <c r="B347" i="2" s="1"/>
  <c r="D339" i="2"/>
  <c r="E339" i="2"/>
  <c r="J339" i="2"/>
  <c r="K339" i="2"/>
  <c r="M339" i="2"/>
  <c r="B340" i="2"/>
  <c r="B341" i="2" s="1"/>
  <c r="B342" i="2" s="1"/>
  <c r="B343" i="2" s="1"/>
  <c r="B344" i="2" s="1"/>
  <c r="D340" i="2"/>
  <c r="E340" i="2"/>
  <c r="J340" i="2"/>
  <c r="K340" i="2"/>
  <c r="M340" i="2"/>
  <c r="D341" i="2"/>
  <c r="E341" i="2"/>
  <c r="J341" i="2"/>
  <c r="K341" i="2"/>
  <c r="M341" i="2"/>
  <c r="D342" i="2"/>
  <c r="D343" i="2" s="1"/>
  <c r="D344" i="2" s="1"/>
  <c r="E342" i="2"/>
  <c r="J342" i="2"/>
  <c r="K342" i="2"/>
  <c r="M342" i="2"/>
  <c r="E343" i="2"/>
  <c r="J343" i="2"/>
  <c r="K343" i="2"/>
  <c r="M343" i="2"/>
  <c r="E344" i="2"/>
  <c r="J344" i="2"/>
  <c r="K344" i="2"/>
  <c r="M344" i="2"/>
  <c r="D345" i="2"/>
  <c r="D346" i="2"/>
  <c r="E346" i="2"/>
  <c r="F346" i="2"/>
  <c r="I346" i="2"/>
  <c r="J346" i="2"/>
  <c r="L346" i="2"/>
  <c r="D347" i="2"/>
  <c r="D348" i="2" s="1"/>
  <c r="D349" i="2" s="1"/>
  <c r="D350" i="2" s="1"/>
  <c r="D351" i="2" s="1"/>
  <c r="E347" i="2"/>
  <c r="J347" i="2"/>
  <c r="K347" i="2"/>
  <c r="M347" i="2"/>
  <c r="E348" i="2"/>
  <c r="J348" i="2"/>
  <c r="K348" i="2"/>
  <c r="M348" i="2"/>
  <c r="E349" i="2"/>
  <c r="J349" i="2"/>
  <c r="K349" i="2"/>
  <c r="M349" i="2"/>
  <c r="E350" i="2"/>
  <c r="J350" i="2"/>
  <c r="K350" i="2"/>
  <c r="M350" i="2"/>
  <c r="E351" i="2"/>
  <c r="J351" i="2"/>
  <c r="K351" i="2"/>
  <c r="M351" i="2"/>
  <c r="B353" i="2"/>
  <c r="C353" i="2"/>
  <c r="C354" i="2" s="1"/>
  <c r="C355" i="2" s="1"/>
  <c r="E353" i="2"/>
  <c r="F353" i="2"/>
  <c r="H353" i="2"/>
  <c r="B354" i="2"/>
  <c r="D354" i="2"/>
  <c r="E354" i="2"/>
  <c r="F354" i="2"/>
  <c r="I354" i="2"/>
  <c r="J354" i="2"/>
  <c r="L354" i="2"/>
  <c r="B355" i="2"/>
  <c r="D355" i="2"/>
  <c r="E355" i="2"/>
  <c r="J355" i="2"/>
  <c r="K355" i="2"/>
  <c r="M355" i="2"/>
  <c r="B356" i="2"/>
  <c r="B357" i="2" s="1"/>
  <c r="D356" i="2"/>
  <c r="E356" i="2"/>
  <c r="J356" i="2"/>
  <c r="K356" i="2"/>
  <c r="M356" i="2"/>
  <c r="D357" i="2"/>
  <c r="E357" i="2"/>
  <c r="J357" i="2"/>
  <c r="K357" i="2"/>
  <c r="M357" i="2"/>
  <c r="B358" i="2"/>
  <c r="B359" i="2" s="1"/>
  <c r="B360" i="2" s="1"/>
  <c r="D358" i="2"/>
  <c r="D359" i="2"/>
  <c r="E359" i="2"/>
  <c r="F359" i="2"/>
  <c r="I359" i="2"/>
  <c r="J359" i="2"/>
  <c r="L359" i="2"/>
  <c r="D360" i="2"/>
  <c r="E360" i="2"/>
  <c r="J360" i="2"/>
  <c r="K360" i="2"/>
  <c r="M360" i="2"/>
  <c r="D361" i="2"/>
  <c r="E361" i="2"/>
  <c r="J361" i="2"/>
  <c r="K361" i="2"/>
  <c r="M361" i="2"/>
  <c r="D362" i="2"/>
  <c r="E362" i="2"/>
  <c r="J362" i="2"/>
  <c r="K362" i="2"/>
  <c r="M362" i="2"/>
  <c r="D363" i="2"/>
  <c r="B364" i="2"/>
  <c r="C364" i="2"/>
  <c r="C365" i="2" s="1"/>
  <c r="C366" i="2" s="1"/>
  <c r="E364" i="2"/>
  <c r="F364" i="2"/>
  <c r="H364" i="2"/>
  <c r="B365" i="2"/>
  <c r="D365" i="2"/>
  <c r="E365" i="2"/>
  <c r="F365" i="2"/>
  <c r="I365" i="2"/>
  <c r="J365" i="2"/>
  <c r="L365" i="2"/>
  <c r="B366" i="2"/>
  <c r="D366" i="2"/>
  <c r="D367" i="2" s="1"/>
  <c r="D368" i="2" s="1"/>
  <c r="E366" i="2"/>
  <c r="J366" i="2"/>
  <c r="K366" i="2"/>
  <c r="M366" i="2"/>
  <c r="B367" i="2"/>
  <c r="B368" i="2" s="1"/>
  <c r="B369" i="2" s="1"/>
  <c r="B370" i="2" s="1"/>
  <c r="E367" i="2"/>
  <c r="J367" i="2"/>
  <c r="K367" i="2"/>
  <c r="M367" i="2"/>
  <c r="E368" i="2"/>
  <c r="J368" i="2"/>
  <c r="K368" i="2"/>
  <c r="M368" i="2"/>
  <c r="D369" i="2"/>
  <c r="D370" i="2" s="1"/>
  <c r="E369" i="2"/>
  <c r="J369" i="2"/>
  <c r="K369" i="2"/>
  <c r="M369" i="2"/>
  <c r="E370" i="2"/>
  <c r="J370" i="2"/>
  <c r="K370" i="2"/>
  <c r="M370" i="2"/>
  <c r="B371" i="2"/>
  <c r="B372" i="2"/>
  <c r="C372" i="2"/>
  <c r="C373" i="2" s="1"/>
  <c r="C374" i="2" s="1"/>
  <c r="C377" i="2" s="1"/>
  <c r="C378" i="2" s="1"/>
  <c r="C379" i="2" s="1"/>
  <c r="E372" i="2"/>
  <c r="F372" i="2"/>
  <c r="H372" i="2"/>
  <c r="B373" i="2"/>
  <c r="D373" i="2"/>
  <c r="E373" i="2"/>
  <c r="F373" i="2"/>
  <c r="I373" i="2"/>
  <c r="J373" i="2"/>
  <c r="L373" i="2"/>
  <c r="B374" i="2"/>
  <c r="D374" i="2"/>
  <c r="E374" i="2"/>
  <c r="J374" i="2"/>
  <c r="K374" i="2"/>
  <c r="M374" i="2"/>
  <c r="B375" i="2"/>
  <c r="B376" i="2" s="1"/>
  <c r="C375" i="2"/>
  <c r="C376" i="2" s="1"/>
  <c r="D375" i="2"/>
  <c r="E375" i="2"/>
  <c r="J375" i="2"/>
  <c r="K375" i="2"/>
  <c r="M375" i="2"/>
  <c r="D376" i="2"/>
  <c r="E376" i="2"/>
  <c r="J376" i="2"/>
  <c r="K376" i="2"/>
  <c r="M376" i="2"/>
  <c r="B377" i="2"/>
  <c r="B378" i="2" s="1"/>
  <c r="B379" i="2" s="1"/>
  <c r="D377" i="2"/>
  <c r="D378" i="2"/>
  <c r="E378" i="2"/>
  <c r="F378" i="2"/>
  <c r="I378" i="2"/>
  <c r="J378" i="2"/>
  <c r="L378" i="2"/>
  <c r="D379" i="2"/>
  <c r="E379" i="2"/>
  <c r="J379" i="2"/>
  <c r="K379" i="2"/>
  <c r="M379" i="2"/>
  <c r="C380" i="2"/>
  <c r="C381" i="2" s="1"/>
  <c r="C382" i="2" s="1"/>
  <c r="C383" i="2" s="1"/>
  <c r="D380" i="2"/>
  <c r="E380" i="2"/>
  <c r="J380" i="2"/>
  <c r="K380" i="2"/>
  <c r="M380" i="2"/>
  <c r="D381" i="2"/>
  <c r="D382" i="2" s="1"/>
  <c r="D383" i="2" s="1"/>
  <c r="E381" i="2"/>
  <c r="J381" i="2"/>
  <c r="K381" i="2"/>
  <c r="M381" i="2"/>
  <c r="E382" i="2"/>
  <c r="J382" i="2"/>
  <c r="K382" i="2"/>
  <c r="M382" i="2"/>
  <c r="E383" i="2"/>
  <c r="J383" i="2"/>
  <c r="K383" i="2"/>
  <c r="M383" i="2"/>
  <c r="C384" i="2"/>
  <c r="D384" i="2"/>
  <c r="B385" i="2"/>
  <c r="C385" i="2"/>
  <c r="C386" i="2" s="1"/>
  <c r="C387" i="2" s="1"/>
  <c r="E385" i="2"/>
  <c r="F385" i="2"/>
  <c r="H385" i="2"/>
  <c r="B386" i="2"/>
  <c r="D386" i="2"/>
  <c r="E386" i="2"/>
  <c r="F386" i="2"/>
  <c r="I386" i="2"/>
  <c r="J386" i="2"/>
  <c r="L386" i="2"/>
  <c r="B387" i="2"/>
  <c r="B388" i="2" s="1"/>
  <c r="B389" i="2" s="1"/>
  <c r="B390" i="2" s="1"/>
  <c r="B391" i="2" s="1"/>
  <c r="B392" i="2" s="1"/>
  <c r="D387" i="2"/>
  <c r="E387" i="2"/>
  <c r="J387" i="2"/>
  <c r="K387" i="2"/>
  <c r="M387" i="2"/>
  <c r="D388" i="2"/>
  <c r="D389" i="2" s="1"/>
  <c r="D390" i="2" s="1"/>
  <c r="D391" i="2" s="1"/>
  <c r="D392" i="2" s="1"/>
  <c r="E388" i="2"/>
  <c r="J388" i="2"/>
  <c r="K388" i="2"/>
  <c r="M388" i="2"/>
  <c r="E389" i="2"/>
  <c r="J389" i="2"/>
  <c r="K389" i="2"/>
  <c r="M389" i="2"/>
  <c r="E390" i="2"/>
  <c r="J390" i="2"/>
  <c r="K390" i="2"/>
  <c r="M390" i="2"/>
  <c r="E391" i="2"/>
  <c r="J391" i="2"/>
  <c r="K391" i="2"/>
  <c r="M391" i="2"/>
  <c r="E392" i="2"/>
  <c r="J392" i="2"/>
  <c r="K392" i="2"/>
  <c r="M392" i="2"/>
  <c r="D393" i="2"/>
  <c r="B394" i="2"/>
  <c r="B395" i="2" s="1"/>
  <c r="B396" i="2" s="1"/>
  <c r="C394" i="2"/>
  <c r="C395" i="2" s="1"/>
  <c r="C396" i="2" s="1"/>
  <c r="E394" i="2"/>
  <c r="F394" i="2"/>
  <c r="H394" i="2"/>
  <c r="D395" i="2"/>
  <c r="E395" i="2"/>
  <c r="F395" i="2"/>
  <c r="I395" i="2"/>
  <c r="J395" i="2"/>
  <c r="L395" i="2"/>
  <c r="D396" i="2"/>
  <c r="D397" i="2" s="1"/>
  <c r="E396" i="2"/>
  <c r="J396" i="2"/>
  <c r="K396" i="2"/>
  <c r="M396" i="2"/>
  <c r="C397" i="2"/>
  <c r="C398" i="2" s="1"/>
  <c r="C399" i="2" s="1"/>
  <c r="C400" i="2" s="1"/>
  <c r="C401" i="2" s="1"/>
  <c r="E397" i="2"/>
  <c r="J397" i="2"/>
  <c r="K397" i="2"/>
  <c r="M397" i="2"/>
  <c r="D398" i="2"/>
  <c r="E398" i="2"/>
  <c r="J398" i="2"/>
  <c r="K398" i="2"/>
  <c r="M398" i="2"/>
  <c r="D399" i="2"/>
  <c r="D400" i="2" s="1"/>
  <c r="D401" i="2" s="1"/>
  <c r="E399" i="2"/>
  <c r="J399" i="2"/>
  <c r="K399" i="2"/>
  <c r="M399" i="2"/>
  <c r="E400" i="2"/>
  <c r="J400" i="2"/>
  <c r="K400" i="2"/>
  <c r="M400" i="2"/>
  <c r="E401" i="2"/>
  <c r="J401" i="2"/>
  <c r="K401" i="2"/>
  <c r="M401" i="2"/>
  <c r="C402" i="2"/>
  <c r="D402" i="2"/>
  <c r="C403" i="2"/>
  <c r="C404" i="2" s="1"/>
  <c r="D403" i="2"/>
  <c r="E403" i="2"/>
  <c r="F403" i="2"/>
  <c r="I403" i="2"/>
  <c r="J403" i="2"/>
  <c r="L403" i="2"/>
  <c r="D404" i="2"/>
  <c r="D410" i="2" s="1"/>
  <c r="E404" i="2"/>
  <c r="J404" i="2"/>
  <c r="K404" i="2"/>
  <c r="M404" i="2"/>
  <c r="E405" i="2"/>
  <c r="J405" i="2"/>
  <c r="K405" i="2"/>
  <c r="M405" i="2"/>
  <c r="E406" i="2"/>
  <c r="J406" i="2"/>
  <c r="K406" i="2"/>
  <c r="M406" i="2"/>
  <c r="E407" i="2"/>
  <c r="J407" i="2"/>
  <c r="K407" i="2"/>
  <c r="M407" i="2"/>
  <c r="E408" i="2"/>
  <c r="J408" i="2"/>
  <c r="K408" i="2"/>
  <c r="M408" i="2"/>
  <c r="E409" i="2"/>
  <c r="J409" i="2"/>
  <c r="K409" i="2"/>
  <c r="M409" i="2"/>
  <c r="D411" i="2"/>
  <c r="E411" i="2"/>
  <c r="F411" i="2"/>
  <c r="I411" i="2"/>
  <c r="J411" i="2"/>
  <c r="L411" i="2"/>
  <c r="D412" i="2"/>
  <c r="D418" i="2" s="1"/>
  <c r="E412" i="2"/>
  <c r="J412" i="2"/>
  <c r="K412" i="2"/>
  <c r="M412" i="2"/>
  <c r="E413" i="2"/>
  <c r="J413" i="2"/>
  <c r="K413" i="2"/>
  <c r="M413" i="2"/>
  <c r="E414" i="2"/>
  <c r="J414" i="2"/>
  <c r="K414" i="2"/>
  <c r="M414" i="2"/>
  <c r="E415" i="2"/>
  <c r="J415" i="2"/>
  <c r="K415" i="2"/>
  <c r="M415" i="2"/>
  <c r="E416" i="2"/>
  <c r="J416" i="2"/>
  <c r="K416" i="2"/>
  <c r="M416" i="2"/>
  <c r="E417" i="2"/>
  <c r="J417" i="2"/>
  <c r="K417" i="2"/>
  <c r="M417" i="2"/>
  <c r="B419" i="2"/>
  <c r="C419" i="2"/>
  <c r="C420" i="2" s="1"/>
  <c r="C421" i="2" s="1"/>
  <c r="C427" i="2" s="1"/>
  <c r="C428" i="2" s="1"/>
  <c r="C429" i="2" s="1"/>
  <c r="E419" i="2"/>
  <c r="F419" i="2"/>
  <c r="H419" i="2"/>
  <c r="B420" i="2"/>
  <c r="B421" i="2" s="1"/>
  <c r="D420" i="2"/>
  <c r="D421" i="2" s="1"/>
  <c r="E420" i="2"/>
  <c r="F420" i="2"/>
  <c r="I420" i="2"/>
  <c r="J420" i="2"/>
  <c r="L420" i="2"/>
  <c r="E421" i="2"/>
  <c r="J421" i="2"/>
  <c r="K421" i="2"/>
  <c r="M421" i="2"/>
  <c r="E422" i="2"/>
  <c r="J422" i="2"/>
  <c r="K422" i="2"/>
  <c r="M422" i="2"/>
  <c r="E423" i="2"/>
  <c r="J423" i="2"/>
  <c r="K423" i="2"/>
  <c r="M423" i="2"/>
  <c r="E424" i="2"/>
  <c r="J424" i="2"/>
  <c r="K424" i="2"/>
  <c r="M424" i="2"/>
  <c r="E425" i="2"/>
  <c r="J425" i="2"/>
  <c r="K425" i="2"/>
  <c r="M425" i="2"/>
  <c r="E426" i="2"/>
  <c r="J426" i="2"/>
  <c r="K426" i="2"/>
  <c r="M426" i="2"/>
  <c r="D428" i="2"/>
  <c r="D429" i="2" s="1"/>
  <c r="E428" i="2"/>
  <c r="F428" i="2"/>
  <c r="I428" i="2"/>
  <c r="J428" i="2"/>
  <c r="L428" i="2"/>
  <c r="E429" i="2"/>
  <c r="J429" i="2"/>
  <c r="K429" i="2"/>
  <c r="M429" i="2"/>
  <c r="E430" i="2"/>
  <c r="J430" i="2"/>
  <c r="K430" i="2"/>
  <c r="M430" i="2"/>
  <c r="E431" i="2"/>
  <c r="J431" i="2"/>
  <c r="K431" i="2"/>
  <c r="M431" i="2"/>
  <c r="E432" i="2"/>
  <c r="J432" i="2"/>
  <c r="K432" i="2"/>
  <c r="M432" i="2"/>
  <c r="E433" i="2"/>
  <c r="J433" i="2"/>
  <c r="K433" i="2"/>
  <c r="M433" i="2"/>
  <c r="B435" i="2"/>
  <c r="C435" i="2"/>
  <c r="C436" i="2" s="1"/>
  <c r="C437" i="2" s="1"/>
  <c r="C438" i="2" s="1"/>
  <c r="C439" i="2" s="1"/>
  <c r="E435" i="2"/>
  <c r="F435" i="2"/>
  <c r="H435" i="2"/>
  <c r="B436" i="2"/>
  <c r="B437" i="2" s="1"/>
  <c r="D436" i="2"/>
  <c r="E436" i="2"/>
  <c r="F436" i="2"/>
  <c r="I436" i="2"/>
  <c r="J436" i="2"/>
  <c r="L436" i="2"/>
  <c r="D437" i="2"/>
  <c r="D438" i="2" s="1"/>
  <c r="D439" i="2" s="1"/>
  <c r="E437" i="2"/>
  <c r="J437" i="2"/>
  <c r="K437" i="2"/>
  <c r="M437" i="2"/>
  <c r="E438" i="2"/>
  <c r="J438" i="2"/>
  <c r="K438" i="2"/>
  <c r="M438" i="2"/>
  <c r="E439" i="2"/>
  <c r="J439" i="2"/>
  <c r="K439" i="2"/>
  <c r="M439" i="2"/>
  <c r="D441" i="2"/>
  <c r="E441" i="2"/>
  <c r="F441" i="2"/>
  <c r="I441" i="2"/>
  <c r="J441" i="2"/>
  <c r="L441" i="2"/>
  <c r="D442" i="2"/>
  <c r="D443" i="2" s="1"/>
  <c r="E442" i="2"/>
  <c r="J442" i="2"/>
  <c r="K442" i="2"/>
  <c r="M442" i="2"/>
  <c r="E443" i="2"/>
  <c r="J443" i="2"/>
  <c r="K443" i="2"/>
  <c r="M443" i="2"/>
  <c r="D444" i="2"/>
  <c r="D445" i="2" s="1"/>
  <c r="D446" i="2" s="1"/>
  <c r="D447" i="2" s="1"/>
  <c r="E444" i="2"/>
  <c r="J444" i="2"/>
  <c r="K444" i="2"/>
  <c r="M444" i="2"/>
  <c r="E445" i="2"/>
  <c r="J445" i="2"/>
  <c r="K445" i="2"/>
  <c r="M445" i="2"/>
  <c r="E446" i="2"/>
  <c r="J446" i="2"/>
  <c r="K446" i="2"/>
  <c r="M446" i="2"/>
  <c r="E447" i="2"/>
  <c r="J447" i="2"/>
  <c r="K447" i="2"/>
  <c r="M447" i="2"/>
  <c r="B449" i="2"/>
  <c r="C449" i="2"/>
  <c r="C450" i="2" s="1"/>
  <c r="C451" i="2" s="1"/>
  <c r="E449" i="2"/>
  <c r="F449" i="2"/>
  <c r="H449" i="2"/>
  <c r="B450" i="2"/>
  <c r="D450" i="2"/>
  <c r="E450" i="2"/>
  <c r="F450" i="2"/>
  <c r="I450" i="2"/>
  <c r="J450" i="2"/>
  <c r="L450" i="2"/>
  <c r="B451" i="2"/>
  <c r="B452" i="2" s="1"/>
  <c r="B453" i="2" s="1"/>
  <c r="B454" i="2" s="1"/>
  <c r="B455" i="2" s="1"/>
  <c r="B456" i="2" s="1"/>
  <c r="D451" i="2"/>
  <c r="E451" i="2"/>
  <c r="J451" i="2"/>
  <c r="K451" i="2"/>
  <c r="M451" i="2"/>
  <c r="D452" i="2"/>
  <c r="D453" i="2" s="1"/>
  <c r="D454" i="2" s="1"/>
  <c r="D455" i="2" s="1"/>
  <c r="D456" i="2" s="1"/>
  <c r="E452" i="2"/>
  <c r="J452" i="2"/>
  <c r="K452" i="2"/>
  <c r="M452" i="2"/>
  <c r="E453" i="2"/>
  <c r="J453" i="2"/>
  <c r="K453" i="2"/>
  <c r="M453" i="2"/>
  <c r="E454" i="2"/>
  <c r="J454" i="2"/>
  <c r="K454" i="2"/>
  <c r="M454" i="2"/>
  <c r="E455" i="2"/>
  <c r="J455" i="2"/>
  <c r="K455" i="2"/>
  <c r="M455" i="2"/>
  <c r="E456" i="2"/>
  <c r="J456" i="2"/>
  <c r="K456" i="2"/>
  <c r="M456" i="2"/>
  <c r="D457" i="2"/>
  <c r="D458" i="2"/>
  <c r="E458" i="2"/>
  <c r="F458" i="2"/>
  <c r="I458" i="2"/>
  <c r="J458" i="2"/>
  <c r="L458" i="2"/>
  <c r="D459" i="2"/>
  <c r="E459" i="2"/>
  <c r="J459" i="2"/>
  <c r="K459" i="2"/>
  <c r="M459" i="2"/>
  <c r="D460" i="2"/>
  <c r="D461" i="2" s="1"/>
  <c r="D462" i="2" s="1"/>
  <c r="D463" i="2" s="1"/>
  <c r="E460" i="2"/>
  <c r="J460" i="2"/>
  <c r="K460" i="2"/>
  <c r="M460" i="2"/>
  <c r="E461" i="2"/>
  <c r="J461" i="2"/>
  <c r="K461" i="2"/>
  <c r="M461" i="2"/>
  <c r="E462" i="2"/>
  <c r="J462" i="2"/>
  <c r="K462" i="2"/>
  <c r="M462" i="2"/>
  <c r="E463" i="2"/>
  <c r="J463" i="2"/>
  <c r="K463" i="2"/>
  <c r="M463" i="2"/>
  <c r="D464" i="2"/>
  <c r="D465" i="2"/>
  <c r="D466" i="2" s="1"/>
  <c r="E465" i="2"/>
  <c r="F465" i="2"/>
  <c r="I465" i="2"/>
  <c r="J465" i="2"/>
  <c r="L465" i="2"/>
  <c r="E466" i="2"/>
  <c r="J466" i="2"/>
  <c r="K466" i="2"/>
  <c r="M466" i="2"/>
  <c r="E467" i="2"/>
  <c r="J467" i="2"/>
  <c r="K467" i="2"/>
  <c r="M467" i="2"/>
  <c r="E468" i="2"/>
  <c r="J468" i="2"/>
  <c r="K468" i="2"/>
  <c r="M468" i="2"/>
  <c r="E469" i="2"/>
  <c r="J469" i="2"/>
  <c r="K469" i="2"/>
  <c r="M469" i="2"/>
  <c r="E470" i="2"/>
  <c r="J470" i="2"/>
  <c r="K470" i="2"/>
  <c r="M470" i="2"/>
  <c r="E471" i="2"/>
  <c r="J471" i="2"/>
  <c r="K471" i="2"/>
  <c r="M471" i="2"/>
  <c r="D473" i="2"/>
  <c r="E473" i="2"/>
  <c r="F473" i="2"/>
  <c r="I473" i="2"/>
  <c r="J473" i="2"/>
  <c r="L473" i="2"/>
  <c r="D474" i="2"/>
  <c r="E474" i="2"/>
  <c r="J474" i="2"/>
  <c r="K474" i="2"/>
  <c r="M474" i="2"/>
  <c r="D475" i="2"/>
  <c r="D476" i="2" s="1"/>
  <c r="D477" i="2" s="1"/>
  <c r="D478" i="2" s="1"/>
  <c r="D479" i="2" s="1"/>
  <c r="E475" i="2"/>
  <c r="J475" i="2"/>
  <c r="K475" i="2"/>
  <c r="M475" i="2"/>
  <c r="E476" i="2"/>
  <c r="J476" i="2"/>
  <c r="K476" i="2"/>
  <c r="M476" i="2"/>
  <c r="E477" i="2"/>
  <c r="J477" i="2"/>
  <c r="K477" i="2"/>
  <c r="M477" i="2"/>
  <c r="E478" i="2"/>
  <c r="J478" i="2"/>
  <c r="K478" i="2"/>
  <c r="M478" i="2"/>
  <c r="E479" i="2"/>
  <c r="J479" i="2"/>
  <c r="K479" i="2"/>
  <c r="M479" i="2"/>
  <c r="D480" i="2"/>
  <c r="B481" i="2"/>
  <c r="B482" i="2" s="1"/>
  <c r="B483" i="2" s="1"/>
  <c r="C481" i="2"/>
  <c r="E481" i="2"/>
  <c r="F481" i="2"/>
  <c r="H481" i="2"/>
  <c r="C482" i="2"/>
  <c r="D482" i="2"/>
  <c r="E482" i="2"/>
  <c r="F482" i="2"/>
  <c r="I482" i="2"/>
  <c r="J482" i="2"/>
  <c r="L482" i="2"/>
  <c r="C483" i="2"/>
  <c r="C484" i="2" s="1"/>
  <c r="C485" i="2" s="1"/>
  <c r="C486" i="2" s="1"/>
  <c r="C487" i="2" s="1"/>
  <c r="D483" i="2"/>
  <c r="D484" i="2" s="1"/>
  <c r="D485" i="2" s="1"/>
  <c r="D486" i="2" s="1"/>
  <c r="D487" i="2" s="1"/>
  <c r="E483" i="2"/>
  <c r="J483" i="2"/>
  <c r="K483" i="2"/>
  <c r="M483" i="2"/>
  <c r="E484" i="2"/>
  <c r="J484" i="2"/>
  <c r="K484" i="2"/>
  <c r="M484" i="2"/>
  <c r="E485" i="2"/>
  <c r="J485" i="2"/>
  <c r="K485" i="2"/>
  <c r="M485" i="2"/>
  <c r="E486" i="2"/>
  <c r="J486" i="2"/>
  <c r="K486" i="2"/>
  <c r="M486" i="2"/>
  <c r="E487" i="2"/>
  <c r="J487" i="2"/>
  <c r="K487" i="2"/>
  <c r="M487" i="2"/>
  <c r="C488" i="2"/>
  <c r="C489" i="2" s="1"/>
  <c r="C490" i="2" s="1"/>
  <c r="D489" i="2"/>
  <c r="E489" i="2"/>
  <c r="F489" i="2"/>
  <c r="I489" i="2"/>
  <c r="J489" i="2"/>
  <c r="L489" i="2"/>
  <c r="D490" i="2"/>
  <c r="D493" i="2" s="1"/>
  <c r="E490" i="2"/>
  <c r="J490" i="2"/>
  <c r="K490" i="2"/>
  <c r="M490" i="2"/>
  <c r="E491" i="2"/>
  <c r="J491" i="2"/>
  <c r="K491" i="2"/>
  <c r="M491" i="2"/>
  <c r="E492" i="2"/>
  <c r="J492" i="2"/>
  <c r="K492" i="2"/>
  <c r="M492" i="2"/>
  <c r="D494" i="2"/>
  <c r="E494" i="2"/>
  <c r="F494" i="2"/>
  <c r="I494" i="2"/>
  <c r="J494" i="2"/>
  <c r="L494" i="2"/>
  <c r="D495" i="2"/>
  <c r="D500" i="2" s="1"/>
  <c r="E495" i="2"/>
  <c r="J495" i="2"/>
  <c r="K495" i="2"/>
  <c r="M495" i="2"/>
  <c r="E496" i="2"/>
  <c r="J496" i="2"/>
  <c r="K496" i="2"/>
  <c r="M496" i="2"/>
  <c r="E497" i="2"/>
  <c r="J497" i="2"/>
  <c r="K497" i="2"/>
  <c r="M497" i="2"/>
  <c r="E498" i="2"/>
  <c r="J498" i="2"/>
  <c r="K498" i="2"/>
  <c r="M498" i="2"/>
  <c r="E499" i="2"/>
  <c r="J499" i="2"/>
  <c r="K499" i="2"/>
  <c r="M499" i="2"/>
  <c r="B501" i="2"/>
  <c r="B502" i="2" s="1"/>
  <c r="B503" i="2" s="1"/>
  <c r="C501" i="2"/>
  <c r="C502" i="2" s="1"/>
  <c r="C503" i="2" s="1"/>
  <c r="E501" i="2"/>
  <c r="F501" i="2"/>
  <c r="H501" i="2"/>
  <c r="D502" i="2"/>
  <c r="E502" i="2"/>
  <c r="F502" i="2"/>
  <c r="I502" i="2"/>
  <c r="J502" i="2"/>
  <c r="L502" i="2"/>
  <c r="D503" i="2"/>
  <c r="D504" i="2" s="1"/>
  <c r="D505" i="2" s="1"/>
  <c r="D506" i="2" s="1"/>
  <c r="D507" i="2" s="1"/>
  <c r="E503" i="2"/>
  <c r="J503" i="2"/>
  <c r="K503" i="2"/>
  <c r="M503" i="2"/>
  <c r="E504" i="2"/>
  <c r="J504" i="2"/>
  <c r="K504" i="2"/>
  <c r="M504" i="2"/>
  <c r="E505" i="2"/>
  <c r="J505" i="2"/>
  <c r="K505" i="2"/>
  <c r="M505" i="2"/>
  <c r="E506" i="2"/>
  <c r="J506" i="2"/>
  <c r="K506" i="2"/>
  <c r="M506" i="2"/>
  <c r="E507" i="2"/>
  <c r="J507" i="2"/>
  <c r="K507" i="2"/>
  <c r="M507" i="2"/>
  <c r="D509" i="2"/>
  <c r="E509" i="2"/>
  <c r="F509" i="2"/>
  <c r="I509" i="2"/>
  <c r="J509" i="2"/>
  <c r="L509" i="2"/>
  <c r="D510" i="2"/>
  <c r="D516" i="2" s="1"/>
  <c r="E510" i="2"/>
  <c r="J510" i="2"/>
  <c r="K510" i="2"/>
  <c r="M510" i="2"/>
  <c r="D511" i="2"/>
  <c r="D512" i="2" s="1"/>
  <c r="D513" i="2" s="1"/>
  <c r="D514" i="2" s="1"/>
  <c r="D515" i="2" s="1"/>
  <c r="E511" i="2"/>
  <c r="J511" i="2"/>
  <c r="K511" i="2"/>
  <c r="M511" i="2"/>
  <c r="E512" i="2"/>
  <c r="J512" i="2"/>
  <c r="K512" i="2"/>
  <c r="M512" i="2"/>
  <c r="E513" i="2"/>
  <c r="J513" i="2"/>
  <c r="K513" i="2"/>
  <c r="M513" i="2"/>
  <c r="E514" i="2"/>
  <c r="J514" i="2"/>
  <c r="K514" i="2"/>
  <c r="M514" i="2"/>
  <c r="E515" i="2"/>
  <c r="J515" i="2"/>
  <c r="K515" i="2"/>
  <c r="M515" i="2"/>
  <c r="D517" i="2"/>
  <c r="E517" i="2"/>
  <c r="F517" i="2"/>
  <c r="I517" i="2"/>
  <c r="J517" i="2"/>
  <c r="L517" i="2"/>
  <c r="D518" i="2"/>
  <c r="E518" i="2"/>
  <c r="J518" i="2"/>
  <c r="K518" i="2"/>
  <c r="M518" i="2"/>
  <c r="D519" i="2"/>
  <c r="E519" i="2"/>
  <c r="J519" i="2"/>
  <c r="K519" i="2"/>
  <c r="M519" i="2"/>
  <c r="D520" i="2"/>
  <c r="D521" i="2" s="1"/>
  <c r="D522" i="2" s="1"/>
  <c r="E520" i="2"/>
  <c r="J520" i="2"/>
  <c r="K520" i="2"/>
  <c r="M520" i="2"/>
  <c r="E521" i="2"/>
  <c r="J521" i="2"/>
  <c r="K521" i="2"/>
  <c r="M521" i="2"/>
  <c r="E522" i="2"/>
  <c r="J522" i="2"/>
  <c r="K522" i="2"/>
  <c r="M522" i="2"/>
  <c r="D523" i="2"/>
  <c r="D524" i="2"/>
  <c r="E524" i="2"/>
  <c r="F524" i="2"/>
  <c r="I524" i="2"/>
  <c r="J524" i="2"/>
  <c r="L524" i="2"/>
  <c r="D525" i="2"/>
  <c r="E525" i="2"/>
  <c r="J525" i="2"/>
  <c r="K525" i="2"/>
  <c r="M525" i="2"/>
  <c r="E526" i="2"/>
  <c r="J526" i="2"/>
  <c r="K526" i="2"/>
  <c r="M526" i="2"/>
  <c r="E527" i="2"/>
  <c r="J527" i="2"/>
  <c r="K527" i="2"/>
  <c r="M527" i="2"/>
  <c r="E528" i="2"/>
  <c r="J528" i="2"/>
  <c r="K528" i="2"/>
  <c r="M528" i="2"/>
  <c r="E529" i="2"/>
  <c r="J529" i="2"/>
  <c r="K529" i="2"/>
  <c r="M529" i="2"/>
  <c r="E530" i="2"/>
  <c r="J530" i="2"/>
  <c r="K530" i="2"/>
  <c r="M530" i="2"/>
  <c r="B532" i="2"/>
  <c r="C532" i="2"/>
  <c r="C533" i="2" s="1"/>
  <c r="C534" i="2" s="1"/>
  <c r="C540" i="2" s="1"/>
  <c r="C541" i="2" s="1"/>
  <c r="C542" i="2" s="1"/>
  <c r="E532" i="2"/>
  <c r="F532" i="2"/>
  <c r="H532" i="2"/>
  <c r="B533" i="2"/>
  <c r="D533" i="2"/>
  <c r="E533" i="2"/>
  <c r="F533" i="2"/>
  <c r="I533" i="2"/>
  <c r="J533" i="2"/>
  <c r="L533" i="2"/>
  <c r="B534" i="2"/>
  <c r="D534" i="2"/>
  <c r="E534" i="2"/>
  <c r="J534" i="2"/>
  <c r="K534" i="2"/>
  <c r="M534" i="2"/>
  <c r="D535" i="2"/>
  <c r="E535" i="2"/>
  <c r="J535" i="2"/>
  <c r="K535" i="2"/>
  <c r="M535" i="2"/>
  <c r="D536" i="2"/>
  <c r="D537" i="2" s="1"/>
  <c r="D538" i="2" s="1"/>
  <c r="D539" i="2" s="1"/>
  <c r="E536" i="2"/>
  <c r="J536" i="2"/>
  <c r="K536" i="2"/>
  <c r="M536" i="2"/>
  <c r="E537" i="2"/>
  <c r="J537" i="2"/>
  <c r="K537" i="2"/>
  <c r="M537" i="2"/>
  <c r="E538" i="2"/>
  <c r="J538" i="2"/>
  <c r="K538" i="2"/>
  <c r="M538" i="2"/>
  <c r="E539" i="2"/>
  <c r="J539" i="2"/>
  <c r="K539" i="2"/>
  <c r="M539" i="2"/>
  <c r="D540" i="2"/>
  <c r="D541" i="2"/>
  <c r="E541" i="2"/>
  <c r="F541" i="2"/>
  <c r="I541" i="2"/>
  <c r="J541" i="2"/>
  <c r="L541" i="2"/>
  <c r="D542" i="2"/>
  <c r="D543" i="2" s="1"/>
  <c r="D544" i="2" s="1"/>
  <c r="E542" i="2"/>
  <c r="J542" i="2"/>
  <c r="K542" i="2"/>
  <c r="M542" i="2"/>
  <c r="E543" i="2"/>
  <c r="J543" i="2"/>
  <c r="K543" i="2"/>
  <c r="M543" i="2"/>
  <c r="E544" i="2"/>
  <c r="J544" i="2"/>
  <c r="K544" i="2"/>
  <c r="M544" i="2"/>
  <c r="D545" i="2"/>
  <c r="D546" i="2" s="1"/>
  <c r="E545" i="2"/>
  <c r="J545" i="2"/>
  <c r="K545" i="2"/>
  <c r="M545" i="2"/>
  <c r="E546" i="2"/>
  <c r="J546" i="2"/>
  <c r="K546" i="2"/>
  <c r="M546" i="2"/>
  <c r="B548" i="2"/>
  <c r="C548" i="2"/>
  <c r="C549" i="2" s="1"/>
  <c r="C550" i="2" s="1"/>
  <c r="C556" i="2" s="1"/>
  <c r="C557" i="2" s="1"/>
  <c r="C558" i="2" s="1"/>
  <c r="C559" i="2" s="1"/>
  <c r="C560" i="2" s="1"/>
  <c r="C561" i="2" s="1"/>
  <c r="C562" i="2" s="1"/>
  <c r="C563" i="2" s="1"/>
  <c r="E548" i="2"/>
  <c r="F548" i="2"/>
  <c r="H548" i="2"/>
  <c r="B549" i="2"/>
  <c r="B550" i="2" s="1"/>
  <c r="D549" i="2"/>
  <c r="E549" i="2"/>
  <c r="F549" i="2"/>
  <c r="I549" i="2"/>
  <c r="J549" i="2"/>
  <c r="L549" i="2"/>
  <c r="D550" i="2"/>
  <c r="E550" i="2"/>
  <c r="J550" i="2"/>
  <c r="K550" i="2"/>
  <c r="M550" i="2"/>
  <c r="D551" i="2"/>
  <c r="E551" i="2"/>
  <c r="J551" i="2"/>
  <c r="K551" i="2"/>
  <c r="M551" i="2"/>
  <c r="D552" i="2"/>
  <c r="D553" i="2" s="1"/>
  <c r="D554" i="2" s="1"/>
  <c r="D555" i="2" s="1"/>
  <c r="E552" i="2"/>
  <c r="J552" i="2"/>
  <c r="K552" i="2"/>
  <c r="M552" i="2"/>
  <c r="E553" i="2"/>
  <c r="J553" i="2"/>
  <c r="K553" i="2"/>
  <c r="M553" i="2"/>
  <c r="E554" i="2"/>
  <c r="J554" i="2"/>
  <c r="K554" i="2"/>
  <c r="M554" i="2"/>
  <c r="E555" i="2"/>
  <c r="J555" i="2"/>
  <c r="K555" i="2"/>
  <c r="M555" i="2"/>
  <c r="D556" i="2"/>
  <c r="D557" i="2"/>
  <c r="E557" i="2"/>
  <c r="F557" i="2"/>
  <c r="I557" i="2"/>
  <c r="J557" i="2"/>
  <c r="L557" i="2"/>
  <c r="D558" i="2"/>
  <c r="D559" i="2" s="1"/>
  <c r="D560" i="2" s="1"/>
  <c r="E558" i="2"/>
  <c r="J558" i="2"/>
  <c r="K558" i="2"/>
  <c r="M558" i="2"/>
  <c r="E559" i="2"/>
  <c r="J559" i="2"/>
  <c r="K559" i="2"/>
  <c r="M559" i="2"/>
  <c r="E560" i="2"/>
  <c r="J560" i="2"/>
  <c r="K560" i="2"/>
  <c r="M560" i="2"/>
  <c r="D561" i="2"/>
  <c r="D562" i="2" s="1"/>
  <c r="D563" i="2" s="1"/>
  <c r="E561" i="2"/>
  <c r="J561" i="2"/>
  <c r="K561" i="2"/>
  <c r="M561" i="2"/>
  <c r="E562" i="2"/>
  <c r="J562" i="2"/>
  <c r="K562" i="2"/>
  <c r="M562" i="2"/>
  <c r="E563" i="2"/>
  <c r="J563" i="2"/>
  <c r="K563" i="2"/>
  <c r="M563" i="2"/>
  <c r="D564" i="2"/>
  <c r="B565" i="2"/>
  <c r="C565" i="2"/>
  <c r="E565" i="2"/>
  <c r="F565" i="2"/>
  <c r="H565" i="2"/>
  <c r="B566" i="2"/>
  <c r="C566" i="2"/>
  <c r="D566" i="2"/>
  <c r="E566" i="2"/>
  <c r="F566" i="2"/>
  <c r="I566" i="2"/>
  <c r="J566" i="2"/>
  <c r="L566" i="2"/>
  <c r="B567" i="2"/>
  <c r="B568" i="2" s="1"/>
  <c r="B569" i="2" s="1"/>
  <c r="C567" i="2"/>
  <c r="D567" i="2"/>
  <c r="D570" i="2" s="1"/>
  <c r="E567" i="2"/>
  <c r="J567" i="2"/>
  <c r="K567" i="2"/>
  <c r="M567" i="2"/>
  <c r="D568" i="2"/>
  <c r="D569" i="2" s="1"/>
  <c r="E568" i="2"/>
  <c r="J568" i="2"/>
  <c r="K568" i="2"/>
  <c r="M568" i="2"/>
  <c r="E569" i="2"/>
  <c r="J569" i="2"/>
  <c r="K569" i="2"/>
  <c r="M569" i="2"/>
  <c r="B570" i="2"/>
  <c r="B571" i="2" s="1"/>
  <c r="B572" i="2" s="1"/>
  <c r="B573" i="2" s="1"/>
  <c r="D571" i="2"/>
  <c r="D572" i="2" s="1"/>
  <c r="E571" i="2"/>
  <c r="F571" i="2"/>
  <c r="I571" i="2"/>
  <c r="J571" i="2"/>
  <c r="L571" i="2"/>
  <c r="E572" i="2"/>
  <c r="J572" i="2"/>
  <c r="K572" i="2"/>
  <c r="M572" i="2"/>
  <c r="E573" i="2"/>
  <c r="J573" i="2"/>
  <c r="K573" i="2"/>
  <c r="M573" i="2"/>
  <c r="B574" i="2"/>
  <c r="B575" i="2" s="1"/>
  <c r="B576" i="2" s="1"/>
  <c r="B577" i="2" s="1"/>
  <c r="E574" i="2"/>
  <c r="J574" i="2"/>
  <c r="K574" i="2"/>
  <c r="M574" i="2"/>
  <c r="E575" i="2"/>
  <c r="J575" i="2"/>
  <c r="K575" i="2"/>
  <c r="M575" i="2"/>
  <c r="E576" i="2"/>
  <c r="J576" i="2"/>
  <c r="K576" i="2"/>
  <c r="M576" i="2"/>
  <c r="E577" i="2"/>
  <c r="J577" i="2"/>
  <c r="K577" i="2"/>
  <c r="M577" i="2"/>
  <c r="D579" i="2"/>
  <c r="E579" i="2"/>
  <c r="F579" i="2"/>
  <c r="I579" i="2"/>
  <c r="J579" i="2"/>
  <c r="L579" i="2"/>
  <c r="D580" i="2"/>
  <c r="E580" i="2"/>
  <c r="J580" i="2"/>
  <c r="K580" i="2"/>
  <c r="M580" i="2"/>
  <c r="D581" i="2"/>
  <c r="E581" i="2"/>
  <c r="J581" i="2"/>
  <c r="K581" i="2"/>
  <c r="M581" i="2"/>
  <c r="D582" i="2"/>
  <c r="D583" i="2" s="1"/>
  <c r="D584" i="2" s="1"/>
  <c r="D585" i="2" s="1"/>
  <c r="E582" i="2"/>
  <c r="J582" i="2"/>
  <c r="K582" i="2"/>
  <c r="M582" i="2"/>
  <c r="E583" i="2"/>
  <c r="J583" i="2"/>
  <c r="K583" i="2"/>
  <c r="M583" i="2"/>
  <c r="E584" i="2"/>
  <c r="J584" i="2"/>
  <c r="K584" i="2"/>
  <c r="M584" i="2"/>
  <c r="E585" i="2"/>
  <c r="J585" i="2"/>
  <c r="K585" i="2"/>
  <c r="M585" i="2"/>
  <c r="D586" i="2"/>
  <c r="B587" i="2"/>
  <c r="B588" i="2" s="1"/>
  <c r="B589" i="2" s="1"/>
  <c r="B592" i="2" s="1"/>
  <c r="B593" i="2" s="1"/>
  <c r="B594" i="2" s="1"/>
  <c r="B597" i="2" s="1"/>
  <c r="B598" i="2" s="1"/>
  <c r="B599" i="2" s="1"/>
  <c r="C587" i="2"/>
  <c r="E587" i="2"/>
  <c r="F587" i="2"/>
  <c r="H587" i="2"/>
  <c r="C588" i="2"/>
  <c r="D588" i="2"/>
  <c r="E588" i="2"/>
  <c r="F588" i="2"/>
  <c r="I588" i="2"/>
  <c r="J588" i="2"/>
  <c r="L588" i="2"/>
  <c r="C589" i="2"/>
  <c r="C590" i="2" s="1"/>
  <c r="D589" i="2"/>
  <c r="D590" i="2" s="1"/>
  <c r="D591" i="2" s="1"/>
  <c r="E589" i="2"/>
  <c r="J589" i="2"/>
  <c r="K589" i="2"/>
  <c r="M589" i="2"/>
  <c r="B590" i="2"/>
  <c r="B591" i="2" s="1"/>
  <c r="E590" i="2"/>
  <c r="J590" i="2"/>
  <c r="K590" i="2"/>
  <c r="M590" i="2"/>
  <c r="C591" i="2"/>
  <c r="E591" i="2"/>
  <c r="J591" i="2"/>
  <c r="K591" i="2"/>
  <c r="M591" i="2"/>
  <c r="C592" i="2"/>
  <c r="C593" i="2" s="1"/>
  <c r="C594" i="2" s="1"/>
  <c r="C595" i="2" s="1"/>
  <c r="C596" i="2" s="1"/>
  <c r="D593" i="2"/>
  <c r="E593" i="2"/>
  <c r="F593" i="2"/>
  <c r="I593" i="2"/>
  <c r="J593" i="2"/>
  <c r="L593" i="2"/>
  <c r="D594" i="2"/>
  <c r="D595" i="2" s="1"/>
  <c r="D596" i="2" s="1"/>
  <c r="E594" i="2"/>
  <c r="J594" i="2"/>
  <c r="K594" i="2"/>
  <c r="M594" i="2"/>
  <c r="B595" i="2"/>
  <c r="B596" i="2" s="1"/>
  <c r="E595" i="2"/>
  <c r="J595" i="2"/>
  <c r="K595" i="2"/>
  <c r="M595" i="2"/>
  <c r="E596" i="2"/>
  <c r="J596" i="2"/>
  <c r="K596" i="2"/>
  <c r="M596" i="2"/>
  <c r="C597" i="2"/>
  <c r="C598" i="2" s="1"/>
  <c r="C599" i="2" s="1"/>
  <c r="C600" i="2" s="1"/>
  <c r="C601" i="2" s="1"/>
  <c r="C602" i="2" s="1"/>
  <c r="C603" i="2" s="1"/>
  <c r="C604" i="2" s="1"/>
  <c r="D598" i="2"/>
  <c r="E598" i="2"/>
  <c r="F598" i="2"/>
  <c r="I598" i="2"/>
  <c r="J598" i="2"/>
  <c r="L598" i="2"/>
  <c r="D599" i="2"/>
  <c r="E599" i="2"/>
  <c r="J599" i="2"/>
  <c r="K599" i="2"/>
  <c r="M599" i="2"/>
  <c r="B600" i="2"/>
  <c r="B601" i="2" s="1"/>
  <c r="B602" i="2" s="1"/>
  <c r="B603" i="2" s="1"/>
  <c r="B604" i="2" s="1"/>
  <c r="E600" i="2"/>
  <c r="J600" i="2"/>
  <c r="K600" i="2"/>
  <c r="M600" i="2"/>
  <c r="E601" i="2"/>
  <c r="J601" i="2"/>
  <c r="K601" i="2"/>
  <c r="M601" i="2"/>
  <c r="E602" i="2"/>
  <c r="J602" i="2"/>
  <c r="K602" i="2"/>
  <c r="M602" i="2"/>
  <c r="E603" i="2"/>
  <c r="J603" i="2"/>
  <c r="K603" i="2"/>
  <c r="M603" i="2"/>
  <c r="E604" i="2"/>
  <c r="J604" i="2"/>
  <c r="K604" i="2"/>
  <c r="M604" i="2"/>
  <c r="B605" i="2"/>
  <c r="B606" i="2"/>
  <c r="C606" i="2"/>
  <c r="E606" i="2"/>
  <c r="F606" i="2"/>
  <c r="H606" i="2"/>
  <c r="B607" i="2"/>
  <c r="C607" i="2"/>
  <c r="D607" i="2"/>
  <c r="E607" i="2"/>
  <c r="F607" i="2"/>
  <c r="I607" i="2"/>
  <c r="J607" i="2"/>
  <c r="L607" i="2"/>
  <c r="B608" i="2"/>
  <c r="C608" i="2"/>
  <c r="C614" i="2" s="1"/>
  <c r="C615" i="2" s="1"/>
  <c r="C616" i="2" s="1"/>
  <c r="C622" i="2" s="1"/>
  <c r="C623" i="2" s="1"/>
  <c r="C624" i="2" s="1"/>
  <c r="D608" i="2"/>
  <c r="E608" i="2"/>
  <c r="J608" i="2"/>
  <c r="K608" i="2"/>
  <c r="M608" i="2"/>
  <c r="D609" i="2"/>
  <c r="E609" i="2"/>
  <c r="J609" i="2"/>
  <c r="K609" i="2"/>
  <c r="M609" i="2"/>
  <c r="D610" i="2"/>
  <c r="D611" i="2" s="1"/>
  <c r="D612" i="2" s="1"/>
  <c r="D613" i="2" s="1"/>
  <c r="E610" i="2"/>
  <c r="J610" i="2"/>
  <c r="K610" i="2"/>
  <c r="M610" i="2"/>
  <c r="E611" i="2"/>
  <c r="J611" i="2"/>
  <c r="K611" i="2"/>
  <c r="M611" i="2"/>
  <c r="E612" i="2"/>
  <c r="J612" i="2"/>
  <c r="K612" i="2"/>
  <c r="M612" i="2"/>
  <c r="E613" i="2"/>
  <c r="J613" i="2"/>
  <c r="K613" i="2"/>
  <c r="M613" i="2"/>
  <c r="D614" i="2"/>
  <c r="D615" i="2"/>
  <c r="D616" i="2" s="1"/>
  <c r="E615" i="2"/>
  <c r="F615" i="2"/>
  <c r="I615" i="2"/>
  <c r="J615" i="2"/>
  <c r="L615" i="2"/>
  <c r="E616" i="2"/>
  <c r="J616" i="2"/>
  <c r="K616" i="2"/>
  <c r="M616" i="2"/>
  <c r="E617" i="2"/>
  <c r="J617" i="2"/>
  <c r="K617" i="2"/>
  <c r="M617" i="2"/>
  <c r="E618" i="2"/>
  <c r="J618" i="2"/>
  <c r="K618" i="2"/>
  <c r="M618" i="2"/>
  <c r="E619" i="2"/>
  <c r="J619" i="2"/>
  <c r="K619" i="2"/>
  <c r="M619" i="2"/>
  <c r="E620" i="2"/>
  <c r="J620" i="2"/>
  <c r="K620" i="2"/>
  <c r="M620" i="2"/>
  <c r="E621" i="2"/>
  <c r="J621" i="2"/>
  <c r="K621" i="2"/>
  <c r="M621" i="2"/>
  <c r="D623" i="2"/>
  <c r="E623" i="2"/>
  <c r="F623" i="2"/>
  <c r="I623" i="2"/>
  <c r="J623" i="2"/>
  <c r="L623" i="2"/>
  <c r="D624" i="2"/>
  <c r="D625" i="2" s="1"/>
  <c r="D626" i="2" s="1"/>
  <c r="E624" i="2"/>
  <c r="J624" i="2"/>
  <c r="K624" i="2"/>
  <c r="M624" i="2"/>
  <c r="E625" i="2"/>
  <c r="J625" i="2"/>
  <c r="K625" i="2"/>
  <c r="M625" i="2"/>
  <c r="E626" i="2"/>
  <c r="J626" i="2"/>
  <c r="K626" i="2"/>
  <c r="M626" i="2"/>
  <c r="D628" i="2"/>
  <c r="D629" i="2" s="1"/>
  <c r="E628" i="2"/>
  <c r="F628" i="2"/>
  <c r="I628" i="2"/>
  <c r="J628" i="2"/>
  <c r="L628" i="2"/>
  <c r="E629" i="2"/>
  <c r="J629" i="2"/>
  <c r="K629" i="2"/>
  <c r="M629" i="2"/>
  <c r="E630" i="2"/>
  <c r="J630" i="2"/>
  <c r="K630" i="2"/>
  <c r="M630" i="2"/>
  <c r="E631" i="2"/>
  <c r="J631" i="2"/>
  <c r="K631" i="2"/>
  <c r="M631" i="2"/>
  <c r="E632" i="2"/>
  <c r="J632" i="2"/>
  <c r="K632" i="2"/>
  <c r="M632" i="2"/>
  <c r="E633" i="2"/>
  <c r="J633" i="2"/>
  <c r="K633" i="2"/>
  <c r="M633" i="2"/>
  <c r="B635" i="2"/>
  <c r="B636" i="2" s="1"/>
  <c r="B637" i="2" s="1"/>
  <c r="C635" i="2"/>
  <c r="C636" i="2" s="1"/>
  <c r="C637" i="2" s="1"/>
  <c r="C643" i="2" s="1"/>
  <c r="C644" i="2" s="1"/>
  <c r="C645" i="2" s="1"/>
  <c r="E635" i="2"/>
  <c r="F635" i="2"/>
  <c r="H635" i="2"/>
  <c r="D636" i="2"/>
  <c r="E636" i="2"/>
  <c r="F636" i="2"/>
  <c r="I636" i="2"/>
  <c r="J636" i="2"/>
  <c r="L636" i="2"/>
  <c r="D637" i="2"/>
  <c r="D638" i="2" s="1"/>
  <c r="D639" i="2" s="1"/>
  <c r="D640" i="2" s="1"/>
  <c r="D641" i="2" s="1"/>
  <c r="D642" i="2" s="1"/>
  <c r="E637" i="2"/>
  <c r="J637" i="2"/>
  <c r="K637" i="2"/>
  <c r="M637" i="2"/>
  <c r="E638" i="2"/>
  <c r="J638" i="2"/>
  <c r="K638" i="2"/>
  <c r="M638" i="2"/>
  <c r="E639" i="2"/>
  <c r="J639" i="2"/>
  <c r="K639" i="2"/>
  <c r="M639" i="2"/>
  <c r="E640" i="2"/>
  <c r="J640" i="2"/>
  <c r="K640" i="2"/>
  <c r="M640" i="2"/>
  <c r="E641" i="2"/>
  <c r="J641" i="2"/>
  <c r="K641" i="2"/>
  <c r="M641" i="2"/>
  <c r="E642" i="2"/>
  <c r="J642" i="2"/>
  <c r="K642" i="2"/>
  <c r="M642" i="2"/>
  <c r="D644" i="2"/>
  <c r="E644" i="2"/>
  <c r="F644" i="2"/>
  <c r="I644" i="2"/>
  <c r="J644" i="2"/>
  <c r="L644" i="2"/>
  <c r="D645" i="2"/>
  <c r="D646" i="2" s="1"/>
  <c r="D647" i="2" s="1"/>
  <c r="E645" i="2"/>
  <c r="J645" i="2"/>
  <c r="K645" i="2"/>
  <c r="M645" i="2"/>
  <c r="E646" i="2"/>
  <c r="J646" i="2"/>
  <c r="K646" i="2"/>
  <c r="M646" i="2"/>
  <c r="E647" i="2"/>
  <c r="J647" i="2"/>
  <c r="K647" i="2"/>
  <c r="M647" i="2"/>
  <c r="D648" i="2"/>
  <c r="B649" i="2"/>
  <c r="B650" i="2" s="1"/>
  <c r="B651" i="2" s="1"/>
  <c r="C649" i="2"/>
  <c r="E649" i="2"/>
  <c r="F649" i="2"/>
  <c r="H649" i="2"/>
  <c r="C650" i="2"/>
  <c r="D650" i="2"/>
  <c r="E650" i="2"/>
  <c r="F650" i="2"/>
  <c r="I650" i="2"/>
  <c r="J650" i="2"/>
  <c r="L650" i="2"/>
  <c r="C651" i="2"/>
  <c r="C654" i="2" s="1"/>
  <c r="C655" i="2" s="1"/>
  <c r="C656" i="2" s="1"/>
  <c r="D651" i="2"/>
  <c r="D652" i="2" s="1"/>
  <c r="D653" i="2" s="1"/>
  <c r="E651" i="2"/>
  <c r="J651" i="2"/>
  <c r="K651" i="2"/>
  <c r="M651" i="2"/>
  <c r="C652" i="2"/>
  <c r="C653" i="2" s="1"/>
  <c r="E652" i="2"/>
  <c r="J652" i="2"/>
  <c r="K652" i="2"/>
  <c r="M652" i="2"/>
  <c r="E653" i="2"/>
  <c r="J653" i="2"/>
  <c r="K653" i="2"/>
  <c r="M653" i="2"/>
  <c r="D655" i="2"/>
  <c r="E655" i="2"/>
  <c r="F655" i="2"/>
  <c r="I655" i="2"/>
  <c r="J655" i="2"/>
  <c r="L655" i="2"/>
  <c r="D656" i="2"/>
  <c r="E656" i="2"/>
  <c r="J656" i="2"/>
  <c r="K656" i="2"/>
  <c r="M656" i="2"/>
  <c r="D657" i="2"/>
  <c r="E657" i="2"/>
  <c r="J657" i="2"/>
  <c r="K657" i="2"/>
  <c r="M657" i="2"/>
  <c r="D658" i="2"/>
  <c r="E658" i="2"/>
  <c r="J658" i="2"/>
  <c r="K658" i="2"/>
  <c r="M658" i="2"/>
  <c r="D659" i="2"/>
  <c r="B660" i="2"/>
  <c r="B661" i="2" s="1"/>
  <c r="B662" i="2" s="1"/>
  <c r="C660" i="2"/>
  <c r="C661" i="2" s="1"/>
  <c r="C662" i="2" s="1"/>
  <c r="E660" i="2"/>
  <c r="F660" i="2"/>
  <c r="H660" i="2"/>
  <c r="D661" i="2"/>
  <c r="E661" i="2"/>
  <c r="F661" i="2"/>
  <c r="I661" i="2"/>
  <c r="J661" i="2"/>
  <c r="L661" i="2"/>
  <c r="D662" i="2"/>
  <c r="D667" i="2" s="1"/>
  <c r="E662" i="2"/>
  <c r="J662" i="2"/>
  <c r="K662" i="2"/>
  <c r="M662" i="2"/>
  <c r="E663" i="2"/>
  <c r="J663" i="2"/>
  <c r="K663" i="2"/>
  <c r="M663" i="2"/>
  <c r="E664" i="2"/>
  <c r="J664" i="2"/>
  <c r="K664" i="2"/>
  <c r="M664" i="2"/>
  <c r="E665" i="2"/>
  <c r="J665" i="2"/>
  <c r="K665" i="2"/>
  <c r="M665" i="2"/>
  <c r="E666" i="2"/>
  <c r="J666" i="2"/>
  <c r="K666" i="2"/>
  <c r="M666" i="2"/>
  <c r="D668" i="2"/>
  <c r="E668" i="2"/>
  <c r="F668" i="2"/>
  <c r="I668" i="2"/>
  <c r="J668" i="2"/>
  <c r="L668" i="2"/>
  <c r="D669" i="2"/>
  <c r="D672" i="2" s="1"/>
  <c r="E669" i="2"/>
  <c r="J669" i="2"/>
  <c r="K669" i="2"/>
  <c r="M669" i="2"/>
  <c r="D670" i="2"/>
  <c r="D671" i="2" s="1"/>
  <c r="E670" i="2"/>
  <c r="J670" i="2"/>
  <c r="K670" i="2"/>
  <c r="M670" i="2"/>
  <c r="E671" i="2"/>
  <c r="J671" i="2"/>
  <c r="K671" i="2"/>
  <c r="M671" i="2"/>
  <c r="D673" i="2"/>
  <c r="E673" i="2"/>
  <c r="F673" i="2"/>
  <c r="I673" i="2"/>
  <c r="J673" i="2"/>
  <c r="L673" i="2"/>
  <c r="D674" i="2"/>
  <c r="D680" i="2" s="1"/>
  <c r="E674" i="2"/>
  <c r="J674" i="2"/>
  <c r="K674" i="2"/>
  <c r="M674" i="2"/>
  <c r="D675" i="2"/>
  <c r="D676" i="2" s="1"/>
  <c r="D677" i="2" s="1"/>
  <c r="D678" i="2" s="1"/>
  <c r="D679" i="2" s="1"/>
  <c r="E675" i="2"/>
  <c r="J675" i="2"/>
  <c r="K675" i="2"/>
  <c r="M675" i="2"/>
  <c r="E676" i="2"/>
  <c r="J676" i="2"/>
  <c r="K676" i="2"/>
  <c r="M676" i="2"/>
  <c r="E677" i="2"/>
  <c r="J677" i="2"/>
  <c r="K677" i="2"/>
  <c r="M677" i="2"/>
  <c r="E678" i="2"/>
  <c r="J678" i="2"/>
  <c r="K678" i="2"/>
  <c r="M678" i="2"/>
  <c r="E679" i="2"/>
  <c r="J679" i="2"/>
  <c r="K679" i="2"/>
  <c r="M679" i="2"/>
  <c r="B681" i="2"/>
  <c r="B682" i="2" s="1"/>
  <c r="B683" i="2" s="1"/>
  <c r="C681" i="2"/>
  <c r="C682" i="2" s="1"/>
  <c r="C683" i="2" s="1"/>
  <c r="E681" i="2"/>
  <c r="F681" i="2"/>
  <c r="H681" i="2"/>
  <c r="D682" i="2"/>
  <c r="E682" i="2"/>
  <c r="F682" i="2"/>
  <c r="I682" i="2"/>
  <c r="J682" i="2"/>
  <c r="L682" i="2"/>
  <c r="D683" i="2"/>
  <c r="D684" i="2" s="1"/>
  <c r="D685" i="2" s="1"/>
  <c r="D686" i="2" s="1"/>
  <c r="D687" i="2" s="1"/>
  <c r="D688" i="2" s="1"/>
  <c r="E683" i="2"/>
  <c r="J683" i="2"/>
  <c r="K683" i="2"/>
  <c r="M683" i="2"/>
  <c r="E684" i="2"/>
  <c r="J684" i="2"/>
  <c r="K684" i="2"/>
  <c r="M684" i="2"/>
  <c r="E685" i="2"/>
  <c r="J685" i="2"/>
  <c r="K685" i="2"/>
  <c r="M685" i="2"/>
  <c r="E686" i="2"/>
  <c r="J686" i="2"/>
  <c r="K686" i="2"/>
  <c r="M686" i="2"/>
  <c r="E687" i="2"/>
  <c r="J687" i="2"/>
  <c r="K687" i="2"/>
  <c r="M687" i="2"/>
  <c r="E688" i="2"/>
  <c r="J688" i="2"/>
  <c r="K688" i="2"/>
  <c r="M688" i="2"/>
  <c r="D689" i="2"/>
  <c r="D690" i="2"/>
  <c r="E690" i="2"/>
  <c r="F690" i="2"/>
  <c r="I690" i="2"/>
  <c r="J690" i="2"/>
  <c r="L690" i="2"/>
  <c r="D691" i="2"/>
  <c r="D694" i="2" s="1"/>
  <c r="E691" i="2"/>
  <c r="J691" i="2"/>
  <c r="K691" i="2"/>
  <c r="M691" i="2"/>
  <c r="E692" i="2"/>
  <c r="J692" i="2"/>
  <c r="K692" i="2"/>
  <c r="M692" i="2"/>
  <c r="E693" i="2"/>
  <c r="J693" i="2"/>
  <c r="K693" i="2"/>
  <c r="M693" i="2"/>
  <c r="B695" i="2"/>
  <c r="C695" i="2"/>
  <c r="E695" i="2"/>
  <c r="F695" i="2"/>
  <c r="H695" i="2"/>
  <c r="B696" i="2"/>
  <c r="C696" i="2"/>
  <c r="D696" i="2"/>
  <c r="E696" i="2"/>
  <c r="F696" i="2"/>
  <c r="I696" i="2"/>
  <c r="J696" i="2"/>
  <c r="L696" i="2"/>
  <c r="B697" i="2"/>
  <c r="B702" i="2" s="1"/>
  <c r="B703" i="2" s="1"/>
  <c r="B704" i="2" s="1"/>
  <c r="C697" i="2"/>
  <c r="C702" i="2" s="1"/>
  <c r="C703" i="2" s="1"/>
  <c r="C704" i="2" s="1"/>
  <c r="D697" i="2"/>
  <c r="E697" i="2"/>
  <c r="J697" i="2"/>
  <c r="K697" i="2"/>
  <c r="M697" i="2"/>
  <c r="D698" i="2"/>
  <c r="D699" i="2" s="1"/>
  <c r="D700" i="2" s="1"/>
  <c r="D701" i="2" s="1"/>
  <c r="E698" i="2"/>
  <c r="J698" i="2"/>
  <c r="K698" i="2"/>
  <c r="M698" i="2"/>
  <c r="E699" i="2"/>
  <c r="J699" i="2"/>
  <c r="K699" i="2"/>
  <c r="M699" i="2"/>
  <c r="E700" i="2"/>
  <c r="J700" i="2"/>
  <c r="K700" i="2"/>
  <c r="M700" i="2"/>
  <c r="E701" i="2"/>
  <c r="J701" i="2"/>
  <c r="K701" i="2"/>
  <c r="M701" i="2"/>
  <c r="D702" i="2"/>
  <c r="D703" i="2"/>
  <c r="E703" i="2"/>
  <c r="F703" i="2"/>
  <c r="I703" i="2"/>
  <c r="J703" i="2"/>
  <c r="L703" i="2"/>
  <c r="D704" i="2"/>
  <c r="D709" i="2" s="1"/>
  <c r="E704" i="2"/>
  <c r="J704" i="2"/>
  <c r="K704" i="2"/>
  <c r="M704" i="2"/>
  <c r="E705" i="2"/>
  <c r="J705" i="2"/>
  <c r="K705" i="2"/>
  <c r="M705" i="2"/>
  <c r="E706" i="2"/>
  <c r="J706" i="2"/>
  <c r="K706" i="2"/>
  <c r="M706" i="2"/>
  <c r="E707" i="2"/>
  <c r="J707" i="2"/>
  <c r="K707" i="2"/>
  <c r="M707" i="2"/>
  <c r="E708" i="2"/>
  <c r="J708" i="2"/>
  <c r="K708" i="2"/>
  <c r="M708" i="2"/>
  <c r="B710" i="2"/>
  <c r="C710" i="2"/>
  <c r="C711" i="2" s="1"/>
  <c r="C712" i="2" s="1"/>
  <c r="E710" i="2"/>
  <c r="F710" i="2"/>
  <c r="H710" i="2"/>
  <c r="B711" i="2"/>
  <c r="D711" i="2"/>
  <c r="E711" i="2"/>
  <c r="F711" i="2"/>
  <c r="I711" i="2"/>
  <c r="J711" i="2"/>
  <c r="L711" i="2"/>
  <c r="B712" i="2"/>
  <c r="B718" i="2" s="1"/>
  <c r="B719" i="2" s="1"/>
  <c r="B720" i="2" s="1"/>
  <c r="D712" i="2"/>
  <c r="E712" i="2"/>
  <c r="J712" i="2"/>
  <c r="K712" i="2"/>
  <c r="M712" i="2"/>
  <c r="D713" i="2"/>
  <c r="E713" i="2"/>
  <c r="J713" i="2"/>
  <c r="K713" i="2"/>
  <c r="M713" i="2"/>
  <c r="D714" i="2"/>
  <c r="D715" i="2" s="1"/>
  <c r="D716" i="2" s="1"/>
  <c r="D717" i="2" s="1"/>
  <c r="E714" i="2"/>
  <c r="J714" i="2"/>
  <c r="K714" i="2"/>
  <c r="M714" i="2"/>
  <c r="E715" i="2"/>
  <c r="J715" i="2"/>
  <c r="K715" i="2"/>
  <c r="M715" i="2"/>
  <c r="E716" i="2"/>
  <c r="J716" i="2"/>
  <c r="K716" i="2"/>
  <c r="M716" i="2"/>
  <c r="E717" i="2"/>
  <c r="J717" i="2"/>
  <c r="K717" i="2"/>
  <c r="M717" i="2"/>
  <c r="D718" i="2"/>
  <c r="D719" i="2"/>
  <c r="E719" i="2"/>
  <c r="F719" i="2"/>
  <c r="I719" i="2"/>
  <c r="J719" i="2"/>
  <c r="L719" i="2"/>
  <c r="D720" i="2"/>
  <c r="D725" i="2" s="1"/>
  <c r="E720" i="2"/>
  <c r="J720" i="2"/>
  <c r="K720" i="2"/>
  <c r="M720" i="2"/>
  <c r="E721" i="2"/>
  <c r="J721" i="2"/>
  <c r="K721" i="2"/>
  <c r="M721" i="2"/>
  <c r="E722" i="2"/>
  <c r="J722" i="2"/>
  <c r="K722" i="2"/>
  <c r="M722" i="2"/>
  <c r="E723" i="2"/>
  <c r="J723" i="2"/>
  <c r="K723" i="2"/>
  <c r="M723" i="2"/>
  <c r="E724" i="2"/>
  <c r="J724" i="2"/>
  <c r="K724" i="2"/>
  <c r="M724" i="2"/>
  <c r="B726" i="2"/>
  <c r="C726" i="2"/>
  <c r="C727" i="2" s="1"/>
  <c r="C728" i="2" s="1"/>
  <c r="E726" i="2"/>
  <c r="F726" i="2"/>
  <c r="H726" i="2"/>
  <c r="B727" i="2"/>
  <c r="D727" i="2"/>
  <c r="E727" i="2"/>
  <c r="F727" i="2"/>
  <c r="I727" i="2"/>
  <c r="J727" i="2"/>
  <c r="L727" i="2"/>
  <c r="B728" i="2"/>
  <c r="B733" i="2" s="1"/>
  <c r="B734" i="2" s="1"/>
  <c r="B735" i="2" s="1"/>
  <c r="D728" i="2"/>
  <c r="E728" i="2"/>
  <c r="J728" i="2"/>
  <c r="K728" i="2"/>
  <c r="M728" i="2"/>
  <c r="D729" i="2"/>
  <c r="E729" i="2"/>
  <c r="J729" i="2"/>
  <c r="K729" i="2"/>
  <c r="M729" i="2"/>
  <c r="D730" i="2"/>
  <c r="D731" i="2" s="1"/>
  <c r="D732" i="2" s="1"/>
  <c r="E730" i="2"/>
  <c r="J730" i="2"/>
  <c r="K730" i="2"/>
  <c r="M730" i="2"/>
  <c r="E731" i="2"/>
  <c r="J731" i="2"/>
  <c r="K731" i="2"/>
  <c r="M731" i="2"/>
  <c r="E732" i="2"/>
  <c r="J732" i="2"/>
  <c r="K732" i="2"/>
  <c r="M732" i="2"/>
  <c r="D733" i="2"/>
  <c r="D734" i="2"/>
  <c r="E734" i="2"/>
  <c r="F734" i="2"/>
  <c r="I734" i="2"/>
  <c r="J734" i="2"/>
  <c r="L734" i="2"/>
  <c r="D735" i="2"/>
  <c r="D740" i="2" s="1"/>
  <c r="E735" i="2"/>
  <c r="J735" i="2"/>
  <c r="K735" i="2"/>
  <c r="M735" i="2"/>
  <c r="E736" i="2"/>
  <c r="J736" i="2"/>
  <c r="K736" i="2"/>
  <c r="M736" i="2"/>
  <c r="E737" i="2"/>
  <c r="J737" i="2"/>
  <c r="K737" i="2"/>
  <c r="M737" i="2"/>
  <c r="E738" i="2"/>
  <c r="J738" i="2"/>
  <c r="K738" i="2"/>
  <c r="M738" i="2"/>
  <c r="E739" i="2"/>
  <c r="J739" i="2"/>
  <c r="K739" i="2"/>
  <c r="M739" i="2"/>
  <c r="D741" i="2"/>
  <c r="E741" i="2"/>
  <c r="F741" i="2"/>
  <c r="I741" i="2"/>
  <c r="J741" i="2"/>
  <c r="L741" i="2"/>
  <c r="D742" i="2"/>
  <c r="E742" i="2"/>
  <c r="J742" i="2"/>
  <c r="K742" i="2"/>
  <c r="M742" i="2"/>
  <c r="D743" i="2"/>
  <c r="E743" i="2"/>
  <c r="J743" i="2"/>
  <c r="K743" i="2"/>
  <c r="M743" i="2"/>
  <c r="D744" i="2"/>
  <c r="D745" i="2" s="1"/>
  <c r="D746" i="2" s="1"/>
  <c r="D747" i="2" s="1"/>
  <c r="E744" i="2"/>
  <c r="J744" i="2"/>
  <c r="K744" i="2"/>
  <c r="M744" i="2"/>
  <c r="E745" i="2"/>
  <c r="J745" i="2"/>
  <c r="K745" i="2"/>
  <c r="M745" i="2"/>
  <c r="E746" i="2"/>
  <c r="J746" i="2"/>
  <c r="K746" i="2"/>
  <c r="M746" i="2"/>
  <c r="E747" i="2"/>
  <c r="J747" i="2"/>
  <c r="K747" i="2"/>
  <c r="M747" i="2"/>
  <c r="D748" i="2"/>
  <c r="D749" i="2"/>
  <c r="E749" i="2"/>
  <c r="F749" i="2"/>
  <c r="I749" i="2"/>
  <c r="J749" i="2"/>
  <c r="L749" i="2"/>
  <c r="D750" i="2"/>
  <c r="D751" i="2" s="1"/>
  <c r="D752" i="2" s="1"/>
  <c r="D753" i="2" s="1"/>
  <c r="D754" i="2" s="1"/>
  <c r="D755" i="2" s="1"/>
  <c r="E750" i="2"/>
  <c r="J750" i="2"/>
  <c r="K750" i="2"/>
  <c r="M750" i="2"/>
  <c r="E751" i="2"/>
  <c r="J751" i="2"/>
  <c r="K751" i="2"/>
  <c r="M751" i="2"/>
  <c r="E752" i="2"/>
  <c r="J752" i="2"/>
  <c r="K752" i="2"/>
  <c r="M752" i="2"/>
  <c r="E753" i="2"/>
  <c r="J753" i="2"/>
  <c r="K753" i="2"/>
  <c r="M753" i="2"/>
  <c r="E754" i="2"/>
  <c r="J754" i="2"/>
  <c r="K754" i="2"/>
  <c r="M754" i="2"/>
  <c r="E755" i="2"/>
  <c r="J755" i="2"/>
  <c r="K755" i="2"/>
  <c r="M755" i="2"/>
  <c r="D756" i="2"/>
  <c r="B757" i="2"/>
  <c r="C757" i="2"/>
  <c r="E757" i="2"/>
  <c r="F757" i="2"/>
  <c r="H757" i="2"/>
  <c r="B758" i="2"/>
  <c r="C758" i="2"/>
  <c r="D758" i="2"/>
  <c r="E758" i="2"/>
  <c r="F758" i="2"/>
  <c r="I758" i="2"/>
  <c r="J758" i="2"/>
  <c r="L758" i="2"/>
  <c r="B759" i="2"/>
  <c r="B760" i="2" s="1"/>
  <c r="B761" i="2" s="1"/>
  <c r="B762" i="2" s="1"/>
  <c r="B763" i="2" s="1"/>
  <c r="B764" i="2" s="1"/>
  <c r="C759" i="2"/>
  <c r="C760" i="2" s="1"/>
  <c r="C761" i="2" s="1"/>
  <c r="C762" i="2" s="1"/>
  <c r="C763" i="2" s="1"/>
  <c r="C764" i="2" s="1"/>
  <c r="D759" i="2"/>
  <c r="D765" i="2" s="1"/>
  <c r="E759" i="2"/>
  <c r="J759" i="2"/>
  <c r="K759" i="2"/>
  <c r="M759" i="2"/>
  <c r="D760" i="2"/>
  <c r="D761" i="2" s="1"/>
  <c r="D762" i="2" s="1"/>
  <c r="D763" i="2" s="1"/>
  <c r="D764" i="2" s="1"/>
  <c r="E760" i="2"/>
  <c r="J760" i="2"/>
  <c r="K760" i="2"/>
  <c r="M760" i="2"/>
  <c r="E761" i="2"/>
  <c r="J761" i="2"/>
  <c r="K761" i="2"/>
  <c r="M761" i="2"/>
  <c r="E762" i="2"/>
  <c r="J762" i="2"/>
  <c r="K762" i="2"/>
  <c r="M762" i="2"/>
  <c r="E763" i="2"/>
  <c r="J763" i="2"/>
  <c r="K763" i="2"/>
  <c r="M763" i="2"/>
  <c r="E764" i="2"/>
  <c r="J764" i="2"/>
  <c r="K764" i="2"/>
  <c r="M764" i="2"/>
  <c r="B765" i="2"/>
  <c r="B766" i="2"/>
  <c r="D766" i="2"/>
  <c r="E766" i="2"/>
  <c r="F766" i="2"/>
  <c r="I766" i="2"/>
  <c r="J766" i="2"/>
  <c r="L766" i="2"/>
  <c r="B767" i="2"/>
  <c r="D767" i="2"/>
  <c r="E767" i="2"/>
  <c r="J767" i="2"/>
  <c r="K767" i="2"/>
  <c r="M767" i="2"/>
  <c r="D768" i="2"/>
  <c r="E768" i="2"/>
  <c r="J768" i="2"/>
  <c r="K768" i="2"/>
  <c r="M768" i="2"/>
  <c r="D769" i="2"/>
  <c r="D770" i="2" s="1"/>
  <c r="D771" i="2" s="1"/>
  <c r="D772" i="2" s="1"/>
  <c r="E769" i="2"/>
  <c r="J769" i="2"/>
  <c r="K769" i="2"/>
  <c r="M769" i="2"/>
  <c r="E770" i="2"/>
  <c r="J770" i="2"/>
  <c r="K770" i="2"/>
  <c r="M770" i="2"/>
  <c r="E771" i="2"/>
  <c r="J771" i="2"/>
  <c r="K771" i="2"/>
  <c r="M771" i="2"/>
  <c r="E772" i="2"/>
  <c r="J772" i="2"/>
  <c r="K772" i="2"/>
  <c r="M772" i="2"/>
  <c r="D773" i="2"/>
  <c r="B774" i="2"/>
  <c r="B775" i="2" s="1"/>
  <c r="B776" i="2" s="1"/>
  <c r="B777" i="2" s="1"/>
  <c r="B778" i="2" s="1"/>
  <c r="B779" i="2" s="1"/>
  <c r="B780" i="2" s="1"/>
  <c r="B781" i="2" s="1"/>
  <c r="C774" i="2"/>
  <c r="E774" i="2"/>
  <c r="F774" i="2"/>
  <c r="H774" i="2"/>
  <c r="C775" i="2"/>
  <c r="D775" i="2"/>
  <c r="E775" i="2"/>
  <c r="F775" i="2"/>
  <c r="I775" i="2"/>
  <c r="J775" i="2"/>
  <c r="L775" i="2"/>
  <c r="C776" i="2"/>
  <c r="C777" i="2" s="1"/>
  <c r="C778" i="2" s="1"/>
  <c r="D776" i="2"/>
  <c r="E776" i="2"/>
  <c r="J776" i="2"/>
  <c r="K776" i="2"/>
  <c r="M776" i="2"/>
  <c r="E777" i="2"/>
  <c r="J777" i="2"/>
  <c r="K777" i="2"/>
  <c r="M777" i="2"/>
  <c r="E778" i="2"/>
  <c r="J778" i="2"/>
  <c r="K778" i="2"/>
  <c r="M778" i="2"/>
  <c r="C779" i="2"/>
  <c r="C780" i="2" s="1"/>
  <c r="C781" i="2" s="1"/>
  <c r="E779" i="2"/>
  <c r="J779" i="2"/>
  <c r="K779" i="2"/>
  <c r="M779" i="2"/>
  <c r="E780" i="2"/>
  <c r="J780" i="2"/>
  <c r="K780" i="2"/>
  <c r="M780" i="2"/>
  <c r="E781" i="2"/>
  <c r="J781" i="2"/>
  <c r="K781" i="2"/>
  <c r="M781" i="2"/>
  <c r="C782" i="2"/>
  <c r="C783" i="2"/>
  <c r="C784" i="2" s="1"/>
  <c r="D783" i="2"/>
  <c r="E783" i="2"/>
  <c r="F783" i="2"/>
  <c r="I783" i="2"/>
  <c r="J783" i="2"/>
  <c r="L783" i="2"/>
  <c r="D784" i="2"/>
  <c r="D790" i="2" s="1"/>
  <c r="E784" i="2"/>
  <c r="J784" i="2"/>
  <c r="K784" i="2"/>
  <c r="M784" i="2"/>
  <c r="D785" i="2"/>
  <c r="D786" i="2" s="1"/>
  <c r="D787" i="2" s="1"/>
  <c r="D788" i="2" s="1"/>
  <c r="E785" i="2"/>
  <c r="J785" i="2"/>
  <c r="K785" i="2"/>
  <c r="M785" i="2"/>
  <c r="E786" i="2"/>
  <c r="J786" i="2"/>
  <c r="K786" i="2"/>
  <c r="M786" i="2"/>
  <c r="E787" i="2"/>
  <c r="J787" i="2"/>
  <c r="K787" i="2"/>
  <c r="M787" i="2"/>
  <c r="E788" i="2"/>
  <c r="J788" i="2"/>
  <c r="K788" i="2"/>
  <c r="M788" i="2"/>
  <c r="D789" i="2"/>
  <c r="E789" i="2"/>
  <c r="J789" i="2"/>
  <c r="K789" i="2"/>
  <c r="M789" i="2"/>
  <c r="D791" i="2"/>
  <c r="E791" i="2"/>
  <c r="F791" i="2"/>
  <c r="I791" i="2"/>
  <c r="J791" i="2"/>
  <c r="L791" i="2"/>
  <c r="D792" i="2"/>
  <c r="E792" i="2"/>
  <c r="J792" i="2"/>
  <c r="K792" i="2"/>
  <c r="M792" i="2"/>
  <c r="D793" i="2"/>
  <c r="E793" i="2"/>
  <c r="J793" i="2"/>
  <c r="K793" i="2"/>
  <c r="M793" i="2"/>
  <c r="D794" i="2"/>
  <c r="D795" i="2" s="1"/>
  <c r="D796" i="2" s="1"/>
  <c r="D797" i="2" s="1"/>
  <c r="E794" i="2"/>
  <c r="J794" i="2"/>
  <c r="K794" i="2"/>
  <c r="M794" i="2"/>
  <c r="E795" i="2"/>
  <c r="J795" i="2"/>
  <c r="K795" i="2"/>
  <c r="M795" i="2"/>
  <c r="E796" i="2"/>
  <c r="J796" i="2"/>
  <c r="K796" i="2"/>
  <c r="M796" i="2"/>
  <c r="E797" i="2"/>
  <c r="J797" i="2"/>
  <c r="K797" i="2"/>
  <c r="M797" i="2"/>
  <c r="D798" i="2"/>
  <c r="B799" i="2"/>
  <c r="B800" i="2" s="1"/>
  <c r="B801" i="2" s="1"/>
  <c r="C799" i="2"/>
  <c r="E799" i="2"/>
  <c r="F799" i="2"/>
  <c r="H799" i="2"/>
  <c r="C800" i="2"/>
  <c r="D800" i="2"/>
  <c r="D801" i="2" s="1"/>
  <c r="E800" i="2"/>
  <c r="F800" i="2"/>
  <c r="I800" i="2"/>
  <c r="J800" i="2"/>
  <c r="L800" i="2"/>
  <c r="C801" i="2"/>
  <c r="C806" i="2" s="1"/>
  <c r="C807" i="2" s="1"/>
  <c r="C808" i="2" s="1"/>
  <c r="C813" i="2" s="1"/>
  <c r="C814" i="2" s="1"/>
  <c r="C815" i="2" s="1"/>
  <c r="E801" i="2"/>
  <c r="J801" i="2"/>
  <c r="K801" i="2"/>
  <c r="M801" i="2"/>
  <c r="E802" i="2"/>
  <c r="J802" i="2"/>
  <c r="K802" i="2"/>
  <c r="M802" i="2"/>
  <c r="E803" i="2"/>
  <c r="J803" i="2"/>
  <c r="K803" i="2"/>
  <c r="M803" i="2"/>
  <c r="E804" i="2"/>
  <c r="J804" i="2"/>
  <c r="K804" i="2"/>
  <c r="M804" i="2"/>
  <c r="E805" i="2"/>
  <c r="J805" i="2"/>
  <c r="K805" i="2"/>
  <c r="M805" i="2"/>
  <c r="D807" i="2"/>
  <c r="E807" i="2"/>
  <c r="F807" i="2"/>
  <c r="I807" i="2"/>
  <c r="J807" i="2"/>
  <c r="L807" i="2"/>
  <c r="D808" i="2"/>
  <c r="E808" i="2"/>
  <c r="J808" i="2"/>
  <c r="K808" i="2"/>
  <c r="M808" i="2"/>
  <c r="D809" i="2"/>
  <c r="E809" i="2"/>
  <c r="J809" i="2"/>
  <c r="K809" i="2"/>
  <c r="M809" i="2"/>
  <c r="D810" i="2"/>
  <c r="D811" i="2" s="1"/>
  <c r="D812" i="2" s="1"/>
  <c r="E810" i="2"/>
  <c r="J810" i="2"/>
  <c r="K810" i="2"/>
  <c r="M810" i="2"/>
  <c r="E811" i="2"/>
  <c r="J811" i="2"/>
  <c r="K811" i="2"/>
  <c r="M811" i="2"/>
  <c r="E812" i="2"/>
  <c r="J812" i="2"/>
  <c r="K812" i="2"/>
  <c r="M812" i="2"/>
  <c r="D813" i="2"/>
  <c r="D814" i="2"/>
  <c r="E814" i="2"/>
  <c r="F814" i="2"/>
  <c r="I814" i="2"/>
  <c r="J814" i="2"/>
  <c r="L814" i="2"/>
  <c r="D815" i="2"/>
  <c r="E815" i="2"/>
  <c r="J815" i="2"/>
  <c r="K815" i="2"/>
  <c r="M815" i="2"/>
  <c r="E816" i="2"/>
  <c r="J816" i="2"/>
  <c r="K816" i="2"/>
  <c r="M816" i="2"/>
  <c r="E817" i="2"/>
  <c r="J817" i="2"/>
  <c r="K817" i="2"/>
  <c r="M817" i="2"/>
  <c r="E818" i="2"/>
  <c r="J818" i="2"/>
  <c r="K818" i="2"/>
  <c r="M818" i="2"/>
  <c r="E819" i="2"/>
  <c r="J819" i="2"/>
  <c r="K819" i="2"/>
  <c r="M819" i="2"/>
  <c r="E820" i="2"/>
  <c r="J820" i="2"/>
  <c r="K820" i="2"/>
  <c r="M820" i="2"/>
  <c r="B822" i="2"/>
  <c r="C822" i="2"/>
  <c r="E822" i="2"/>
  <c r="F822" i="2"/>
  <c r="H822" i="2"/>
  <c r="B823" i="2"/>
  <c r="C823" i="2"/>
  <c r="D823" i="2"/>
  <c r="E823" i="2"/>
  <c r="F823" i="2"/>
  <c r="I823" i="2"/>
  <c r="J823" i="2"/>
  <c r="L823" i="2"/>
  <c r="B824" i="2"/>
  <c r="C824" i="2"/>
  <c r="C829" i="2" s="1"/>
  <c r="C830" i="2" s="1"/>
  <c r="C831" i="2" s="1"/>
  <c r="D824" i="2"/>
  <c r="E824" i="2"/>
  <c r="J824" i="2"/>
  <c r="K824" i="2"/>
  <c r="M824" i="2"/>
  <c r="C825" i="2"/>
  <c r="C826" i="2" s="1"/>
  <c r="C827" i="2" s="1"/>
  <c r="C828" i="2" s="1"/>
  <c r="D825" i="2"/>
  <c r="D826" i="2" s="1"/>
  <c r="D827" i="2" s="1"/>
  <c r="D828" i="2" s="1"/>
  <c r="E825" i="2"/>
  <c r="J825" i="2"/>
  <c r="K825" i="2"/>
  <c r="M825" i="2"/>
  <c r="E826" i="2"/>
  <c r="J826" i="2"/>
  <c r="K826" i="2"/>
  <c r="M826" i="2"/>
  <c r="E827" i="2"/>
  <c r="J827" i="2"/>
  <c r="K827" i="2"/>
  <c r="M827" i="2"/>
  <c r="E828" i="2"/>
  <c r="J828" i="2"/>
  <c r="K828" i="2"/>
  <c r="M828" i="2"/>
  <c r="D829" i="2"/>
  <c r="D830" i="2"/>
  <c r="D831" i="2" s="1"/>
  <c r="E830" i="2"/>
  <c r="F830" i="2"/>
  <c r="I830" i="2"/>
  <c r="J830" i="2"/>
  <c r="L830" i="2"/>
  <c r="E831" i="2"/>
  <c r="J831" i="2"/>
  <c r="K831" i="2"/>
  <c r="M831" i="2"/>
  <c r="E832" i="2"/>
  <c r="J832" i="2"/>
  <c r="K832" i="2"/>
  <c r="M832" i="2"/>
  <c r="E833" i="2"/>
  <c r="J833" i="2"/>
  <c r="K833" i="2"/>
  <c r="M833" i="2"/>
  <c r="E834" i="2"/>
  <c r="J834" i="2"/>
  <c r="K834" i="2"/>
  <c r="M834" i="2"/>
  <c r="E835" i="2"/>
  <c r="J835" i="2"/>
  <c r="K835" i="2"/>
  <c r="M835" i="2"/>
  <c r="B837" i="2"/>
  <c r="B838" i="2" s="1"/>
  <c r="B839" i="2" s="1"/>
  <c r="C837" i="2"/>
  <c r="C838" i="2" s="1"/>
  <c r="C839" i="2" s="1"/>
  <c r="E837" i="2"/>
  <c r="F837" i="2"/>
  <c r="H837" i="2"/>
  <c r="D838" i="2"/>
  <c r="E838" i="2"/>
  <c r="F838" i="2"/>
  <c r="I838" i="2"/>
  <c r="J838" i="2"/>
  <c r="L838" i="2"/>
  <c r="D839" i="2"/>
  <c r="D840" i="2" s="1"/>
  <c r="E839" i="2"/>
  <c r="J839" i="2"/>
  <c r="K839" i="2"/>
  <c r="M839" i="2"/>
  <c r="C840" i="2"/>
  <c r="E840" i="2"/>
  <c r="J840" i="2"/>
  <c r="K840" i="2"/>
  <c r="M840" i="2"/>
  <c r="C841" i="2"/>
  <c r="C842" i="2" s="1"/>
  <c r="C843" i="2" s="1"/>
  <c r="C844" i="2" s="1"/>
  <c r="D841" i="2"/>
  <c r="E841" i="2"/>
  <c r="J841" i="2"/>
  <c r="K841" i="2"/>
  <c r="M841" i="2"/>
  <c r="D842" i="2"/>
  <c r="D843" i="2" s="1"/>
  <c r="D844" i="2" s="1"/>
  <c r="E842" i="2"/>
  <c r="J842" i="2"/>
  <c r="K842" i="2"/>
  <c r="M842" i="2"/>
  <c r="E843" i="2"/>
  <c r="J843" i="2"/>
  <c r="K843" i="2"/>
  <c r="M843" i="2"/>
  <c r="E844" i="2"/>
  <c r="J844" i="2"/>
  <c r="K844" i="2"/>
  <c r="M844" i="2"/>
  <c r="C845" i="2"/>
  <c r="C846" i="2" s="1"/>
  <c r="C847" i="2" s="1"/>
  <c r="C848" i="2" s="1"/>
  <c r="C849" i="2" s="1"/>
  <c r="D845" i="2"/>
  <c r="D846" i="2"/>
  <c r="E846" i="2"/>
  <c r="F846" i="2"/>
  <c r="I846" i="2"/>
  <c r="J846" i="2"/>
  <c r="L846" i="2"/>
  <c r="D847" i="2"/>
  <c r="D848" i="2" s="1"/>
  <c r="D849" i="2" s="1"/>
  <c r="E847" i="2"/>
  <c r="J847" i="2"/>
  <c r="K847" i="2"/>
  <c r="M847" i="2"/>
  <c r="E848" i="2"/>
  <c r="J848" i="2"/>
  <c r="K848" i="2"/>
  <c r="M848" i="2"/>
  <c r="E849" i="2"/>
  <c r="J849" i="2"/>
  <c r="K849" i="2"/>
  <c r="M849" i="2"/>
  <c r="C850" i="2"/>
  <c r="B851" i="2"/>
  <c r="C851" i="2"/>
  <c r="E851" i="2"/>
  <c r="F851" i="2"/>
  <c r="H851" i="2"/>
  <c r="B852" i="2"/>
  <c r="C852" i="2"/>
  <c r="D852" i="2"/>
  <c r="E852" i="2"/>
  <c r="F852" i="2"/>
  <c r="I852" i="2"/>
  <c r="J852" i="2"/>
  <c r="L852" i="2"/>
  <c r="B853" i="2"/>
  <c r="B854" i="2" s="1"/>
  <c r="B855" i="2" s="1"/>
  <c r="B856" i="2" s="1"/>
  <c r="B857" i="2" s="1"/>
  <c r="B858" i="2" s="1"/>
  <c r="C853" i="2"/>
  <c r="D853" i="2"/>
  <c r="D859" i="2" s="1"/>
  <c r="E853" i="2"/>
  <c r="J853" i="2"/>
  <c r="K853" i="2"/>
  <c r="M853" i="2"/>
  <c r="E854" i="2"/>
  <c r="J854" i="2"/>
  <c r="K854" i="2"/>
  <c r="M854" i="2"/>
  <c r="E855" i="2"/>
  <c r="J855" i="2"/>
  <c r="K855" i="2"/>
  <c r="M855" i="2"/>
  <c r="E856" i="2"/>
  <c r="J856" i="2"/>
  <c r="K856" i="2"/>
  <c r="M856" i="2"/>
  <c r="E857" i="2"/>
  <c r="J857" i="2"/>
  <c r="K857" i="2"/>
  <c r="M857" i="2"/>
  <c r="E858" i="2"/>
  <c r="J858" i="2"/>
  <c r="K858" i="2"/>
  <c r="M858" i="2"/>
  <c r="B859" i="2"/>
  <c r="B860" i="2"/>
  <c r="D860" i="2"/>
  <c r="E860" i="2"/>
  <c r="F860" i="2"/>
  <c r="I860" i="2"/>
  <c r="J860" i="2"/>
  <c r="L860" i="2"/>
  <c r="B861" i="2"/>
  <c r="B862" i="2" s="1"/>
  <c r="B863" i="2" s="1"/>
  <c r="D861" i="2"/>
  <c r="E861" i="2"/>
  <c r="J861" i="2"/>
  <c r="K861" i="2"/>
  <c r="M861" i="2"/>
  <c r="D862" i="2"/>
  <c r="D863" i="2" s="1"/>
  <c r="E862" i="2"/>
  <c r="J862" i="2"/>
  <c r="K862" i="2"/>
  <c r="M862" i="2"/>
  <c r="E863" i="2"/>
  <c r="J863" i="2"/>
  <c r="K863" i="2"/>
  <c r="M863" i="2"/>
  <c r="B864" i="2"/>
  <c r="D864" i="2"/>
  <c r="B865" i="2"/>
  <c r="B866" i="2" s="1"/>
  <c r="B867" i="2" s="1"/>
  <c r="C865" i="2"/>
  <c r="C866" i="2" s="1"/>
  <c r="C867" i="2" s="1"/>
  <c r="E865" i="2"/>
  <c r="F865" i="2"/>
  <c r="H865" i="2"/>
  <c r="D866" i="2"/>
  <c r="E866" i="2"/>
  <c r="F866" i="2"/>
  <c r="I866" i="2"/>
  <c r="J866" i="2"/>
  <c r="L866" i="2"/>
  <c r="D867" i="2"/>
  <c r="D868" i="2" s="1"/>
  <c r="E867" i="2"/>
  <c r="J867" i="2"/>
  <c r="K867" i="2"/>
  <c r="M867" i="2"/>
  <c r="C868" i="2"/>
  <c r="C869" i="2" s="1"/>
  <c r="C870" i="2" s="1"/>
  <c r="C871" i="2" s="1"/>
  <c r="C872" i="2" s="1"/>
  <c r="E868" i="2"/>
  <c r="J868" i="2"/>
  <c r="K868" i="2"/>
  <c r="M868" i="2"/>
  <c r="D869" i="2"/>
  <c r="E869" i="2"/>
  <c r="J869" i="2"/>
  <c r="K869" i="2"/>
  <c r="M869" i="2"/>
  <c r="D870" i="2"/>
  <c r="D871" i="2" s="1"/>
  <c r="D872" i="2" s="1"/>
  <c r="E870" i="2"/>
  <c r="J870" i="2"/>
  <c r="K870" i="2"/>
  <c r="M870" i="2"/>
  <c r="E871" i="2"/>
  <c r="J871" i="2"/>
  <c r="K871" i="2"/>
  <c r="M871" i="2"/>
  <c r="E872" i="2"/>
  <c r="J872" i="2"/>
  <c r="K872" i="2"/>
  <c r="M872" i="2"/>
  <c r="C873" i="2"/>
  <c r="D873" i="2"/>
  <c r="B874" i="2"/>
  <c r="C874" i="2"/>
  <c r="E874" i="2"/>
  <c r="F874" i="2"/>
  <c r="H874" i="2"/>
  <c r="B875" i="2"/>
  <c r="C875" i="2"/>
  <c r="D875" i="2"/>
  <c r="E875" i="2"/>
  <c r="F875" i="2"/>
  <c r="I875" i="2"/>
  <c r="J875" i="2"/>
  <c r="L875" i="2"/>
  <c r="B876" i="2"/>
  <c r="B877" i="2" s="1"/>
  <c r="C876" i="2"/>
  <c r="D876" i="2"/>
  <c r="E876" i="2"/>
  <c r="J876" i="2"/>
  <c r="K876" i="2"/>
  <c r="M876" i="2"/>
  <c r="D877" i="2"/>
  <c r="D878" i="2" s="1"/>
  <c r="D879" i="2" s="1"/>
  <c r="E877" i="2"/>
  <c r="J877" i="2"/>
  <c r="K877" i="2"/>
  <c r="M877" i="2"/>
  <c r="B878" i="2"/>
  <c r="E878" i="2"/>
  <c r="J878" i="2"/>
  <c r="K878" i="2"/>
  <c r="M878" i="2"/>
  <c r="B879" i="2"/>
  <c r="B880" i="2" s="1"/>
  <c r="B881" i="2" s="1"/>
  <c r="E879" i="2"/>
  <c r="J879" i="2"/>
  <c r="K879" i="2"/>
  <c r="M879" i="2"/>
  <c r="D880" i="2"/>
  <c r="D881" i="2" s="1"/>
  <c r="E880" i="2"/>
  <c r="J880" i="2"/>
  <c r="K880" i="2"/>
  <c r="M880" i="2"/>
  <c r="E881" i="2"/>
  <c r="J881" i="2"/>
  <c r="K881" i="2"/>
  <c r="M881" i="2"/>
  <c r="B882" i="2"/>
  <c r="D882" i="2"/>
  <c r="B883" i="2"/>
  <c r="D883" i="2"/>
  <c r="E883" i="2"/>
  <c r="F883" i="2"/>
  <c r="I883" i="2"/>
  <c r="J883" i="2"/>
  <c r="L883" i="2"/>
  <c r="B884" i="2"/>
  <c r="B890" i="2" s="1"/>
  <c r="D884" i="2"/>
  <c r="E884" i="2"/>
  <c r="J884" i="2"/>
  <c r="K884" i="2"/>
  <c r="M884" i="2"/>
  <c r="B885" i="2"/>
  <c r="B886" i="2" s="1"/>
  <c r="B887" i="2" s="1"/>
  <c r="B888" i="2" s="1"/>
  <c r="B889" i="2" s="1"/>
  <c r="D885" i="2"/>
  <c r="E885" i="2"/>
  <c r="J885" i="2"/>
  <c r="K885" i="2"/>
  <c r="M885" i="2"/>
  <c r="D886" i="2"/>
  <c r="D887" i="2" s="1"/>
  <c r="D888" i="2" s="1"/>
  <c r="D889" i="2" s="1"/>
  <c r="E886" i="2"/>
  <c r="J886" i="2"/>
  <c r="K886" i="2"/>
  <c r="M886" i="2"/>
  <c r="E887" i="2"/>
  <c r="J887" i="2"/>
  <c r="K887" i="2"/>
  <c r="M887" i="2"/>
  <c r="E888" i="2"/>
  <c r="J888" i="2"/>
  <c r="K888" i="2"/>
  <c r="M888" i="2"/>
  <c r="E889" i="2"/>
  <c r="J889" i="2"/>
  <c r="K889" i="2"/>
  <c r="M889" i="2"/>
  <c r="D890" i="2"/>
  <c r="B891" i="2"/>
  <c r="B892" i="2" s="1"/>
  <c r="D891" i="2"/>
  <c r="E891" i="2"/>
  <c r="F891" i="2"/>
  <c r="I891" i="2"/>
  <c r="J891" i="2"/>
  <c r="L891" i="2"/>
  <c r="D892" i="2"/>
  <c r="E892" i="2"/>
  <c r="J892" i="2"/>
  <c r="K892" i="2"/>
  <c r="M892" i="2"/>
  <c r="D893" i="2"/>
  <c r="D894" i="2" s="1"/>
  <c r="E893" i="2"/>
  <c r="J893" i="2"/>
  <c r="K893" i="2"/>
  <c r="M893" i="2"/>
  <c r="E894" i="2"/>
  <c r="J894" i="2"/>
  <c r="K894" i="2"/>
  <c r="M894" i="2"/>
  <c r="D895" i="2"/>
  <c r="B896" i="2"/>
  <c r="B897" i="2" s="1"/>
  <c r="B898" i="2" s="1"/>
  <c r="C896" i="2"/>
  <c r="C897" i="2" s="1"/>
  <c r="C898" i="2" s="1"/>
  <c r="E896" i="2"/>
  <c r="F896" i="2"/>
  <c r="H896" i="2"/>
  <c r="D897" i="2"/>
  <c r="E897" i="2"/>
  <c r="F897" i="2"/>
  <c r="I897" i="2"/>
  <c r="J897" i="2"/>
  <c r="L897" i="2"/>
  <c r="D898" i="2"/>
  <c r="D903" i="2" s="1"/>
  <c r="E898" i="2"/>
  <c r="J898" i="2"/>
  <c r="K898" i="2"/>
  <c r="M898" i="2"/>
  <c r="E899" i="2"/>
  <c r="J899" i="2"/>
  <c r="K899" i="2"/>
  <c r="M899" i="2"/>
  <c r="E900" i="2"/>
  <c r="J900" i="2"/>
  <c r="K900" i="2"/>
  <c r="M900" i="2"/>
  <c r="E901" i="2"/>
  <c r="J901" i="2"/>
  <c r="K901" i="2"/>
  <c r="M901" i="2"/>
  <c r="E902" i="2"/>
  <c r="J902" i="2"/>
  <c r="K902" i="2"/>
  <c r="M902" i="2"/>
  <c r="B904" i="2"/>
  <c r="B905" i="2" s="1"/>
  <c r="B906" i="2" s="1"/>
  <c r="C904" i="2"/>
  <c r="E904" i="2"/>
  <c r="F904" i="2"/>
  <c r="H904" i="2"/>
  <c r="C905" i="2"/>
  <c r="D905" i="2"/>
  <c r="E905" i="2"/>
  <c r="F905" i="2"/>
  <c r="I905" i="2"/>
  <c r="J905" i="2"/>
  <c r="L905" i="2"/>
  <c r="C906" i="2"/>
  <c r="C907" i="2" s="1"/>
  <c r="C908" i="2" s="1"/>
  <c r="C909" i="2" s="1"/>
  <c r="C910" i="2" s="1"/>
  <c r="C911" i="2" s="1"/>
  <c r="D906" i="2"/>
  <c r="E906" i="2"/>
  <c r="J906" i="2"/>
  <c r="K906" i="2"/>
  <c r="M906" i="2"/>
  <c r="D907" i="2"/>
  <c r="D908" i="2" s="1"/>
  <c r="D909" i="2" s="1"/>
  <c r="D910" i="2" s="1"/>
  <c r="D911" i="2" s="1"/>
  <c r="E907" i="2"/>
  <c r="J907" i="2"/>
  <c r="K907" i="2"/>
  <c r="M907" i="2"/>
  <c r="E908" i="2"/>
  <c r="J908" i="2"/>
  <c r="K908" i="2"/>
  <c r="M908" i="2"/>
  <c r="E909" i="2"/>
  <c r="J909" i="2"/>
  <c r="K909" i="2"/>
  <c r="M909" i="2"/>
  <c r="E910" i="2"/>
  <c r="J910" i="2"/>
  <c r="K910" i="2"/>
  <c r="M910" i="2"/>
  <c r="E911" i="2"/>
  <c r="J911" i="2"/>
  <c r="K911" i="2"/>
  <c r="M911" i="2"/>
  <c r="C912" i="2"/>
  <c r="C913" i="2" s="1"/>
  <c r="C914" i="2" s="1"/>
  <c r="D912" i="2"/>
  <c r="D913" i="2"/>
  <c r="E913" i="2"/>
  <c r="F913" i="2"/>
  <c r="I913" i="2"/>
  <c r="J913" i="2"/>
  <c r="L913" i="2"/>
  <c r="D914" i="2"/>
  <c r="D919" i="2" s="1"/>
  <c r="E914" i="2"/>
  <c r="J914" i="2"/>
  <c r="K914" i="2"/>
  <c r="M914" i="2"/>
  <c r="E915" i="2"/>
  <c r="J915" i="2"/>
  <c r="K915" i="2"/>
  <c r="M915" i="2"/>
  <c r="E916" i="2"/>
  <c r="J916" i="2"/>
  <c r="K916" i="2"/>
  <c r="M916" i="2"/>
  <c r="E917" i="2"/>
  <c r="J917" i="2"/>
  <c r="K917" i="2"/>
  <c r="M917" i="2"/>
  <c r="E918" i="2"/>
  <c r="J918" i="2"/>
  <c r="K918" i="2"/>
  <c r="M918" i="2"/>
  <c r="D920" i="2"/>
  <c r="E920" i="2"/>
  <c r="F920" i="2"/>
  <c r="I920" i="2"/>
  <c r="J920" i="2"/>
  <c r="L920" i="2"/>
  <c r="D921" i="2"/>
  <c r="D924" i="2" s="1"/>
  <c r="E921" i="2"/>
  <c r="J921" i="2"/>
  <c r="K921" i="2"/>
  <c r="M921" i="2"/>
  <c r="D922" i="2"/>
  <c r="E922" i="2"/>
  <c r="J922" i="2"/>
  <c r="K922" i="2"/>
  <c r="M922" i="2"/>
  <c r="D923" i="2"/>
  <c r="E923" i="2"/>
  <c r="J923" i="2"/>
  <c r="K923" i="2"/>
  <c r="M923" i="2"/>
  <c r="D925" i="2"/>
  <c r="E925" i="2"/>
  <c r="F925" i="2"/>
  <c r="I925" i="2"/>
  <c r="J925" i="2"/>
  <c r="L925" i="2"/>
  <c r="D926" i="2"/>
  <c r="E926" i="2"/>
  <c r="J926" i="2"/>
  <c r="K926" i="2"/>
  <c r="M926" i="2"/>
  <c r="D927" i="2"/>
  <c r="E927" i="2"/>
  <c r="J927" i="2"/>
  <c r="K927" i="2"/>
  <c r="M927" i="2"/>
  <c r="D928" i="2"/>
  <c r="D929" i="2" s="1"/>
  <c r="D930" i="2" s="1"/>
  <c r="E928" i="2"/>
  <c r="J928" i="2"/>
  <c r="K928" i="2"/>
  <c r="M928" i="2"/>
  <c r="E929" i="2"/>
  <c r="J929" i="2"/>
  <c r="K929" i="2"/>
  <c r="M929" i="2"/>
  <c r="E930" i="2"/>
  <c r="J930" i="2"/>
  <c r="K930" i="2"/>
  <c r="M930" i="2"/>
  <c r="D931" i="2"/>
  <c r="B932" i="2"/>
  <c r="B933" i="2" s="1"/>
  <c r="B934" i="2" s="1"/>
  <c r="C932" i="2"/>
  <c r="E932" i="2"/>
  <c r="F932" i="2"/>
  <c r="H932" i="2"/>
  <c r="C933" i="2"/>
  <c r="D933" i="2"/>
  <c r="E933" i="2"/>
  <c r="F933" i="2"/>
  <c r="I933" i="2"/>
  <c r="J933" i="2"/>
  <c r="L933" i="2"/>
  <c r="C934" i="2"/>
  <c r="C939" i="2" s="1"/>
  <c r="D934" i="2"/>
  <c r="E934" i="2"/>
  <c r="J934" i="2"/>
  <c r="K934" i="2"/>
  <c r="M934" i="2"/>
  <c r="D935" i="2"/>
  <c r="D936" i="2" s="1"/>
  <c r="D937" i="2" s="1"/>
  <c r="D938" i="2" s="1"/>
  <c r="E935" i="2"/>
  <c r="J935" i="2"/>
  <c r="K935" i="2"/>
  <c r="M935" i="2"/>
  <c r="E936" i="2"/>
  <c r="J936" i="2"/>
  <c r="K936" i="2"/>
  <c r="M936" i="2"/>
  <c r="E937" i="2"/>
  <c r="J937" i="2"/>
  <c r="K937" i="2"/>
  <c r="M937" i="2"/>
  <c r="E938" i="2"/>
  <c r="J938" i="2"/>
  <c r="K938" i="2"/>
  <c r="M938" i="2"/>
  <c r="D939" i="2"/>
  <c r="B940" i="2"/>
  <c r="C940" i="2"/>
  <c r="C941" i="2" s="1"/>
  <c r="C942" i="2" s="1"/>
  <c r="E940" i="2"/>
  <c r="F940" i="2"/>
  <c r="H940" i="2"/>
  <c r="B941" i="2"/>
  <c r="D941" i="2"/>
  <c r="E941" i="2"/>
  <c r="F941" i="2"/>
  <c r="I941" i="2"/>
  <c r="J941" i="2"/>
  <c r="L941" i="2"/>
  <c r="B942" i="2"/>
  <c r="B943" i="2" s="1"/>
  <c r="B944" i="2" s="1"/>
  <c r="D942" i="2"/>
  <c r="D945" i="2" s="1"/>
  <c r="E942" i="2"/>
  <c r="J942" i="2"/>
  <c r="K942" i="2"/>
  <c r="M942" i="2"/>
  <c r="E943" i="2"/>
  <c r="J943" i="2"/>
  <c r="K943" i="2"/>
  <c r="M943" i="2"/>
  <c r="E944" i="2"/>
  <c r="J944" i="2"/>
  <c r="K944" i="2"/>
  <c r="M944" i="2"/>
  <c r="B946" i="2"/>
  <c r="B947" i="2" s="1"/>
  <c r="B948" i="2" s="1"/>
  <c r="C946" i="2"/>
  <c r="E946" i="2"/>
  <c r="F946" i="2"/>
  <c r="H946" i="2"/>
  <c r="C947" i="2"/>
  <c r="D947" i="2"/>
  <c r="E947" i="2"/>
  <c r="F947" i="2"/>
  <c r="I947" i="2"/>
  <c r="J947" i="2"/>
  <c r="L947" i="2"/>
  <c r="C948" i="2"/>
  <c r="C951" i="2" s="1"/>
  <c r="C952" i="2" s="1"/>
  <c r="C953" i="2" s="1"/>
  <c r="D948" i="2"/>
  <c r="E948" i="2"/>
  <c r="J948" i="2"/>
  <c r="K948" i="2"/>
  <c r="M948" i="2"/>
  <c r="D949" i="2"/>
  <c r="D950" i="2" s="1"/>
  <c r="E949" i="2"/>
  <c r="J949" i="2"/>
  <c r="K949" i="2"/>
  <c r="M949" i="2"/>
  <c r="E950" i="2"/>
  <c r="J950" i="2"/>
  <c r="K950" i="2"/>
  <c r="M950" i="2"/>
  <c r="D951" i="2"/>
  <c r="D952" i="2"/>
  <c r="E952" i="2"/>
  <c r="F952" i="2"/>
  <c r="I952" i="2"/>
  <c r="J952" i="2"/>
  <c r="L952" i="2"/>
  <c r="D953" i="2"/>
  <c r="E953" i="2"/>
  <c r="J953" i="2"/>
  <c r="K953" i="2"/>
  <c r="M953" i="2"/>
  <c r="D954" i="2"/>
  <c r="D955" i="2" s="1"/>
  <c r="D956" i="2" s="1"/>
  <c r="D957" i="2" s="1"/>
  <c r="E954" i="2"/>
  <c r="J954" i="2"/>
  <c r="K954" i="2"/>
  <c r="M954" i="2"/>
  <c r="E955" i="2"/>
  <c r="J955" i="2"/>
  <c r="K955" i="2"/>
  <c r="M955" i="2"/>
  <c r="E956" i="2"/>
  <c r="J956" i="2"/>
  <c r="K956" i="2"/>
  <c r="M956" i="2"/>
  <c r="E957" i="2"/>
  <c r="J957" i="2"/>
  <c r="K957" i="2"/>
  <c r="M957" i="2"/>
  <c r="D958" i="2"/>
  <c r="B959" i="2"/>
  <c r="C959" i="2"/>
  <c r="C960" i="2" s="1"/>
  <c r="C961" i="2" s="1"/>
  <c r="E959" i="2"/>
  <c r="F959" i="2"/>
  <c r="H959" i="2"/>
  <c r="B960" i="2"/>
  <c r="D960" i="2"/>
  <c r="E960" i="2"/>
  <c r="F960" i="2"/>
  <c r="I960" i="2"/>
  <c r="J960" i="2"/>
  <c r="L960" i="2"/>
  <c r="B961" i="2"/>
  <c r="B962" i="2" s="1"/>
  <c r="B963" i="2" s="1"/>
  <c r="B964" i="2" s="1"/>
  <c r="B965" i="2" s="1"/>
  <c r="D961" i="2"/>
  <c r="D962" i="2" s="1"/>
  <c r="D963" i="2" s="1"/>
  <c r="D964" i="2" s="1"/>
  <c r="D965" i="2" s="1"/>
  <c r="E961" i="2"/>
  <c r="J961" i="2"/>
  <c r="K961" i="2"/>
  <c r="M961" i="2"/>
  <c r="E962" i="2"/>
  <c r="J962" i="2"/>
  <c r="K962" i="2"/>
  <c r="M962" i="2"/>
  <c r="E963" i="2"/>
  <c r="J963" i="2"/>
  <c r="K963" i="2"/>
  <c r="M963" i="2"/>
  <c r="E964" i="2"/>
  <c r="J964" i="2"/>
  <c r="K964" i="2"/>
  <c r="M964" i="2"/>
  <c r="E965" i="2"/>
  <c r="J965" i="2"/>
  <c r="K965" i="2"/>
  <c r="M965" i="2"/>
  <c r="D967" i="2"/>
  <c r="E967" i="2"/>
  <c r="F967" i="2"/>
  <c r="I967" i="2"/>
  <c r="J967" i="2"/>
  <c r="L967" i="2"/>
  <c r="D968" i="2"/>
  <c r="D969" i="2" s="1"/>
  <c r="D970" i="2" s="1"/>
  <c r="D971" i="2" s="1"/>
  <c r="D972" i="2" s="1"/>
  <c r="D973" i="2" s="1"/>
  <c r="E968" i="2"/>
  <c r="J968" i="2"/>
  <c r="K968" i="2"/>
  <c r="M968" i="2"/>
  <c r="E969" i="2"/>
  <c r="J969" i="2"/>
  <c r="K969" i="2"/>
  <c r="M969" i="2"/>
  <c r="E970" i="2"/>
  <c r="J970" i="2"/>
  <c r="K970" i="2"/>
  <c r="M970" i="2"/>
  <c r="E971" i="2"/>
  <c r="J971" i="2"/>
  <c r="K971" i="2"/>
  <c r="M971" i="2"/>
  <c r="E972" i="2"/>
  <c r="J972" i="2"/>
  <c r="K972" i="2"/>
  <c r="M972" i="2"/>
  <c r="E973" i="2"/>
  <c r="J973" i="2"/>
  <c r="K973" i="2"/>
  <c r="M973" i="2"/>
  <c r="D974" i="2"/>
  <c r="B975" i="2"/>
  <c r="C975" i="2"/>
  <c r="C976" i="2" s="1"/>
  <c r="C977" i="2" s="1"/>
  <c r="E975" i="2"/>
  <c r="F975" i="2"/>
  <c r="H975" i="2"/>
  <c r="B976" i="2"/>
  <c r="D976" i="2"/>
  <c r="E976" i="2"/>
  <c r="F976" i="2"/>
  <c r="I976" i="2"/>
  <c r="J976" i="2"/>
  <c r="L976" i="2"/>
  <c r="B977" i="2"/>
  <c r="B978" i="2" s="1"/>
  <c r="B979" i="2" s="1"/>
  <c r="B980" i="2" s="1"/>
  <c r="B981" i="2" s="1"/>
  <c r="B982" i="2" s="1"/>
  <c r="D977" i="2"/>
  <c r="D978" i="2" s="1"/>
  <c r="D979" i="2" s="1"/>
  <c r="D980" i="2" s="1"/>
  <c r="D981" i="2" s="1"/>
  <c r="D982" i="2" s="1"/>
  <c r="E977" i="2"/>
  <c r="J977" i="2"/>
  <c r="K977" i="2"/>
  <c r="M977" i="2"/>
  <c r="E978" i="2"/>
  <c r="J978" i="2"/>
  <c r="K978" i="2"/>
  <c r="M978" i="2"/>
  <c r="E979" i="2"/>
  <c r="J979" i="2"/>
  <c r="K979" i="2"/>
  <c r="M979" i="2"/>
  <c r="E980" i="2"/>
  <c r="J980" i="2"/>
  <c r="K980" i="2"/>
  <c r="M980" i="2"/>
  <c r="E981" i="2"/>
  <c r="J981" i="2"/>
  <c r="K981" i="2"/>
  <c r="M981" i="2"/>
  <c r="E982" i="2"/>
  <c r="J982" i="2"/>
  <c r="K982" i="2"/>
  <c r="M982" i="2"/>
  <c r="B983" i="2"/>
  <c r="B984" i="2" s="1"/>
  <c r="B985" i="2" s="1"/>
  <c r="D984" i="2"/>
  <c r="E984" i="2"/>
  <c r="F984" i="2"/>
  <c r="I984" i="2"/>
  <c r="J984" i="2"/>
  <c r="L984" i="2"/>
  <c r="D985" i="2"/>
  <c r="D991" i="2" s="1"/>
  <c r="E985" i="2"/>
  <c r="J985" i="2"/>
  <c r="K985" i="2"/>
  <c r="M985" i="2"/>
  <c r="D986" i="2"/>
  <c r="D987" i="2" s="1"/>
  <c r="D988" i="2" s="1"/>
  <c r="D989" i="2" s="1"/>
  <c r="D990" i="2" s="1"/>
  <c r="E986" i="2"/>
  <c r="J986" i="2"/>
  <c r="K986" i="2"/>
  <c r="M986" i="2"/>
  <c r="E987" i="2"/>
  <c r="J987" i="2"/>
  <c r="K987" i="2"/>
  <c r="M987" i="2"/>
  <c r="E988" i="2"/>
  <c r="J988" i="2"/>
  <c r="K988" i="2"/>
  <c r="M988" i="2"/>
  <c r="E989" i="2"/>
  <c r="J989" i="2"/>
  <c r="K989" i="2"/>
  <c r="M989" i="2"/>
  <c r="E990" i="2"/>
  <c r="J990" i="2"/>
  <c r="K990" i="2"/>
  <c r="M990" i="2"/>
  <c r="D992" i="2"/>
  <c r="E992" i="2"/>
  <c r="F992" i="2"/>
  <c r="I992" i="2"/>
  <c r="J992" i="2"/>
  <c r="L992" i="2"/>
  <c r="D993" i="2"/>
  <c r="D994" i="2" s="1"/>
  <c r="D995" i="2" s="1"/>
  <c r="D996" i="2" s="1"/>
  <c r="D997" i="2" s="1"/>
  <c r="D998" i="2" s="1"/>
  <c r="E993" i="2"/>
  <c r="J993" i="2"/>
  <c r="K993" i="2"/>
  <c r="M993" i="2"/>
  <c r="E994" i="2"/>
  <c r="J994" i="2"/>
  <c r="K994" i="2"/>
  <c r="M994" i="2"/>
  <c r="E995" i="2"/>
  <c r="J995" i="2"/>
  <c r="K995" i="2"/>
  <c r="M995" i="2"/>
  <c r="E996" i="2"/>
  <c r="J996" i="2"/>
  <c r="K996" i="2"/>
  <c r="M996" i="2"/>
  <c r="E997" i="2"/>
  <c r="J997" i="2"/>
  <c r="K997" i="2"/>
  <c r="M997" i="2"/>
  <c r="E998" i="2"/>
  <c r="J998" i="2"/>
  <c r="K998" i="2"/>
  <c r="M998" i="2"/>
  <c r="D999" i="2"/>
  <c r="D1000" i="2"/>
  <c r="E1000" i="2"/>
  <c r="F1000" i="2"/>
  <c r="I1000" i="2"/>
  <c r="J1000" i="2"/>
  <c r="L1000" i="2"/>
  <c r="D1001" i="2"/>
  <c r="E1001" i="2"/>
  <c r="J1001" i="2"/>
  <c r="K1001" i="2"/>
  <c r="M1001" i="2"/>
  <c r="D1002" i="2"/>
  <c r="D1003" i="2" s="1"/>
  <c r="E1002" i="2"/>
  <c r="J1002" i="2"/>
  <c r="K1002" i="2"/>
  <c r="M1002" i="2"/>
  <c r="E1003" i="2"/>
  <c r="J1003" i="2"/>
  <c r="K1003" i="2"/>
  <c r="M1003" i="2"/>
  <c r="D1004" i="2"/>
  <c r="B1005" i="2"/>
  <c r="C1005" i="2"/>
  <c r="C1006" i="2" s="1"/>
  <c r="C1007" i="2" s="1"/>
  <c r="E1005" i="2"/>
  <c r="F1005" i="2"/>
  <c r="H1005" i="2"/>
  <c r="B1006" i="2"/>
  <c r="D1006" i="2"/>
  <c r="E1006" i="2"/>
  <c r="F1006" i="2"/>
  <c r="I1006" i="2"/>
  <c r="J1006" i="2"/>
  <c r="L1006" i="2"/>
  <c r="B1007" i="2"/>
  <c r="B1008" i="2" s="1"/>
  <c r="B1009" i="2" s="1"/>
  <c r="B1010" i="2" s="1"/>
  <c r="B1011" i="2" s="1"/>
  <c r="B1012" i="2" s="1"/>
  <c r="D1007" i="2"/>
  <c r="D1008" i="2" s="1"/>
  <c r="D1009" i="2" s="1"/>
  <c r="D1010" i="2" s="1"/>
  <c r="D1011" i="2" s="1"/>
  <c r="D1012" i="2" s="1"/>
  <c r="E1007" i="2"/>
  <c r="J1007" i="2"/>
  <c r="K1007" i="2"/>
  <c r="M1007" i="2"/>
  <c r="E1008" i="2"/>
  <c r="J1008" i="2"/>
  <c r="K1008" i="2"/>
  <c r="M1008" i="2"/>
  <c r="E1009" i="2"/>
  <c r="J1009" i="2"/>
  <c r="K1009" i="2"/>
  <c r="M1009" i="2"/>
  <c r="E1010" i="2"/>
  <c r="J1010" i="2"/>
  <c r="K1010" i="2"/>
  <c r="M1010" i="2"/>
  <c r="E1011" i="2"/>
  <c r="J1011" i="2"/>
  <c r="K1011" i="2"/>
  <c r="M1011" i="2"/>
  <c r="E1012" i="2"/>
  <c r="J1012" i="2"/>
  <c r="K1012" i="2"/>
  <c r="M1012" i="2"/>
  <c r="B1013" i="2"/>
  <c r="B1014" i="2" s="1"/>
  <c r="B1015" i="2" s="1"/>
  <c r="D1013" i="2"/>
  <c r="D1014" i="2"/>
  <c r="E1014" i="2"/>
  <c r="F1014" i="2"/>
  <c r="I1014" i="2"/>
  <c r="J1014" i="2"/>
  <c r="L1014" i="2"/>
  <c r="D1015" i="2"/>
  <c r="E1015" i="2"/>
  <c r="J1015" i="2"/>
  <c r="K1015" i="2"/>
  <c r="M1015" i="2"/>
  <c r="D1016" i="2"/>
  <c r="D1017" i="2" s="1"/>
  <c r="D1018" i="2" s="1"/>
  <c r="D1019" i="2" s="1"/>
  <c r="E1016" i="2"/>
  <c r="J1016" i="2"/>
  <c r="K1016" i="2"/>
  <c r="M1016" i="2"/>
  <c r="E1017" i="2"/>
  <c r="J1017" i="2"/>
  <c r="K1017" i="2"/>
  <c r="M1017" i="2"/>
  <c r="E1018" i="2"/>
  <c r="J1018" i="2"/>
  <c r="K1018" i="2"/>
  <c r="M1018" i="2"/>
  <c r="E1019" i="2"/>
  <c r="J1019" i="2"/>
  <c r="K1019" i="2"/>
  <c r="M1019" i="2"/>
  <c r="D1020" i="2"/>
  <c r="B1021" i="2"/>
  <c r="C1021" i="2"/>
  <c r="C1022" i="2" s="1"/>
  <c r="C1023" i="2" s="1"/>
  <c r="E1021" i="2"/>
  <c r="F1021" i="2"/>
  <c r="H1021" i="2"/>
  <c r="B1022" i="2"/>
  <c r="D1022" i="2"/>
  <c r="E1022" i="2"/>
  <c r="F1022" i="2"/>
  <c r="I1022" i="2"/>
  <c r="J1022" i="2"/>
  <c r="L1022" i="2"/>
  <c r="B1023" i="2"/>
  <c r="B1024" i="2" s="1"/>
  <c r="B1025" i="2" s="1"/>
  <c r="B1026" i="2" s="1"/>
  <c r="B1027" i="2" s="1"/>
  <c r="B1028" i="2" s="1"/>
  <c r="D1023" i="2"/>
  <c r="D1024" i="2" s="1"/>
  <c r="D1025" i="2" s="1"/>
  <c r="D1026" i="2" s="1"/>
  <c r="D1027" i="2" s="1"/>
  <c r="D1028" i="2" s="1"/>
  <c r="E1023" i="2"/>
  <c r="J1023" i="2"/>
  <c r="K1023" i="2"/>
  <c r="M1023" i="2"/>
  <c r="E1024" i="2"/>
  <c r="J1024" i="2"/>
  <c r="K1024" i="2"/>
  <c r="M1024" i="2"/>
  <c r="E1025" i="2"/>
  <c r="J1025" i="2"/>
  <c r="K1025" i="2"/>
  <c r="M1025" i="2"/>
  <c r="E1026" i="2"/>
  <c r="J1026" i="2"/>
  <c r="K1026" i="2"/>
  <c r="M1026" i="2"/>
  <c r="E1027" i="2"/>
  <c r="J1027" i="2"/>
  <c r="K1027" i="2"/>
  <c r="M1027" i="2"/>
  <c r="E1028" i="2"/>
  <c r="J1028" i="2"/>
  <c r="K1028" i="2"/>
  <c r="M1028" i="2"/>
  <c r="B1029" i="2"/>
  <c r="B1030" i="2" s="1"/>
  <c r="B1031" i="2" s="1"/>
  <c r="D1029" i="2"/>
  <c r="D1030" i="2"/>
  <c r="E1030" i="2"/>
  <c r="F1030" i="2"/>
  <c r="I1030" i="2"/>
  <c r="J1030" i="2"/>
  <c r="L1030" i="2"/>
  <c r="D1031" i="2"/>
  <c r="E1031" i="2"/>
  <c r="J1031" i="2"/>
  <c r="K1031" i="2"/>
  <c r="M1031" i="2"/>
  <c r="D1032" i="2"/>
  <c r="D1033" i="2" s="1"/>
  <c r="D1034" i="2" s="1"/>
  <c r="D1035" i="2" s="1"/>
  <c r="E1032" i="2"/>
  <c r="J1032" i="2"/>
  <c r="K1032" i="2"/>
  <c r="M1032" i="2"/>
  <c r="E1033" i="2"/>
  <c r="J1033" i="2"/>
  <c r="K1033" i="2"/>
  <c r="M1033" i="2"/>
  <c r="E1034" i="2"/>
  <c r="J1034" i="2"/>
  <c r="K1034" i="2"/>
  <c r="M1034" i="2"/>
  <c r="E1035" i="2"/>
  <c r="J1035" i="2"/>
  <c r="K1035" i="2"/>
  <c r="M1035" i="2"/>
  <c r="D1036" i="2"/>
  <c r="B1037" i="2"/>
  <c r="C1037" i="2"/>
  <c r="C1038" i="2" s="1"/>
  <c r="C1039" i="2" s="1"/>
  <c r="E1037" i="2"/>
  <c r="F1037" i="2"/>
  <c r="H1037" i="2"/>
  <c r="B1038" i="2"/>
  <c r="D1038" i="2"/>
  <c r="E1038" i="2"/>
  <c r="F1038" i="2"/>
  <c r="I1038" i="2"/>
  <c r="J1038" i="2"/>
  <c r="L1038" i="2"/>
  <c r="B1039" i="2"/>
  <c r="B1042" i="2" s="1"/>
  <c r="B1043" i="2" s="1"/>
  <c r="B1044" i="2" s="1"/>
  <c r="D1039" i="2"/>
  <c r="D1042" i="2" s="1"/>
  <c r="E1039" i="2"/>
  <c r="J1039" i="2"/>
  <c r="K1039" i="2"/>
  <c r="M1039" i="2"/>
  <c r="E1040" i="2"/>
  <c r="J1040" i="2"/>
  <c r="K1040" i="2"/>
  <c r="M1040" i="2"/>
  <c r="E1041" i="2"/>
  <c r="J1041" i="2"/>
  <c r="K1041" i="2"/>
  <c r="M1041" i="2"/>
  <c r="D1043" i="2"/>
  <c r="E1043" i="2"/>
  <c r="F1043" i="2"/>
  <c r="I1043" i="2"/>
  <c r="J1043" i="2"/>
  <c r="L1043" i="2"/>
  <c r="D1044" i="2"/>
  <c r="D1045" i="2" s="1"/>
  <c r="D1046" i="2" s="1"/>
  <c r="D1047" i="2" s="1"/>
  <c r="D1048" i="2" s="1"/>
  <c r="D1049" i="2" s="1"/>
  <c r="E1044" i="2"/>
  <c r="J1044" i="2"/>
  <c r="K1044" i="2"/>
  <c r="M1044" i="2"/>
  <c r="E1045" i="2"/>
  <c r="J1045" i="2"/>
  <c r="K1045" i="2"/>
  <c r="M1045" i="2"/>
  <c r="E1046" i="2"/>
  <c r="J1046" i="2"/>
  <c r="K1046" i="2"/>
  <c r="M1046" i="2"/>
  <c r="E1047" i="2"/>
  <c r="J1047" i="2"/>
  <c r="K1047" i="2"/>
  <c r="M1047" i="2"/>
  <c r="E1048" i="2"/>
  <c r="J1048" i="2"/>
  <c r="K1048" i="2"/>
  <c r="M1048" i="2"/>
  <c r="E1049" i="2"/>
  <c r="J1049" i="2"/>
  <c r="K1049" i="2"/>
  <c r="M1049" i="2"/>
  <c r="D1050" i="2"/>
  <c r="D1051" i="2"/>
  <c r="E1051" i="2"/>
  <c r="F1051" i="2"/>
  <c r="I1051" i="2"/>
  <c r="J1051" i="2"/>
  <c r="L1051" i="2"/>
  <c r="D1052" i="2"/>
  <c r="D1058" i="2" s="1"/>
  <c r="E1052" i="2"/>
  <c r="J1052" i="2"/>
  <c r="K1052" i="2"/>
  <c r="M1052" i="2"/>
  <c r="D1053" i="2"/>
  <c r="D1054" i="2" s="1"/>
  <c r="D1055" i="2" s="1"/>
  <c r="D1056" i="2" s="1"/>
  <c r="D1057" i="2" s="1"/>
  <c r="E1053" i="2"/>
  <c r="J1053" i="2"/>
  <c r="K1053" i="2"/>
  <c r="M1053" i="2"/>
  <c r="E1054" i="2"/>
  <c r="J1054" i="2"/>
  <c r="K1054" i="2"/>
  <c r="M1054" i="2"/>
  <c r="E1055" i="2"/>
  <c r="J1055" i="2"/>
  <c r="K1055" i="2"/>
  <c r="M1055" i="2"/>
  <c r="E1056" i="2"/>
  <c r="J1056" i="2"/>
  <c r="K1056" i="2"/>
  <c r="M1056" i="2"/>
  <c r="E1057" i="2"/>
  <c r="J1057" i="2"/>
  <c r="K1057" i="2"/>
  <c r="M1057" i="2"/>
  <c r="D1059" i="2"/>
  <c r="E1059" i="2"/>
  <c r="F1059" i="2"/>
  <c r="I1059" i="2"/>
  <c r="J1059" i="2"/>
  <c r="L1059" i="2"/>
  <c r="D1060" i="2"/>
  <c r="D1061" i="2" s="1"/>
  <c r="D1062" i="2" s="1"/>
  <c r="D1063" i="2" s="1"/>
  <c r="D1064" i="2" s="1"/>
  <c r="D1065" i="2" s="1"/>
  <c r="E1060" i="2"/>
  <c r="J1060" i="2"/>
  <c r="K1060" i="2"/>
  <c r="M1060" i="2"/>
  <c r="E1061" i="2"/>
  <c r="J1061" i="2"/>
  <c r="K1061" i="2"/>
  <c r="M1061" i="2"/>
  <c r="E1062" i="2"/>
  <c r="J1062" i="2"/>
  <c r="K1062" i="2"/>
  <c r="M1062" i="2"/>
  <c r="E1063" i="2"/>
  <c r="J1063" i="2"/>
  <c r="K1063" i="2"/>
  <c r="M1063" i="2"/>
  <c r="E1064" i="2"/>
  <c r="J1064" i="2"/>
  <c r="K1064" i="2"/>
  <c r="M1064" i="2"/>
  <c r="E1065" i="2"/>
  <c r="J1065" i="2"/>
  <c r="K1065" i="2"/>
  <c r="M1065" i="2"/>
  <c r="D1066" i="2"/>
  <c r="B1067" i="2"/>
  <c r="C1067" i="2"/>
  <c r="C1068" i="2" s="1"/>
  <c r="C1069" i="2" s="1"/>
  <c r="E1067" i="2"/>
  <c r="F1067" i="2"/>
  <c r="H1067" i="2"/>
  <c r="B1068" i="2"/>
  <c r="D1068" i="2"/>
  <c r="E1068" i="2"/>
  <c r="F1068" i="2"/>
  <c r="I1068" i="2"/>
  <c r="J1068" i="2"/>
  <c r="L1068" i="2"/>
  <c r="B1069" i="2"/>
  <c r="B1070" i="2" s="1"/>
  <c r="B1071" i="2" s="1"/>
  <c r="D1069" i="2"/>
  <c r="D1072" i="2" s="1"/>
  <c r="E1069" i="2"/>
  <c r="J1069" i="2"/>
  <c r="K1069" i="2"/>
  <c r="M1069" i="2"/>
  <c r="E1070" i="2"/>
  <c r="J1070" i="2"/>
  <c r="K1070" i="2"/>
  <c r="M1070" i="2"/>
  <c r="E1071" i="2"/>
  <c r="J1071" i="2"/>
  <c r="K1071" i="2"/>
  <c r="M1071" i="2"/>
  <c r="D1073" i="2"/>
  <c r="E1073" i="2"/>
  <c r="F1073" i="2"/>
  <c r="I1073" i="2"/>
  <c r="J1073" i="2"/>
  <c r="L1073" i="2"/>
  <c r="D1074" i="2"/>
  <c r="D1075" i="2" s="1"/>
  <c r="D1076" i="2" s="1"/>
  <c r="D1077" i="2" s="1"/>
  <c r="D1078" i="2" s="1"/>
  <c r="E1074" i="2"/>
  <c r="J1074" i="2"/>
  <c r="K1074" i="2"/>
  <c r="M1074" i="2"/>
  <c r="E1075" i="2"/>
  <c r="J1075" i="2"/>
  <c r="K1075" i="2"/>
  <c r="M1075" i="2"/>
  <c r="E1076" i="2"/>
  <c r="J1076" i="2"/>
  <c r="K1076" i="2"/>
  <c r="M1076" i="2"/>
  <c r="E1077" i="2"/>
  <c r="J1077" i="2"/>
  <c r="K1077" i="2"/>
  <c r="M1077" i="2"/>
  <c r="E1078" i="2"/>
  <c r="J1078" i="2"/>
  <c r="K1078" i="2"/>
  <c r="M1078" i="2"/>
  <c r="B1080" i="2"/>
  <c r="B1081" i="2" s="1"/>
  <c r="B1082" i="2" s="1"/>
  <c r="C1080" i="2"/>
  <c r="E1080" i="2"/>
  <c r="F1080" i="2"/>
  <c r="H1080" i="2"/>
  <c r="C1081" i="2"/>
  <c r="D1081" i="2"/>
  <c r="E1081" i="2"/>
  <c r="F1081" i="2"/>
  <c r="I1081" i="2"/>
  <c r="J1081" i="2"/>
  <c r="L1081" i="2"/>
  <c r="C1082" i="2"/>
  <c r="C1083" i="2" s="1"/>
  <c r="C1084" i="2" s="1"/>
  <c r="C1085" i="2" s="1"/>
  <c r="C1086" i="2" s="1"/>
  <c r="C1087" i="2" s="1"/>
  <c r="D1082" i="2"/>
  <c r="E1082" i="2"/>
  <c r="J1082" i="2"/>
  <c r="K1082" i="2"/>
  <c r="M1082" i="2"/>
  <c r="D1083" i="2"/>
  <c r="D1084" i="2" s="1"/>
  <c r="D1085" i="2" s="1"/>
  <c r="D1086" i="2" s="1"/>
  <c r="D1087" i="2" s="1"/>
  <c r="E1083" i="2"/>
  <c r="J1083" i="2"/>
  <c r="K1083" i="2"/>
  <c r="M1083" i="2"/>
  <c r="E1084" i="2"/>
  <c r="J1084" i="2"/>
  <c r="K1084" i="2"/>
  <c r="M1084" i="2"/>
  <c r="E1085" i="2"/>
  <c r="J1085" i="2"/>
  <c r="K1085" i="2"/>
  <c r="M1085" i="2"/>
  <c r="E1086" i="2"/>
  <c r="J1086" i="2"/>
  <c r="K1086" i="2"/>
  <c r="M1086" i="2"/>
  <c r="E1087" i="2"/>
  <c r="J1087" i="2"/>
  <c r="K1087" i="2"/>
  <c r="M1087" i="2"/>
  <c r="C1088" i="2"/>
  <c r="C1089" i="2" s="1"/>
  <c r="C1090" i="2" s="1"/>
  <c r="D1088" i="2"/>
  <c r="D1089" i="2"/>
  <c r="E1089" i="2"/>
  <c r="F1089" i="2"/>
  <c r="I1089" i="2"/>
  <c r="J1089" i="2"/>
  <c r="L1089" i="2"/>
  <c r="D1090" i="2"/>
  <c r="E1090" i="2"/>
  <c r="J1090" i="2"/>
  <c r="K1090" i="2"/>
  <c r="M1090" i="2"/>
  <c r="E1091" i="2"/>
  <c r="J1091" i="2"/>
  <c r="K1091" i="2"/>
  <c r="M1091" i="2"/>
  <c r="E1092" i="2"/>
  <c r="J1092" i="2"/>
  <c r="K1092" i="2"/>
  <c r="M1092" i="2"/>
  <c r="E1093" i="2"/>
  <c r="J1093" i="2"/>
  <c r="K1093" i="2"/>
  <c r="M1093" i="2"/>
  <c r="E1094" i="2"/>
  <c r="J1094" i="2"/>
  <c r="K1094" i="2"/>
  <c r="M1094" i="2"/>
  <c r="D1096" i="2"/>
  <c r="E1096" i="2"/>
  <c r="F1096" i="2"/>
  <c r="I1096" i="2"/>
  <c r="J1096" i="2"/>
  <c r="L1096" i="2"/>
  <c r="D1097" i="2"/>
  <c r="E1097" i="2"/>
  <c r="J1097" i="2"/>
  <c r="K1097" i="2"/>
  <c r="M1097" i="2"/>
  <c r="E1098" i="2"/>
  <c r="J1098" i="2"/>
  <c r="K1098" i="2"/>
  <c r="M1098" i="2"/>
  <c r="E1099" i="2"/>
  <c r="J1099" i="2"/>
  <c r="K1099" i="2"/>
  <c r="M1099" i="2"/>
  <c r="E1100" i="2"/>
  <c r="J1100" i="2"/>
  <c r="K1100" i="2"/>
  <c r="M1100" i="2"/>
  <c r="E1101" i="2"/>
  <c r="J1101" i="2"/>
  <c r="K1101" i="2"/>
  <c r="M1101" i="2"/>
  <c r="B1103" i="2"/>
  <c r="B1104" i="2" s="1"/>
  <c r="B1105" i="2" s="1"/>
  <c r="B1111" i="2" s="1"/>
  <c r="C1103" i="2"/>
  <c r="E1103" i="2"/>
  <c r="F1103" i="2"/>
  <c r="H1103" i="2"/>
  <c r="C1104" i="2"/>
  <c r="D1104" i="2"/>
  <c r="E1104" i="2"/>
  <c r="F1104" i="2"/>
  <c r="I1104" i="2"/>
  <c r="J1104" i="2"/>
  <c r="L1104" i="2"/>
  <c r="C1105" i="2"/>
  <c r="C1106" i="2" s="1"/>
  <c r="D1105" i="2"/>
  <c r="D1111" i="2" s="1"/>
  <c r="E1105" i="2"/>
  <c r="J1105" i="2"/>
  <c r="K1105" i="2"/>
  <c r="M1105" i="2"/>
  <c r="D1106" i="2"/>
  <c r="D1107" i="2" s="1"/>
  <c r="E1106" i="2"/>
  <c r="J1106" i="2"/>
  <c r="K1106" i="2"/>
  <c r="M1106" i="2"/>
  <c r="C1107" i="2"/>
  <c r="C1108" i="2" s="1"/>
  <c r="C1109" i="2" s="1"/>
  <c r="C1110" i="2" s="1"/>
  <c r="E1107" i="2"/>
  <c r="J1107" i="2"/>
  <c r="K1107" i="2"/>
  <c r="M1107" i="2"/>
  <c r="D1108" i="2"/>
  <c r="D1109" i="2" s="1"/>
  <c r="D1110" i="2" s="1"/>
  <c r="E1108" i="2"/>
  <c r="J1108" i="2"/>
  <c r="K1108" i="2"/>
  <c r="M1108" i="2"/>
  <c r="E1109" i="2"/>
  <c r="J1109" i="2"/>
  <c r="K1109" i="2"/>
  <c r="M1109" i="2"/>
  <c r="E1110" i="2"/>
  <c r="J1110" i="2"/>
  <c r="K1110" i="2"/>
  <c r="M1110" i="2"/>
  <c r="C1111" i="2"/>
  <c r="B1112" i="2"/>
  <c r="B1113" i="2" s="1"/>
  <c r="B1114" i="2" s="1"/>
  <c r="B1120" i="2" s="1"/>
  <c r="C1112" i="2"/>
  <c r="E1112" i="2"/>
  <c r="F1112" i="2"/>
  <c r="H1112" i="2"/>
  <c r="C1113" i="2"/>
  <c r="C1114" i="2" s="1"/>
  <c r="D1113" i="2"/>
  <c r="E1113" i="2"/>
  <c r="F1113" i="2"/>
  <c r="I1113" i="2"/>
  <c r="J1113" i="2"/>
  <c r="L1113" i="2"/>
  <c r="D1114" i="2"/>
  <c r="E1114" i="2"/>
  <c r="J1114" i="2"/>
  <c r="K1114" i="2"/>
  <c r="M1114" i="2"/>
  <c r="B1115" i="2"/>
  <c r="B1116" i="2" s="1"/>
  <c r="D1115" i="2"/>
  <c r="D1116" i="2" s="1"/>
  <c r="E1115" i="2"/>
  <c r="J1115" i="2"/>
  <c r="K1115" i="2"/>
  <c r="M1115" i="2"/>
  <c r="E1116" i="2"/>
  <c r="J1116" i="2"/>
  <c r="K1116" i="2"/>
  <c r="M1116" i="2"/>
  <c r="B1117" i="2"/>
  <c r="B1118" i="2" s="1"/>
  <c r="B1119" i="2" s="1"/>
  <c r="D1117" i="2"/>
  <c r="D1118" i="2" s="1"/>
  <c r="E1117" i="2"/>
  <c r="J1117" i="2"/>
  <c r="K1117" i="2"/>
  <c r="M1117" i="2"/>
  <c r="E1118" i="2"/>
  <c r="J1118" i="2"/>
  <c r="K1118" i="2"/>
  <c r="M1118" i="2"/>
  <c r="D1119" i="2"/>
  <c r="E1119" i="2"/>
  <c r="J1119" i="2"/>
  <c r="K1119" i="2"/>
  <c r="M1119" i="2"/>
  <c r="D1120" i="2"/>
  <c r="B1121" i="2"/>
  <c r="D1121" i="2"/>
  <c r="D1122" i="2" s="1"/>
  <c r="E1121" i="2"/>
  <c r="F1121" i="2"/>
  <c r="I1121" i="2"/>
  <c r="J1121" i="2"/>
  <c r="L1121" i="2"/>
  <c r="B1122" i="2"/>
  <c r="B1123" i="2" s="1"/>
  <c r="B1124" i="2" s="1"/>
  <c r="B1125" i="2" s="1"/>
  <c r="B1126" i="2" s="1"/>
  <c r="B1127" i="2" s="1"/>
  <c r="E1122" i="2"/>
  <c r="J1122" i="2"/>
  <c r="K1122" i="2"/>
  <c r="M1122" i="2"/>
  <c r="E1123" i="2"/>
  <c r="J1123" i="2"/>
  <c r="K1123" i="2"/>
  <c r="M1123" i="2"/>
  <c r="E1124" i="2"/>
  <c r="J1124" i="2"/>
  <c r="K1124" i="2"/>
  <c r="M1124" i="2"/>
  <c r="E1125" i="2"/>
  <c r="J1125" i="2"/>
  <c r="K1125" i="2"/>
  <c r="M1125" i="2"/>
  <c r="E1126" i="2"/>
  <c r="J1126" i="2"/>
  <c r="K1126" i="2"/>
  <c r="M1126" i="2"/>
  <c r="E1127" i="2"/>
  <c r="J1127" i="2"/>
  <c r="K1127" i="2"/>
  <c r="M1127" i="2"/>
  <c r="B1129" i="2"/>
  <c r="C1129" i="2"/>
  <c r="C1130" i="2" s="1"/>
  <c r="C1131" i="2" s="1"/>
  <c r="E1129" i="2"/>
  <c r="F1129" i="2"/>
  <c r="H1129" i="2"/>
  <c r="B1130" i="2"/>
  <c r="D1130" i="2"/>
  <c r="E1130" i="2"/>
  <c r="F1130" i="2"/>
  <c r="I1130" i="2"/>
  <c r="J1130" i="2"/>
  <c r="L1130" i="2"/>
  <c r="B1131" i="2"/>
  <c r="B1132" i="2" s="1"/>
  <c r="B1133" i="2" s="1"/>
  <c r="B1134" i="2" s="1"/>
  <c r="B1135" i="2" s="1"/>
  <c r="B1136" i="2" s="1"/>
  <c r="D1131" i="2"/>
  <c r="D1137" i="2" s="1"/>
  <c r="E1131" i="2"/>
  <c r="J1131" i="2"/>
  <c r="K1131" i="2"/>
  <c r="M1131" i="2"/>
  <c r="D1132" i="2"/>
  <c r="E1132" i="2"/>
  <c r="J1132" i="2"/>
  <c r="K1132" i="2"/>
  <c r="M1132" i="2"/>
  <c r="D1133" i="2"/>
  <c r="D1134" i="2" s="1"/>
  <c r="D1135" i="2" s="1"/>
  <c r="D1136" i="2" s="1"/>
  <c r="E1133" i="2"/>
  <c r="J1133" i="2"/>
  <c r="K1133" i="2"/>
  <c r="M1133" i="2"/>
  <c r="E1134" i="2"/>
  <c r="J1134" i="2"/>
  <c r="K1134" i="2"/>
  <c r="M1134" i="2"/>
  <c r="E1135" i="2"/>
  <c r="J1135" i="2"/>
  <c r="K1135" i="2"/>
  <c r="M1135" i="2"/>
  <c r="E1136" i="2"/>
  <c r="J1136" i="2"/>
  <c r="K1136" i="2"/>
  <c r="M1136" i="2"/>
  <c r="B1137" i="2"/>
  <c r="B1138" i="2" s="1"/>
  <c r="B1139" i="2" s="1"/>
  <c r="D1138" i="2"/>
  <c r="E1138" i="2"/>
  <c r="F1138" i="2"/>
  <c r="I1138" i="2"/>
  <c r="J1138" i="2"/>
  <c r="L1138" i="2"/>
  <c r="D1139" i="2"/>
  <c r="E1139" i="2"/>
  <c r="J1139" i="2"/>
  <c r="K1139" i="2"/>
  <c r="M1139" i="2"/>
  <c r="D1140" i="2"/>
  <c r="D1141" i="2" s="1"/>
  <c r="D1142" i="2" s="1"/>
  <c r="D1143" i="2" s="1"/>
  <c r="D1144" i="2" s="1"/>
  <c r="E1140" i="2"/>
  <c r="J1140" i="2"/>
  <c r="K1140" i="2"/>
  <c r="M1140" i="2"/>
  <c r="E1141" i="2"/>
  <c r="J1141" i="2"/>
  <c r="K1141" i="2"/>
  <c r="M1141" i="2"/>
  <c r="E1142" i="2"/>
  <c r="J1142" i="2"/>
  <c r="K1142" i="2"/>
  <c r="M1142" i="2"/>
  <c r="E1143" i="2"/>
  <c r="J1143" i="2"/>
  <c r="K1143" i="2"/>
  <c r="M1143" i="2"/>
  <c r="E1144" i="2"/>
  <c r="J1144" i="2"/>
  <c r="K1144" i="2"/>
  <c r="M1144" i="2"/>
  <c r="D1145" i="2"/>
  <c r="D1146" i="2"/>
  <c r="D1147" i="2" s="1"/>
  <c r="E1146" i="2"/>
  <c r="F1146" i="2"/>
  <c r="I1146" i="2"/>
  <c r="J1146" i="2"/>
  <c r="L1146" i="2"/>
  <c r="E1147" i="2"/>
  <c r="J1147" i="2"/>
  <c r="K1147" i="2"/>
  <c r="M1147" i="2"/>
  <c r="E1148" i="2"/>
  <c r="J1148" i="2"/>
  <c r="K1148" i="2"/>
  <c r="M1148" i="2"/>
  <c r="E1149" i="2"/>
  <c r="J1149" i="2"/>
  <c r="K1149" i="2"/>
  <c r="M1149" i="2"/>
  <c r="B1151" i="2"/>
  <c r="B1152" i="2" s="1"/>
  <c r="B1153" i="2" s="1"/>
  <c r="B1154" i="2" s="1"/>
  <c r="B1155" i="2" s="1"/>
  <c r="C1151" i="2"/>
  <c r="E1151" i="2"/>
  <c r="F1151" i="2"/>
  <c r="H1151" i="2"/>
  <c r="C1152" i="2"/>
  <c r="C1153" i="2" s="1"/>
  <c r="D1152" i="2"/>
  <c r="E1152" i="2"/>
  <c r="F1152" i="2"/>
  <c r="I1152" i="2"/>
  <c r="J1152" i="2"/>
  <c r="L1152" i="2"/>
  <c r="D1153" i="2"/>
  <c r="E1153" i="2"/>
  <c r="J1153" i="2"/>
  <c r="K1153" i="2"/>
  <c r="M1153" i="2"/>
  <c r="D1154" i="2"/>
  <c r="D1155" i="2" s="1"/>
  <c r="E1154" i="2"/>
  <c r="J1154" i="2"/>
  <c r="K1154" i="2"/>
  <c r="M1154" i="2"/>
  <c r="E1155" i="2"/>
  <c r="J1155" i="2"/>
  <c r="K1155" i="2"/>
  <c r="M1155" i="2"/>
  <c r="D1156" i="2"/>
  <c r="B1157" i="2"/>
  <c r="C1157" i="2"/>
  <c r="E1157" i="2"/>
  <c r="F1157" i="2"/>
  <c r="H1157" i="2"/>
  <c r="B1158" i="2"/>
  <c r="C1158" i="2"/>
  <c r="D1158" i="2"/>
  <c r="E1158" i="2"/>
  <c r="F1158" i="2"/>
  <c r="I1158" i="2"/>
  <c r="J1158" i="2"/>
  <c r="L1158" i="2"/>
  <c r="B1159" i="2"/>
  <c r="B1160" i="2" s="1"/>
  <c r="C1159" i="2"/>
  <c r="C1165" i="2" s="1"/>
  <c r="D1159" i="2"/>
  <c r="D1160" i="2" s="1"/>
  <c r="D1161" i="2" s="1"/>
  <c r="D1162" i="2" s="1"/>
  <c r="D1163" i="2" s="1"/>
  <c r="D1164" i="2" s="1"/>
  <c r="E1159" i="2"/>
  <c r="J1159" i="2"/>
  <c r="K1159" i="2"/>
  <c r="M1159" i="2"/>
  <c r="E1160" i="2"/>
  <c r="J1160" i="2"/>
  <c r="K1160" i="2"/>
  <c r="M1160" i="2"/>
  <c r="B1161" i="2"/>
  <c r="E1161" i="2"/>
  <c r="J1161" i="2"/>
  <c r="K1161" i="2"/>
  <c r="M1161" i="2"/>
  <c r="B1162" i="2"/>
  <c r="B1163" i="2" s="1"/>
  <c r="B1164" i="2" s="1"/>
  <c r="E1162" i="2"/>
  <c r="J1162" i="2"/>
  <c r="K1162" i="2"/>
  <c r="M1162" i="2"/>
  <c r="E1163" i="2"/>
  <c r="J1163" i="2"/>
  <c r="K1163" i="2"/>
  <c r="M1163" i="2"/>
  <c r="E1164" i="2"/>
  <c r="J1164" i="2"/>
  <c r="K1164" i="2"/>
  <c r="M1164" i="2"/>
  <c r="B1165" i="2"/>
  <c r="B1166" i="2" s="1"/>
  <c r="B1167" i="2" s="1"/>
  <c r="D1165" i="2"/>
  <c r="C1166" i="2"/>
  <c r="D1166" i="2"/>
  <c r="E1166" i="2"/>
  <c r="F1166" i="2"/>
  <c r="I1166" i="2"/>
  <c r="J1166" i="2"/>
  <c r="L1166" i="2"/>
  <c r="C1167" i="2"/>
  <c r="C1168" i="2" s="1"/>
  <c r="C1169" i="2" s="1"/>
  <c r="C1170" i="2" s="1"/>
  <c r="C1171" i="2" s="1"/>
  <c r="D1167" i="2"/>
  <c r="E1167" i="2"/>
  <c r="J1167" i="2"/>
  <c r="K1167" i="2"/>
  <c r="M1167" i="2"/>
  <c r="D1168" i="2"/>
  <c r="D1169" i="2" s="1"/>
  <c r="D1170" i="2" s="1"/>
  <c r="D1171" i="2" s="1"/>
  <c r="E1168" i="2"/>
  <c r="J1168" i="2"/>
  <c r="K1168" i="2"/>
  <c r="M1168" i="2"/>
  <c r="E1169" i="2"/>
  <c r="J1169" i="2"/>
  <c r="K1169" i="2"/>
  <c r="M1169" i="2"/>
  <c r="E1170" i="2"/>
  <c r="J1170" i="2"/>
  <c r="K1170" i="2"/>
  <c r="M1170" i="2"/>
  <c r="E1171" i="2"/>
  <c r="J1171" i="2"/>
  <c r="K1171" i="2"/>
  <c r="M1171" i="2"/>
  <c r="C1172" i="2"/>
  <c r="D1172" i="2"/>
  <c r="C1173" i="2"/>
  <c r="C1174" i="2" s="1"/>
  <c r="D1173" i="2"/>
  <c r="E1173" i="2"/>
  <c r="F1173" i="2"/>
  <c r="I1173" i="2"/>
  <c r="J1173" i="2"/>
  <c r="L1173" i="2"/>
  <c r="D1174" i="2"/>
  <c r="D1175" i="2" s="1"/>
  <c r="D1176" i="2" s="1"/>
  <c r="D1177" i="2" s="1"/>
  <c r="D1178" i="2" s="1"/>
  <c r="E1174" i="2"/>
  <c r="J1174" i="2"/>
  <c r="K1174" i="2"/>
  <c r="M1174" i="2"/>
  <c r="E1175" i="2"/>
  <c r="J1175" i="2"/>
  <c r="K1175" i="2"/>
  <c r="M1175" i="2"/>
  <c r="E1176" i="2"/>
  <c r="J1176" i="2"/>
  <c r="K1176" i="2"/>
  <c r="M1176" i="2"/>
  <c r="E1177" i="2"/>
  <c r="J1177" i="2"/>
  <c r="K1177" i="2"/>
  <c r="M1177" i="2"/>
  <c r="E1178" i="2"/>
  <c r="J1178" i="2"/>
  <c r="K1178" i="2"/>
  <c r="M1178" i="2"/>
  <c r="B1180" i="2"/>
  <c r="B1181" i="2" s="1"/>
  <c r="B1182" i="2" s="1"/>
  <c r="C1180" i="2"/>
  <c r="C1181" i="2" s="1"/>
  <c r="C1182" i="2" s="1"/>
  <c r="E1180" i="2"/>
  <c r="F1180" i="2"/>
  <c r="H1180" i="2"/>
  <c r="D1181" i="2"/>
  <c r="D1182" i="2" s="1"/>
  <c r="E1181" i="2"/>
  <c r="F1181" i="2"/>
  <c r="I1181" i="2"/>
  <c r="J1181" i="2"/>
  <c r="L1181" i="2"/>
  <c r="E1182" i="2"/>
  <c r="J1182" i="2"/>
  <c r="K1182" i="2"/>
  <c r="M1182" i="2"/>
  <c r="C1183" i="2"/>
  <c r="C1184" i="2" s="1"/>
  <c r="E1183" i="2"/>
  <c r="J1183" i="2"/>
  <c r="K1183" i="2"/>
  <c r="M1183" i="2"/>
  <c r="E1184" i="2"/>
  <c r="J1184" i="2"/>
  <c r="K1184" i="2"/>
  <c r="M1184" i="2"/>
  <c r="C1185" i="2"/>
  <c r="C1186" i="2" s="1"/>
  <c r="C1187" i="2" s="1"/>
  <c r="C1190" i="2" s="1"/>
  <c r="D1186" i="2"/>
  <c r="D1187" i="2" s="1"/>
  <c r="E1186" i="2"/>
  <c r="F1186" i="2"/>
  <c r="I1186" i="2"/>
  <c r="J1186" i="2"/>
  <c r="L1186" i="2"/>
  <c r="E1187" i="2"/>
  <c r="J1187" i="2"/>
  <c r="K1187" i="2"/>
  <c r="M1187" i="2"/>
  <c r="C1188" i="2"/>
  <c r="C1189" i="2" s="1"/>
  <c r="E1188" i="2"/>
  <c r="J1188" i="2"/>
  <c r="K1188" i="2"/>
  <c r="M1188" i="2"/>
  <c r="E1189" i="2"/>
  <c r="J1189" i="2"/>
  <c r="K1189" i="2"/>
  <c r="M1189" i="2"/>
  <c r="B1191" i="2"/>
  <c r="B1192" i="2" s="1"/>
  <c r="B1193" i="2" s="1"/>
  <c r="C1191" i="2"/>
  <c r="E1191" i="2"/>
  <c r="F1191" i="2"/>
  <c r="H1191" i="2"/>
  <c r="C1192" i="2"/>
  <c r="C1193" i="2" s="1"/>
  <c r="D1192" i="2"/>
  <c r="E1192" i="2"/>
  <c r="F1192" i="2"/>
  <c r="I1192" i="2"/>
  <c r="J1192" i="2"/>
  <c r="L1192" i="2"/>
  <c r="D1193" i="2"/>
  <c r="D1196" i="2" s="1"/>
  <c r="E1193" i="2"/>
  <c r="J1193" i="2"/>
  <c r="K1193" i="2"/>
  <c r="M1193" i="2"/>
  <c r="B1194" i="2"/>
  <c r="B1195" i="2" s="1"/>
  <c r="D1194" i="2"/>
  <c r="D1195" i="2" s="1"/>
  <c r="E1194" i="2"/>
  <c r="J1194" i="2"/>
  <c r="K1194" i="2"/>
  <c r="M1194" i="2"/>
  <c r="E1195" i="2"/>
  <c r="J1195" i="2"/>
  <c r="K1195" i="2"/>
  <c r="M1195" i="2"/>
  <c r="B1196" i="2"/>
  <c r="B1197" i="2" s="1"/>
  <c r="B1198" i="2" s="1"/>
  <c r="D1197" i="2"/>
  <c r="E1197" i="2"/>
  <c r="F1197" i="2"/>
  <c r="I1197" i="2"/>
  <c r="J1197" i="2"/>
  <c r="L1197" i="2"/>
  <c r="D1198" i="2"/>
  <c r="D1199" i="2" s="1"/>
  <c r="D1200" i="2" s="1"/>
  <c r="D1201" i="2" s="1"/>
  <c r="D1202" i="2" s="1"/>
  <c r="E1198" i="2"/>
  <c r="J1198" i="2"/>
  <c r="K1198" i="2"/>
  <c r="M1198" i="2"/>
  <c r="B1199" i="2"/>
  <c r="B1200" i="2" s="1"/>
  <c r="B1201" i="2" s="1"/>
  <c r="B1202" i="2" s="1"/>
  <c r="E1199" i="2"/>
  <c r="J1199" i="2"/>
  <c r="K1199" i="2"/>
  <c r="M1199" i="2"/>
  <c r="E1200" i="2"/>
  <c r="J1200" i="2"/>
  <c r="K1200" i="2"/>
  <c r="M1200" i="2"/>
  <c r="E1201" i="2"/>
  <c r="J1201" i="2"/>
  <c r="K1201" i="2"/>
  <c r="M1201" i="2"/>
  <c r="E1202" i="2"/>
  <c r="J1202" i="2"/>
  <c r="K1202" i="2"/>
  <c r="M1202" i="2"/>
  <c r="B1203" i="2"/>
  <c r="B1204" i="2"/>
  <c r="D1204" i="2"/>
  <c r="E1204" i="2"/>
  <c r="F1204" i="2"/>
  <c r="I1204" i="2"/>
  <c r="J1204" i="2"/>
  <c r="L1204" i="2"/>
  <c r="B1205" i="2"/>
  <c r="B1211" i="2" s="1"/>
  <c r="D1205" i="2"/>
  <c r="E1205" i="2"/>
  <c r="J1205" i="2"/>
  <c r="K1205" i="2"/>
  <c r="M1205" i="2"/>
  <c r="D1206" i="2"/>
  <c r="D1207" i="2" s="1"/>
  <c r="D1208" i="2" s="1"/>
  <c r="D1209" i="2" s="1"/>
  <c r="D1210" i="2" s="1"/>
  <c r="E1206" i="2"/>
  <c r="J1206" i="2"/>
  <c r="K1206" i="2"/>
  <c r="M1206" i="2"/>
  <c r="E1207" i="2"/>
  <c r="J1207" i="2"/>
  <c r="K1207" i="2"/>
  <c r="M1207" i="2"/>
  <c r="E1208" i="2"/>
  <c r="J1208" i="2"/>
  <c r="K1208" i="2"/>
  <c r="M1208" i="2"/>
  <c r="E1209" i="2"/>
  <c r="J1209" i="2"/>
  <c r="K1209" i="2"/>
  <c r="M1209" i="2"/>
  <c r="E1210" i="2"/>
  <c r="J1210" i="2"/>
  <c r="K1210" i="2"/>
  <c r="M1210" i="2"/>
  <c r="D1211" i="2"/>
  <c r="B1212" i="2"/>
  <c r="B1213" i="2" s="1"/>
  <c r="B1214" i="2" s="1"/>
  <c r="B1215" i="2" s="1"/>
  <c r="B1216" i="2" s="1"/>
  <c r="B1217" i="2" s="1"/>
  <c r="B1218" i="2" s="1"/>
  <c r="B1219" i="2" s="1"/>
  <c r="C1212" i="2"/>
  <c r="E1212" i="2"/>
  <c r="F1212" i="2"/>
  <c r="H1212" i="2"/>
  <c r="C1213" i="2"/>
  <c r="C1214" i="2" s="1"/>
  <c r="D1213" i="2"/>
  <c r="E1213" i="2"/>
  <c r="F1213" i="2"/>
  <c r="I1213" i="2"/>
  <c r="J1213" i="2"/>
  <c r="L1213" i="2"/>
  <c r="D1214" i="2"/>
  <c r="D1220" i="2" s="1"/>
  <c r="E1214" i="2"/>
  <c r="J1214" i="2"/>
  <c r="K1214" i="2"/>
  <c r="M1214" i="2"/>
  <c r="D1215" i="2"/>
  <c r="D1216" i="2" s="1"/>
  <c r="D1217" i="2" s="1"/>
  <c r="D1218" i="2" s="1"/>
  <c r="D1219" i="2" s="1"/>
  <c r="E1215" i="2"/>
  <c r="J1215" i="2"/>
  <c r="K1215" i="2"/>
  <c r="M1215" i="2"/>
  <c r="E1216" i="2"/>
  <c r="J1216" i="2"/>
  <c r="K1216" i="2"/>
  <c r="M1216" i="2"/>
  <c r="E1217" i="2"/>
  <c r="J1217" i="2"/>
  <c r="K1217" i="2"/>
  <c r="M1217" i="2"/>
  <c r="E1218" i="2"/>
  <c r="J1218" i="2"/>
  <c r="K1218" i="2"/>
  <c r="M1218" i="2"/>
  <c r="E1219" i="2"/>
  <c r="J1219" i="2"/>
  <c r="K1219" i="2"/>
  <c r="M1219" i="2"/>
  <c r="B1220" i="2"/>
  <c r="B1221" i="2" s="1"/>
  <c r="B1222" i="2" s="1"/>
  <c r="D1221" i="2"/>
  <c r="E1221" i="2"/>
  <c r="F1221" i="2"/>
  <c r="I1221" i="2"/>
  <c r="J1221" i="2"/>
  <c r="L1221" i="2"/>
  <c r="D1222" i="2"/>
  <c r="D1227" i="2" s="1"/>
  <c r="E1222" i="2"/>
  <c r="J1222" i="2"/>
  <c r="K1222" i="2"/>
  <c r="M1222" i="2"/>
  <c r="D1223" i="2"/>
  <c r="E1223" i="2"/>
  <c r="J1223" i="2"/>
  <c r="K1223" i="2"/>
  <c r="M1223" i="2"/>
  <c r="D1224" i="2"/>
  <c r="D1225" i="2" s="1"/>
  <c r="D1226" i="2" s="1"/>
  <c r="E1224" i="2"/>
  <c r="J1224" i="2"/>
  <c r="K1224" i="2"/>
  <c r="M1224" i="2"/>
  <c r="E1225" i="2"/>
  <c r="J1225" i="2"/>
  <c r="K1225" i="2"/>
  <c r="M1225" i="2"/>
  <c r="E1226" i="2"/>
  <c r="J1226" i="2"/>
  <c r="K1226" i="2"/>
  <c r="M1226" i="2"/>
  <c r="D1228" i="2"/>
  <c r="E1228" i="2"/>
  <c r="F1228" i="2"/>
  <c r="I1228" i="2"/>
  <c r="J1228" i="2"/>
  <c r="L1228" i="2"/>
  <c r="D1229" i="2"/>
  <c r="D1230" i="2" s="1"/>
  <c r="D1231" i="2" s="1"/>
  <c r="D1232" i="2" s="1"/>
  <c r="D1233" i="2" s="1"/>
  <c r="D1234" i="2" s="1"/>
  <c r="E1229" i="2"/>
  <c r="J1229" i="2"/>
  <c r="K1229" i="2"/>
  <c r="M1229" i="2"/>
  <c r="E1230" i="2"/>
  <c r="J1230" i="2"/>
  <c r="K1230" i="2"/>
  <c r="M1230" i="2"/>
  <c r="E1231" i="2"/>
  <c r="J1231" i="2"/>
  <c r="K1231" i="2"/>
  <c r="M1231" i="2"/>
  <c r="E1232" i="2"/>
  <c r="J1232" i="2"/>
  <c r="K1232" i="2"/>
  <c r="M1232" i="2"/>
  <c r="E1233" i="2"/>
  <c r="J1233" i="2"/>
  <c r="K1233" i="2"/>
  <c r="M1233" i="2"/>
  <c r="E1234" i="2"/>
  <c r="J1234" i="2"/>
  <c r="K1234" i="2"/>
  <c r="M1234" i="2"/>
  <c r="D1235" i="2"/>
  <c r="B1236" i="2"/>
  <c r="C1236" i="2"/>
  <c r="C1237" i="2" s="1"/>
  <c r="C1238" i="2" s="1"/>
  <c r="E1236" i="2"/>
  <c r="F1236" i="2"/>
  <c r="H1236" i="2"/>
  <c r="B1237" i="2"/>
  <c r="D1237" i="2"/>
  <c r="E1237" i="2"/>
  <c r="F1237" i="2"/>
  <c r="I1237" i="2"/>
  <c r="J1237" i="2"/>
  <c r="L1237" i="2"/>
  <c r="B1238" i="2"/>
  <c r="B1239" i="2" s="1"/>
  <c r="B1240" i="2" s="1"/>
  <c r="B1241" i="2" s="1"/>
  <c r="B1242" i="2" s="1"/>
  <c r="B1243" i="2" s="1"/>
  <c r="D1238" i="2"/>
  <c r="D1244" i="2" s="1"/>
  <c r="E1238" i="2"/>
  <c r="J1238" i="2"/>
  <c r="K1238" i="2"/>
  <c r="M1238" i="2"/>
  <c r="D1239" i="2"/>
  <c r="D1240" i="2" s="1"/>
  <c r="D1241" i="2" s="1"/>
  <c r="D1242" i="2" s="1"/>
  <c r="D1243" i="2" s="1"/>
  <c r="E1239" i="2"/>
  <c r="J1239" i="2"/>
  <c r="K1239" i="2"/>
  <c r="M1239" i="2"/>
  <c r="E1240" i="2"/>
  <c r="J1240" i="2"/>
  <c r="K1240" i="2"/>
  <c r="M1240" i="2"/>
  <c r="E1241" i="2"/>
  <c r="J1241" i="2"/>
  <c r="K1241" i="2"/>
  <c r="M1241" i="2"/>
  <c r="E1242" i="2"/>
  <c r="J1242" i="2"/>
  <c r="K1242" i="2"/>
  <c r="M1242" i="2"/>
  <c r="E1243" i="2"/>
  <c r="J1243" i="2"/>
  <c r="K1243" i="2"/>
  <c r="M1243" i="2"/>
  <c r="D1245" i="2"/>
  <c r="E1245" i="2"/>
  <c r="F1245" i="2"/>
  <c r="I1245" i="2"/>
  <c r="J1245" i="2"/>
  <c r="L1245" i="2"/>
  <c r="D1246" i="2"/>
  <c r="D1247" i="2" s="1"/>
  <c r="D1248" i="2" s="1"/>
  <c r="D1249" i="2" s="1"/>
  <c r="D1250" i="2" s="1"/>
  <c r="E1246" i="2"/>
  <c r="J1246" i="2"/>
  <c r="K1246" i="2"/>
  <c r="M1246" i="2"/>
  <c r="E1247" i="2"/>
  <c r="J1247" i="2"/>
  <c r="K1247" i="2"/>
  <c r="M1247" i="2"/>
  <c r="E1248" i="2"/>
  <c r="J1248" i="2"/>
  <c r="K1248" i="2"/>
  <c r="M1248" i="2"/>
  <c r="E1249" i="2"/>
  <c r="J1249" i="2"/>
  <c r="K1249" i="2"/>
  <c r="M1249" i="2"/>
  <c r="E1250" i="2"/>
  <c r="J1250" i="2"/>
  <c r="K1250" i="2"/>
  <c r="M1250" i="2"/>
  <c r="D1252" i="2"/>
  <c r="E1252" i="2"/>
  <c r="F1252" i="2"/>
  <c r="I1252" i="2"/>
  <c r="J1252" i="2"/>
  <c r="L1252" i="2"/>
  <c r="D1253" i="2"/>
  <c r="D1254" i="2" s="1"/>
  <c r="D1255" i="2" s="1"/>
  <c r="E1253" i="2"/>
  <c r="J1253" i="2"/>
  <c r="K1253" i="2"/>
  <c r="M1253" i="2"/>
  <c r="E1254" i="2"/>
  <c r="J1254" i="2"/>
  <c r="K1254" i="2"/>
  <c r="M1254" i="2"/>
  <c r="E1255" i="2"/>
  <c r="J1255" i="2"/>
  <c r="K1255" i="2"/>
  <c r="M1255" i="2"/>
  <c r="D1257" i="2"/>
  <c r="E1257" i="2"/>
  <c r="F1257" i="2"/>
  <c r="I1257" i="2"/>
  <c r="J1257" i="2"/>
  <c r="L1257" i="2"/>
  <c r="D1258" i="2"/>
  <c r="D1259" i="2" s="1"/>
  <c r="D1260" i="2" s="1"/>
  <c r="D1261" i="2" s="1"/>
  <c r="D1262" i="2" s="1"/>
  <c r="D1263" i="2" s="1"/>
  <c r="E1258" i="2"/>
  <c r="J1258" i="2"/>
  <c r="K1258" i="2"/>
  <c r="M1258" i="2"/>
  <c r="E1259" i="2"/>
  <c r="J1259" i="2"/>
  <c r="K1259" i="2"/>
  <c r="M1259" i="2"/>
  <c r="E1260" i="2"/>
  <c r="J1260" i="2"/>
  <c r="K1260" i="2"/>
  <c r="M1260" i="2"/>
  <c r="E1261" i="2"/>
  <c r="J1261" i="2"/>
  <c r="K1261" i="2"/>
  <c r="M1261" i="2"/>
  <c r="E1262" i="2"/>
  <c r="J1262" i="2"/>
  <c r="K1262" i="2"/>
  <c r="M1262" i="2"/>
  <c r="E1263" i="2"/>
  <c r="J1263" i="2"/>
  <c r="K1263" i="2"/>
  <c r="M1263" i="2"/>
  <c r="B1265" i="2"/>
  <c r="C1265" i="2"/>
  <c r="C1266" i="2" s="1"/>
  <c r="C1267" i="2" s="1"/>
  <c r="E1265" i="2"/>
  <c r="F1265" i="2"/>
  <c r="H1265" i="2"/>
  <c r="B1266" i="2"/>
  <c r="D1266" i="2"/>
  <c r="E1266" i="2"/>
  <c r="F1266" i="2"/>
  <c r="I1266" i="2"/>
  <c r="J1266" i="2"/>
  <c r="L1266" i="2"/>
  <c r="B1267" i="2"/>
  <c r="B1268" i="2" s="1"/>
  <c r="B1269" i="2" s="1"/>
  <c r="D1267" i="2"/>
  <c r="D1270" i="2" s="1"/>
  <c r="E1267" i="2"/>
  <c r="J1267" i="2"/>
  <c r="K1267" i="2"/>
  <c r="M1267" i="2"/>
  <c r="E1268" i="2"/>
  <c r="J1268" i="2"/>
  <c r="K1268" i="2"/>
  <c r="M1268" i="2"/>
  <c r="E1269" i="2"/>
  <c r="J1269" i="2"/>
  <c r="K1269" i="2"/>
  <c r="M1269" i="2"/>
  <c r="D1271" i="2"/>
  <c r="E1271" i="2"/>
  <c r="F1271" i="2"/>
  <c r="I1271" i="2"/>
  <c r="J1271" i="2"/>
  <c r="L1271" i="2"/>
  <c r="D1272" i="2"/>
  <c r="D1275" i="2" s="1"/>
  <c r="E1272" i="2"/>
  <c r="J1272" i="2"/>
  <c r="K1272" i="2"/>
  <c r="M1272" i="2"/>
  <c r="E1273" i="2"/>
  <c r="J1273" i="2"/>
  <c r="K1273" i="2"/>
  <c r="M1273" i="2"/>
  <c r="E1274" i="2"/>
  <c r="J1274" i="2"/>
  <c r="K1274" i="2"/>
  <c r="M1274" i="2"/>
  <c r="B1276" i="2"/>
  <c r="B1277" i="2" s="1"/>
  <c r="B1278" i="2" s="1"/>
  <c r="C1276" i="2"/>
  <c r="E1276" i="2"/>
  <c r="F1276" i="2"/>
  <c r="H1276" i="2"/>
  <c r="C1277" i="2"/>
  <c r="D1277" i="2"/>
  <c r="E1277" i="2"/>
  <c r="F1277" i="2"/>
  <c r="I1277" i="2"/>
  <c r="J1277" i="2"/>
  <c r="L1277" i="2"/>
  <c r="C1278" i="2"/>
  <c r="C1281" i="2" s="1"/>
  <c r="D1278" i="2"/>
  <c r="E1278" i="2"/>
  <c r="J1278" i="2"/>
  <c r="K1278" i="2"/>
  <c r="M1278" i="2"/>
  <c r="D1279" i="2"/>
  <c r="D1280" i="2" s="1"/>
  <c r="E1279" i="2"/>
  <c r="J1279" i="2"/>
  <c r="K1279" i="2"/>
  <c r="M1279" i="2"/>
  <c r="E1280" i="2"/>
  <c r="J1280" i="2"/>
  <c r="K1280" i="2"/>
  <c r="M1280" i="2"/>
  <c r="D1281" i="2"/>
  <c r="B1282" i="2"/>
  <c r="C1282" i="2"/>
  <c r="C1283" i="2" s="1"/>
  <c r="C1284" i="2" s="1"/>
  <c r="E1282" i="2"/>
  <c r="F1282" i="2"/>
  <c r="H1282" i="2"/>
  <c r="B1283" i="2"/>
  <c r="D1283" i="2"/>
  <c r="E1283" i="2"/>
  <c r="F1283" i="2"/>
  <c r="I1283" i="2"/>
  <c r="J1283" i="2"/>
  <c r="L1283" i="2"/>
  <c r="B1284" i="2"/>
  <c r="B1285" i="2" s="1"/>
  <c r="B1286" i="2" s="1"/>
  <c r="B1287" i="2" s="1"/>
  <c r="B1288" i="2" s="1"/>
  <c r="B1289" i="2" s="1"/>
  <c r="D1284" i="2"/>
  <c r="D1285" i="2" s="1"/>
  <c r="D1286" i="2" s="1"/>
  <c r="D1287" i="2" s="1"/>
  <c r="D1288" i="2" s="1"/>
  <c r="D1289" i="2" s="1"/>
  <c r="E1284" i="2"/>
  <c r="J1284" i="2"/>
  <c r="K1284" i="2"/>
  <c r="M1284" i="2"/>
  <c r="E1285" i="2"/>
  <c r="J1285" i="2"/>
  <c r="K1285" i="2"/>
  <c r="M1285" i="2"/>
  <c r="E1286" i="2"/>
  <c r="J1286" i="2"/>
  <c r="K1286" i="2"/>
  <c r="M1286" i="2"/>
  <c r="E1287" i="2"/>
  <c r="J1287" i="2"/>
  <c r="K1287" i="2"/>
  <c r="M1287" i="2"/>
  <c r="E1288" i="2"/>
  <c r="J1288" i="2"/>
  <c r="K1288" i="2"/>
  <c r="M1288" i="2"/>
  <c r="E1289" i="2"/>
  <c r="J1289" i="2"/>
  <c r="K1289" i="2"/>
  <c r="M1289" i="2"/>
  <c r="B1290" i="2"/>
  <c r="B1291" i="2" s="1"/>
  <c r="B1292" i="2" s="1"/>
  <c r="D1290" i="2"/>
  <c r="D1291" i="2"/>
  <c r="E1291" i="2"/>
  <c r="F1291" i="2"/>
  <c r="I1291" i="2"/>
  <c r="J1291" i="2"/>
  <c r="L1291" i="2"/>
  <c r="D1292" i="2"/>
  <c r="E1292" i="2"/>
  <c r="J1292" i="2"/>
  <c r="K1292" i="2"/>
  <c r="M1292" i="2"/>
  <c r="D1293" i="2"/>
  <c r="D1294" i="2" s="1"/>
  <c r="D1295" i="2" s="1"/>
  <c r="D1296" i="2" s="1"/>
  <c r="E1293" i="2"/>
  <c r="J1293" i="2"/>
  <c r="K1293" i="2"/>
  <c r="M1293" i="2"/>
  <c r="E1294" i="2"/>
  <c r="J1294" i="2"/>
  <c r="K1294" i="2"/>
  <c r="M1294" i="2"/>
  <c r="E1295" i="2"/>
  <c r="J1295" i="2"/>
  <c r="K1295" i="2"/>
  <c r="M1295" i="2"/>
  <c r="E1296" i="2"/>
  <c r="J1296" i="2"/>
  <c r="K1296" i="2"/>
  <c r="M1296" i="2"/>
  <c r="D1297" i="2"/>
  <c r="D1298" i="2"/>
  <c r="E1298" i="2"/>
  <c r="F1298" i="2"/>
  <c r="I1298" i="2"/>
  <c r="J1298" i="2"/>
  <c r="L1298" i="2"/>
  <c r="D1299" i="2"/>
  <c r="D1305" i="2" s="1"/>
  <c r="E1299" i="2"/>
  <c r="J1299" i="2"/>
  <c r="K1299" i="2"/>
  <c r="M1299" i="2"/>
  <c r="D1300" i="2"/>
  <c r="D1301" i="2" s="1"/>
  <c r="D1302" i="2" s="1"/>
  <c r="D1303" i="2" s="1"/>
  <c r="D1304" i="2" s="1"/>
  <c r="E1300" i="2"/>
  <c r="J1300" i="2"/>
  <c r="K1300" i="2"/>
  <c r="M1300" i="2"/>
  <c r="E1301" i="2"/>
  <c r="J1301" i="2"/>
  <c r="K1301" i="2"/>
  <c r="M1301" i="2"/>
  <c r="E1302" i="2"/>
  <c r="J1302" i="2"/>
  <c r="K1302" i="2"/>
  <c r="M1302" i="2"/>
  <c r="E1303" i="2"/>
  <c r="J1303" i="2"/>
  <c r="K1303" i="2"/>
  <c r="M1303" i="2"/>
  <c r="E1304" i="2"/>
  <c r="J1304" i="2"/>
  <c r="K1304" i="2"/>
  <c r="M1304" i="2"/>
  <c r="B1306" i="2"/>
  <c r="B1307" i="2" s="1"/>
  <c r="B1308" i="2" s="1"/>
  <c r="C1306" i="2"/>
  <c r="E1306" i="2"/>
  <c r="F1306" i="2"/>
  <c r="H1306" i="2"/>
  <c r="C1307" i="2"/>
  <c r="D1307" i="2"/>
  <c r="E1307" i="2"/>
  <c r="F1307" i="2"/>
  <c r="I1307" i="2"/>
  <c r="J1307" i="2"/>
  <c r="L1307" i="2"/>
  <c r="C1308" i="2"/>
  <c r="C1309" i="2" s="1"/>
  <c r="C1310" i="2" s="1"/>
  <c r="C1311" i="2" s="1"/>
  <c r="C1312" i="2" s="1"/>
  <c r="C1313" i="2" s="1"/>
  <c r="D1308" i="2"/>
  <c r="E1308" i="2"/>
  <c r="J1308" i="2"/>
  <c r="K1308" i="2"/>
  <c r="M1308" i="2"/>
  <c r="D1309" i="2"/>
  <c r="D1310" i="2" s="1"/>
  <c r="D1311" i="2" s="1"/>
  <c r="D1312" i="2" s="1"/>
  <c r="D1313" i="2" s="1"/>
  <c r="E1309" i="2"/>
  <c r="J1309" i="2"/>
  <c r="K1309" i="2"/>
  <c r="M1309" i="2"/>
  <c r="E1310" i="2"/>
  <c r="J1310" i="2"/>
  <c r="K1310" i="2"/>
  <c r="M1310" i="2"/>
  <c r="E1311" i="2"/>
  <c r="J1311" i="2"/>
  <c r="K1311" i="2"/>
  <c r="M1311" i="2"/>
  <c r="E1312" i="2"/>
  <c r="J1312" i="2"/>
  <c r="K1312" i="2"/>
  <c r="M1312" i="2"/>
  <c r="E1313" i="2"/>
  <c r="J1313" i="2"/>
  <c r="K1313" i="2"/>
  <c r="M1313" i="2"/>
  <c r="C1314" i="2"/>
  <c r="C1315" i="2" s="1"/>
  <c r="C1316" i="2" s="1"/>
  <c r="D1314" i="2"/>
  <c r="D1315" i="2"/>
  <c r="E1315" i="2"/>
  <c r="F1315" i="2"/>
  <c r="I1315" i="2"/>
  <c r="J1315" i="2"/>
  <c r="L1315" i="2"/>
  <c r="D1316" i="2"/>
  <c r="D1321" i="2" s="1"/>
  <c r="E1316" i="2"/>
  <c r="J1316" i="2"/>
  <c r="K1316" i="2"/>
  <c r="M1316" i="2"/>
  <c r="E1317" i="2"/>
  <c r="J1317" i="2"/>
  <c r="K1317" i="2"/>
  <c r="M1317" i="2"/>
  <c r="E1318" i="2"/>
  <c r="J1318" i="2"/>
  <c r="K1318" i="2"/>
  <c r="M1318" i="2"/>
  <c r="E1319" i="2"/>
  <c r="J1319" i="2"/>
  <c r="K1319" i="2"/>
  <c r="M1319" i="2"/>
  <c r="E1320" i="2"/>
  <c r="J1320" i="2"/>
  <c r="K1320" i="2"/>
  <c r="M1320" i="2"/>
  <c r="D1322" i="2"/>
  <c r="E1322" i="2"/>
  <c r="F1322" i="2"/>
  <c r="I1322" i="2"/>
  <c r="J1322" i="2"/>
  <c r="L1322" i="2"/>
  <c r="D1323" i="2"/>
  <c r="D1326" i="2" s="1"/>
  <c r="E1323" i="2"/>
  <c r="J1323" i="2"/>
  <c r="K1323" i="2"/>
  <c r="M1323" i="2"/>
  <c r="E1324" i="2"/>
  <c r="J1324" i="2"/>
  <c r="K1324" i="2"/>
  <c r="M1324" i="2"/>
  <c r="E1325" i="2"/>
  <c r="J1325" i="2"/>
  <c r="K1325" i="2"/>
  <c r="M1325" i="2"/>
  <c r="D1327" i="2"/>
  <c r="E1327" i="2"/>
  <c r="F1327" i="2"/>
  <c r="I1327" i="2"/>
  <c r="J1327" i="2"/>
  <c r="L1327" i="2"/>
  <c r="D1328" i="2"/>
  <c r="D1329" i="2" s="1"/>
  <c r="D1330" i="2" s="1"/>
  <c r="D1331" i="2" s="1"/>
  <c r="D1332" i="2" s="1"/>
  <c r="D1333" i="2" s="1"/>
  <c r="E1328" i="2"/>
  <c r="J1328" i="2"/>
  <c r="K1328" i="2"/>
  <c r="M1328" i="2"/>
  <c r="E1329" i="2"/>
  <c r="J1329" i="2"/>
  <c r="K1329" i="2"/>
  <c r="M1329" i="2"/>
  <c r="E1330" i="2"/>
  <c r="J1330" i="2"/>
  <c r="K1330" i="2"/>
  <c r="M1330" i="2"/>
  <c r="E1331" i="2"/>
  <c r="J1331" i="2"/>
  <c r="K1331" i="2"/>
  <c r="M1331" i="2"/>
  <c r="E1332" i="2"/>
  <c r="J1332" i="2"/>
  <c r="K1332" i="2"/>
  <c r="M1332" i="2"/>
  <c r="E1333" i="2"/>
  <c r="J1333" i="2"/>
  <c r="K1333" i="2"/>
  <c r="M1333" i="2"/>
  <c r="D1334" i="2"/>
  <c r="D1335" i="2"/>
  <c r="E1335" i="2"/>
  <c r="F1335" i="2"/>
  <c r="I1335" i="2"/>
  <c r="J1335" i="2"/>
  <c r="L1335" i="2"/>
  <c r="D1336" i="2"/>
  <c r="E1336" i="2"/>
  <c r="J1336" i="2"/>
  <c r="K1336" i="2"/>
  <c r="M1336" i="2"/>
  <c r="D1337" i="2"/>
  <c r="D1338" i="2" s="1"/>
  <c r="D1339" i="2" s="1"/>
  <c r="D1340" i="2" s="1"/>
  <c r="E1337" i="2"/>
  <c r="J1337" i="2"/>
  <c r="K1337" i="2"/>
  <c r="M1337" i="2"/>
  <c r="E1338" i="2"/>
  <c r="J1338" i="2"/>
  <c r="K1338" i="2"/>
  <c r="M1338" i="2"/>
  <c r="E1339" i="2"/>
  <c r="J1339" i="2"/>
  <c r="K1339" i="2"/>
  <c r="M1339" i="2"/>
  <c r="E1340" i="2"/>
  <c r="J1340" i="2"/>
  <c r="K1340" i="2"/>
  <c r="M1340" i="2"/>
  <c r="D1341" i="2"/>
  <c r="B1342" i="2"/>
  <c r="C1342" i="2"/>
  <c r="C1343" i="2" s="1"/>
  <c r="C1344" i="2" s="1"/>
  <c r="E1342" i="2"/>
  <c r="F1342" i="2"/>
  <c r="H1342" i="2"/>
  <c r="B1343" i="2"/>
  <c r="D1343" i="2"/>
  <c r="E1343" i="2"/>
  <c r="F1343" i="2"/>
  <c r="I1343" i="2"/>
  <c r="J1343" i="2"/>
  <c r="L1343" i="2"/>
  <c r="B1344" i="2"/>
  <c r="B1345" i="2" s="1"/>
  <c r="B1346" i="2" s="1"/>
  <c r="B1347" i="2" s="1"/>
  <c r="B1348" i="2" s="1"/>
  <c r="D1344" i="2"/>
  <c r="D1349" i="2" s="1"/>
  <c r="E1344" i="2"/>
  <c r="J1344" i="2"/>
  <c r="K1344" i="2"/>
  <c r="M1344" i="2"/>
  <c r="E1345" i="2"/>
  <c r="J1345" i="2"/>
  <c r="K1345" i="2"/>
  <c r="M1345" i="2"/>
  <c r="E1346" i="2"/>
  <c r="J1346" i="2"/>
  <c r="K1346" i="2"/>
  <c r="M1346" i="2"/>
  <c r="E1347" i="2"/>
  <c r="J1347" i="2"/>
  <c r="K1347" i="2"/>
  <c r="M1347" i="2"/>
  <c r="E1348" i="2"/>
  <c r="J1348" i="2"/>
  <c r="K1348" i="2"/>
  <c r="M1348" i="2"/>
  <c r="D1350" i="2"/>
  <c r="E1350" i="2"/>
  <c r="F1350" i="2"/>
  <c r="I1350" i="2"/>
  <c r="J1350" i="2"/>
  <c r="L1350" i="2"/>
  <c r="D1351" i="2"/>
  <c r="D1352" i="2" s="1"/>
  <c r="D1353" i="2" s="1"/>
  <c r="D1354" i="2" s="1"/>
  <c r="D1355" i="2" s="1"/>
  <c r="D1356" i="2" s="1"/>
  <c r="E1351" i="2"/>
  <c r="J1351" i="2"/>
  <c r="K1351" i="2"/>
  <c r="M1351" i="2"/>
  <c r="E1352" i="2"/>
  <c r="J1352" i="2"/>
  <c r="K1352" i="2"/>
  <c r="M1352" i="2"/>
  <c r="E1353" i="2"/>
  <c r="J1353" i="2"/>
  <c r="K1353" i="2"/>
  <c r="M1353" i="2"/>
  <c r="E1354" i="2"/>
  <c r="J1354" i="2"/>
  <c r="K1354" i="2"/>
  <c r="M1354" i="2"/>
  <c r="E1355" i="2"/>
  <c r="J1355" i="2"/>
  <c r="K1355" i="2"/>
  <c r="M1355" i="2"/>
  <c r="E1356" i="2"/>
  <c r="J1356" i="2"/>
  <c r="K1356" i="2"/>
  <c r="M1356" i="2"/>
  <c r="D1357" i="2"/>
  <c r="B1358" i="2"/>
  <c r="C1358" i="2"/>
  <c r="C1359" i="2" s="1"/>
  <c r="C1360" i="2" s="1"/>
  <c r="E1358" i="2"/>
  <c r="F1358" i="2"/>
  <c r="H1358" i="2"/>
  <c r="B1359" i="2"/>
  <c r="D1359" i="2"/>
  <c r="E1359" i="2"/>
  <c r="F1359" i="2"/>
  <c r="I1359" i="2"/>
  <c r="J1359" i="2"/>
  <c r="L1359" i="2"/>
  <c r="B1360" i="2"/>
  <c r="B1361" i="2" s="1"/>
  <c r="B1362" i="2" s="1"/>
  <c r="B1363" i="2" s="1"/>
  <c r="B1364" i="2" s="1"/>
  <c r="D1360" i="2"/>
  <c r="D1365" i="2" s="1"/>
  <c r="E1360" i="2"/>
  <c r="J1360" i="2"/>
  <c r="K1360" i="2"/>
  <c r="M1360" i="2"/>
  <c r="E1361" i="2"/>
  <c r="J1361" i="2"/>
  <c r="K1361" i="2"/>
  <c r="M1361" i="2"/>
  <c r="E1362" i="2"/>
  <c r="J1362" i="2"/>
  <c r="K1362" i="2"/>
  <c r="M1362" i="2"/>
  <c r="E1363" i="2"/>
  <c r="J1363" i="2"/>
  <c r="K1363" i="2"/>
  <c r="M1363" i="2"/>
  <c r="E1364" i="2"/>
  <c r="J1364" i="2"/>
  <c r="K1364" i="2"/>
  <c r="M1364" i="2"/>
  <c r="D1366" i="2"/>
  <c r="E1366" i="2"/>
  <c r="F1366" i="2"/>
  <c r="I1366" i="2"/>
  <c r="J1366" i="2"/>
  <c r="L1366" i="2"/>
  <c r="D1367" i="2"/>
  <c r="D1368" i="2" s="1"/>
  <c r="D1369" i="2" s="1"/>
  <c r="D1370" i="2" s="1"/>
  <c r="D1371" i="2" s="1"/>
  <c r="D1372" i="2" s="1"/>
  <c r="E1367" i="2"/>
  <c r="J1367" i="2"/>
  <c r="K1367" i="2"/>
  <c r="M1367" i="2"/>
  <c r="E1368" i="2"/>
  <c r="J1368" i="2"/>
  <c r="K1368" i="2"/>
  <c r="M1368" i="2"/>
  <c r="E1369" i="2"/>
  <c r="J1369" i="2"/>
  <c r="K1369" i="2"/>
  <c r="M1369" i="2"/>
  <c r="E1370" i="2"/>
  <c r="J1370" i="2"/>
  <c r="K1370" i="2"/>
  <c r="M1370" i="2"/>
  <c r="E1371" i="2"/>
  <c r="J1371" i="2"/>
  <c r="K1371" i="2"/>
  <c r="M1371" i="2"/>
  <c r="E1372" i="2"/>
  <c r="J1372" i="2"/>
  <c r="K1372" i="2"/>
  <c r="M1372" i="2"/>
  <c r="D1373" i="2"/>
  <c r="D1374" i="2"/>
  <c r="E1374" i="2"/>
  <c r="F1374" i="2"/>
  <c r="I1374" i="2"/>
  <c r="J1374" i="2"/>
  <c r="L1374" i="2"/>
  <c r="D1375" i="2"/>
  <c r="E1375" i="2"/>
  <c r="J1375" i="2"/>
  <c r="K1375" i="2"/>
  <c r="M1375" i="2"/>
  <c r="D1376" i="2"/>
  <c r="D1377" i="2" s="1"/>
  <c r="D1378" i="2" s="1"/>
  <c r="D1379" i="2" s="1"/>
  <c r="E1376" i="2"/>
  <c r="J1376" i="2"/>
  <c r="K1376" i="2"/>
  <c r="M1376" i="2"/>
  <c r="E1377" i="2"/>
  <c r="J1377" i="2"/>
  <c r="K1377" i="2"/>
  <c r="M1377" i="2"/>
  <c r="E1378" i="2"/>
  <c r="J1378" i="2"/>
  <c r="K1378" i="2"/>
  <c r="M1378" i="2"/>
  <c r="E1379" i="2"/>
  <c r="J1379" i="2"/>
  <c r="K1379" i="2"/>
  <c r="M1379" i="2"/>
  <c r="D1380" i="2"/>
  <c r="D1381" i="2"/>
  <c r="E1381" i="2"/>
  <c r="F1381" i="2"/>
  <c r="I1381" i="2"/>
  <c r="J1381" i="2"/>
  <c r="L1381" i="2"/>
  <c r="D1382" i="2"/>
  <c r="E1382" i="2"/>
  <c r="J1382" i="2"/>
  <c r="K1382" i="2"/>
  <c r="M1382" i="2"/>
  <c r="D1383" i="2"/>
  <c r="D1384" i="2" s="1"/>
  <c r="E1383" i="2"/>
  <c r="J1383" i="2"/>
  <c r="K1383" i="2"/>
  <c r="M1383" i="2"/>
  <c r="E1384" i="2"/>
  <c r="J1384" i="2"/>
  <c r="K1384" i="2"/>
  <c r="M1384" i="2"/>
  <c r="D1385" i="2"/>
  <c r="B1386" i="2"/>
  <c r="C1386" i="2"/>
  <c r="C1387" i="2" s="1"/>
  <c r="C1388" i="2" s="1"/>
  <c r="C1394" i="2" s="1"/>
  <c r="E1386" i="2"/>
  <c r="F1386" i="2"/>
  <c r="H1386" i="2"/>
  <c r="B1387" i="2"/>
  <c r="B1388" i="2" s="1"/>
  <c r="D1387" i="2"/>
  <c r="E1387" i="2"/>
  <c r="F1387" i="2"/>
  <c r="I1387" i="2"/>
  <c r="J1387" i="2"/>
  <c r="L1387" i="2"/>
  <c r="D1388" i="2"/>
  <c r="D1389" i="2" s="1"/>
  <c r="D1390" i="2" s="1"/>
  <c r="D1391" i="2" s="1"/>
  <c r="D1392" i="2" s="1"/>
  <c r="D1393" i="2" s="1"/>
  <c r="E1388" i="2"/>
  <c r="J1388" i="2"/>
  <c r="K1388" i="2"/>
  <c r="M1388" i="2"/>
  <c r="E1389" i="2"/>
  <c r="J1389" i="2"/>
  <c r="K1389" i="2"/>
  <c r="M1389" i="2"/>
  <c r="E1390" i="2"/>
  <c r="J1390" i="2"/>
  <c r="K1390" i="2"/>
  <c r="M1390" i="2"/>
  <c r="E1391" i="2"/>
  <c r="J1391" i="2"/>
  <c r="K1391" i="2"/>
  <c r="M1391" i="2"/>
  <c r="E1392" i="2"/>
  <c r="J1392" i="2"/>
  <c r="K1392" i="2"/>
  <c r="M1392" i="2"/>
  <c r="E1393" i="2"/>
  <c r="J1393" i="2"/>
  <c r="K1393" i="2"/>
  <c r="M1393" i="2"/>
  <c r="C1395" i="2"/>
  <c r="C1396" i="2" s="1"/>
  <c r="D1395" i="2"/>
  <c r="E1395" i="2"/>
  <c r="F1395" i="2"/>
  <c r="I1395" i="2"/>
  <c r="J1395" i="2"/>
  <c r="L1395" i="2"/>
  <c r="D1396" i="2"/>
  <c r="E1396" i="2"/>
  <c r="J1396" i="2"/>
  <c r="K1396" i="2"/>
  <c r="M1396" i="2"/>
  <c r="D1397" i="2"/>
  <c r="D1398" i="2" s="1"/>
  <c r="D1399" i="2" s="1"/>
  <c r="D1400" i="2" s="1"/>
  <c r="E1397" i="2"/>
  <c r="J1397" i="2"/>
  <c r="K1397" i="2"/>
  <c r="M1397" i="2"/>
  <c r="E1398" i="2"/>
  <c r="J1398" i="2"/>
  <c r="K1398" i="2"/>
  <c r="M1398" i="2"/>
  <c r="E1399" i="2"/>
  <c r="J1399" i="2"/>
  <c r="K1399" i="2"/>
  <c r="M1399" i="2"/>
  <c r="E1400" i="2"/>
  <c r="J1400" i="2"/>
  <c r="K1400" i="2"/>
  <c r="M1400" i="2"/>
  <c r="D1401" i="2"/>
  <c r="D1402" i="2"/>
  <c r="E1402" i="2"/>
  <c r="F1402" i="2"/>
  <c r="I1402" i="2"/>
  <c r="J1402" i="2"/>
  <c r="L1402" i="2"/>
  <c r="D1403" i="2"/>
  <c r="E1403" i="2"/>
  <c r="J1403" i="2"/>
  <c r="K1403" i="2"/>
  <c r="M1403" i="2"/>
  <c r="D1404" i="2"/>
  <c r="D1405" i="2" s="1"/>
  <c r="E1404" i="2"/>
  <c r="J1404" i="2"/>
  <c r="K1404" i="2"/>
  <c r="M1404" i="2"/>
  <c r="E1405" i="2"/>
  <c r="J1405" i="2"/>
  <c r="K1405" i="2"/>
  <c r="M1405" i="2"/>
  <c r="D1406" i="2"/>
  <c r="B1407" i="2"/>
  <c r="C1407" i="2"/>
  <c r="C1408" i="2" s="1"/>
  <c r="C1409" i="2" s="1"/>
  <c r="C1410" i="2" s="1"/>
  <c r="C1411" i="2" s="1"/>
  <c r="C1412" i="2" s="1"/>
  <c r="C1413" i="2" s="1"/>
  <c r="C1414" i="2" s="1"/>
  <c r="E1407" i="2"/>
  <c r="F1407" i="2"/>
  <c r="H1407" i="2"/>
  <c r="B1408" i="2"/>
  <c r="B1409" i="2" s="1"/>
  <c r="D1408" i="2"/>
  <c r="E1408" i="2"/>
  <c r="F1408" i="2"/>
  <c r="I1408" i="2"/>
  <c r="J1408" i="2"/>
  <c r="L1408" i="2"/>
  <c r="D1409" i="2"/>
  <c r="D1410" i="2" s="1"/>
  <c r="E1409" i="2"/>
  <c r="J1409" i="2"/>
  <c r="K1409" i="2"/>
  <c r="M1409" i="2"/>
  <c r="E1410" i="2"/>
  <c r="J1410" i="2"/>
  <c r="K1410" i="2"/>
  <c r="M1410" i="2"/>
  <c r="D1411" i="2"/>
  <c r="D1412" i="2" s="1"/>
  <c r="D1413" i="2" s="1"/>
  <c r="D1414" i="2" s="1"/>
  <c r="E1411" i="2"/>
  <c r="J1411" i="2"/>
  <c r="K1411" i="2"/>
  <c r="M1411" i="2"/>
  <c r="E1412" i="2"/>
  <c r="J1412" i="2"/>
  <c r="K1412" i="2"/>
  <c r="M1412" i="2"/>
  <c r="E1413" i="2"/>
  <c r="J1413" i="2"/>
  <c r="K1413" i="2"/>
  <c r="M1413" i="2"/>
  <c r="E1414" i="2"/>
  <c r="J1414" i="2"/>
  <c r="K1414" i="2"/>
  <c r="M1414" i="2"/>
  <c r="C1415" i="2"/>
  <c r="C1416" i="2" s="1"/>
  <c r="C1417" i="2" s="1"/>
  <c r="D1415" i="2"/>
  <c r="D1416" i="2"/>
  <c r="D1417" i="2" s="1"/>
  <c r="E1416" i="2"/>
  <c r="F1416" i="2"/>
  <c r="I1416" i="2"/>
  <c r="J1416" i="2"/>
  <c r="L1416" i="2"/>
  <c r="E1417" i="2"/>
  <c r="J1417" i="2"/>
  <c r="K1417" i="2"/>
  <c r="M1417" i="2"/>
  <c r="E1418" i="2"/>
  <c r="J1418" i="2"/>
  <c r="K1418" i="2"/>
  <c r="M1418" i="2"/>
  <c r="E1419" i="2"/>
  <c r="J1419" i="2"/>
  <c r="K1419" i="2"/>
  <c r="M1419" i="2"/>
  <c r="E1420" i="2"/>
  <c r="J1420" i="2"/>
  <c r="K1420" i="2"/>
  <c r="M1420" i="2"/>
  <c r="E1421" i="2"/>
  <c r="J1421" i="2"/>
  <c r="K1421" i="2"/>
  <c r="M1421" i="2"/>
  <c r="D1423" i="2"/>
  <c r="E1423" i="2"/>
  <c r="F1423" i="2"/>
  <c r="I1423" i="2"/>
  <c r="J1423" i="2"/>
  <c r="L1423" i="2"/>
  <c r="D1424" i="2"/>
  <c r="E1424" i="2"/>
  <c r="J1424" i="2"/>
  <c r="K1424" i="2"/>
  <c r="M1424" i="2"/>
  <c r="D1425" i="2"/>
  <c r="D1426" i="2" s="1"/>
  <c r="D1427" i="2" s="1"/>
  <c r="D1428" i="2" s="1"/>
  <c r="D1429" i="2" s="1"/>
  <c r="E1425" i="2"/>
  <c r="J1425" i="2"/>
  <c r="K1425" i="2"/>
  <c r="M1425" i="2"/>
  <c r="E1426" i="2"/>
  <c r="J1426" i="2"/>
  <c r="K1426" i="2"/>
  <c r="M1426" i="2"/>
  <c r="E1427" i="2"/>
  <c r="J1427" i="2"/>
  <c r="K1427" i="2"/>
  <c r="M1427" i="2"/>
  <c r="E1428" i="2"/>
  <c r="J1428" i="2"/>
  <c r="K1428" i="2"/>
  <c r="M1428" i="2"/>
  <c r="E1429" i="2"/>
  <c r="J1429" i="2"/>
  <c r="K1429" i="2"/>
  <c r="M1429" i="2"/>
  <c r="D1430" i="2"/>
  <c r="B1431" i="2"/>
  <c r="B1432" i="2" s="1"/>
  <c r="B1433" i="2" s="1"/>
  <c r="B1439" i="2" s="1"/>
  <c r="B1440" i="2" s="1"/>
  <c r="B1441" i="2" s="1"/>
  <c r="C1431" i="2"/>
  <c r="E1431" i="2"/>
  <c r="F1431" i="2"/>
  <c r="H1431" i="2"/>
  <c r="C1432" i="2"/>
  <c r="D1432" i="2"/>
  <c r="E1432" i="2"/>
  <c r="F1432" i="2"/>
  <c r="I1432" i="2"/>
  <c r="J1432" i="2"/>
  <c r="L1432" i="2"/>
  <c r="C1433" i="2"/>
  <c r="C1434" i="2" s="1"/>
  <c r="C1435" i="2" s="1"/>
  <c r="C1436" i="2" s="1"/>
  <c r="C1437" i="2" s="1"/>
  <c r="C1438" i="2" s="1"/>
  <c r="D1433" i="2"/>
  <c r="D1439" i="2" s="1"/>
  <c r="E1433" i="2"/>
  <c r="J1433" i="2"/>
  <c r="K1433" i="2"/>
  <c r="M1433" i="2"/>
  <c r="B1434" i="2"/>
  <c r="B1435" i="2" s="1"/>
  <c r="B1436" i="2" s="1"/>
  <c r="B1437" i="2" s="1"/>
  <c r="B1438" i="2" s="1"/>
  <c r="E1434" i="2"/>
  <c r="J1434" i="2"/>
  <c r="K1434" i="2"/>
  <c r="M1434" i="2"/>
  <c r="E1435" i="2"/>
  <c r="J1435" i="2"/>
  <c r="K1435" i="2"/>
  <c r="M1435" i="2"/>
  <c r="E1436" i="2"/>
  <c r="J1436" i="2"/>
  <c r="K1436" i="2"/>
  <c r="M1436" i="2"/>
  <c r="E1437" i="2"/>
  <c r="J1437" i="2"/>
  <c r="K1437" i="2"/>
  <c r="M1437" i="2"/>
  <c r="E1438" i="2"/>
  <c r="J1438" i="2"/>
  <c r="K1438" i="2"/>
  <c r="M1438" i="2"/>
  <c r="C1439" i="2"/>
  <c r="C1440" i="2" s="1"/>
  <c r="C1441" i="2" s="1"/>
  <c r="D1440" i="2"/>
  <c r="E1440" i="2"/>
  <c r="F1440" i="2"/>
  <c r="I1440" i="2"/>
  <c r="J1440" i="2"/>
  <c r="L1440" i="2"/>
  <c r="D1441" i="2"/>
  <c r="D1442" i="2" s="1"/>
  <c r="D1443" i="2" s="1"/>
  <c r="D1444" i="2" s="1"/>
  <c r="D1445" i="2" s="1"/>
  <c r="D1446" i="2" s="1"/>
  <c r="E1441" i="2"/>
  <c r="J1441" i="2"/>
  <c r="K1441" i="2"/>
  <c r="M1441" i="2"/>
  <c r="E1442" i="2"/>
  <c r="J1442" i="2"/>
  <c r="K1442" i="2"/>
  <c r="M1442" i="2"/>
  <c r="E1443" i="2"/>
  <c r="J1443" i="2"/>
  <c r="K1443" i="2"/>
  <c r="M1443" i="2"/>
  <c r="E1444" i="2"/>
  <c r="J1444" i="2"/>
  <c r="K1444" i="2"/>
  <c r="M1444" i="2"/>
  <c r="E1445" i="2"/>
  <c r="J1445" i="2"/>
  <c r="K1445" i="2"/>
  <c r="M1445" i="2"/>
  <c r="E1446" i="2"/>
  <c r="J1446" i="2"/>
  <c r="K1446" i="2"/>
  <c r="M1446" i="2"/>
  <c r="D1447" i="2"/>
  <c r="B1448" i="2"/>
  <c r="C1448" i="2"/>
  <c r="C1449" i="2" s="1"/>
  <c r="C1450" i="2" s="1"/>
  <c r="C1456" i="2" s="1"/>
  <c r="C1457" i="2" s="1"/>
  <c r="C1458" i="2" s="1"/>
  <c r="E1448" i="2"/>
  <c r="F1448" i="2"/>
  <c r="H1448" i="2"/>
  <c r="B1449" i="2"/>
  <c r="B1450" i="2" s="1"/>
  <c r="D1449" i="2"/>
  <c r="E1449" i="2"/>
  <c r="F1449" i="2"/>
  <c r="I1449" i="2"/>
  <c r="J1449" i="2"/>
  <c r="L1449" i="2"/>
  <c r="D1450" i="2"/>
  <c r="D1451" i="2" s="1"/>
  <c r="D1452" i="2" s="1"/>
  <c r="D1453" i="2" s="1"/>
  <c r="D1454" i="2" s="1"/>
  <c r="D1455" i="2" s="1"/>
  <c r="E1450" i="2"/>
  <c r="J1450" i="2"/>
  <c r="K1450" i="2"/>
  <c r="M1450" i="2"/>
  <c r="E1451" i="2"/>
  <c r="J1451" i="2"/>
  <c r="K1451" i="2"/>
  <c r="M1451" i="2"/>
  <c r="E1452" i="2"/>
  <c r="J1452" i="2"/>
  <c r="K1452" i="2"/>
  <c r="M1452" i="2"/>
  <c r="E1453" i="2"/>
  <c r="J1453" i="2"/>
  <c r="K1453" i="2"/>
  <c r="M1453" i="2"/>
  <c r="E1454" i="2"/>
  <c r="J1454" i="2"/>
  <c r="K1454" i="2"/>
  <c r="M1454" i="2"/>
  <c r="E1455" i="2"/>
  <c r="J1455" i="2"/>
  <c r="K1455" i="2"/>
  <c r="M1455" i="2"/>
  <c r="D1457" i="2"/>
  <c r="D1458" i="2" s="1"/>
  <c r="E1457" i="2"/>
  <c r="F1457" i="2"/>
  <c r="I1457" i="2"/>
  <c r="J1457" i="2"/>
  <c r="L1457" i="2"/>
  <c r="E1458" i="2"/>
  <c r="J1458" i="2"/>
  <c r="K1458" i="2"/>
  <c r="M1458" i="2"/>
  <c r="E1459" i="2"/>
  <c r="J1459" i="2"/>
  <c r="K1459" i="2"/>
  <c r="M1459" i="2"/>
  <c r="E1460" i="2"/>
  <c r="J1460" i="2"/>
  <c r="K1460" i="2"/>
  <c r="M1460" i="2"/>
  <c r="E1461" i="2"/>
  <c r="J1461" i="2"/>
  <c r="K1461" i="2"/>
  <c r="M1461" i="2"/>
  <c r="E1462" i="2"/>
  <c r="J1462" i="2"/>
  <c r="K1462" i="2"/>
  <c r="M1462" i="2"/>
  <c r="E1463" i="2"/>
  <c r="J1463" i="2"/>
  <c r="K1463" i="2"/>
  <c r="M1463" i="2"/>
  <c r="B1465" i="2"/>
  <c r="C1465" i="2"/>
  <c r="C1466" i="2" s="1"/>
  <c r="C1467" i="2" s="1"/>
  <c r="E1465" i="2"/>
  <c r="F1465" i="2"/>
  <c r="H1465" i="2"/>
  <c r="B1466" i="2"/>
  <c r="D1466" i="2"/>
  <c r="E1466" i="2"/>
  <c r="F1466" i="2"/>
  <c r="I1466" i="2"/>
  <c r="J1466" i="2"/>
  <c r="L1466" i="2"/>
  <c r="B1467" i="2"/>
  <c r="B1473" i="2" s="1"/>
  <c r="B1474" i="2" s="1"/>
  <c r="B1475" i="2" s="1"/>
  <c r="D1467" i="2"/>
  <c r="E1467" i="2"/>
  <c r="J1467" i="2"/>
  <c r="K1467" i="2"/>
  <c r="M1467" i="2"/>
  <c r="D1468" i="2"/>
  <c r="E1468" i="2"/>
  <c r="J1468" i="2"/>
  <c r="K1468" i="2"/>
  <c r="M1468" i="2"/>
  <c r="D1469" i="2"/>
  <c r="D1470" i="2" s="1"/>
  <c r="D1471" i="2" s="1"/>
  <c r="D1472" i="2" s="1"/>
  <c r="E1469" i="2"/>
  <c r="J1469" i="2"/>
  <c r="K1469" i="2"/>
  <c r="M1469" i="2"/>
  <c r="E1470" i="2"/>
  <c r="J1470" i="2"/>
  <c r="K1470" i="2"/>
  <c r="M1470" i="2"/>
  <c r="E1471" i="2"/>
  <c r="J1471" i="2"/>
  <c r="K1471" i="2"/>
  <c r="M1471" i="2"/>
  <c r="E1472" i="2"/>
  <c r="J1472" i="2"/>
  <c r="K1472" i="2"/>
  <c r="M1472" i="2"/>
  <c r="D1473" i="2"/>
  <c r="D1474" i="2"/>
  <c r="D1475" i="2" s="1"/>
  <c r="E1474" i="2"/>
  <c r="F1474" i="2"/>
  <c r="I1474" i="2"/>
  <c r="J1474" i="2"/>
  <c r="L1474" i="2"/>
  <c r="E1475" i="2"/>
  <c r="J1475" i="2"/>
  <c r="K1475" i="2"/>
  <c r="M1475" i="2"/>
  <c r="E1476" i="2"/>
  <c r="J1476" i="2"/>
  <c r="K1476" i="2"/>
  <c r="M1476" i="2"/>
  <c r="E1477" i="2"/>
  <c r="J1477" i="2"/>
  <c r="K1477" i="2"/>
  <c r="M1477" i="2"/>
  <c r="E1478" i="2"/>
  <c r="J1478" i="2"/>
  <c r="K1478" i="2"/>
  <c r="M1478" i="2"/>
  <c r="E1479" i="2"/>
  <c r="J1479" i="2"/>
  <c r="K1479" i="2"/>
  <c r="M1479" i="2"/>
  <c r="E1480" i="2"/>
  <c r="J1480" i="2"/>
  <c r="K1480" i="2"/>
  <c r="M1480" i="2"/>
  <c r="B1482" i="2"/>
  <c r="C1482" i="2"/>
  <c r="E1482" i="2"/>
  <c r="F1482" i="2"/>
  <c r="H1482" i="2"/>
  <c r="B1483" i="2"/>
  <c r="C1483" i="2"/>
  <c r="D1483" i="2"/>
  <c r="E1483" i="2"/>
  <c r="F1483" i="2"/>
  <c r="I1483" i="2"/>
  <c r="J1483" i="2"/>
  <c r="L1483" i="2"/>
  <c r="B1484" i="2"/>
  <c r="B1485" i="2" s="1"/>
  <c r="C1484" i="2"/>
  <c r="C1485" i="2" s="1"/>
  <c r="C1486" i="2" s="1"/>
  <c r="D1484" i="2"/>
  <c r="D1487" i="2" s="1"/>
  <c r="E1484" i="2"/>
  <c r="J1484" i="2"/>
  <c r="K1484" i="2"/>
  <c r="M1484" i="2"/>
  <c r="E1485" i="2"/>
  <c r="J1485" i="2"/>
  <c r="K1485" i="2"/>
  <c r="M1485" i="2"/>
  <c r="B1486" i="2"/>
  <c r="E1486" i="2"/>
  <c r="J1486" i="2"/>
  <c r="K1486" i="2"/>
  <c r="M1486" i="2"/>
  <c r="B1487" i="2"/>
  <c r="B1488" i="2"/>
  <c r="B1489" i="2" s="1"/>
  <c r="B1490" i="2" s="1"/>
  <c r="C1488" i="2"/>
  <c r="E1488" i="2"/>
  <c r="F1488" i="2"/>
  <c r="H1488" i="2"/>
  <c r="C1489" i="2"/>
  <c r="D1489" i="2"/>
  <c r="E1489" i="2"/>
  <c r="F1489" i="2"/>
  <c r="I1489" i="2"/>
  <c r="J1489" i="2"/>
  <c r="L1489" i="2"/>
  <c r="C1490" i="2"/>
  <c r="C1491" i="2" s="1"/>
  <c r="C1492" i="2" s="1"/>
  <c r="C1493" i="2" s="1"/>
  <c r="C1494" i="2" s="1"/>
  <c r="D1490" i="2"/>
  <c r="E1490" i="2"/>
  <c r="J1490" i="2"/>
  <c r="K1490" i="2"/>
  <c r="M1490" i="2"/>
  <c r="D1491" i="2"/>
  <c r="D1492" i="2" s="1"/>
  <c r="D1493" i="2" s="1"/>
  <c r="D1494" i="2" s="1"/>
  <c r="E1491" i="2"/>
  <c r="J1491" i="2"/>
  <c r="K1491" i="2"/>
  <c r="M1491" i="2"/>
  <c r="E1492" i="2"/>
  <c r="J1492" i="2"/>
  <c r="K1492" i="2"/>
  <c r="M1492" i="2"/>
  <c r="E1493" i="2"/>
  <c r="J1493" i="2"/>
  <c r="K1493" i="2"/>
  <c r="M1493" i="2"/>
  <c r="E1494" i="2"/>
  <c r="J1494" i="2"/>
  <c r="K1494" i="2"/>
  <c r="M1494" i="2"/>
  <c r="C1495" i="2"/>
  <c r="C1496" i="2" s="1"/>
  <c r="C1497" i="2" s="1"/>
  <c r="D1495" i="2"/>
  <c r="D1496" i="2"/>
  <c r="D1497" i="2" s="1"/>
  <c r="E1496" i="2"/>
  <c r="F1496" i="2"/>
  <c r="I1496" i="2"/>
  <c r="J1496" i="2"/>
  <c r="L1496" i="2"/>
  <c r="E1497" i="2"/>
  <c r="J1497" i="2"/>
  <c r="K1497" i="2"/>
  <c r="M1497" i="2"/>
  <c r="E1498" i="2"/>
  <c r="J1498" i="2"/>
  <c r="K1498" i="2"/>
  <c r="M1498" i="2"/>
  <c r="E1499" i="2"/>
  <c r="J1499" i="2"/>
  <c r="K1499" i="2"/>
  <c r="M1499" i="2"/>
  <c r="E1500" i="2"/>
  <c r="J1500" i="2"/>
  <c r="K1500" i="2"/>
  <c r="M1500" i="2"/>
  <c r="E1501" i="2"/>
  <c r="J1501" i="2"/>
  <c r="K1501" i="2"/>
  <c r="M1501" i="2"/>
  <c r="B1503" i="2"/>
  <c r="B1504" i="2" s="1"/>
  <c r="B1505" i="2" s="1"/>
  <c r="C1503" i="2"/>
  <c r="C1504" i="2" s="1"/>
  <c r="C1505" i="2" s="1"/>
  <c r="C1506" i="2" s="1"/>
  <c r="C1507" i="2" s="1"/>
  <c r="C1508" i="2" s="1"/>
  <c r="C1509" i="2" s="1"/>
  <c r="E1503" i="2"/>
  <c r="F1503" i="2"/>
  <c r="H1503" i="2"/>
  <c r="D1504" i="2"/>
  <c r="D1505" i="2" s="1"/>
  <c r="E1504" i="2"/>
  <c r="F1504" i="2"/>
  <c r="I1504" i="2"/>
  <c r="J1504" i="2"/>
  <c r="L1504" i="2"/>
  <c r="E1505" i="2"/>
  <c r="J1505" i="2"/>
  <c r="K1505" i="2"/>
  <c r="M1505" i="2"/>
  <c r="E1506" i="2"/>
  <c r="J1506" i="2"/>
  <c r="K1506" i="2"/>
  <c r="M1506" i="2"/>
  <c r="E1507" i="2"/>
  <c r="J1507" i="2"/>
  <c r="K1507" i="2"/>
  <c r="M1507" i="2"/>
  <c r="E1508" i="2"/>
  <c r="J1508" i="2"/>
  <c r="K1508" i="2"/>
  <c r="M1508" i="2"/>
  <c r="E1509" i="2"/>
  <c r="J1509" i="2"/>
  <c r="K1509" i="2"/>
  <c r="M1509" i="2"/>
  <c r="D1511" i="2"/>
  <c r="E1511" i="2"/>
  <c r="F1511" i="2"/>
  <c r="I1511" i="2"/>
  <c r="J1511" i="2"/>
  <c r="L1511" i="2"/>
  <c r="D1512" i="2"/>
  <c r="D1515" i="2" s="1"/>
  <c r="E1512" i="2"/>
  <c r="J1512" i="2"/>
  <c r="K1512" i="2"/>
  <c r="M1512" i="2"/>
  <c r="D1513" i="2"/>
  <c r="D1514" i="2" s="1"/>
  <c r="E1513" i="2"/>
  <c r="J1513" i="2"/>
  <c r="K1513" i="2"/>
  <c r="M1513" i="2"/>
  <c r="E1514" i="2"/>
  <c r="J1514" i="2"/>
  <c r="K1514" i="2"/>
  <c r="M1514" i="2"/>
  <c r="D1516" i="2"/>
  <c r="E1516" i="2"/>
  <c r="F1516" i="2"/>
  <c r="I1516" i="2"/>
  <c r="J1516" i="2"/>
  <c r="L1516" i="2"/>
  <c r="D1517" i="2"/>
  <c r="D1518" i="2" s="1"/>
  <c r="D1519" i="2" s="1"/>
  <c r="D1520" i="2" s="1"/>
  <c r="D1521" i="2" s="1"/>
  <c r="D1522" i="2" s="1"/>
  <c r="E1517" i="2"/>
  <c r="J1517" i="2"/>
  <c r="K1517" i="2"/>
  <c r="M1517" i="2"/>
  <c r="E1518" i="2"/>
  <c r="J1518" i="2"/>
  <c r="K1518" i="2"/>
  <c r="M1518" i="2"/>
  <c r="E1519" i="2"/>
  <c r="J1519" i="2"/>
  <c r="K1519" i="2"/>
  <c r="M1519" i="2"/>
  <c r="E1520" i="2"/>
  <c r="J1520" i="2"/>
  <c r="K1520" i="2"/>
  <c r="M1520" i="2"/>
  <c r="E1521" i="2"/>
  <c r="J1521" i="2"/>
  <c r="K1521" i="2"/>
  <c r="M1521" i="2"/>
  <c r="E1522" i="2"/>
  <c r="J1522" i="2"/>
  <c r="K1522" i="2"/>
  <c r="M1522" i="2"/>
  <c r="D1523" i="2"/>
  <c r="B1524" i="2"/>
  <c r="B1525" i="2" s="1"/>
  <c r="B1526" i="2" s="1"/>
  <c r="C1524" i="2"/>
  <c r="C1525" i="2" s="1"/>
  <c r="C1526" i="2" s="1"/>
  <c r="E1524" i="2"/>
  <c r="F1524" i="2"/>
  <c r="H1524" i="2"/>
  <c r="D1525" i="2"/>
  <c r="D1526" i="2" s="1"/>
  <c r="E1525" i="2"/>
  <c r="F1525" i="2"/>
  <c r="I1525" i="2"/>
  <c r="J1525" i="2"/>
  <c r="L1525" i="2"/>
  <c r="E1526" i="2"/>
  <c r="J1526" i="2"/>
  <c r="K1526" i="2"/>
  <c r="M1526" i="2"/>
  <c r="C1527" i="2"/>
  <c r="C1528" i="2" s="1"/>
  <c r="E1527" i="2"/>
  <c r="J1527" i="2"/>
  <c r="K1527" i="2"/>
  <c r="M1527" i="2"/>
  <c r="E1528" i="2"/>
  <c r="J1528" i="2"/>
  <c r="K1528" i="2"/>
  <c r="M1528" i="2"/>
  <c r="C1529" i="2"/>
  <c r="C1530" i="2" s="1"/>
  <c r="C1531" i="2" s="1"/>
  <c r="C1537" i="2" s="1"/>
  <c r="C1538" i="2" s="1"/>
  <c r="C1539" i="2" s="1"/>
  <c r="D1530" i="2"/>
  <c r="D1531" i="2" s="1"/>
  <c r="E1530" i="2"/>
  <c r="F1530" i="2"/>
  <c r="I1530" i="2"/>
  <c r="J1530" i="2"/>
  <c r="L1530" i="2"/>
  <c r="E1531" i="2"/>
  <c r="J1531" i="2"/>
  <c r="K1531" i="2"/>
  <c r="M1531" i="2"/>
  <c r="C1532" i="2"/>
  <c r="C1533" i="2" s="1"/>
  <c r="C1534" i="2" s="1"/>
  <c r="C1535" i="2" s="1"/>
  <c r="C1536" i="2" s="1"/>
  <c r="E1532" i="2"/>
  <c r="J1532" i="2"/>
  <c r="K1532" i="2"/>
  <c r="M1532" i="2"/>
  <c r="E1533" i="2"/>
  <c r="J1533" i="2"/>
  <c r="K1533" i="2"/>
  <c r="M1533" i="2"/>
  <c r="E1534" i="2"/>
  <c r="J1534" i="2"/>
  <c r="K1534" i="2"/>
  <c r="M1534" i="2"/>
  <c r="E1535" i="2"/>
  <c r="J1535" i="2"/>
  <c r="K1535" i="2"/>
  <c r="M1535" i="2"/>
  <c r="E1536" i="2"/>
  <c r="J1536" i="2"/>
  <c r="K1536" i="2"/>
  <c r="M1536" i="2"/>
  <c r="D1538" i="2"/>
  <c r="E1538" i="2"/>
  <c r="F1538" i="2"/>
  <c r="I1538" i="2"/>
  <c r="J1538" i="2"/>
  <c r="L1538" i="2"/>
  <c r="D1539" i="2"/>
  <c r="D1545" i="2" s="1"/>
  <c r="E1539" i="2"/>
  <c r="J1539" i="2"/>
  <c r="K1539" i="2"/>
  <c r="M1539" i="2"/>
  <c r="D1540" i="2"/>
  <c r="D1541" i="2" s="1"/>
  <c r="D1542" i="2" s="1"/>
  <c r="D1543" i="2" s="1"/>
  <c r="D1544" i="2" s="1"/>
  <c r="E1540" i="2"/>
  <c r="J1540" i="2"/>
  <c r="K1540" i="2"/>
  <c r="M1540" i="2"/>
  <c r="E1541" i="2"/>
  <c r="J1541" i="2"/>
  <c r="K1541" i="2"/>
  <c r="M1541" i="2"/>
  <c r="E1542" i="2"/>
  <c r="J1542" i="2"/>
  <c r="K1542" i="2"/>
  <c r="M1542" i="2"/>
  <c r="E1543" i="2"/>
  <c r="J1543" i="2"/>
  <c r="K1543" i="2"/>
  <c r="M1543" i="2"/>
  <c r="E1544" i="2"/>
  <c r="J1544" i="2"/>
  <c r="K1544" i="2"/>
  <c r="M1544" i="2"/>
  <c r="D1546" i="2"/>
  <c r="E1546" i="2"/>
  <c r="F1546" i="2"/>
  <c r="I1546" i="2"/>
  <c r="J1546" i="2"/>
  <c r="L1546" i="2"/>
  <c r="D1547" i="2"/>
  <c r="E1547" i="2"/>
  <c r="J1547" i="2"/>
  <c r="K1547" i="2"/>
  <c r="M1547" i="2"/>
  <c r="D1548" i="2"/>
  <c r="E1548" i="2"/>
  <c r="J1548" i="2"/>
  <c r="K1548" i="2"/>
  <c r="M1548" i="2"/>
  <c r="D1549" i="2"/>
  <c r="D1550" i="2" s="1"/>
  <c r="D1551" i="2" s="1"/>
  <c r="E1549" i="2"/>
  <c r="J1549" i="2"/>
  <c r="K1549" i="2"/>
  <c r="M1549" i="2"/>
  <c r="E1550" i="2"/>
  <c r="J1550" i="2"/>
  <c r="K1550" i="2"/>
  <c r="M1550" i="2"/>
  <c r="E1551" i="2"/>
  <c r="J1551" i="2"/>
  <c r="K1551" i="2"/>
  <c r="M1551" i="2"/>
  <c r="D1552" i="2"/>
  <c r="B1553" i="2"/>
  <c r="B1554" i="2" s="1"/>
  <c r="B1555" i="2" s="1"/>
  <c r="B1561" i="2" s="1"/>
  <c r="B1562" i="2" s="1"/>
  <c r="B1563" i="2" s="1"/>
  <c r="C1553" i="2"/>
  <c r="E1553" i="2"/>
  <c r="F1553" i="2"/>
  <c r="H1553" i="2"/>
  <c r="C1554" i="2"/>
  <c r="D1554" i="2"/>
  <c r="D1555" i="2" s="1"/>
  <c r="E1554" i="2"/>
  <c r="F1554" i="2"/>
  <c r="I1554" i="2"/>
  <c r="J1554" i="2"/>
  <c r="L1554" i="2"/>
  <c r="C1555" i="2"/>
  <c r="C1556" i="2" s="1"/>
  <c r="C1557" i="2" s="1"/>
  <c r="C1558" i="2" s="1"/>
  <c r="C1559" i="2" s="1"/>
  <c r="C1560" i="2" s="1"/>
  <c r="E1555" i="2"/>
  <c r="J1555" i="2"/>
  <c r="K1555" i="2"/>
  <c r="M1555" i="2"/>
  <c r="B1556" i="2"/>
  <c r="B1557" i="2" s="1"/>
  <c r="B1558" i="2" s="1"/>
  <c r="B1559" i="2" s="1"/>
  <c r="B1560" i="2" s="1"/>
  <c r="E1556" i="2"/>
  <c r="J1556" i="2"/>
  <c r="K1556" i="2"/>
  <c r="M1556" i="2"/>
  <c r="E1557" i="2"/>
  <c r="J1557" i="2"/>
  <c r="K1557" i="2"/>
  <c r="M1557" i="2"/>
  <c r="E1558" i="2"/>
  <c r="J1558" i="2"/>
  <c r="K1558" i="2"/>
  <c r="M1558" i="2"/>
  <c r="E1559" i="2"/>
  <c r="J1559" i="2"/>
  <c r="K1559" i="2"/>
  <c r="M1559" i="2"/>
  <c r="E1560" i="2"/>
  <c r="J1560" i="2"/>
  <c r="K1560" i="2"/>
  <c r="M1560" i="2"/>
  <c r="D1562" i="2"/>
  <c r="E1562" i="2"/>
  <c r="F1562" i="2"/>
  <c r="I1562" i="2"/>
  <c r="J1562" i="2"/>
  <c r="L1562" i="2"/>
  <c r="D1563" i="2"/>
  <c r="E1563" i="2"/>
  <c r="J1563" i="2"/>
  <c r="K1563" i="2"/>
  <c r="M1563" i="2"/>
  <c r="D1564" i="2"/>
  <c r="D1565" i="2" s="1"/>
  <c r="D1566" i="2" s="1"/>
  <c r="D1567" i="2" s="1"/>
  <c r="D1568" i="2" s="1"/>
  <c r="E1564" i="2"/>
  <c r="J1564" i="2"/>
  <c r="K1564" i="2"/>
  <c r="M1564" i="2"/>
  <c r="E1565" i="2"/>
  <c r="J1565" i="2"/>
  <c r="K1565" i="2"/>
  <c r="M1565" i="2"/>
  <c r="E1566" i="2"/>
  <c r="J1566" i="2"/>
  <c r="K1566" i="2"/>
  <c r="M1566" i="2"/>
  <c r="E1567" i="2"/>
  <c r="J1567" i="2"/>
  <c r="K1567" i="2"/>
  <c r="M1567" i="2"/>
  <c r="E1568" i="2"/>
  <c r="J1568" i="2"/>
  <c r="K1568" i="2"/>
  <c r="M1568" i="2"/>
  <c r="D1569" i="2"/>
  <c r="D1570" i="2"/>
  <c r="E1570" i="2"/>
  <c r="F1570" i="2"/>
  <c r="I1570" i="2"/>
  <c r="J1570" i="2"/>
  <c r="L1570" i="2"/>
  <c r="D1571" i="2"/>
  <c r="D1576" i="2" s="1"/>
  <c r="E1571" i="2"/>
  <c r="J1571" i="2"/>
  <c r="K1571" i="2"/>
  <c r="M1571" i="2"/>
  <c r="E1572" i="2"/>
  <c r="J1572" i="2"/>
  <c r="K1572" i="2"/>
  <c r="M1572" i="2"/>
  <c r="E1573" i="2"/>
  <c r="J1573" i="2"/>
  <c r="K1573" i="2"/>
  <c r="M1573" i="2"/>
  <c r="E1574" i="2"/>
  <c r="J1574" i="2"/>
  <c r="K1574" i="2"/>
  <c r="M1574" i="2"/>
  <c r="E1575" i="2"/>
  <c r="J1575" i="2"/>
  <c r="K1575" i="2"/>
  <c r="M1575" i="2"/>
  <c r="D1577" i="2"/>
  <c r="E1577" i="2"/>
  <c r="F1577" i="2"/>
  <c r="I1577" i="2"/>
  <c r="J1577" i="2"/>
  <c r="L1577" i="2"/>
  <c r="D1578" i="2"/>
  <c r="D1579" i="2" s="1"/>
  <c r="D1580" i="2" s="1"/>
  <c r="D1581" i="2" s="1"/>
  <c r="D1582" i="2" s="1"/>
  <c r="E1578" i="2"/>
  <c r="J1578" i="2"/>
  <c r="K1578" i="2"/>
  <c r="M1578" i="2"/>
  <c r="E1579" i="2"/>
  <c r="J1579" i="2"/>
  <c r="K1579" i="2"/>
  <c r="M1579" i="2"/>
  <c r="E1580" i="2"/>
  <c r="J1580" i="2"/>
  <c r="K1580" i="2"/>
  <c r="M1580" i="2"/>
  <c r="E1581" i="2"/>
  <c r="J1581" i="2"/>
  <c r="K1581" i="2"/>
  <c r="M1581" i="2"/>
  <c r="E1582" i="2"/>
  <c r="J1582" i="2"/>
  <c r="K1582" i="2"/>
  <c r="M1582" i="2"/>
  <c r="D1583" i="2"/>
  <c r="B1584" i="2"/>
  <c r="B1585" i="2" s="1"/>
  <c r="B1586" i="2" s="1"/>
  <c r="C1584" i="2"/>
  <c r="E1584" i="2"/>
  <c r="F1584" i="2"/>
  <c r="H1584" i="2"/>
  <c r="C1585" i="2"/>
  <c r="D1585" i="2"/>
  <c r="E1585" i="2"/>
  <c r="F1585" i="2"/>
  <c r="I1585" i="2"/>
  <c r="J1585" i="2"/>
  <c r="L1585" i="2"/>
  <c r="C1586" i="2"/>
  <c r="C1589" i="2" s="1"/>
  <c r="D1586" i="2"/>
  <c r="D1587" i="2" s="1"/>
  <c r="D1588" i="2" s="1"/>
  <c r="E1586" i="2"/>
  <c r="J1586" i="2"/>
  <c r="K1586" i="2"/>
  <c r="M1586" i="2"/>
  <c r="E1587" i="2"/>
  <c r="J1587" i="2"/>
  <c r="K1587" i="2"/>
  <c r="M1587" i="2"/>
  <c r="E1588" i="2"/>
  <c r="J1588" i="2"/>
  <c r="K1588" i="2"/>
  <c r="M1588" i="2"/>
  <c r="B1590" i="2"/>
  <c r="C1590" i="2"/>
  <c r="C1591" i="2" s="1"/>
  <c r="C1592" i="2" s="1"/>
  <c r="E1590" i="2"/>
  <c r="F1590" i="2"/>
  <c r="H1590" i="2"/>
  <c r="B1591" i="2"/>
  <c r="D1591" i="2"/>
  <c r="E1591" i="2"/>
  <c r="F1591" i="2"/>
  <c r="I1591" i="2"/>
  <c r="J1591" i="2"/>
  <c r="L1591" i="2"/>
  <c r="B1592" i="2"/>
  <c r="B1593" i="2" s="1"/>
  <c r="B1594" i="2" s="1"/>
  <c r="B1595" i="2" s="1"/>
  <c r="B1596" i="2" s="1"/>
  <c r="B1597" i="2" s="1"/>
  <c r="D1592" i="2"/>
  <c r="D1598" i="2" s="1"/>
  <c r="E1592" i="2"/>
  <c r="J1592" i="2"/>
  <c r="K1592" i="2"/>
  <c r="M1592" i="2"/>
  <c r="E1593" i="2"/>
  <c r="J1593" i="2"/>
  <c r="K1593" i="2"/>
  <c r="M1593" i="2"/>
  <c r="E1594" i="2"/>
  <c r="J1594" i="2"/>
  <c r="K1594" i="2"/>
  <c r="M1594" i="2"/>
  <c r="E1595" i="2"/>
  <c r="J1595" i="2"/>
  <c r="K1595" i="2"/>
  <c r="M1595" i="2"/>
  <c r="E1596" i="2"/>
  <c r="J1596" i="2"/>
  <c r="K1596" i="2"/>
  <c r="M1596" i="2"/>
  <c r="E1597" i="2"/>
  <c r="J1597" i="2"/>
  <c r="K1597" i="2"/>
  <c r="M1597" i="2"/>
  <c r="B1598" i="2"/>
  <c r="B1599" i="2"/>
  <c r="D1599" i="2"/>
  <c r="E1599" i="2"/>
  <c r="F1599" i="2"/>
  <c r="I1599" i="2"/>
  <c r="J1599" i="2"/>
  <c r="L1599" i="2"/>
  <c r="B1600" i="2"/>
  <c r="B1601" i="2" s="1"/>
  <c r="B1602" i="2" s="1"/>
  <c r="B1603" i="2" s="1"/>
  <c r="B1604" i="2" s="1"/>
  <c r="D1600" i="2"/>
  <c r="E1600" i="2"/>
  <c r="J1600" i="2"/>
  <c r="K1600" i="2"/>
  <c r="M1600" i="2"/>
  <c r="D1601" i="2"/>
  <c r="E1601" i="2"/>
  <c r="J1601" i="2"/>
  <c r="K1601" i="2"/>
  <c r="M1601" i="2"/>
  <c r="D1602" i="2"/>
  <c r="D1603" i="2" s="1"/>
  <c r="D1604" i="2" s="1"/>
  <c r="E1602" i="2"/>
  <c r="J1602" i="2"/>
  <c r="K1602" i="2"/>
  <c r="M1602" i="2"/>
  <c r="E1603" i="2"/>
  <c r="J1603" i="2"/>
  <c r="K1603" i="2"/>
  <c r="M1603" i="2"/>
  <c r="E1604" i="2"/>
  <c r="J1604" i="2"/>
  <c r="K1604" i="2"/>
  <c r="M1604" i="2"/>
  <c r="D1605" i="2"/>
  <c r="D1606" i="2"/>
  <c r="E1606" i="2"/>
  <c r="F1606" i="2"/>
  <c r="I1606" i="2"/>
  <c r="J1606" i="2"/>
  <c r="L1606" i="2"/>
  <c r="D1607" i="2"/>
  <c r="D1608" i="2" s="1"/>
  <c r="D1609" i="2" s="1"/>
  <c r="D1610" i="2" s="1"/>
  <c r="D1611" i="2" s="1"/>
  <c r="D1612" i="2" s="1"/>
  <c r="E1607" i="2"/>
  <c r="J1607" i="2"/>
  <c r="K1607" i="2"/>
  <c r="M1607" i="2"/>
  <c r="E1608" i="2"/>
  <c r="J1608" i="2"/>
  <c r="K1608" i="2"/>
  <c r="M1608" i="2"/>
  <c r="E1609" i="2"/>
  <c r="J1609" i="2"/>
  <c r="K1609" i="2"/>
  <c r="M1609" i="2"/>
  <c r="E1610" i="2"/>
  <c r="J1610" i="2"/>
  <c r="K1610" i="2"/>
  <c r="M1610" i="2"/>
  <c r="E1611" i="2"/>
  <c r="J1611" i="2"/>
  <c r="K1611" i="2"/>
  <c r="M1611" i="2"/>
  <c r="E1612" i="2"/>
  <c r="J1612" i="2"/>
  <c r="K1612" i="2"/>
  <c r="M1612" i="2"/>
  <c r="B1614" i="2"/>
  <c r="C1614" i="2"/>
  <c r="E1614" i="2"/>
  <c r="F1614" i="2"/>
  <c r="H1614" i="2"/>
  <c r="B1615" i="2"/>
  <c r="C1615" i="2"/>
  <c r="D1615" i="2"/>
  <c r="E1615" i="2"/>
  <c r="F1615" i="2"/>
  <c r="I1615" i="2"/>
  <c r="J1615" i="2"/>
  <c r="L1615" i="2"/>
  <c r="B1616" i="2"/>
  <c r="B1617" i="2" s="1"/>
  <c r="B1618" i="2" s="1"/>
  <c r="C1616" i="2"/>
  <c r="C1619" i="2" s="1"/>
  <c r="C1620" i="2" s="1"/>
  <c r="C1621" i="2" s="1"/>
  <c r="D1616" i="2"/>
  <c r="E1616" i="2"/>
  <c r="J1616" i="2"/>
  <c r="K1616" i="2"/>
  <c r="M1616" i="2"/>
  <c r="C1617" i="2"/>
  <c r="C1618" i="2" s="1"/>
  <c r="D1617" i="2"/>
  <c r="E1617" i="2"/>
  <c r="J1617" i="2"/>
  <c r="K1617" i="2"/>
  <c r="M1617" i="2"/>
  <c r="D1618" i="2"/>
  <c r="E1618" i="2"/>
  <c r="J1618" i="2"/>
  <c r="K1618" i="2"/>
  <c r="M1618" i="2"/>
  <c r="D1619" i="2"/>
  <c r="D1620" i="2"/>
  <c r="E1620" i="2"/>
  <c r="F1620" i="2"/>
  <c r="I1620" i="2"/>
  <c r="J1620" i="2"/>
  <c r="L1620" i="2"/>
  <c r="D1621" i="2"/>
  <c r="E1621" i="2"/>
  <c r="J1621" i="2"/>
  <c r="K1621" i="2"/>
  <c r="M1621" i="2"/>
  <c r="D1622" i="2"/>
  <c r="E1622" i="2"/>
  <c r="J1622" i="2"/>
  <c r="K1622" i="2"/>
  <c r="M1622" i="2"/>
  <c r="D1623" i="2"/>
  <c r="D1624" i="2" s="1"/>
  <c r="D1625" i="2" s="1"/>
  <c r="E1623" i="2"/>
  <c r="J1623" i="2"/>
  <c r="K1623" i="2"/>
  <c r="M1623" i="2"/>
  <c r="E1624" i="2"/>
  <c r="J1624" i="2"/>
  <c r="K1624" i="2"/>
  <c r="M1624" i="2"/>
  <c r="E1625" i="2"/>
  <c r="J1625" i="2"/>
  <c r="K1625" i="2"/>
  <c r="M1625" i="2"/>
  <c r="D1626" i="2"/>
  <c r="B1627" i="2"/>
  <c r="C1627" i="2"/>
  <c r="C1628" i="2" s="1"/>
  <c r="C1629" i="2" s="1"/>
  <c r="E1627" i="2"/>
  <c r="F1627" i="2"/>
  <c r="H1627" i="2"/>
  <c r="B1628" i="2"/>
  <c r="D1628" i="2"/>
  <c r="E1628" i="2"/>
  <c r="F1628" i="2"/>
  <c r="I1628" i="2"/>
  <c r="J1628" i="2"/>
  <c r="L1628" i="2"/>
  <c r="B1629" i="2"/>
  <c r="B1630" i="2" s="1"/>
  <c r="B1631" i="2" s="1"/>
  <c r="B1632" i="2" s="1"/>
  <c r="B1633" i="2" s="1"/>
  <c r="D1629" i="2"/>
  <c r="D1630" i="2" s="1"/>
  <c r="D1631" i="2" s="1"/>
  <c r="D1632" i="2" s="1"/>
  <c r="D1633" i="2" s="1"/>
  <c r="E1629" i="2"/>
  <c r="J1629" i="2"/>
  <c r="K1629" i="2"/>
  <c r="M1629" i="2"/>
  <c r="E1630" i="2"/>
  <c r="J1630" i="2"/>
  <c r="K1630" i="2"/>
  <c r="M1630" i="2"/>
  <c r="E1631" i="2"/>
  <c r="J1631" i="2"/>
  <c r="K1631" i="2"/>
  <c r="M1631" i="2"/>
  <c r="E1632" i="2"/>
  <c r="J1632" i="2"/>
  <c r="K1632" i="2"/>
  <c r="M1632" i="2"/>
  <c r="E1633" i="2"/>
  <c r="J1633" i="2"/>
  <c r="K1633" i="2"/>
  <c r="M1633" i="2"/>
  <c r="D1634" i="2"/>
  <c r="D1635" i="2"/>
  <c r="E1635" i="2"/>
  <c r="F1635" i="2"/>
  <c r="I1635" i="2"/>
  <c r="J1635" i="2"/>
  <c r="L1635" i="2"/>
  <c r="D1636" i="2"/>
  <c r="D1637" i="2" s="1"/>
  <c r="D1638" i="2" s="1"/>
  <c r="D1639" i="2" s="1"/>
  <c r="D1640" i="2" s="1"/>
  <c r="D1641" i="2" s="1"/>
  <c r="E1636" i="2"/>
  <c r="J1636" i="2"/>
  <c r="K1636" i="2"/>
  <c r="M1636" i="2"/>
  <c r="E1637" i="2"/>
  <c r="J1637" i="2"/>
  <c r="K1637" i="2"/>
  <c r="M1637" i="2"/>
  <c r="E1638" i="2"/>
  <c r="J1638" i="2"/>
  <c r="K1638" i="2"/>
  <c r="M1638" i="2"/>
  <c r="E1639" i="2"/>
  <c r="J1639" i="2"/>
  <c r="K1639" i="2"/>
  <c r="M1639" i="2"/>
  <c r="E1640" i="2"/>
  <c r="J1640" i="2"/>
  <c r="K1640" i="2"/>
  <c r="M1640" i="2"/>
  <c r="E1641" i="2"/>
  <c r="J1641" i="2"/>
  <c r="K1641" i="2"/>
  <c r="M1641" i="2"/>
  <c r="D1642" i="2"/>
  <c r="D1643" i="2"/>
  <c r="E1643" i="2"/>
  <c r="F1643" i="2"/>
  <c r="I1643" i="2"/>
  <c r="J1643" i="2"/>
  <c r="L1643" i="2"/>
  <c r="D1644" i="2"/>
  <c r="D1645" i="2" s="1"/>
  <c r="D1646" i="2" s="1"/>
  <c r="D1647" i="2" s="1"/>
  <c r="D1648" i="2" s="1"/>
  <c r="E1644" i="2"/>
  <c r="J1644" i="2"/>
  <c r="K1644" i="2"/>
  <c r="M1644" i="2"/>
  <c r="E1645" i="2"/>
  <c r="J1645" i="2"/>
  <c r="K1645" i="2"/>
  <c r="M1645" i="2"/>
  <c r="E1646" i="2"/>
  <c r="J1646" i="2"/>
  <c r="K1646" i="2"/>
  <c r="M1646" i="2"/>
  <c r="E1647" i="2"/>
  <c r="J1647" i="2"/>
  <c r="K1647" i="2"/>
  <c r="M1647" i="2"/>
  <c r="E1648" i="2"/>
  <c r="J1648" i="2"/>
  <c r="K1648" i="2"/>
  <c r="M1648" i="2"/>
  <c r="B1650" i="2"/>
  <c r="C1650" i="2"/>
  <c r="C1651" i="2" s="1"/>
  <c r="C1652" i="2" s="1"/>
  <c r="E1650" i="2"/>
  <c r="F1650" i="2"/>
  <c r="H1650" i="2"/>
  <c r="B1651" i="2"/>
  <c r="D1651" i="2"/>
  <c r="E1651" i="2"/>
  <c r="F1651" i="2"/>
  <c r="I1651" i="2"/>
  <c r="J1651" i="2"/>
  <c r="L1651" i="2"/>
  <c r="B1652" i="2"/>
  <c r="D1652" i="2"/>
  <c r="D1653" i="2" s="1"/>
  <c r="D1654" i="2" s="1"/>
  <c r="D1655" i="2" s="1"/>
  <c r="D1656" i="2" s="1"/>
  <c r="D1657" i="2" s="1"/>
  <c r="E1652" i="2"/>
  <c r="J1652" i="2"/>
  <c r="K1652" i="2"/>
  <c r="M1652" i="2"/>
  <c r="B1653" i="2"/>
  <c r="B1654" i="2" s="1"/>
  <c r="B1655" i="2" s="1"/>
  <c r="B1656" i="2" s="1"/>
  <c r="B1657" i="2" s="1"/>
  <c r="E1653" i="2"/>
  <c r="J1653" i="2"/>
  <c r="K1653" i="2"/>
  <c r="M1653" i="2"/>
  <c r="E1654" i="2"/>
  <c r="J1654" i="2"/>
  <c r="K1654" i="2"/>
  <c r="M1654" i="2"/>
  <c r="E1655" i="2"/>
  <c r="J1655" i="2"/>
  <c r="K1655" i="2"/>
  <c r="M1655" i="2"/>
  <c r="E1656" i="2"/>
  <c r="J1656" i="2"/>
  <c r="K1656" i="2"/>
  <c r="M1656" i="2"/>
  <c r="E1657" i="2"/>
  <c r="J1657" i="2"/>
  <c r="K1657" i="2"/>
  <c r="M1657" i="2"/>
  <c r="B1658" i="2"/>
  <c r="B1659" i="2" s="1"/>
  <c r="B1660" i="2" s="1"/>
  <c r="D1658" i="2"/>
  <c r="D1659" i="2"/>
  <c r="E1659" i="2"/>
  <c r="F1659" i="2"/>
  <c r="I1659" i="2"/>
  <c r="J1659" i="2"/>
  <c r="L1659" i="2"/>
  <c r="D1660" i="2"/>
  <c r="D1661" i="2" s="1"/>
  <c r="D1662" i="2" s="1"/>
  <c r="D1663" i="2" s="1"/>
  <c r="D1664" i="2" s="1"/>
  <c r="D1665" i="2" s="1"/>
  <c r="E1660" i="2"/>
  <c r="J1660" i="2"/>
  <c r="K1660" i="2"/>
  <c r="M1660" i="2"/>
  <c r="E1661" i="2"/>
  <c r="J1661" i="2"/>
  <c r="K1661" i="2"/>
  <c r="M1661" i="2"/>
  <c r="E1662" i="2"/>
  <c r="J1662" i="2"/>
  <c r="K1662" i="2"/>
  <c r="M1662" i="2"/>
  <c r="E1663" i="2"/>
  <c r="J1663" i="2"/>
  <c r="K1663" i="2"/>
  <c r="M1663" i="2"/>
  <c r="E1664" i="2"/>
  <c r="J1664" i="2"/>
  <c r="K1664" i="2"/>
  <c r="M1664" i="2"/>
  <c r="E1665" i="2"/>
  <c r="J1665" i="2"/>
  <c r="K1665" i="2"/>
  <c r="M1665" i="2"/>
  <c r="D1667" i="2"/>
  <c r="E1667" i="2"/>
  <c r="F1667" i="2"/>
  <c r="I1667" i="2"/>
  <c r="J1667" i="2"/>
  <c r="L1667" i="2"/>
  <c r="D1668" i="2"/>
  <c r="D1671" i="2" s="1"/>
  <c r="E1668" i="2"/>
  <c r="J1668" i="2"/>
  <c r="K1668" i="2"/>
  <c r="M1668" i="2"/>
  <c r="E1669" i="2"/>
  <c r="J1669" i="2"/>
  <c r="K1669" i="2"/>
  <c r="M1669" i="2"/>
  <c r="E1670" i="2"/>
  <c r="J1670" i="2"/>
  <c r="K1670" i="2"/>
  <c r="M1670" i="2"/>
  <c r="B1672" i="2"/>
  <c r="C1672" i="2"/>
  <c r="E1672" i="2"/>
  <c r="F1672" i="2"/>
  <c r="H1672" i="2"/>
  <c r="B1673" i="2"/>
  <c r="C1673" i="2"/>
  <c r="D1673" i="2"/>
  <c r="E1673" i="2"/>
  <c r="F1673" i="2"/>
  <c r="I1673" i="2"/>
  <c r="J1673" i="2"/>
  <c r="L1673" i="2"/>
  <c r="B1674" i="2"/>
  <c r="B1675" i="2" s="1"/>
  <c r="B1676" i="2" s="1"/>
  <c r="C1674" i="2"/>
  <c r="C1677" i="2" s="1"/>
  <c r="C1678" i="2" s="1"/>
  <c r="C1679" i="2" s="1"/>
  <c r="C1685" i="2" s="1"/>
  <c r="C1686" i="2" s="1"/>
  <c r="C1687" i="2" s="1"/>
  <c r="C1690" i="2" s="1"/>
  <c r="D1674" i="2"/>
  <c r="E1674" i="2"/>
  <c r="J1674" i="2"/>
  <c r="K1674" i="2"/>
  <c r="M1674" i="2"/>
  <c r="C1675" i="2"/>
  <c r="C1676" i="2" s="1"/>
  <c r="D1675" i="2"/>
  <c r="E1675" i="2"/>
  <c r="J1675" i="2"/>
  <c r="K1675" i="2"/>
  <c r="M1675" i="2"/>
  <c r="D1676" i="2"/>
  <c r="E1676" i="2"/>
  <c r="J1676" i="2"/>
  <c r="K1676" i="2"/>
  <c r="M1676" i="2"/>
  <c r="B1677" i="2"/>
  <c r="B1678" i="2" s="1"/>
  <c r="B1679" i="2" s="1"/>
  <c r="D1677" i="2"/>
  <c r="D1678" i="2"/>
  <c r="E1678" i="2"/>
  <c r="F1678" i="2"/>
  <c r="I1678" i="2"/>
  <c r="J1678" i="2"/>
  <c r="L1678" i="2"/>
  <c r="D1679" i="2"/>
  <c r="E1679" i="2"/>
  <c r="J1679" i="2"/>
  <c r="K1679" i="2"/>
  <c r="M1679" i="2"/>
  <c r="C1680" i="2"/>
  <c r="C1681" i="2" s="1"/>
  <c r="C1682" i="2" s="1"/>
  <c r="D1680" i="2"/>
  <c r="E1680" i="2"/>
  <c r="J1680" i="2"/>
  <c r="K1680" i="2"/>
  <c r="M1680" i="2"/>
  <c r="D1681" i="2"/>
  <c r="D1682" i="2" s="1"/>
  <c r="D1683" i="2" s="1"/>
  <c r="E1681" i="2"/>
  <c r="J1681" i="2"/>
  <c r="K1681" i="2"/>
  <c r="M1681" i="2"/>
  <c r="E1682" i="2"/>
  <c r="J1682" i="2"/>
  <c r="K1682" i="2"/>
  <c r="M1682" i="2"/>
  <c r="C1683" i="2"/>
  <c r="C1684" i="2" s="1"/>
  <c r="E1683" i="2"/>
  <c r="J1683" i="2"/>
  <c r="K1683" i="2"/>
  <c r="M1683" i="2"/>
  <c r="D1684" i="2"/>
  <c r="E1684" i="2"/>
  <c r="J1684" i="2"/>
  <c r="K1684" i="2"/>
  <c r="M1684" i="2"/>
  <c r="D1685" i="2"/>
  <c r="D1686" i="2"/>
  <c r="E1686" i="2"/>
  <c r="F1686" i="2"/>
  <c r="I1686" i="2"/>
  <c r="J1686" i="2"/>
  <c r="L1686" i="2"/>
  <c r="D1687" i="2"/>
  <c r="D1688" i="2" s="1"/>
  <c r="E1687" i="2"/>
  <c r="J1687" i="2"/>
  <c r="K1687" i="2"/>
  <c r="M1687" i="2"/>
  <c r="C1688" i="2"/>
  <c r="C1689" i="2" s="1"/>
  <c r="E1688" i="2"/>
  <c r="J1688" i="2"/>
  <c r="K1688" i="2"/>
  <c r="M1688" i="2"/>
  <c r="D1689" i="2"/>
  <c r="E1689" i="2"/>
  <c r="J1689" i="2"/>
  <c r="K1689" i="2"/>
  <c r="M1689" i="2"/>
  <c r="D1690" i="2"/>
  <c r="B1691" i="2"/>
  <c r="B1692" i="2" s="1"/>
  <c r="B1693" i="2" s="1"/>
  <c r="C1691" i="2"/>
  <c r="E1691" i="2"/>
  <c r="F1691" i="2"/>
  <c r="H1691" i="2"/>
  <c r="C1692" i="2"/>
  <c r="D1692" i="2"/>
  <c r="E1692" i="2"/>
  <c r="F1692" i="2"/>
  <c r="I1692" i="2"/>
  <c r="J1692" i="2"/>
  <c r="L1692" i="2"/>
  <c r="C1693" i="2"/>
  <c r="C1694" i="2" s="1"/>
  <c r="D1693" i="2"/>
  <c r="D1699" i="2" s="1"/>
  <c r="E1693" i="2"/>
  <c r="J1693" i="2"/>
  <c r="K1693" i="2"/>
  <c r="M1693" i="2"/>
  <c r="B1694" i="2"/>
  <c r="B1695" i="2" s="1"/>
  <c r="B1696" i="2" s="1"/>
  <c r="B1697" i="2" s="1"/>
  <c r="B1698" i="2" s="1"/>
  <c r="D1694" i="2"/>
  <c r="D1695" i="2" s="1"/>
  <c r="E1694" i="2"/>
  <c r="J1694" i="2"/>
  <c r="K1694" i="2"/>
  <c r="M1694" i="2"/>
  <c r="C1695" i="2"/>
  <c r="E1695" i="2"/>
  <c r="J1695" i="2"/>
  <c r="K1695" i="2"/>
  <c r="M1695" i="2"/>
  <c r="C1696" i="2"/>
  <c r="C1697" i="2" s="1"/>
  <c r="C1698" i="2" s="1"/>
  <c r="D1696" i="2"/>
  <c r="D1697" i="2" s="1"/>
  <c r="D1698" i="2" s="1"/>
  <c r="E1696" i="2"/>
  <c r="J1696" i="2"/>
  <c r="K1696" i="2"/>
  <c r="M1696" i="2"/>
  <c r="E1697" i="2"/>
  <c r="J1697" i="2"/>
  <c r="K1697" i="2"/>
  <c r="M1697" i="2"/>
  <c r="E1698" i="2"/>
  <c r="J1698" i="2"/>
  <c r="K1698" i="2"/>
  <c r="M1698" i="2"/>
  <c r="B1699" i="2"/>
  <c r="B1700" i="2" s="1"/>
  <c r="B1701" i="2" s="1"/>
  <c r="B1702" i="2" s="1"/>
  <c r="C1699" i="2"/>
  <c r="C1700" i="2" s="1"/>
  <c r="C1701" i="2" s="1"/>
  <c r="D1700" i="2"/>
  <c r="D1701" i="2" s="1"/>
  <c r="E1700" i="2"/>
  <c r="F1700" i="2"/>
  <c r="I1700" i="2"/>
  <c r="J1700" i="2"/>
  <c r="L1700" i="2"/>
  <c r="E1701" i="2"/>
  <c r="J1701" i="2"/>
  <c r="K1701" i="2"/>
  <c r="M1701" i="2"/>
  <c r="E1702" i="2"/>
  <c r="J1702" i="2"/>
  <c r="K1702" i="2"/>
  <c r="M1702" i="2"/>
  <c r="B1703" i="2"/>
  <c r="E1703" i="2"/>
  <c r="J1703" i="2"/>
  <c r="K1703" i="2"/>
  <c r="M1703" i="2"/>
  <c r="D1705" i="2"/>
  <c r="E1705" i="2"/>
  <c r="F1705" i="2"/>
  <c r="I1705" i="2"/>
  <c r="J1705" i="2"/>
  <c r="L1705" i="2"/>
  <c r="D1706" i="2"/>
  <c r="E1706" i="2"/>
  <c r="J1706" i="2"/>
  <c r="K1706" i="2"/>
  <c r="M1706" i="2"/>
  <c r="D1707" i="2"/>
  <c r="D1708" i="2" s="1"/>
  <c r="D1709" i="2" s="1"/>
  <c r="D1710" i="2" s="1"/>
  <c r="E1707" i="2"/>
  <c r="J1707" i="2"/>
  <c r="K1707" i="2"/>
  <c r="M1707" i="2"/>
  <c r="E1708" i="2"/>
  <c r="J1708" i="2"/>
  <c r="K1708" i="2"/>
  <c r="M1708" i="2"/>
  <c r="E1709" i="2"/>
  <c r="J1709" i="2"/>
  <c r="K1709" i="2"/>
  <c r="M1709" i="2"/>
  <c r="E1710" i="2"/>
  <c r="J1710" i="2"/>
  <c r="K1710" i="2"/>
  <c r="M1710" i="2"/>
  <c r="D1711" i="2"/>
  <c r="B1712" i="2"/>
  <c r="B1713" i="2" s="1"/>
  <c r="B1714" i="2" s="1"/>
  <c r="C1712" i="2"/>
  <c r="E1712" i="2"/>
  <c r="F1712" i="2"/>
  <c r="H1712" i="2"/>
  <c r="C1713" i="2"/>
  <c r="D1713" i="2"/>
  <c r="D1714" i="2" s="1"/>
  <c r="E1713" i="2"/>
  <c r="F1713" i="2"/>
  <c r="I1713" i="2"/>
  <c r="J1713" i="2"/>
  <c r="L1713" i="2"/>
  <c r="C1714" i="2"/>
  <c r="C1715" i="2" s="1"/>
  <c r="C1716" i="2" s="1"/>
  <c r="E1714" i="2"/>
  <c r="J1714" i="2"/>
  <c r="K1714" i="2"/>
  <c r="M1714" i="2"/>
  <c r="B1715" i="2"/>
  <c r="B1716" i="2" s="1"/>
  <c r="E1715" i="2"/>
  <c r="J1715" i="2"/>
  <c r="K1715" i="2"/>
  <c r="M1715" i="2"/>
  <c r="E1716" i="2"/>
  <c r="J1716" i="2"/>
  <c r="K1716" i="2"/>
  <c r="M1716" i="2"/>
  <c r="B1717" i="2"/>
  <c r="B1718" i="2" s="1"/>
  <c r="B1719" i="2" s="1"/>
  <c r="C1717" i="2"/>
  <c r="C1718" i="2" s="1"/>
  <c r="C1719" i="2" s="1"/>
  <c r="D1718" i="2"/>
  <c r="D1719" i="2" s="1"/>
  <c r="E1718" i="2"/>
  <c r="F1718" i="2"/>
  <c r="I1718" i="2"/>
  <c r="J1718" i="2"/>
  <c r="L1718" i="2"/>
  <c r="E1719" i="2"/>
  <c r="J1719" i="2"/>
  <c r="K1719" i="2"/>
  <c r="M1719" i="2"/>
  <c r="B1720" i="2"/>
  <c r="B1721" i="2" s="1"/>
  <c r="B1722" i="2" s="1"/>
  <c r="B1723" i="2" s="1"/>
  <c r="E1720" i="2"/>
  <c r="J1720" i="2"/>
  <c r="K1720" i="2"/>
  <c r="M1720" i="2"/>
  <c r="E1721" i="2"/>
  <c r="J1721" i="2"/>
  <c r="K1721" i="2"/>
  <c r="M1721" i="2"/>
  <c r="E1722" i="2"/>
  <c r="J1722" i="2"/>
  <c r="K1722" i="2"/>
  <c r="M1722" i="2"/>
  <c r="E1723" i="2"/>
  <c r="J1723" i="2"/>
  <c r="K1723" i="2"/>
  <c r="M1723" i="2"/>
  <c r="B1724" i="2"/>
  <c r="B1725" i="2"/>
  <c r="C1725" i="2"/>
  <c r="C1726" i="2" s="1"/>
  <c r="C1727" i="2" s="1"/>
  <c r="C1728" i="2" s="1"/>
  <c r="C1729" i="2" s="1"/>
  <c r="C1730" i="2" s="1"/>
  <c r="C1731" i="2" s="1"/>
  <c r="C1732" i="2" s="1"/>
  <c r="E1725" i="2"/>
  <c r="F1725" i="2"/>
  <c r="H1725" i="2"/>
  <c r="B1726" i="2"/>
  <c r="B1727" i="2" s="1"/>
  <c r="D1726" i="2"/>
  <c r="D1727" i="2" s="1"/>
  <c r="E1726" i="2"/>
  <c r="F1726" i="2"/>
  <c r="I1726" i="2"/>
  <c r="J1726" i="2"/>
  <c r="L1726" i="2"/>
  <c r="E1727" i="2"/>
  <c r="J1727" i="2"/>
  <c r="K1727" i="2"/>
  <c r="M1727" i="2"/>
  <c r="E1728" i="2"/>
  <c r="J1728" i="2"/>
  <c r="K1728" i="2"/>
  <c r="M1728" i="2"/>
  <c r="E1729" i="2"/>
  <c r="J1729" i="2"/>
  <c r="K1729" i="2"/>
  <c r="M1729" i="2"/>
  <c r="E1730" i="2"/>
  <c r="J1730" i="2"/>
  <c r="K1730" i="2"/>
  <c r="M1730" i="2"/>
  <c r="E1731" i="2"/>
  <c r="J1731" i="2"/>
  <c r="K1731" i="2"/>
  <c r="M1731" i="2"/>
  <c r="E1732" i="2"/>
  <c r="J1732" i="2"/>
  <c r="K1732" i="2"/>
  <c r="M1732" i="2"/>
  <c r="C1733" i="2"/>
  <c r="C1734" i="2" s="1"/>
  <c r="C1735" i="2" s="1"/>
  <c r="D1734" i="2"/>
  <c r="D1735" i="2" s="1"/>
  <c r="E1734" i="2"/>
  <c r="F1734" i="2"/>
  <c r="I1734" i="2"/>
  <c r="J1734" i="2"/>
  <c r="L1734" i="2"/>
  <c r="E1735" i="2"/>
  <c r="J1735" i="2"/>
  <c r="K1735" i="2"/>
  <c r="M1735" i="2"/>
  <c r="E1736" i="2"/>
  <c r="J1736" i="2"/>
  <c r="K1736" i="2"/>
  <c r="M1736" i="2"/>
  <c r="E1737" i="2"/>
  <c r="J1737" i="2"/>
  <c r="K1737" i="2"/>
  <c r="M1737" i="2"/>
  <c r="E1738" i="2"/>
  <c r="J1738" i="2"/>
  <c r="K1738" i="2"/>
  <c r="M1738" i="2"/>
  <c r="E1739" i="2"/>
  <c r="J1739" i="2"/>
  <c r="K1739" i="2"/>
  <c r="M1739" i="2"/>
  <c r="D1741" i="2"/>
  <c r="E1741" i="2"/>
  <c r="F1741" i="2"/>
  <c r="I1741" i="2"/>
  <c r="J1741" i="2"/>
  <c r="L1741" i="2"/>
  <c r="D1742" i="2"/>
  <c r="E1742" i="2"/>
  <c r="J1742" i="2"/>
  <c r="K1742" i="2"/>
  <c r="M1742" i="2"/>
  <c r="D1743" i="2"/>
  <c r="D1744" i="2" s="1"/>
  <c r="E1743" i="2"/>
  <c r="J1743" i="2"/>
  <c r="K1743" i="2"/>
  <c r="M1743" i="2"/>
  <c r="E1744" i="2"/>
  <c r="J1744" i="2"/>
  <c r="K1744" i="2"/>
  <c r="M1744" i="2"/>
  <c r="D1745" i="2"/>
  <c r="B1746" i="2"/>
  <c r="B1747" i="2" s="1"/>
  <c r="B1748" i="2" s="1"/>
  <c r="C1746" i="2"/>
  <c r="C1747" i="2" s="1"/>
  <c r="C1748" i="2" s="1"/>
  <c r="C1754" i="2" s="1"/>
  <c r="C1755" i="2" s="1"/>
  <c r="C1756" i="2" s="1"/>
  <c r="E1746" i="2"/>
  <c r="F1746" i="2"/>
  <c r="H1746" i="2"/>
  <c r="D1747" i="2"/>
  <c r="E1747" i="2"/>
  <c r="F1747" i="2"/>
  <c r="I1747" i="2"/>
  <c r="J1747" i="2"/>
  <c r="L1747" i="2"/>
  <c r="D1748" i="2"/>
  <c r="D1749" i="2" s="1"/>
  <c r="D1750" i="2" s="1"/>
  <c r="D1751" i="2" s="1"/>
  <c r="D1752" i="2" s="1"/>
  <c r="D1753" i="2" s="1"/>
  <c r="E1748" i="2"/>
  <c r="J1748" i="2"/>
  <c r="K1748" i="2"/>
  <c r="M1748" i="2"/>
  <c r="C1749" i="2"/>
  <c r="C1750" i="2" s="1"/>
  <c r="C1751" i="2" s="1"/>
  <c r="C1752" i="2" s="1"/>
  <c r="C1753" i="2" s="1"/>
  <c r="E1749" i="2"/>
  <c r="J1749" i="2"/>
  <c r="K1749" i="2"/>
  <c r="M1749" i="2"/>
  <c r="E1750" i="2"/>
  <c r="J1750" i="2"/>
  <c r="K1750" i="2"/>
  <c r="M1750" i="2"/>
  <c r="E1751" i="2"/>
  <c r="J1751" i="2"/>
  <c r="K1751" i="2"/>
  <c r="M1751" i="2"/>
  <c r="E1752" i="2"/>
  <c r="J1752" i="2"/>
  <c r="K1752" i="2"/>
  <c r="M1752" i="2"/>
  <c r="E1753" i="2"/>
  <c r="J1753" i="2"/>
  <c r="K1753" i="2"/>
  <c r="M1753" i="2"/>
  <c r="D1754" i="2"/>
  <c r="D1755" i="2"/>
  <c r="E1755" i="2"/>
  <c r="F1755" i="2"/>
  <c r="I1755" i="2"/>
  <c r="J1755" i="2"/>
  <c r="L1755" i="2"/>
  <c r="D1756" i="2"/>
  <c r="D1761" i="2" s="1"/>
  <c r="E1756" i="2"/>
  <c r="J1756" i="2"/>
  <c r="K1756" i="2"/>
  <c r="M1756" i="2"/>
  <c r="E1757" i="2"/>
  <c r="J1757" i="2"/>
  <c r="K1757" i="2"/>
  <c r="M1757" i="2"/>
  <c r="E1758" i="2"/>
  <c r="J1758" i="2"/>
  <c r="K1758" i="2"/>
  <c r="M1758" i="2"/>
  <c r="E1759" i="2"/>
  <c r="J1759" i="2"/>
  <c r="K1759" i="2"/>
  <c r="M1759" i="2"/>
  <c r="E1760" i="2"/>
  <c r="J1760" i="2"/>
  <c r="K1760" i="2"/>
  <c r="M1760" i="2"/>
  <c r="D1762" i="2"/>
  <c r="E1762" i="2"/>
  <c r="F1762" i="2"/>
  <c r="I1762" i="2"/>
  <c r="J1762" i="2"/>
  <c r="L1762" i="2"/>
  <c r="D1763" i="2"/>
  <c r="E1763" i="2"/>
  <c r="J1763" i="2"/>
  <c r="K1763" i="2"/>
  <c r="M1763" i="2"/>
  <c r="D1764" i="2"/>
  <c r="E1764" i="2"/>
  <c r="J1764" i="2"/>
  <c r="K1764" i="2"/>
  <c r="M1764" i="2"/>
  <c r="D1765" i="2"/>
  <c r="E1765" i="2"/>
  <c r="J1765" i="2"/>
  <c r="K1765" i="2"/>
  <c r="M1765" i="2"/>
  <c r="D1766" i="2"/>
  <c r="D1767" i="2"/>
  <c r="E1767" i="2"/>
  <c r="F1767" i="2"/>
  <c r="I1767" i="2"/>
  <c r="J1767" i="2"/>
  <c r="L1767" i="2"/>
  <c r="D1768" i="2"/>
  <c r="E1768" i="2"/>
  <c r="J1768" i="2"/>
  <c r="K1768" i="2"/>
  <c r="M1768" i="2"/>
  <c r="D1769" i="2"/>
  <c r="D1770" i="2" s="1"/>
  <c r="E1769" i="2"/>
  <c r="J1769" i="2"/>
  <c r="K1769" i="2"/>
  <c r="M1769" i="2"/>
  <c r="E1770" i="2"/>
  <c r="J1770" i="2"/>
  <c r="K1770" i="2"/>
  <c r="M1770" i="2"/>
  <c r="D1771" i="2"/>
  <c r="D1772" i="2"/>
  <c r="E1772" i="2"/>
  <c r="F1772" i="2"/>
  <c r="I1772" i="2"/>
  <c r="J1772" i="2"/>
  <c r="L1772" i="2"/>
  <c r="D1773" i="2"/>
  <c r="E1773" i="2"/>
  <c r="J1773" i="2"/>
  <c r="K1773" i="2"/>
  <c r="M1773" i="2"/>
  <c r="D1774" i="2"/>
  <c r="E1774" i="2"/>
  <c r="J1774" i="2"/>
  <c r="K1774" i="2"/>
  <c r="M1774" i="2"/>
  <c r="D1775" i="2"/>
  <c r="D1776" i="2" s="1"/>
  <c r="D1777" i="2" s="1"/>
  <c r="D1778" i="2" s="1"/>
  <c r="E1775" i="2"/>
  <c r="J1775" i="2"/>
  <c r="K1775" i="2"/>
  <c r="M1775" i="2"/>
  <c r="E1776" i="2"/>
  <c r="J1776" i="2"/>
  <c r="K1776" i="2"/>
  <c r="M1776" i="2"/>
  <c r="E1777" i="2"/>
  <c r="J1777" i="2"/>
  <c r="K1777" i="2"/>
  <c r="M1777" i="2"/>
  <c r="E1778" i="2"/>
  <c r="J1778" i="2"/>
  <c r="K1778" i="2"/>
  <c r="M1778" i="2"/>
  <c r="D1779" i="2"/>
  <c r="B1780" i="2"/>
  <c r="B1781" i="2" s="1"/>
  <c r="B1782" i="2" s="1"/>
  <c r="B1788" i="2" s="1"/>
  <c r="B1789" i="2" s="1"/>
  <c r="B1790" i="2" s="1"/>
  <c r="C1780" i="2"/>
  <c r="E1780" i="2"/>
  <c r="F1780" i="2"/>
  <c r="H1780" i="2"/>
  <c r="C1781" i="2"/>
  <c r="D1781" i="2"/>
  <c r="D1782" i="2" s="1"/>
  <c r="E1781" i="2"/>
  <c r="F1781" i="2"/>
  <c r="I1781" i="2"/>
  <c r="J1781" i="2"/>
  <c r="L1781" i="2"/>
  <c r="C1782" i="2"/>
  <c r="C1783" i="2" s="1"/>
  <c r="C1784" i="2" s="1"/>
  <c r="C1785" i="2" s="1"/>
  <c r="C1786" i="2" s="1"/>
  <c r="C1787" i="2" s="1"/>
  <c r="E1782" i="2"/>
  <c r="J1782" i="2"/>
  <c r="K1782" i="2"/>
  <c r="M1782" i="2"/>
  <c r="B1783" i="2"/>
  <c r="B1784" i="2" s="1"/>
  <c r="B1785" i="2" s="1"/>
  <c r="B1786" i="2" s="1"/>
  <c r="B1787" i="2" s="1"/>
  <c r="E1783" i="2"/>
  <c r="J1783" i="2"/>
  <c r="K1783" i="2"/>
  <c r="M1783" i="2"/>
  <c r="E1784" i="2"/>
  <c r="J1784" i="2"/>
  <c r="K1784" i="2"/>
  <c r="M1784" i="2"/>
  <c r="E1785" i="2"/>
  <c r="J1785" i="2"/>
  <c r="K1785" i="2"/>
  <c r="M1785" i="2"/>
  <c r="E1786" i="2"/>
  <c r="J1786" i="2"/>
  <c r="K1786" i="2"/>
  <c r="M1786" i="2"/>
  <c r="E1787" i="2"/>
  <c r="J1787" i="2"/>
  <c r="K1787" i="2"/>
  <c r="M1787" i="2"/>
  <c r="C1788" i="2"/>
  <c r="C1789" i="2" s="1"/>
  <c r="C1790" i="2" s="1"/>
  <c r="D1789" i="2"/>
  <c r="E1789" i="2"/>
  <c r="F1789" i="2"/>
  <c r="I1789" i="2"/>
  <c r="J1789" i="2"/>
  <c r="L1789" i="2"/>
  <c r="D1790" i="2"/>
  <c r="E1790" i="2"/>
  <c r="J1790" i="2"/>
  <c r="K1790" i="2"/>
  <c r="M1790" i="2"/>
  <c r="D1791" i="2"/>
  <c r="D1792" i="2" s="1"/>
  <c r="D1793" i="2" s="1"/>
  <c r="D1794" i="2" s="1"/>
  <c r="E1791" i="2"/>
  <c r="J1791" i="2"/>
  <c r="K1791" i="2"/>
  <c r="M1791" i="2"/>
  <c r="E1792" i="2"/>
  <c r="J1792" i="2"/>
  <c r="K1792" i="2"/>
  <c r="M1792" i="2"/>
  <c r="E1793" i="2"/>
  <c r="J1793" i="2"/>
  <c r="K1793" i="2"/>
  <c r="M1793" i="2"/>
  <c r="E1794" i="2"/>
  <c r="J1794" i="2"/>
  <c r="K1794" i="2"/>
  <c r="M1794" i="2"/>
  <c r="D1795" i="2"/>
  <c r="D1796" i="2"/>
  <c r="D1797" i="2" s="1"/>
  <c r="E1796" i="2"/>
  <c r="F1796" i="2"/>
  <c r="I1796" i="2"/>
  <c r="J1796" i="2"/>
  <c r="L1796" i="2"/>
  <c r="E1797" i="2"/>
  <c r="J1797" i="2"/>
  <c r="K1797" i="2"/>
  <c r="M1797" i="2"/>
  <c r="E1798" i="2"/>
  <c r="J1798" i="2"/>
  <c r="K1798" i="2"/>
  <c r="M1798" i="2"/>
  <c r="E1799" i="2"/>
  <c r="J1799" i="2"/>
  <c r="K1799" i="2"/>
  <c r="M1799" i="2"/>
  <c r="E1800" i="2"/>
  <c r="J1800" i="2"/>
  <c r="K1800" i="2"/>
  <c r="M1800" i="2"/>
  <c r="E1801" i="2"/>
  <c r="J1801" i="2"/>
  <c r="K1801" i="2"/>
  <c r="M1801" i="2"/>
  <c r="E1802" i="2"/>
  <c r="J1802" i="2"/>
  <c r="K1802" i="2"/>
  <c r="M1802" i="2"/>
  <c r="D1804" i="2"/>
  <c r="E1804" i="2"/>
  <c r="F1804" i="2"/>
  <c r="I1804" i="2"/>
  <c r="J1804" i="2"/>
  <c r="L1804" i="2"/>
  <c r="D1805" i="2"/>
  <c r="E1805" i="2"/>
  <c r="J1805" i="2"/>
  <c r="K1805" i="2"/>
  <c r="M1805" i="2"/>
  <c r="D1806" i="2"/>
  <c r="D1807" i="2" s="1"/>
  <c r="E1806" i="2"/>
  <c r="J1806" i="2"/>
  <c r="K1806" i="2"/>
  <c r="M1806" i="2"/>
  <c r="E1807" i="2"/>
  <c r="J1807" i="2"/>
  <c r="K1807" i="2"/>
  <c r="M1807" i="2"/>
  <c r="D1808" i="2"/>
  <c r="D1809" i="2" s="1"/>
  <c r="E1808" i="2"/>
  <c r="J1808" i="2"/>
  <c r="K1808" i="2"/>
  <c r="M1808" i="2"/>
  <c r="E1809" i="2"/>
  <c r="J1809" i="2"/>
  <c r="K1809" i="2"/>
  <c r="M1809" i="2"/>
  <c r="D1810" i="2"/>
  <c r="B1811" i="2"/>
  <c r="B1812" i="2" s="1"/>
  <c r="B1813" i="2" s="1"/>
  <c r="C1811" i="2"/>
  <c r="C1812" i="2" s="1"/>
  <c r="C1813" i="2" s="1"/>
  <c r="E1811" i="2"/>
  <c r="F1811" i="2"/>
  <c r="H1811" i="2"/>
  <c r="D1812" i="2"/>
  <c r="D1813" i="2" s="1"/>
  <c r="E1812" i="2"/>
  <c r="F1812" i="2"/>
  <c r="I1812" i="2"/>
  <c r="J1812" i="2"/>
  <c r="L1812" i="2"/>
  <c r="E1813" i="2"/>
  <c r="J1813" i="2"/>
  <c r="K1813" i="2"/>
  <c r="M1813" i="2"/>
  <c r="C1814" i="2"/>
  <c r="C1815" i="2" s="1"/>
  <c r="C1816" i="2" s="1"/>
  <c r="C1817" i="2" s="1"/>
  <c r="C1818" i="2" s="1"/>
  <c r="E1814" i="2"/>
  <c r="J1814" i="2"/>
  <c r="K1814" i="2"/>
  <c r="M1814" i="2"/>
  <c r="E1815" i="2"/>
  <c r="J1815" i="2"/>
  <c r="K1815" i="2"/>
  <c r="M1815" i="2"/>
  <c r="E1816" i="2"/>
  <c r="J1816" i="2"/>
  <c r="K1816" i="2"/>
  <c r="M1816" i="2"/>
  <c r="E1817" i="2"/>
  <c r="J1817" i="2"/>
  <c r="K1817" i="2"/>
  <c r="M1817" i="2"/>
  <c r="E1818" i="2"/>
  <c r="J1818" i="2"/>
  <c r="K1818" i="2"/>
  <c r="M1818" i="2"/>
  <c r="C1819" i="2"/>
  <c r="C1820" i="2" s="1"/>
  <c r="C1821" i="2" s="1"/>
  <c r="D1820" i="2"/>
  <c r="E1820" i="2"/>
  <c r="F1820" i="2"/>
  <c r="I1820" i="2"/>
  <c r="J1820" i="2"/>
  <c r="L1820" i="2"/>
  <c r="D1821" i="2"/>
  <c r="E1821" i="2"/>
  <c r="J1821" i="2"/>
  <c r="K1821" i="2"/>
  <c r="M1821" i="2"/>
  <c r="D1822" i="2"/>
  <c r="D1823" i="2" s="1"/>
  <c r="E1822" i="2"/>
  <c r="J1822" i="2"/>
  <c r="K1822" i="2"/>
  <c r="M1822" i="2"/>
  <c r="E1823" i="2"/>
  <c r="J1823" i="2"/>
  <c r="K1823" i="2"/>
  <c r="M1823" i="2"/>
  <c r="D1824" i="2"/>
  <c r="D1825" i="2" s="1"/>
  <c r="E1824" i="2"/>
  <c r="J1824" i="2"/>
  <c r="K1824" i="2"/>
  <c r="M1824" i="2"/>
  <c r="E1825" i="2"/>
  <c r="J1825" i="2"/>
  <c r="K1825" i="2"/>
  <c r="M1825" i="2"/>
  <c r="D1826" i="2"/>
  <c r="D1827" i="2"/>
  <c r="E1827" i="2"/>
  <c r="F1827" i="2"/>
  <c r="I1827" i="2"/>
  <c r="J1827" i="2"/>
  <c r="L1827" i="2"/>
  <c r="D1828" i="2"/>
  <c r="E1828" i="2"/>
  <c r="J1828" i="2"/>
  <c r="K1828" i="2"/>
  <c r="M1828" i="2"/>
  <c r="D1829" i="2"/>
  <c r="E1829" i="2"/>
  <c r="J1829" i="2"/>
  <c r="K1829" i="2"/>
  <c r="M1829" i="2"/>
  <c r="D1830" i="2"/>
  <c r="D1831" i="2" s="1"/>
  <c r="D1832" i="2" s="1"/>
  <c r="E1830" i="2"/>
  <c r="J1830" i="2"/>
  <c r="K1830" i="2"/>
  <c r="M1830" i="2"/>
  <c r="E1831" i="2"/>
  <c r="J1831" i="2"/>
  <c r="K1831" i="2"/>
  <c r="M1831" i="2"/>
  <c r="E1832" i="2"/>
  <c r="J1832" i="2"/>
  <c r="K1832" i="2"/>
  <c r="M1832" i="2"/>
  <c r="D1833" i="2"/>
  <c r="B1834" i="2"/>
  <c r="C1834" i="2"/>
  <c r="C1835" i="2" s="1"/>
  <c r="C1836" i="2" s="1"/>
  <c r="E1834" i="2"/>
  <c r="F1834" i="2"/>
  <c r="H1834" i="2"/>
  <c r="B1835" i="2"/>
  <c r="D1835" i="2"/>
  <c r="E1835" i="2"/>
  <c r="F1835" i="2"/>
  <c r="I1835" i="2"/>
  <c r="J1835" i="2"/>
  <c r="L1835" i="2"/>
  <c r="B1836" i="2"/>
  <c r="B1837" i="2" s="1"/>
  <c r="D1836" i="2"/>
  <c r="D1839" i="2" s="1"/>
  <c r="E1836" i="2"/>
  <c r="J1836" i="2"/>
  <c r="K1836" i="2"/>
  <c r="M1836" i="2"/>
  <c r="E1837" i="2"/>
  <c r="J1837" i="2"/>
  <c r="K1837" i="2"/>
  <c r="M1837" i="2"/>
  <c r="B1838" i="2"/>
  <c r="E1838" i="2"/>
  <c r="J1838" i="2"/>
  <c r="K1838" i="2"/>
  <c r="M1838" i="2"/>
  <c r="B1839" i="2"/>
  <c r="B1840" i="2" s="1"/>
  <c r="B1841" i="2" s="1"/>
  <c r="D1840" i="2"/>
  <c r="E1840" i="2"/>
  <c r="F1840" i="2"/>
  <c r="I1840" i="2"/>
  <c r="J1840" i="2"/>
  <c r="L1840" i="2"/>
  <c r="D1841" i="2"/>
  <c r="D1847" i="2" s="1"/>
  <c r="E1841" i="2"/>
  <c r="J1841" i="2"/>
  <c r="K1841" i="2"/>
  <c r="M1841" i="2"/>
  <c r="E1842" i="2"/>
  <c r="J1842" i="2"/>
  <c r="K1842" i="2"/>
  <c r="M1842" i="2"/>
  <c r="E1843" i="2"/>
  <c r="J1843" i="2"/>
  <c r="K1843" i="2"/>
  <c r="M1843" i="2"/>
  <c r="E1844" i="2"/>
  <c r="J1844" i="2"/>
  <c r="K1844" i="2"/>
  <c r="M1844" i="2"/>
  <c r="E1845" i="2"/>
  <c r="J1845" i="2"/>
  <c r="K1845" i="2"/>
  <c r="M1845" i="2"/>
  <c r="E1846" i="2"/>
  <c r="J1846" i="2"/>
  <c r="K1846" i="2"/>
  <c r="M1846" i="2"/>
  <c r="B1848" i="2"/>
  <c r="C1848" i="2"/>
  <c r="C1849" i="2" s="1"/>
  <c r="C1850" i="2" s="1"/>
  <c r="C1853" i="2" s="1"/>
  <c r="C1854" i="2" s="1"/>
  <c r="C1855" i="2" s="1"/>
  <c r="E1848" i="2"/>
  <c r="F1848" i="2"/>
  <c r="H1848" i="2"/>
  <c r="B1849" i="2"/>
  <c r="B1850" i="2" s="1"/>
  <c r="D1849" i="2"/>
  <c r="D1850" i="2" s="1"/>
  <c r="E1849" i="2"/>
  <c r="F1849" i="2"/>
  <c r="I1849" i="2"/>
  <c r="J1849" i="2"/>
  <c r="L1849" i="2"/>
  <c r="E1850" i="2"/>
  <c r="J1850" i="2"/>
  <c r="K1850" i="2"/>
  <c r="M1850" i="2"/>
  <c r="E1851" i="2"/>
  <c r="J1851" i="2"/>
  <c r="K1851" i="2"/>
  <c r="M1851" i="2"/>
  <c r="E1852" i="2"/>
  <c r="J1852" i="2"/>
  <c r="K1852" i="2"/>
  <c r="M1852" i="2"/>
  <c r="D1854" i="2"/>
  <c r="D1855" i="2" s="1"/>
  <c r="E1854" i="2"/>
  <c r="F1854" i="2"/>
  <c r="I1854" i="2"/>
  <c r="J1854" i="2"/>
  <c r="L1854" i="2"/>
  <c r="E1855" i="2"/>
  <c r="J1855" i="2"/>
  <c r="K1855" i="2"/>
  <c r="M1855" i="2"/>
  <c r="E1856" i="2"/>
  <c r="J1856" i="2"/>
  <c r="K1856" i="2"/>
  <c r="M1856" i="2"/>
  <c r="E1857" i="2"/>
  <c r="J1857" i="2"/>
  <c r="K1857" i="2"/>
  <c r="M1857" i="2"/>
  <c r="E1858" i="2"/>
  <c r="J1858" i="2"/>
  <c r="K1858" i="2"/>
  <c r="M1858" i="2"/>
  <c r="E1859" i="2"/>
  <c r="J1859" i="2"/>
  <c r="K1859" i="2"/>
  <c r="M1859" i="2"/>
  <c r="B1861" i="2"/>
  <c r="C1861" i="2"/>
  <c r="C1862" i="2" s="1"/>
  <c r="C1863" i="2" s="1"/>
  <c r="E1861" i="2"/>
  <c r="F1861" i="2"/>
  <c r="H1861" i="2"/>
  <c r="B1862" i="2"/>
  <c r="D1862" i="2"/>
  <c r="E1862" i="2"/>
  <c r="F1862" i="2"/>
  <c r="I1862" i="2"/>
  <c r="J1862" i="2"/>
  <c r="L1862" i="2"/>
  <c r="B1863" i="2"/>
  <c r="B1864" i="2" s="1"/>
  <c r="B1865" i="2" s="1"/>
  <c r="D1863" i="2"/>
  <c r="E1863" i="2"/>
  <c r="J1863" i="2"/>
  <c r="K1863" i="2"/>
  <c r="M1863" i="2"/>
  <c r="D1864" i="2"/>
  <c r="E1864" i="2"/>
  <c r="J1864" i="2"/>
  <c r="K1864" i="2"/>
  <c r="M1864" i="2"/>
  <c r="D1865" i="2"/>
  <c r="E1865" i="2"/>
  <c r="J1865" i="2"/>
  <c r="K1865" i="2"/>
  <c r="M1865" i="2"/>
  <c r="D1866" i="2"/>
  <c r="D1867" i="2"/>
  <c r="E1867" i="2"/>
  <c r="F1867" i="2"/>
  <c r="I1867" i="2"/>
  <c r="J1867" i="2"/>
  <c r="L1867" i="2"/>
  <c r="D1868" i="2"/>
  <c r="E1868" i="2"/>
  <c r="J1868" i="2"/>
  <c r="K1868" i="2"/>
  <c r="M1868" i="2"/>
  <c r="D1869" i="2"/>
  <c r="D1870" i="2" s="1"/>
  <c r="E1869" i="2"/>
  <c r="J1869" i="2"/>
  <c r="K1869" i="2"/>
  <c r="M1869" i="2"/>
  <c r="E1870" i="2"/>
  <c r="J1870" i="2"/>
  <c r="K1870" i="2"/>
  <c r="M1870" i="2"/>
  <c r="D1871" i="2"/>
  <c r="D1872" i="2"/>
  <c r="E1872" i="2"/>
  <c r="F1872" i="2"/>
  <c r="I1872" i="2"/>
  <c r="J1872" i="2"/>
  <c r="L1872" i="2"/>
  <c r="D1873" i="2"/>
  <c r="E1873" i="2"/>
  <c r="J1873" i="2"/>
  <c r="K1873" i="2"/>
  <c r="M1873" i="2"/>
  <c r="D1874" i="2"/>
  <c r="E1874" i="2"/>
  <c r="J1874" i="2"/>
  <c r="K1874" i="2"/>
  <c r="M1874" i="2"/>
  <c r="D1875" i="2"/>
  <c r="D1876" i="2" s="1"/>
  <c r="D1877" i="2" s="1"/>
  <c r="E1875" i="2"/>
  <c r="J1875" i="2"/>
  <c r="K1875" i="2"/>
  <c r="M1875" i="2"/>
  <c r="E1876" i="2"/>
  <c r="J1876" i="2"/>
  <c r="K1876" i="2"/>
  <c r="M1876" i="2"/>
  <c r="E1877" i="2"/>
  <c r="J1877" i="2"/>
  <c r="K1877" i="2"/>
  <c r="M1877" i="2"/>
  <c r="D1878" i="2"/>
  <c r="B1879" i="2"/>
  <c r="C1879" i="2"/>
  <c r="C1880" i="2" s="1"/>
  <c r="C1881" i="2" s="1"/>
  <c r="E1879" i="2"/>
  <c r="F1879" i="2"/>
  <c r="H1879" i="2"/>
  <c r="B1880" i="2"/>
  <c r="D1880" i="2"/>
  <c r="E1880" i="2"/>
  <c r="F1880" i="2"/>
  <c r="I1880" i="2"/>
  <c r="J1880" i="2"/>
  <c r="L1880" i="2"/>
  <c r="B1881" i="2"/>
  <c r="B1882" i="2" s="1"/>
  <c r="B1883" i="2" s="1"/>
  <c r="B1884" i="2" s="1"/>
  <c r="B1885" i="2" s="1"/>
  <c r="B1886" i="2" s="1"/>
  <c r="D1881" i="2"/>
  <c r="E1881" i="2"/>
  <c r="J1881" i="2"/>
  <c r="K1881" i="2"/>
  <c r="M1881" i="2"/>
  <c r="D1882" i="2"/>
  <c r="E1882" i="2"/>
  <c r="J1882" i="2"/>
  <c r="K1882" i="2"/>
  <c r="M1882" i="2"/>
  <c r="D1883" i="2"/>
  <c r="D1884" i="2" s="1"/>
  <c r="D1885" i="2" s="1"/>
  <c r="D1886" i="2" s="1"/>
  <c r="E1883" i="2"/>
  <c r="J1883" i="2"/>
  <c r="K1883" i="2"/>
  <c r="M1883" i="2"/>
  <c r="E1884" i="2"/>
  <c r="J1884" i="2"/>
  <c r="K1884" i="2"/>
  <c r="M1884" i="2"/>
  <c r="E1885" i="2"/>
  <c r="J1885" i="2"/>
  <c r="K1885" i="2"/>
  <c r="M1885" i="2"/>
  <c r="E1886" i="2"/>
  <c r="J1886" i="2"/>
  <c r="K1886" i="2"/>
  <c r="M1886" i="2"/>
  <c r="D1887" i="2"/>
  <c r="D1888" i="2"/>
  <c r="E1888" i="2"/>
  <c r="F1888" i="2"/>
  <c r="I1888" i="2"/>
  <c r="J1888" i="2"/>
  <c r="L1888" i="2"/>
  <c r="D1889" i="2"/>
  <c r="D1890" i="2" s="1"/>
  <c r="D1891" i="2" s="1"/>
  <c r="D1892" i="2" s="1"/>
  <c r="D1893" i="2" s="1"/>
  <c r="D1894" i="2" s="1"/>
  <c r="E1889" i="2"/>
  <c r="J1889" i="2"/>
  <c r="K1889" i="2"/>
  <c r="M1889" i="2"/>
  <c r="E1890" i="2"/>
  <c r="J1890" i="2"/>
  <c r="K1890" i="2"/>
  <c r="M1890" i="2"/>
  <c r="E1891" i="2"/>
  <c r="J1891" i="2"/>
  <c r="K1891" i="2"/>
  <c r="M1891" i="2"/>
  <c r="E1892" i="2"/>
  <c r="J1892" i="2"/>
  <c r="K1892" i="2"/>
  <c r="M1892" i="2"/>
  <c r="E1893" i="2"/>
  <c r="J1893" i="2"/>
  <c r="K1893" i="2"/>
  <c r="M1893" i="2"/>
  <c r="E1894" i="2"/>
  <c r="J1894" i="2"/>
  <c r="K1894" i="2"/>
  <c r="M1894" i="2"/>
  <c r="D1896" i="2"/>
  <c r="E1896" i="2"/>
  <c r="F1896" i="2"/>
  <c r="I1896" i="2"/>
  <c r="J1896" i="2"/>
  <c r="L1896" i="2"/>
  <c r="D1897" i="2"/>
  <c r="D1898" i="2" s="1"/>
  <c r="D1899" i="2" s="1"/>
  <c r="D1900" i="2" s="1"/>
  <c r="D1901" i="2" s="1"/>
  <c r="D1902" i="2" s="1"/>
  <c r="E1897" i="2"/>
  <c r="J1897" i="2"/>
  <c r="K1897" i="2"/>
  <c r="M1897" i="2"/>
  <c r="E1898" i="2"/>
  <c r="J1898" i="2"/>
  <c r="K1898" i="2"/>
  <c r="M1898" i="2"/>
  <c r="E1899" i="2"/>
  <c r="J1899" i="2"/>
  <c r="K1899" i="2"/>
  <c r="M1899" i="2"/>
  <c r="E1900" i="2"/>
  <c r="J1900" i="2"/>
  <c r="K1900" i="2"/>
  <c r="M1900" i="2"/>
  <c r="E1901" i="2"/>
  <c r="J1901" i="2"/>
  <c r="K1901" i="2"/>
  <c r="M1901" i="2"/>
  <c r="E1902" i="2"/>
  <c r="J1902" i="2"/>
  <c r="K1902" i="2"/>
  <c r="M1902" i="2"/>
  <c r="D1904" i="2"/>
  <c r="E1904" i="2"/>
  <c r="F1904" i="2"/>
  <c r="I1904" i="2"/>
  <c r="J1904" i="2"/>
  <c r="L1904" i="2"/>
  <c r="D1905" i="2"/>
  <c r="E1905" i="2"/>
  <c r="J1905" i="2"/>
  <c r="K1905" i="2"/>
  <c r="M1905" i="2"/>
  <c r="D1906" i="2"/>
  <c r="D1907" i="2" s="1"/>
  <c r="D1908" i="2" s="1"/>
  <c r="D1909" i="2" s="1"/>
  <c r="E1906" i="2"/>
  <c r="J1906" i="2"/>
  <c r="K1906" i="2"/>
  <c r="M1906" i="2"/>
  <c r="E1907" i="2"/>
  <c r="J1907" i="2"/>
  <c r="K1907" i="2"/>
  <c r="M1907" i="2"/>
  <c r="E1908" i="2"/>
  <c r="J1908" i="2"/>
  <c r="K1908" i="2"/>
  <c r="M1908" i="2"/>
  <c r="E1909" i="2"/>
  <c r="J1909" i="2"/>
  <c r="K1909" i="2"/>
  <c r="M1909" i="2"/>
  <c r="D1910" i="2"/>
  <c r="D1911" i="2"/>
  <c r="E1911" i="2"/>
  <c r="F1911" i="2"/>
  <c r="I1911" i="2"/>
  <c r="J1911" i="2"/>
  <c r="L1911" i="2"/>
  <c r="D1912" i="2"/>
  <c r="D1913" i="2" s="1"/>
  <c r="D1914" i="2" s="1"/>
  <c r="D1915" i="2" s="1"/>
  <c r="D1916" i="2" s="1"/>
  <c r="E1912" i="2"/>
  <c r="J1912" i="2"/>
  <c r="K1912" i="2"/>
  <c r="M1912" i="2"/>
  <c r="E1913" i="2"/>
  <c r="J1913" i="2"/>
  <c r="K1913" i="2"/>
  <c r="M1913" i="2"/>
  <c r="E1914" i="2"/>
  <c r="J1914" i="2"/>
  <c r="K1914" i="2"/>
  <c r="M1914" i="2"/>
  <c r="E1915" i="2"/>
  <c r="J1915" i="2"/>
  <c r="K1915" i="2"/>
  <c r="M1915" i="2"/>
  <c r="E1916" i="2"/>
  <c r="J1916" i="2"/>
  <c r="K1916" i="2"/>
  <c r="M1916" i="2"/>
  <c r="B1918" i="2"/>
  <c r="C1918" i="2"/>
  <c r="C1919" i="2" s="1"/>
  <c r="C1920" i="2" s="1"/>
  <c r="E1918" i="2"/>
  <c r="F1918" i="2"/>
  <c r="H1918" i="2"/>
  <c r="B1919" i="2"/>
  <c r="D1919" i="2"/>
  <c r="E1919" i="2"/>
  <c r="F1919" i="2"/>
  <c r="I1919" i="2"/>
  <c r="J1919" i="2"/>
  <c r="L1919" i="2"/>
  <c r="B1920" i="2"/>
  <c r="B1925" i="2" s="1"/>
  <c r="B1926" i="2" s="1"/>
  <c r="B1927" i="2" s="1"/>
  <c r="D1920" i="2"/>
  <c r="E1920" i="2"/>
  <c r="J1920" i="2"/>
  <c r="K1920" i="2"/>
  <c r="M1920" i="2"/>
  <c r="D1921" i="2"/>
  <c r="E1921" i="2"/>
  <c r="J1921" i="2"/>
  <c r="K1921" i="2"/>
  <c r="M1921" i="2"/>
  <c r="D1922" i="2"/>
  <c r="D1923" i="2" s="1"/>
  <c r="D1924" i="2" s="1"/>
  <c r="E1922" i="2"/>
  <c r="J1922" i="2"/>
  <c r="K1922" i="2"/>
  <c r="M1922" i="2"/>
  <c r="E1923" i="2"/>
  <c r="J1923" i="2"/>
  <c r="K1923" i="2"/>
  <c r="M1923" i="2"/>
  <c r="E1924" i="2"/>
  <c r="J1924" i="2"/>
  <c r="K1924" i="2"/>
  <c r="M1924" i="2"/>
  <c r="D1925" i="2"/>
  <c r="D1926" i="2"/>
  <c r="E1926" i="2"/>
  <c r="F1926" i="2"/>
  <c r="I1926" i="2"/>
  <c r="J1926" i="2"/>
  <c r="L1926" i="2"/>
  <c r="D1927" i="2"/>
  <c r="D1930" i="2" s="1"/>
  <c r="E1927" i="2"/>
  <c r="J1927" i="2"/>
  <c r="K1927" i="2"/>
  <c r="M1927" i="2"/>
  <c r="E1928" i="2"/>
  <c r="J1928" i="2"/>
  <c r="K1928" i="2"/>
  <c r="M1928" i="2"/>
  <c r="E1929" i="2"/>
  <c r="J1929" i="2"/>
  <c r="K1929" i="2"/>
  <c r="M1929" i="2"/>
  <c r="B1931" i="2"/>
  <c r="C1931" i="2"/>
  <c r="E1931" i="2"/>
  <c r="F1931" i="2"/>
  <c r="H1931" i="2"/>
  <c r="B1932" i="2"/>
  <c r="C1932" i="2"/>
  <c r="D1932" i="2"/>
  <c r="E1932" i="2"/>
  <c r="F1932" i="2"/>
  <c r="I1932" i="2"/>
  <c r="J1932" i="2"/>
  <c r="L1932" i="2"/>
  <c r="B1933" i="2"/>
  <c r="B1939" i="2" s="1"/>
  <c r="B1940" i="2" s="1"/>
  <c r="B1941" i="2" s="1"/>
  <c r="C1933" i="2"/>
  <c r="C1934" i="2" s="1"/>
  <c r="C1935" i="2" s="1"/>
  <c r="C1936" i="2" s="1"/>
  <c r="C1937" i="2" s="1"/>
  <c r="C1938" i="2" s="1"/>
  <c r="D1933" i="2"/>
  <c r="E1933" i="2"/>
  <c r="J1933" i="2"/>
  <c r="K1933" i="2"/>
  <c r="M1933" i="2"/>
  <c r="D1934" i="2"/>
  <c r="D1935" i="2" s="1"/>
  <c r="D1936" i="2" s="1"/>
  <c r="D1937" i="2" s="1"/>
  <c r="D1938" i="2" s="1"/>
  <c r="E1934" i="2"/>
  <c r="J1934" i="2"/>
  <c r="K1934" i="2"/>
  <c r="M1934" i="2"/>
  <c r="E1935" i="2"/>
  <c r="J1935" i="2"/>
  <c r="K1935" i="2"/>
  <c r="M1935" i="2"/>
  <c r="E1936" i="2"/>
  <c r="J1936" i="2"/>
  <c r="K1936" i="2"/>
  <c r="M1936" i="2"/>
  <c r="E1937" i="2"/>
  <c r="J1937" i="2"/>
  <c r="K1937" i="2"/>
  <c r="M1937" i="2"/>
  <c r="E1938" i="2"/>
  <c r="J1938" i="2"/>
  <c r="K1938" i="2"/>
  <c r="M1938" i="2"/>
  <c r="D1939" i="2"/>
  <c r="D1940" i="2"/>
  <c r="E1940" i="2"/>
  <c r="F1940" i="2"/>
  <c r="I1940" i="2"/>
  <c r="J1940" i="2"/>
  <c r="L1940" i="2"/>
  <c r="D1941" i="2"/>
  <c r="E1941" i="2"/>
  <c r="J1941" i="2"/>
  <c r="K1941" i="2"/>
  <c r="M1941" i="2"/>
  <c r="D1942" i="2"/>
  <c r="E1942" i="2"/>
  <c r="J1942" i="2"/>
  <c r="K1942" i="2"/>
  <c r="M1942" i="2"/>
  <c r="D1943" i="2"/>
  <c r="E1943" i="2"/>
  <c r="J1943" i="2"/>
  <c r="K1943" i="2"/>
  <c r="M1943" i="2"/>
  <c r="D1944" i="2"/>
  <c r="D1945" i="2"/>
  <c r="E1945" i="2"/>
  <c r="F1945" i="2"/>
  <c r="I1945" i="2"/>
  <c r="J1945" i="2"/>
  <c r="L1945" i="2"/>
  <c r="D1946" i="2"/>
  <c r="E1946" i="2"/>
  <c r="J1946" i="2"/>
  <c r="K1946" i="2"/>
  <c r="M1946" i="2"/>
  <c r="D1947" i="2"/>
  <c r="E1947" i="2"/>
  <c r="J1947" i="2"/>
  <c r="K1947" i="2"/>
  <c r="M1947" i="2"/>
  <c r="D1948" i="2"/>
  <c r="D1949" i="2" s="1"/>
  <c r="D1950" i="2" s="1"/>
  <c r="E1948" i="2"/>
  <c r="J1948" i="2"/>
  <c r="K1948" i="2"/>
  <c r="M1948" i="2"/>
  <c r="E1949" i="2"/>
  <c r="J1949" i="2"/>
  <c r="K1949" i="2"/>
  <c r="M1949" i="2"/>
  <c r="E1950" i="2"/>
  <c r="J1950" i="2"/>
  <c r="K1950" i="2"/>
  <c r="M1950" i="2"/>
  <c r="D1951" i="2"/>
  <c r="D1952" i="2"/>
  <c r="E1952" i="2"/>
  <c r="F1952" i="2"/>
  <c r="I1952" i="2"/>
  <c r="J1952" i="2"/>
  <c r="L1952" i="2"/>
  <c r="D1953" i="2"/>
  <c r="D1958" i="2" s="1"/>
  <c r="E1953" i="2"/>
  <c r="J1953" i="2"/>
  <c r="K1953" i="2"/>
  <c r="M1953" i="2"/>
  <c r="E1954" i="2"/>
  <c r="J1954" i="2"/>
  <c r="K1954" i="2"/>
  <c r="M1954" i="2"/>
  <c r="E1955" i="2"/>
  <c r="J1955" i="2"/>
  <c r="K1955" i="2"/>
  <c r="M1955" i="2"/>
  <c r="E1956" i="2"/>
  <c r="J1956" i="2"/>
  <c r="K1956" i="2"/>
  <c r="M1956" i="2"/>
  <c r="E1957" i="2"/>
  <c r="J1957" i="2"/>
  <c r="K1957" i="2"/>
  <c r="M1957" i="2"/>
  <c r="B1959" i="2"/>
  <c r="B1960" i="2" s="1"/>
  <c r="B1961" i="2" s="1"/>
  <c r="C1959" i="2"/>
  <c r="C1960" i="2" s="1"/>
  <c r="C1961" i="2" s="1"/>
  <c r="E1959" i="2"/>
  <c r="F1959" i="2"/>
  <c r="H1959" i="2"/>
  <c r="D1960" i="2"/>
  <c r="E1960" i="2"/>
  <c r="F1960" i="2"/>
  <c r="I1960" i="2"/>
  <c r="J1960" i="2"/>
  <c r="L1960" i="2"/>
  <c r="D1961" i="2"/>
  <c r="D1967" i="2" s="1"/>
  <c r="E1961" i="2"/>
  <c r="J1961" i="2"/>
  <c r="K1961" i="2"/>
  <c r="M1961" i="2"/>
  <c r="E1962" i="2"/>
  <c r="J1962" i="2"/>
  <c r="K1962" i="2"/>
  <c r="M1962" i="2"/>
  <c r="E1963" i="2"/>
  <c r="J1963" i="2"/>
  <c r="K1963" i="2"/>
  <c r="M1963" i="2"/>
  <c r="E1964" i="2"/>
  <c r="J1964" i="2"/>
  <c r="K1964" i="2"/>
  <c r="M1964" i="2"/>
  <c r="E1965" i="2"/>
  <c r="J1965" i="2"/>
  <c r="K1965" i="2"/>
  <c r="M1965" i="2"/>
  <c r="E1966" i="2"/>
  <c r="J1966" i="2"/>
  <c r="K1966" i="2"/>
  <c r="M1966" i="2"/>
  <c r="B1968" i="2"/>
  <c r="C1968" i="2"/>
  <c r="E1968" i="2"/>
  <c r="F1968" i="2"/>
  <c r="H1968" i="2"/>
  <c r="B1969" i="2"/>
  <c r="C1969" i="2"/>
  <c r="D1969" i="2"/>
  <c r="E1969" i="2"/>
  <c r="F1969" i="2"/>
  <c r="I1969" i="2"/>
  <c r="J1969" i="2"/>
  <c r="L1969" i="2"/>
  <c r="B1970" i="2"/>
  <c r="B1975" i="2" s="1"/>
  <c r="B1976" i="2" s="1"/>
  <c r="B1977" i="2" s="1"/>
  <c r="B1982" i="2" s="1"/>
  <c r="B1983" i="2" s="1"/>
  <c r="B1984" i="2" s="1"/>
  <c r="C1970" i="2"/>
  <c r="D1970" i="2"/>
  <c r="E1970" i="2"/>
  <c r="J1970" i="2"/>
  <c r="K1970" i="2"/>
  <c r="M1970" i="2"/>
  <c r="D1971" i="2"/>
  <c r="D1972" i="2" s="1"/>
  <c r="D1973" i="2" s="1"/>
  <c r="D1974" i="2" s="1"/>
  <c r="E1971" i="2"/>
  <c r="J1971" i="2"/>
  <c r="K1971" i="2"/>
  <c r="M1971" i="2"/>
  <c r="E1972" i="2"/>
  <c r="J1972" i="2"/>
  <c r="K1972" i="2"/>
  <c r="M1972" i="2"/>
  <c r="E1973" i="2"/>
  <c r="J1973" i="2"/>
  <c r="K1973" i="2"/>
  <c r="M1973" i="2"/>
  <c r="E1974" i="2"/>
  <c r="J1974" i="2"/>
  <c r="K1974" i="2"/>
  <c r="M1974" i="2"/>
  <c r="D1975" i="2"/>
  <c r="D1976" i="2"/>
  <c r="E1976" i="2"/>
  <c r="F1976" i="2"/>
  <c r="I1976" i="2"/>
  <c r="J1976" i="2"/>
  <c r="L1976" i="2"/>
  <c r="D1977" i="2"/>
  <c r="D1982" i="2" s="1"/>
  <c r="E1977" i="2"/>
  <c r="J1977" i="2"/>
  <c r="K1977" i="2"/>
  <c r="M1977" i="2"/>
  <c r="B1978" i="2"/>
  <c r="B1979" i="2" s="1"/>
  <c r="B1980" i="2" s="1"/>
  <c r="B1981" i="2" s="1"/>
  <c r="E1978" i="2"/>
  <c r="J1978" i="2"/>
  <c r="K1978" i="2"/>
  <c r="M1978" i="2"/>
  <c r="E1979" i="2"/>
  <c r="J1979" i="2"/>
  <c r="K1979" i="2"/>
  <c r="M1979" i="2"/>
  <c r="E1980" i="2"/>
  <c r="J1980" i="2"/>
  <c r="K1980" i="2"/>
  <c r="M1980" i="2"/>
  <c r="E1981" i="2"/>
  <c r="J1981" i="2"/>
  <c r="K1981" i="2"/>
  <c r="M1981" i="2"/>
  <c r="D1983" i="2"/>
  <c r="E1983" i="2"/>
  <c r="F1983" i="2"/>
  <c r="I1983" i="2"/>
  <c r="J1983" i="2"/>
  <c r="L1983" i="2"/>
  <c r="D1984" i="2"/>
  <c r="E1984" i="2"/>
  <c r="J1984" i="2"/>
  <c r="K1984" i="2"/>
  <c r="M1984" i="2"/>
  <c r="D1985" i="2"/>
  <c r="D1986" i="2" s="1"/>
  <c r="D1987" i="2" s="1"/>
  <c r="D1988" i="2" s="1"/>
  <c r="E1985" i="2"/>
  <c r="J1985" i="2"/>
  <c r="K1985" i="2"/>
  <c r="M1985" i="2"/>
  <c r="E1986" i="2"/>
  <c r="J1986" i="2"/>
  <c r="K1986" i="2"/>
  <c r="M1986" i="2"/>
  <c r="E1987" i="2"/>
  <c r="J1987" i="2"/>
  <c r="K1987" i="2"/>
  <c r="M1987" i="2"/>
  <c r="E1988" i="2"/>
  <c r="J1988" i="2"/>
  <c r="K1988" i="2"/>
  <c r="M1988" i="2"/>
  <c r="D1989" i="2"/>
  <c r="E1989" i="2"/>
  <c r="J1989" i="2"/>
  <c r="K1989" i="2"/>
  <c r="M1989" i="2"/>
  <c r="D1990" i="2"/>
  <c r="B1991" i="2"/>
  <c r="B1992" i="2" s="1"/>
  <c r="B1993" i="2" s="1"/>
  <c r="C1991" i="2"/>
  <c r="C1992" i="2" s="1"/>
  <c r="C1993" i="2" s="1"/>
  <c r="C1994" i="2" s="1"/>
  <c r="E1991" i="2"/>
  <c r="F1991" i="2"/>
  <c r="H1991" i="2"/>
  <c r="D1992" i="2"/>
  <c r="D1993" i="2" s="1"/>
  <c r="E1992" i="2"/>
  <c r="F1992" i="2"/>
  <c r="I1992" i="2"/>
  <c r="J1992" i="2"/>
  <c r="L1992" i="2"/>
  <c r="E1993" i="2"/>
  <c r="J1993" i="2"/>
  <c r="K1993" i="2"/>
  <c r="M1993" i="2"/>
  <c r="B1994" i="2"/>
  <c r="B1995" i="2" s="1"/>
  <c r="B1996" i="2" s="1"/>
  <c r="B1997" i="2" s="1"/>
  <c r="E1994" i="2"/>
  <c r="J1994" i="2"/>
  <c r="K1994" i="2"/>
  <c r="M1994" i="2"/>
  <c r="C1995" i="2"/>
  <c r="C1996" i="2" s="1"/>
  <c r="C1997" i="2" s="1"/>
  <c r="C1998" i="2" s="1"/>
  <c r="E1995" i="2"/>
  <c r="J1995" i="2"/>
  <c r="K1995" i="2"/>
  <c r="M1995" i="2"/>
  <c r="E1996" i="2"/>
  <c r="J1996" i="2"/>
  <c r="K1996" i="2"/>
  <c r="M1996" i="2"/>
  <c r="E1997" i="2"/>
  <c r="J1997" i="2"/>
  <c r="K1997" i="2"/>
  <c r="M1997" i="2"/>
  <c r="B1998" i="2"/>
  <c r="E1998" i="2"/>
  <c r="J1998" i="2"/>
  <c r="K1998" i="2"/>
  <c r="M1998" i="2"/>
  <c r="B1999" i="2"/>
  <c r="B2000" i="2" s="1"/>
  <c r="B2001" i="2" s="1"/>
  <c r="B2002" i="2" s="1"/>
  <c r="C1999" i="2"/>
  <c r="C2000" i="2" s="1"/>
  <c r="C2001" i="2" s="1"/>
  <c r="D2000" i="2"/>
  <c r="D2001" i="2" s="1"/>
  <c r="E2000" i="2"/>
  <c r="F2000" i="2"/>
  <c r="I2000" i="2"/>
  <c r="J2000" i="2"/>
  <c r="L2000" i="2"/>
  <c r="E2001" i="2"/>
  <c r="J2001" i="2"/>
  <c r="K2001" i="2"/>
  <c r="M2001" i="2"/>
  <c r="E2002" i="2"/>
  <c r="J2002" i="2"/>
  <c r="K2002" i="2"/>
  <c r="M2002" i="2"/>
  <c r="B2003" i="2"/>
  <c r="B2004" i="2" s="1"/>
  <c r="B2005" i="2" s="1"/>
  <c r="B2006" i="2" s="1"/>
  <c r="E2003" i="2"/>
  <c r="J2003" i="2"/>
  <c r="K2003" i="2"/>
  <c r="M2003" i="2"/>
  <c r="E2004" i="2"/>
  <c r="J2004" i="2"/>
  <c r="K2004" i="2"/>
  <c r="M2004" i="2"/>
  <c r="E2005" i="2"/>
  <c r="J2005" i="2"/>
  <c r="K2005" i="2"/>
  <c r="M2005" i="2"/>
  <c r="E2006" i="2"/>
  <c r="J2006" i="2"/>
  <c r="K2006" i="2"/>
  <c r="M2006" i="2"/>
  <c r="B2007" i="2"/>
  <c r="B2008" i="2"/>
  <c r="C2008" i="2"/>
  <c r="C2009" i="2" s="1"/>
  <c r="C2010" i="2" s="1"/>
  <c r="C2016" i="2" s="1"/>
  <c r="E2008" i="2"/>
  <c r="F2008" i="2"/>
  <c r="H2008" i="2"/>
  <c r="B2009" i="2"/>
  <c r="B2010" i="2" s="1"/>
  <c r="D2009" i="2"/>
  <c r="E2009" i="2"/>
  <c r="F2009" i="2"/>
  <c r="I2009" i="2"/>
  <c r="J2009" i="2"/>
  <c r="L2009" i="2"/>
  <c r="D2010" i="2"/>
  <c r="E2010" i="2"/>
  <c r="J2010" i="2"/>
  <c r="K2010" i="2"/>
  <c r="M2010" i="2"/>
  <c r="C2011" i="2"/>
  <c r="C2012" i="2" s="1"/>
  <c r="C2013" i="2" s="1"/>
  <c r="C2014" i="2" s="1"/>
  <c r="D2011" i="2"/>
  <c r="E2011" i="2"/>
  <c r="J2011" i="2"/>
  <c r="K2011" i="2"/>
  <c r="M2011" i="2"/>
  <c r="D2012" i="2"/>
  <c r="D2013" i="2" s="1"/>
  <c r="D2014" i="2" s="1"/>
  <c r="D2015" i="2" s="1"/>
  <c r="E2012" i="2"/>
  <c r="J2012" i="2"/>
  <c r="K2012" i="2"/>
  <c r="M2012" i="2"/>
  <c r="E2013" i="2"/>
  <c r="J2013" i="2"/>
  <c r="K2013" i="2"/>
  <c r="M2013" i="2"/>
  <c r="E2014" i="2"/>
  <c r="J2014" i="2"/>
  <c r="K2014" i="2"/>
  <c r="M2014" i="2"/>
  <c r="C2015" i="2"/>
  <c r="E2015" i="2"/>
  <c r="J2015" i="2"/>
  <c r="K2015" i="2"/>
  <c r="M2015" i="2"/>
  <c r="D2016" i="2"/>
  <c r="B2017" i="2"/>
  <c r="B2018" i="2" s="1"/>
  <c r="B2019" i="2" s="1"/>
  <c r="C2017" i="2"/>
  <c r="E2017" i="2"/>
  <c r="F2017" i="2"/>
  <c r="H2017" i="2"/>
  <c r="C2018" i="2"/>
  <c r="D2018" i="2"/>
  <c r="E2018" i="2"/>
  <c r="F2018" i="2"/>
  <c r="I2018" i="2"/>
  <c r="J2018" i="2"/>
  <c r="L2018" i="2"/>
  <c r="C2019" i="2"/>
  <c r="C2020" i="2" s="1"/>
  <c r="C2021" i="2" s="1"/>
  <c r="D2019" i="2"/>
  <c r="D2022" i="2" s="1"/>
  <c r="E2019" i="2"/>
  <c r="J2019" i="2"/>
  <c r="K2019" i="2"/>
  <c r="M2019" i="2"/>
  <c r="E2020" i="2"/>
  <c r="J2020" i="2"/>
  <c r="K2020" i="2"/>
  <c r="M2020" i="2"/>
  <c r="E2021" i="2"/>
  <c r="J2021" i="2"/>
  <c r="K2021" i="2"/>
  <c r="M2021" i="2"/>
  <c r="C2022" i="2"/>
  <c r="C2023" i="2" s="1"/>
  <c r="C2024" i="2" s="1"/>
  <c r="D2023" i="2"/>
  <c r="E2023" i="2"/>
  <c r="F2023" i="2"/>
  <c r="I2023" i="2"/>
  <c r="J2023" i="2"/>
  <c r="L2023" i="2"/>
  <c r="D2024" i="2"/>
  <c r="D2027" i="2" s="1"/>
  <c r="E2024" i="2"/>
  <c r="J2024" i="2"/>
  <c r="K2024" i="2"/>
  <c r="M2024" i="2"/>
  <c r="E2025" i="2"/>
  <c r="J2025" i="2"/>
  <c r="K2025" i="2"/>
  <c r="M2025" i="2"/>
  <c r="E2026" i="2"/>
  <c r="J2026" i="2"/>
  <c r="K2026" i="2"/>
  <c r="M2026" i="2"/>
  <c r="D2028" i="2"/>
  <c r="E2028" i="2"/>
  <c r="F2028" i="2"/>
  <c r="I2028" i="2"/>
  <c r="J2028" i="2"/>
  <c r="L2028" i="2"/>
  <c r="D2029" i="2"/>
  <c r="D2035" i="2" s="1"/>
  <c r="E2029" i="2"/>
  <c r="J2029" i="2"/>
  <c r="K2029" i="2"/>
  <c r="M2029" i="2"/>
  <c r="E2030" i="2"/>
  <c r="J2030" i="2"/>
  <c r="K2030" i="2"/>
  <c r="M2030" i="2"/>
  <c r="E2031" i="2"/>
  <c r="J2031" i="2"/>
  <c r="K2031" i="2"/>
  <c r="M2031" i="2"/>
  <c r="E2032" i="2"/>
  <c r="J2032" i="2"/>
  <c r="K2032" i="2"/>
  <c r="M2032" i="2"/>
  <c r="E2033" i="2"/>
  <c r="J2033" i="2"/>
  <c r="K2033" i="2"/>
  <c r="M2033" i="2"/>
  <c r="E2034" i="2"/>
  <c r="J2034" i="2"/>
  <c r="K2034" i="2"/>
  <c r="M2034" i="2"/>
  <c r="B2036" i="2"/>
  <c r="C2036" i="2"/>
  <c r="C2037" i="2" s="1"/>
  <c r="C2038" i="2" s="1"/>
  <c r="E2036" i="2"/>
  <c r="F2036" i="2"/>
  <c r="H2036" i="2"/>
  <c r="B2037" i="2"/>
  <c r="B2038" i="2" s="1"/>
  <c r="D2037" i="2"/>
  <c r="E2037" i="2"/>
  <c r="F2037" i="2"/>
  <c r="I2037" i="2"/>
  <c r="J2037" i="2"/>
  <c r="L2037" i="2"/>
  <c r="D2038" i="2"/>
  <c r="D2039" i="2" s="1"/>
  <c r="D2040" i="2" s="1"/>
  <c r="D2041" i="2" s="1"/>
  <c r="D2042" i="2" s="1"/>
  <c r="E2038" i="2"/>
  <c r="J2038" i="2"/>
  <c r="K2038" i="2"/>
  <c r="M2038" i="2"/>
  <c r="C2039" i="2"/>
  <c r="C2040" i="2" s="1"/>
  <c r="C2041" i="2" s="1"/>
  <c r="C2042" i="2" s="1"/>
  <c r="E2039" i="2"/>
  <c r="J2039" i="2"/>
  <c r="K2039" i="2"/>
  <c r="M2039" i="2"/>
  <c r="E2040" i="2"/>
  <c r="J2040" i="2"/>
  <c r="K2040" i="2"/>
  <c r="M2040" i="2"/>
  <c r="E2041" i="2"/>
  <c r="J2041" i="2"/>
  <c r="K2041" i="2"/>
  <c r="M2041" i="2"/>
  <c r="E2042" i="2"/>
  <c r="J2042" i="2"/>
  <c r="K2042" i="2"/>
  <c r="M2042" i="2"/>
  <c r="C2043" i="2"/>
  <c r="C2044" i="2" s="1"/>
  <c r="C2045" i="2" s="1"/>
  <c r="D2044" i="2"/>
  <c r="D2045" i="2" s="1"/>
  <c r="E2044" i="2"/>
  <c r="F2044" i="2"/>
  <c r="I2044" i="2"/>
  <c r="J2044" i="2"/>
  <c r="L2044" i="2"/>
  <c r="E2045" i="2"/>
  <c r="J2045" i="2"/>
  <c r="K2045" i="2"/>
  <c r="M2045" i="2"/>
  <c r="E2046" i="2"/>
  <c r="J2046" i="2"/>
  <c r="K2046" i="2"/>
  <c r="M2046" i="2"/>
  <c r="E2047" i="2"/>
  <c r="J2047" i="2"/>
  <c r="K2047" i="2"/>
  <c r="M2047" i="2"/>
  <c r="E2048" i="2"/>
  <c r="J2048" i="2"/>
  <c r="K2048" i="2"/>
  <c r="M2048" i="2"/>
  <c r="E2049" i="2"/>
  <c r="J2049" i="2"/>
  <c r="K2049" i="2"/>
  <c r="M2049" i="2"/>
  <c r="E2050" i="2"/>
  <c r="J2050" i="2"/>
  <c r="K2050" i="2"/>
  <c r="M2050" i="2"/>
  <c r="D2052" i="2"/>
  <c r="E2052" i="2"/>
  <c r="F2052" i="2"/>
  <c r="I2052" i="2"/>
  <c r="J2052" i="2"/>
  <c r="L2052" i="2"/>
  <c r="D2053" i="2"/>
  <c r="E2053" i="2"/>
  <c r="J2053" i="2"/>
  <c r="K2053" i="2"/>
  <c r="M2053" i="2"/>
  <c r="D2054" i="2"/>
  <c r="E2054" i="2"/>
  <c r="J2054" i="2"/>
  <c r="K2054" i="2"/>
  <c r="M2054" i="2"/>
  <c r="D2055" i="2"/>
  <c r="D2056" i="2" s="1"/>
  <c r="D2057" i="2" s="1"/>
  <c r="D2058" i="2" s="1"/>
  <c r="E2055" i="2"/>
  <c r="J2055" i="2"/>
  <c r="K2055" i="2"/>
  <c r="M2055" i="2"/>
  <c r="E2056" i="2"/>
  <c r="J2056" i="2"/>
  <c r="K2056" i="2"/>
  <c r="M2056" i="2"/>
  <c r="E2057" i="2"/>
  <c r="J2057" i="2"/>
  <c r="K2057" i="2"/>
  <c r="M2057" i="2"/>
  <c r="E2058" i="2"/>
  <c r="J2058" i="2"/>
  <c r="K2058" i="2"/>
  <c r="M2058" i="2"/>
  <c r="D2059" i="2"/>
  <c r="B2060" i="2"/>
  <c r="B2061" i="2" s="1"/>
  <c r="B2062" i="2" s="1"/>
  <c r="B2068" i="2" s="1"/>
  <c r="B2069" i="2" s="1"/>
  <c r="B2070" i="2" s="1"/>
  <c r="C2060" i="2"/>
  <c r="C2061" i="2" s="1"/>
  <c r="C2062" i="2" s="1"/>
  <c r="E2060" i="2"/>
  <c r="F2060" i="2"/>
  <c r="H2060" i="2"/>
  <c r="D2061" i="2"/>
  <c r="E2061" i="2"/>
  <c r="F2061" i="2"/>
  <c r="I2061" i="2"/>
  <c r="J2061" i="2"/>
  <c r="L2061" i="2"/>
  <c r="D2062" i="2"/>
  <c r="D2063" i="2" s="1"/>
  <c r="E2062" i="2"/>
  <c r="J2062" i="2"/>
  <c r="K2062" i="2"/>
  <c r="M2062" i="2"/>
  <c r="B2063" i="2"/>
  <c r="B2064" i="2" s="1"/>
  <c r="B2065" i="2" s="1"/>
  <c r="B2066" i="2" s="1"/>
  <c r="B2067" i="2" s="1"/>
  <c r="C2063" i="2"/>
  <c r="C2064" i="2" s="1"/>
  <c r="C2065" i="2" s="1"/>
  <c r="C2066" i="2" s="1"/>
  <c r="C2067" i="2" s="1"/>
  <c r="E2063" i="2"/>
  <c r="J2063" i="2"/>
  <c r="K2063" i="2"/>
  <c r="M2063" i="2"/>
  <c r="D2064" i="2"/>
  <c r="D2065" i="2" s="1"/>
  <c r="D2066" i="2" s="1"/>
  <c r="D2067" i="2" s="1"/>
  <c r="E2064" i="2"/>
  <c r="J2064" i="2"/>
  <c r="K2064" i="2"/>
  <c r="M2064" i="2"/>
  <c r="E2065" i="2"/>
  <c r="J2065" i="2"/>
  <c r="K2065" i="2"/>
  <c r="M2065" i="2"/>
  <c r="E2066" i="2"/>
  <c r="J2066" i="2"/>
  <c r="K2066" i="2"/>
  <c r="M2066" i="2"/>
  <c r="E2067" i="2"/>
  <c r="J2067" i="2"/>
  <c r="K2067" i="2"/>
  <c r="M2067" i="2"/>
  <c r="C2068" i="2"/>
  <c r="C2069" i="2" s="1"/>
  <c r="C2070" i="2" s="1"/>
  <c r="D2069" i="2"/>
  <c r="E2069" i="2"/>
  <c r="F2069" i="2"/>
  <c r="I2069" i="2"/>
  <c r="J2069" i="2"/>
  <c r="L2069" i="2"/>
  <c r="D2070" i="2"/>
  <c r="E2070" i="2"/>
  <c r="J2070" i="2"/>
  <c r="K2070" i="2"/>
  <c r="M2070" i="2"/>
  <c r="D2071" i="2"/>
  <c r="D2072" i="2" s="1"/>
  <c r="E2071" i="2"/>
  <c r="J2071" i="2"/>
  <c r="K2071" i="2"/>
  <c r="M2071" i="2"/>
  <c r="E2072" i="2"/>
  <c r="J2072" i="2"/>
  <c r="K2072" i="2"/>
  <c r="M2072" i="2"/>
  <c r="D2073" i="2"/>
  <c r="B2074" i="2"/>
  <c r="C2074" i="2"/>
  <c r="E2074" i="2"/>
  <c r="F2074" i="2"/>
  <c r="H2074" i="2"/>
  <c r="B2075" i="2"/>
  <c r="C2075" i="2"/>
  <c r="D2075" i="2"/>
  <c r="E2075" i="2"/>
  <c r="F2075" i="2"/>
  <c r="I2075" i="2"/>
  <c r="J2075" i="2"/>
  <c r="L2075" i="2"/>
  <c r="B2076" i="2"/>
  <c r="B2077" i="2" s="1"/>
  <c r="B2078" i="2" s="1"/>
  <c r="C2076" i="2"/>
  <c r="C2077" i="2" s="1"/>
  <c r="C2078" i="2" s="1"/>
  <c r="D2076" i="2"/>
  <c r="D2079" i="2" s="1"/>
  <c r="E2076" i="2"/>
  <c r="J2076" i="2"/>
  <c r="K2076" i="2"/>
  <c r="M2076" i="2"/>
  <c r="D2077" i="2"/>
  <c r="E2077" i="2"/>
  <c r="J2077" i="2"/>
  <c r="K2077" i="2"/>
  <c r="M2077" i="2"/>
  <c r="D2078" i="2"/>
  <c r="E2078" i="2"/>
  <c r="J2078" i="2"/>
  <c r="K2078" i="2"/>
  <c r="M2078" i="2"/>
  <c r="C2079" i="2"/>
  <c r="C2080" i="2"/>
  <c r="D2080" i="2"/>
  <c r="E2080" i="2"/>
  <c r="F2080" i="2"/>
  <c r="I2080" i="2"/>
  <c r="J2080" i="2"/>
  <c r="L2080" i="2"/>
  <c r="C2081" i="2"/>
  <c r="C2082" i="2" s="1"/>
  <c r="C2083" i="2" s="1"/>
  <c r="C2084" i="2" s="1"/>
  <c r="C2085" i="2" s="1"/>
  <c r="C2086" i="2" s="1"/>
  <c r="D2081" i="2"/>
  <c r="D2082" i="2" s="1"/>
  <c r="D2083" i="2" s="1"/>
  <c r="D2084" i="2" s="1"/>
  <c r="D2085" i="2" s="1"/>
  <c r="D2086" i="2" s="1"/>
  <c r="E2081" i="2"/>
  <c r="J2081" i="2"/>
  <c r="K2081" i="2"/>
  <c r="M2081" i="2"/>
  <c r="E2082" i="2"/>
  <c r="J2082" i="2"/>
  <c r="K2082" i="2"/>
  <c r="M2082" i="2"/>
  <c r="E2083" i="2"/>
  <c r="J2083" i="2"/>
  <c r="K2083" i="2"/>
  <c r="M2083" i="2"/>
  <c r="E2084" i="2"/>
  <c r="J2084" i="2"/>
  <c r="K2084" i="2"/>
  <c r="M2084" i="2"/>
  <c r="E2085" i="2"/>
  <c r="J2085" i="2"/>
  <c r="K2085" i="2"/>
  <c r="M2085" i="2"/>
  <c r="E2086" i="2"/>
  <c r="J2086" i="2"/>
  <c r="K2086" i="2"/>
  <c r="M2086" i="2"/>
  <c r="D2087" i="2"/>
  <c r="D2088" i="2"/>
  <c r="E2088" i="2"/>
  <c r="F2088" i="2"/>
  <c r="I2088" i="2"/>
  <c r="J2088" i="2"/>
  <c r="L2088" i="2"/>
  <c r="D2089" i="2"/>
  <c r="E2089" i="2"/>
  <c r="J2089" i="2"/>
  <c r="K2089" i="2"/>
  <c r="M2089" i="2"/>
  <c r="D2090" i="2"/>
  <c r="D2091" i="2" s="1"/>
  <c r="E2090" i="2"/>
  <c r="J2090" i="2"/>
  <c r="K2090" i="2"/>
  <c r="M2090" i="2"/>
  <c r="E2091" i="2"/>
  <c r="J2091" i="2"/>
  <c r="K2091" i="2"/>
  <c r="M2091" i="2"/>
  <c r="D2092" i="2"/>
  <c r="B2093" i="2"/>
  <c r="C2093" i="2"/>
  <c r="C2094" i="2" s="1"/>
  <c r="C2095" i="2" s="1"/>
  <c r="E2093" i="2"/>
  <c r="F2093" i="2"/>
  <c r="H2093" i="2"/>
  <c r="B2094" i="2"/>
  <c r="D2094" i="2"/>
  <c r="D2095" i="2" s="1"/>
  <c r="E2094" i="2"/>
  <c r="F2094" i="2"/>
  <c r="I2094" i="2"/>
  <c r="J2094" i="2"/>
  <c r="L2094" i="2"/>
  <c r="B2095" i="2"/>
  <c r="B2098" i="2" s="1"/>
  <c r="B2099" i="2" s="1"/>
  <c r="B2100" i="2" s="1"/>
  <c r="E2095" i="2"/>
  <c r="J2095" i="2"/>
  <c r="K2095" i="2"/>
  <c r="M2095" i="2"/>
  <c r="E2096" i="2"/>
  <c r="J2096" i="2"/>
  <c r="K2096" i="2"/>
  <c r="M2096" i="2"/>
  <c r="E2097" i="2"/>
  <c r="J2097" i="2"/>
  <c r="K2097" i="2"/>
  <c r="M2097" i="2"/>
  <c r="D2099" i="2"/>
  <c r="E2099" i="2"/>
  <c r="F2099" i="2"/>
  <c r="I2099" i="2"/>
  <c r="J2099" i="2"/>
  <c r="L2099" i="2"/>
  <c r="D2100" i="2"/>
  <c r="D2105" i="2" s="1"/>
  <c r="E2100" i="2"/>
  <c r="J2100" i="2"/>
  <c r="K2100" i="2"/>
  <c r="M2100" i="2"/>
  <c r="D2101" i="2"/>
  <c r="D2102" i="2" s="1"/>
  <c r="D2103" i="2" s="1"/>
  <c r="D2104" i="2" s="1"/>
  <c r="E2101" i="2"/>
  <c r="J2101" i="2"/>
  <c r="K2101" i="2"/>
  <c r="M2101" i="2"/>
  <c r="E2102" i="2"/>
  <c r="J2102" i="2"/>
  <c r="K2102" i="2"/>
  <c r="M2102" i="2"/>
  <c r="E2103" i="2"/>
  <c r="J2103" i="2"/>
  <c r="K2103" i="2"/>
  <c r="M2103" i="2"/>
  <c r="E2104" i="2"/>
  <c r="J2104" i="2"/>
  <c r="K2104" i="2"/>
  <c r="M2104" i="2"/>
  <c r="D2106" i="2"/>
  <c r="E2106" i="2"/>
  <c r="F2106" i="2"/>
  <c r="I2106" i="2"/>
  <c r="J2106" i="2"/>
  <c r="L2106" i="2"/>
  <c r="D2107" i="2"/>
  <c r="E2107" i="2"/>
  <c r="J2107" i="2"/>
  <c r="K2107" i="2"/>
  <c r="M2107" i="2"/>
  <c r="D2108" i="2"/>
  <c r="D2109" i="2" s="1"/>
  <c r="D2110" i="2" s="1"/>
  <c r="D2111" i="2" s="1"/>
  <c r="E2108" i="2"/>
  <c r="J2108" i="2"/>
  <c r="K2108" i="2"/>
  <c r="M2108" i="2"/>
  <c r="E2109" i="2"/>
  <c r="J2109" i="2"/>
  <c r="K2109" i="2"/>
  <c r="M2109" i="2"/>
  <c r="E2110" i="2"/>
  <c r="J2110" i="2"/>
  <c r="K2110" i="2"/>
  <c r="M2110" i="2"/>
  <c r="E2111" i="2"/>
  <c r="J2111" i="2"/>
  <c r="K2111" i="2"/>
  <c r="M2111" i="2"/>
  <c r="D2112" i="2"/>
  <c r="B2113" i="2"/>
  <c r="C2113" i="2"/>
  <c r="C2114" i="2" s="1"/>
  <c r="C2115" i="2" s="1"/>
  <c r="E2113" i="2"/>
  <c r="F2113" i="2"/>
  <c r="H2113" i="2"/>
  <c r="B2114" i="2"/>
  <c r="B2115" i="2" s="1"/>
  <c r="D2114" i="2"/>
  <c r="E2114" i="2"/>
  <c r="F2114" i="2"/>
  <c r="I2114" i="2"/>
  <c r="J2114" i="2"/>
  <c r="L2114" i="2"/>
  <c r="D2115" i="2"/>
  <c r="D2120" i="2" s="1"/>
  <c r="E2115" i="2"/>
  <c r="J2115" i="2"/>
  <c r="K2115" i="2"/>
  <c r="M2115" i="2"/>
  <c r="E2116" i="2"/>
  <c r="J2116" i="2"/>
  <c r="K2116" i="2"/>
  <c r="M2116" i="2"/>
  <c r="E2117" i="2"/>
  <c r="J2117" i="2"/>
  <c r="K2117" i="2"/>
  <c r="M2117" i="2"/>
  <c r="E2118" i="2"/>
  <c r="J2118" i="2"/>
  <c r="K2118" i="2"/>
  <c r="M2118" i="2"/>
  <c r="E2119" i="2"/>
  <c r="J2119" i="2"/>
  <c r="K2119" i="2"/>
  <c r="M2119" i="2"/>
  <c r="D2121" i="2"/>
  <c r="D2122" i="2" s="1"/>
  <c r="E2121" i="2"/>
  <c r="F2121" i="2"/>
  <c r="I2121" i="2"/>
  <c r="J2121" i="2"/>
  <c r="L2121" i="2"/>
  <c r="E2122" i="2"/>
  <c r="J2122" i="2"/>
  <c r="K2122" i="2"/>
  <c r="M2122" i="2"/>
  <c r="E2123" i="2"/>
  <c r="J2123" i="2"/>
  <c r="K2123" i="2"/>
  <c r="M2123" i="2"/>
  <c r="E2124" i="2"/>
  <c r="J2124" i="2"/>
  <c r="K2124" i="2"/>
  <c r="M2124" i="2"/>
  <c r="D2126" i="2"/>
  <c r="E2126" i="2"/>
  <c r="F2126" i="2"/>
  <c r="I2126" i="2"/>
  <c r="J2126" i="2"/>
  <c r="L2126" i="2"/>
  <c r="D2127" i="2"/>
  <c r="D2132" i="2" s="1"/>
  <c r="E2127" i="2"/>
  <c r="J2127" i="2"/>
  <c r="K2127" i="2"/>
  <c r="M2127" i="2"/>
  <c r="E2128" i="2"/>
  <c r="J2128" i="2"/>
  <c r="K2128" i="2"/>
  <c r="M2128" i="2"/>
  <c r="E2129" i="2"/>
  <c r="J2129" i="2"/>
  <c r="K2129" i="2"/>
  <c r="M2129" i="2"/>
  <c r="E2130" i="2"/>
  <c r="J2130" i="2"/>
  <c r="K2130" i="2"/>
  <c r="M2130" i="2"/>
  <c r="E2131" i="2"/>
  <c r="J2131" i="2"/>
  <c r="K2131" i="2"/>
  <c r="M2131" i="2"/>
  <c r="B2133" i="2"/>
  <c r="B2134" i="2" s="1"/>
  <c r="B2135" i="2" s="1"/>
  <c r="C2133" i="2"/>
  <c r="E2133" i="2"/>
  <c r="F2133" i="2"/>
  <c r="H2133" i="2"/>
  <c r="C2134" i="2"/>
  <c r="D2134" i="2"/>
  <c r="E2134" i="2"/>
  <c r="F2134" i="2"/>
  <c r="I2134" i="2"/>
  <c r="J2134" i="2"/>
  <c r="L2134" i="2"/>
  <c r="C2135" i="2"/>
  <c r="C2136" i="2" s="1"/>
  <c r="C2137" i="2" s="1"/>
  <c r="C2138" i="2" s="1"/>
  <c r="C2139" i="2" s="1"/>
  <c r="C2140" i="2" s="1"/>
  <c r="D2135" i="2"/>
  <c r="D2136" i="2" s="1"/>
  <c r="D2137" i="2" s="1"/>
  <c r="D2138" i="2" s="1"/>
  <c r="D2139" i="2" s="1"/>
  <c r="D2140" i="2" s="1"/>
  <c r="E2135" i="2"/>
  <c r="J2135" i="2"/>
  <c r="K2135" i="2"/>
  <c r="M2135" i="2"/>
  <c r="E2136" i="2"/>
  <c r="J2136" i="2"/>
  <c r="K2136" i="2"/>
  <c r="M2136" i="2"/>
  <c r="E2137" i="2"/>
  <c r="J2137" i="2"/>
  <c r="K2137" i="2"/>
  <c r="M2137" i="2"/>
  <c r="E2138" i="2"/>
  <c r="J2138" i="2"/>
  <c r="K2138" i="2"/>
  <c r="M2138" i="2"/>
  <c r="E2139" i="2"/>
  <c r="J2139" i="2"/>
  <c r="K2139" i="2"/>
  <c r="M2139" i="2"/>
  <c r="E2140" i="2"/>
  <c r="J2140" i="2"/>
  <c r="K2140" i="2"/>
  <c r="M2140" i="2"/>
  <c r="C2141" i="2"/>
  <c r="C2142" i="2" s="1"/>
  <c r="C2143" i="2" s="1"/>
  <c r="D2142" i="2"/>
  <c r="D2143" i="2" s="1"/>
  <c r="E2142" i="2"/>
  <c r="F2142" i="2"/>
  <c r="I2142" i="2"/>
  <c r="J2142" i="2"/>
  <c r="L2142" i="2"/>
  <c r="E2143" i="2"/>
  <c r="J2143" i="2"/>
  <c r="K2143" i="2"/>
  <c r="M2143" i="2"/>
  <c r="E2144" i="2"/>
  <c r="J2144" i="2"/>
  <c r="K2144" i="2"/>
  <c r="M2144" i="2"/>
  <c r="E2145" i="2"/>
  <c r="J2145" i="2"/>
  <c r="K2145" i="2"/>
  <c r="M2145" i="2"/>
  <c r="E2146" i="2"/>
  <c r="J2146" i="2"/>
  <c r="K2146" i="2"/>
  <c r="M2146" i="2"/>
  <c r="E2147" i="2"/>
  <c r="J2147" i="2"/>
  <c r="K2147" i="2"/>
  <c r="M2147" i="2"/>
  <c r="E2148" i="2"/>
  <c r="J2148" i="2"/>
  <c r="K2148" i="2"/>
  <c r="M2148" i="2"/>
  <c r="D2150" i="2"/>
  <c r="E2150" i="2"/>
  <c r="F2150" i="2"/>
  <c r="I2150" i="2"/>
  <c r="J2150" i="2"/>
  <c r="L2150" i="2"/>
  <c r="D2151" i="2"/>
  <c r="E2151" i="2"/>
  <c r="J2151" i="2"/>
  <c r="K2151" i="2"/>
  <c r="M2151" i="2"/>
  <c r="D2152" i="2"/>
  <c r="E2152" i="2"/>
  <c r="J2152" i="2"/>
  <c r="K2152" i="2"/>
  <c r="M2152" i="2"/>
  <c r="D2153" i="2"/>
  <c r="D2154" i="2" s="1"/>
  <c r="D2155" i="2" s="1"/>
  <c r="E2153" i="2"/>
  <c r="J2153" i="2"/>
  <c r="K2153" i="2"/>
  <c r="M2153" i="2"/>
  <c r="E2154" i="2"/>
  <c r="J2154" i="2"/>
  <c r="K2154" i="2"/>
  <c r="M2154" i="2"/>
  <c r="E2155" i="2"/>
  <c r="J2155" i="2"/>
  <c r="K2155" i="2"/>
  <c r="M2155" i="2"/>
  <c r="D2156" i="2"/>
  <c r="D2157" i="2"/>
  <c r="E2157" i="2"/>
  <c r="F2157" i="2"/>
  <c r="I2157" i="2"/>
  <c r="J2157" i="2"/>
  <c r="L2157" i="2"/>
  <c r="D2158" i="2"/>
  <c r="D2159" i="2" s="1"/>
  <c r="D2160" i="2" s="1"/>
  <c r="D2161" i="2" s="1"/>
  <c r="D2162" i="2" s="1"/>
  <c r="E2158" i="2"/>
  <c r="J2158" i="2"/>
  <c r="K2158" i="2"/>
  <c r="M2158" i="2"/>
  <c r="E2159" i="2"/>
  <c r="J2159" i="2"/>
  <c r="K2159" i="2"/>
  <c r="M2159" i="2"/>
  <c r="E2160" i="2"/>
  <c r="J2160" i="2"/>
  <c r="K2160" i="2"/>
  <c r="M2160" i="2"/>
  <c r="E2161" i="2"/>
  <c r="J2161" i="2"/>
  <c r="K2161" i="2"/>
  <c r="M2161" i="2"/>
  <c r="E2162" i="2"/>
  <c r="J2162" i="2"/>
  <c r="K2162" i="2"/>
  <c r="M2162" i="2"/>
  <c r="D2163" i="2"/>
  <c r="D2164" i="2"/>
  <c r="E2164" i="2"/>
  <c r="F2164" i="2"/>
  <c r="I2164" i="2"/>
  <c r="J2164" i="2"/>
  <c r="L2164" i="2"/>
  <c r="D2165" i="2"/>
  <c r="E2165" i="2"/>
  <c r="J2165" i="2"/>
  <c r="K2165" i="2"/>
  <c r="M2165" i="2"/>
  <c r="D2166" i="2"/>
  <c r="D2167" i="2" s="1"/>
  <c r="E2166" i="2"/>
  <c r="J2166" i="2"/>
  <c r="K2166" i="2"/>
  <c r="M2166" i="2"/>
  <c r="E2167" i="2"/>
  <c r="J2167" i="2"/>
  <c r="K2167" i="2"/>
  <c r="M2167" i="2"/>
  <c r="D2168" i="2"/>
  <c r="B2169" i="2"/>
  <c r="C2169" i="2"/>
  <c r="C2170" i="2" s="1"/>
  <c r="C2171" i="2" s="1"/>
  <c r="E2169" i="2"/>
  <c r="F2169" i="2"/>
  <c r="H2169" i="2"/>
  <c r="B2170" i="2"/>
  <c r="D2170" i="2"/>
  <c r="E2170" i="2"/>
  <c r="F2170" i="2"/>
  <c r="I2170" i="2"/>
  <c r="J2170" i="2"/>
  <c r="L2170" i="2"/>
  <c r="B2171" i="2"/>
  <c r="B2174" i="2" s="1"/>
  <c r="B2175" i="2" s="1"/>
  <c r="B2176" i="2" s="1"/>
  <c r="D2171" i="2"/>
  <c r="D2172" i="2" s="1"/>
  <c r="D2173" i="2" s="1"/>
  <c r="E2171" i="2"/>
  <c r="J2171" i="2"/>
  <c r="K2171" i="2"/>
  <c r="M2171" i="2"/>
  <c r="B2172" i="2"/>
  <c r="B2173" i="2" s="1"/>
  <c r="E2172" i="2"/>
  <c r="J2172" i="2"/>
  <c r="K2172" i="2"/>
  <c r="M2172" i="2"/>
  <c r="E2173" i="2"/>
  <c r="J2173" i="2"/>
  <c r="K2173" i="2"/>
  <c r="M2173" i="2"/>
  <c r="D2174" i="2"/>
  <c r="D2175" i="2"/>
  <c r="E2175" i="2"/>
  <c r="F2175" i="2"/>
  <c r="I2175" i="2"/>
  <c r="J2175" i="2"/>
  <c r="L2175" i="2"/>
  <c r="D2176" i="2"/>
  <c r="D2177" i="2" s="1"/>
  <c r="D2178" i="2" s="1"/>
  <c r="D2179" i="2" s="1"/>
  <c r="D2180" i="2" s="1"/>
  <c r="E2176" i="2"/>
  <c r="J2176" i="2"/>
  <c r="K2176" i="2"/>
  <c r="M2176" i="2"/>
  <c r="E2177" i="2"/>
  <c r="J2177" i="2"/>
  <c r="K2177" i="2"/>
  <c r="M2177" i="2"/>
  <c r="E2178" i="2"/>
  <c r="J2178" i="2"/>
  <c r="K2178" i="2"/>
  <c r="M2178" i="2"/>
  <c r="E2179" i="2"/>
  <c r="J2179" i="2"/>
  <c r="K2179" i="2"/>
  <c r="M2179" i="2"/>
  <c r="E2180" i="2"/>
  <c r="J2180" i="2"/>
  <c r="K2180" i="2"/>
  <c r="M2180" i="2"/>
  <c r="D2182" i="2"/>
  <c r="E2182" i="2"/>
  <c r="F2182" i="2"/>
  <c r="I2182" i="2"/>
  <c r="J2182" i="2"/>
  <c r="L2182" i="2"/>
  <c r="D2183" i="2"/>
  <c r="D2188" i="2" s="1"/>
  <c r="E2183" i="2"/>
  <c r="J2183" i="2"/>
  <c r="K2183" i="2"/>
  <c r="M2183" i="2"/>
  <c r="D2184" i="2"/>
  <c r="D2185" i="2" s="1"/>
  <c r="D2186" i="2" s="1"/>
  <c r="D2187" i="2" s="1"/>
  <c r="E2184" i="2"/>
  <c r="J2184" i="2"/>
  <c r="K2184" i="2"/>
  <c r="M2184" i="2"/>
  <c r="E2185" i="2"/>
  <c r="J2185" i="2"/>
  <c r="K2185" i="2"/>
  <c r="M2185" i="2"/>
  <c r="E2186" i="2"/>
  <c r="J2186" i="2"/>
  <c r="K2186" i="2"/>
  <c r="M2186" i="2"/>
  <c r="E2187" i="2"/>
  <c r="J2187" i="2"/>
  <c r="K2187" i="2"/>
  <c r="M2187" i="2"/>
  <c r="B2189" i="2"/>
  <c r="B2190" i="2" s="1"/>
  <c r="B2191" i="2" s="1"/>
  <c r="C2189" i="2"/>
  <c r="E2189" i="2"/>
  <c r="F2189" i="2"/>
  <c r="H2189" i="2"/>
  <c r="C2190" i="2"/>
  <c r="D2190" i="2"/>
  <c r="E2190" i="2"/>
  <c r="F2190" i="2"/>
  <c r="I2190" i="2"/>
  <c r="J2190" i="2"/>
  <c r="L2190" i="2"/>
  <c r="C2191" i="2"/>
  <c r="C2192" i="2" s="1"/>
  <c r="C2193" i="2" s="1"/>
  <c r="C2194" i="2" s="1"/>
  <c r="C2195" i="2" s="1"/>
  <c r="D2191" i="2"/>
  <c r="E2191" i="2"/>
  <c r="J2191" i="2"/>
  <c r="K2191" i="2"/>
  <c r="M2191" i="2"/>
  <c r="D2192" i="2"/>
  <c r="D2193" i="2" s="1"/>
  <c r="D2194" i="2" s="1"/>
  <c r="D2195" i="2" s="1"/>
  <c r="E2192" i="2"/>
  <c r="J2192" i="2"/>
  <c r="K2192" i="2"/>
  <c r="M2192" i="2"/>
  <c r="E2193" i="2"/>
  <c r="J2193" i="2"/>
  <c r="K2193" i="2"/>
  <c r="M2193" i="2"/>
  <c r="E2194" i="2"/>
  <c r="J2194" i="2"/>
  <c r="K2194" i="2"/>
  <c r="M2194" i="2"/>
  <c r="E2195" i="2"/>
  <c r="J2195" i="2"/>
  <c r="K2195" i="2"/>
  <c r="M2195" i="2"/>
  <c r="D2196" i="2"/>
  <c r="D2197" i="2"/>
  <c r="E2197" i="2"/>
  <c r="F2197" i="2"/>
  <c r="I2197" i="2"/>
  <c r="J2197" i="2"/>
  <c r="L2197" i="2"/>
  <c r="D2198" i="2"/>
  <c r="D2204" i="2" s="1"/>
  <c r="E2198" i="2"/>
  <c r="J2198" i="2"/>
  <c r="K2198" i="2"/>
  <c r="M2198" i="2"/>
  <c r="D2199" i="2"/>
  <c r="E2199" i="2"/>
  <c r="J2199" i="2"/>
  <c r="K2199" i="2"/>
  <c r="M2199" i="2"/>
  <c r="D2200" i="2"/>
  <c r="D2201" i="2" s="1"/>
  <c r="D2202" i="2" s="1"/>
  <c r="D2203" i="2" s="1"/>
  <c r="E2200" i="2"/>
  <c r="J2200" i="2"/>
  <c r="K2200" i="2"/>
  <c r="M2200" i="2"/>
  <c r="E2201" i="2"/>
  <c r="J2201" i="2"/>
  <c r="K2201" i="2"/>
  <c r="M2201" i="2"/>
  <c r="E2202" i="2"/>
  <c r="J2202" i="2"/>
  <c r="K2202" i="2"/>
  <c r="M2202" i="2"/>
  <c r="E2203" i="2"/>
  <c r="J2203" i="2"/>
  <c r="K2203" i="2"/>
  <c r="M2203" i="2"/>
  <c r="D2205" i="2"/>
  <c r="E2205" i="2"/>
  <c r="F2205" i="2"/>
  <c r="I2205" i="2"/>
  <c r="J2205" i="2"/>
  <c r="L2205" i="2"/>
  <c r="D2206" i="2"/>
  <c r="D2209" i="2" s="1"/>
  <c r="E2206" i="2"/>
  <c r="J2206" i="2"/>
  <c r="K2206" i="2"/>
  <c r="M2206" i="2"/>
  <c r="E2207" i="2"/>
  <c r="J2207" i="2"/>
  <c r="K2207" i="2"/>
  <c r="M2207" i="2"/>
  <c r="E2208" i="2"/>
  <c r="J2208" i="2"/>
  <c r="K2208" i="2"/>
  <c r="M2208" i="2"/>
  <c r="D2210" i="2"/>
  <c r="E2210" i="2"/>
  <c r="F2210" i="2"/>
  <c r="I2210" i="2"/>
  <c r="J2210" i="2"/>
  <c r="L2210" i="2"/>
  <c r="D2211" i="2"/>
  <c r="D2212" i="2" s="1"/>
  <c r="D2213" i="2" s="1"/>
  <c r="D2214" i="2" s="1"/>
  <c r="D2215" i="2" s="1"/>
  <c r="D2216" i="2" s="1"/>
  <c r="E2211" i="2"/>
  <c r="J2211" i="2"/>
  <c r="K2211" i="2"/>
  <c r="M2211" i="2"/>
  <c r="E2212" i="2"/>
  <c r="J2212" i="2"/>
  <c r="K2212" i="2"/>
  <c r="M2212" i="2"/>
  <c r="E2213" i="2"/>
  <c r="J2213" i="2"/>
  <c r="K2213" i="2"/>
  <c r="M2213" i="2"/>
  <c r="E2214" i="2"/>
  <c r="J2214" i="2"/>
  <c r="K2214" i="2"/>
  <c r="M2214" i="2"/>
  <c r="E2215" i="2"/>
  <c r="J2215" i="2"/>
  <c r="K2215" i="2"/>
  <c r="M2215" i="2"/>
  <c r="E2216" i="2"/>
  <c r="J2216" i="2"/>
  <c r="K2216" i="2"/>
  <c r="M2216" i="2"/>
  <c r="D2217" i="2"/>
  <c r="B2218" i="2"/>
  <c r="C2218" i="2"/>
  <c r="C2219" i="2" s="1"/>
  <c r="C2220" i="2" s="1"/>
  <c r="E2218" i="2"/>
  <c r="F2218" i="2"/>
  <c r="H2218" i="2"/>
  <c r="B2219" i="2"/>
  <c r="B2220" i="2" s="1"/>
  <c r="D2219" i="2"/>
  <c r="E2219" i="2"/>
  <c r="F2219" i="2"/>
  <c r="I2219" i="2"/>
  <c r="J2219" i="2"/>
  <c r="L2219" i="2"/>
  <c r="D2220" i="2"/>
  <c r="E2220" i="2"/>
  <c r="J2220" i="2"/>
  <c r="K2220" i="2"/>
  <c r="M2220" i="2"/>
  <c r="D2221" i="2"/>
  <c r="D2222" i="2" s="1"/>
  <c r="D2223" i="2" s="1"/>
  <c r="D2224" i="2" s="1"/>
  <c r="D2225" i="2" s="1"/>
  <c r="E2221" i="2"/>
  <c r="J2221" i="2"/>
  <c r="K2221" i="2"/>
  <c r="M2221" i="2"/>
  <c r="E2222" i="2"/>
  <c r="J2222" i="2"/>
  <c r="K2222" i="2"/>
  <c r="M2222" i="2"/>
  <c r="E2223" i="2"/>
  <c r="J2223" i="2"/>
  <c r="K2223" i="2"/>
  <c r="M2223" i="2"/>
  <c r="E2224" i="2"/>
  <c r="J2224" i="2"/>
  <c r="K2224" i="2"/>
  <c r="M2224" i="2"/>
  <c r="E2225" i="2"/>
  <c r="J2225" i="2"/>
  <c r="K2225" i="2"/>
  <c r="M2225" i="2"/>
  <c r="D2226" i="2"/>
  <c r="B2227" i="2"/>
  <c r="C2227" i="2"/>
  <c r="C2228" i="2" s="1"/>
  <c r="C2229" i="2" s="1"/>
  <c r="E2227" i="2"/>
  <c r="F2227" i="2"/>
  <c r="H2227" i="2"/>
  <c r="B2228" i="2"/>
  <c r="D2228" i="2"/>
  <c r="E2228" i="2"/>
  <c r="F2228" i="2"/>
  <c r="I2228" i="2"/>
  <c r="J2228" i="2"/>
  <c r="L2228" i="2"/>
  <c r="B2229" i="2"/>
  <c r="B2234" i="2" s="1"/>
  <c r="D2229" i="2"/>
  <c r="D2230" i="2" s="1"/>
  <c r="D2231" i="2" s="1"/>
  <c r="D2232" i="2" s="1"/>
  <c r="D2233" i="2" s="1"/>
  <c r="E2229" i="2"/>
  <c r="J2229" i="2"/>
  <c r="K2229" i="2"/>
  <c r="M2229" i="2"/>
  <c r="B2230" i="2"/>
  <c r="B2231" i="2" s="1"/>
  <c r="B2232" i="2" s="1"/>
  <c r="B2233" i="2" s="1"/>
  <c r="E2230" i="2"/>
  <c r="J2230" i="2"/>
  <c r="K2230" i="2"/>
  <c r="M2230" i="2"/>
  <c r="E2231" i="2"/>
  <c r="J2231" i="2"/>
  <c r="K2231" i="2"/>
  <c r="M2231" i="2"/>
  <c r="E2232" i="2"/>
  <c r="J2232" i="2"/>
  <c r="K2232" i="2"/>
  <c r="M2232" i="2"/>
  <c r="E2233" i="2"/>
  <c r="J2233" i="2"/>
  <c r="K2233" i="2"/>
  <c r="M2233" i="2"/>
  <c r="B2235" i="2"/>
  <c r="B2236" i="2" s="1"/>
  <c r="B2237" i="2" s="1"/>
  <c r="C2235" i="2"/>
  <c r="E2235" i="2"/>
  <c r="F2235" i="2"/>
  <c r="H2235" i="2"/>
  <c r="C2236" i="2"/>
  <c r="C2237" i="2" s="1"/>
  <c r="D2236" i="2"/>
  <c r="E2236" i="2"/>
  <c r="F2236" i="2"/>
  <c r="I2236" i="2"/>
  <c r="J2236" i="2"/>
  <c r="L2236" i="2"/>
  <c r="D2237" i="2"/>
  <c r="E2237" i="2"/>
  <c r="J2237" i="2"/>
  <c r="K2237" i="2"/>
  <c r="M2237" i="2"/>
  <c r="D2238" i="2"/>
  <c r="D2239" i="2" s="1"/>
  <c r="D2240" i="2" s="1"/>
  <c r="D2241" i="2" s="1"/>
  <c r="D2242" i="2" s="1"/>
  <c r="E2238" i="2"/>
  <c r="J2238" i="2"/>
  <c r="K2238" i="2"/>
  <c r="M2238" i="2"/>
  <c r="E2239" i="2"/>
  <c r="J2239" i="2"/>
  <c r="K2239" i="2"/>
  <c r="M2239" i="2"/>
  <c r="E2240" i="2"/>
  <c r="J2240" i="2"/>
  <c r="K2240" i="2"/>
  <c r="M2240" i="2"/>
  <c r="E2241" i="2"/>
  <c r="J2241" i="2"/>
  <c r="K2241" i="2"/>
  <c r="M2241" i="2"/>
  <c r="E2242" i="2"/>
  <c r="J2242" i="2"/>
  <c r="K2242" i="2"/>
  <c r="M2242" i="2"/>
  <c r="D2243" i="2"/>
  <c r="D2244" i="2"/>
  <c r="D2245" i="2" s="1"/>
  <c r="E2244" i="2"/>
  <c r="F2244" i="2"/>
  <c r="I2244" i="2"/>
  <c r="J2244" i="2"/>
  <c r="L2244" i="2"/>
  <c r="E2245" i="2"/>
  <c r="J2245" i="2"/>
  <c r="K2245" i="2"/>
  <c r="M2245" i="2"/>
  <c r="E2246" i="2"/>
  <c r="J2246" i="2"/>
  <c r="K2246" i="2"/>
  <c r="M2246" i="2"/>
  <c r="E2247" i="2"/>
  <c r="J2247" i="2"/>
  <c r="K2247" i="2"/>
  <c r="M2247" i="2"/>
  <c r="D2249" i="2"/>
  <c r="D2250" i="2" s="1"/>
  <c r="E2249" i="2"/>
  <c r="F2249" i="2"/>
  <c r="I2249" i="2"/>
  <c r="J2249" i="2"/>
  <c r="L2249" i="2"/>
  <c r="E2250" i="2"/>
  <c r="J2250" i="2"/>
  <c r="K2250" i="2"/>
  <c r="M2250" i="2"/>
  <c r="E2251" i="2"/>
  <c r="J2251" i="2"/>
  <c r="K2251" i="2"/>
  <c r="M2251" i="2"/>
  <c r="E2252" i="2"/>
  <c r="J2252" i="2"/>
  <c r="K2252" i="2"/>
  <c r="M2252" i="2"/>
  <c r="B2254" i="2"/>
  <c r="B2255" i="2" s="1"/>
  <c r="B2256" i="2" s="1"/>
  <c r="C2254" i="2"/>
  <c r="E2254" i="2"/>
  <c r="F2254" i="2"/>
  <c r="H2254" i="2"/>
  <c r="C2255" i="2"/>
  <c r="C2256" i="2" s="1"/>
  <c r="D2255" i="2"/>
  <c r="D2256" i="2" s="1"/>
  <c r="E2255" i="2"/>
  <c r="F2255" i="2"/>
  <c r="I2255" i="2"/>
  <c r="J2255" i="2"/>
  <c r="L2255" i="2"/>
  <c r="E2256" i="2"/>
  <c r="J2256" i="2"/>
  <c r="K2256" i="2"/>
  <c r="M2256" i="2"/>
  <c r="E2257" i="2"/>
  <c r="J2257" i="2"/>
  <c r="K2257" i="2"/>
  <c r="M2257" i="2"/>
  <c r="E2258" i="2"/>
  <c r="J2258" i="2"/>
  <c r="K2258" i="2"/>
  <c r="M2258" i="2"/>
  <c r="D2260" i="2"/>
  <c r="D2261" i="2" s="1"/>
  <c r="D2262" i="2" s="1"/>
  <c r="D2263" i="2" s="1"/>
  <c r="D2264" i="2" s="1"/>
  <c r="D2265" i="2" s="1"/>
  <c r="E2260" i="2"/>
  <c r="F2260" i="2"/>
  <c r="I2260" i="2"/>
  <c r="J2260" i="2"/>
  <c r="L2260" i="2"/>
  <c r="E2261" i="2"/>
  <c r="J2261" i="2"/>
  <c r="K2261" i="2"/>
  <c r="M2261" i="2"/>
  <c r="E2262" i="2"/>
  <c r="J2262" i="2"/>
  <c r="K2262" i="2"/>
  <c r="M2262" i="2"/>
  <c r="E2263" i="2"/>
  <c r="J2263" i="2"/>
  <c r="K2263" i="2"/>
  <c r="M2263" i="2"/>
  <c r="E2264" i="2"/>
  <c r="J2264" i="2"/>
  <c r="K2264" i="2"/>
  <c r="M2264" i="2"/>
  <c r="E2265" i="2"/>
  <c r="J2265" i="2"/>
  <c r="K2265" i="2"/>
  <c r="M2265" i="2"/>
  <c r="D2" i="1"/>
  <c r="D3" i="1"/>
  <c r="D4" i="1"/>
  <c r="I7" i="2"/>
  <c r="I6" i="2"/>
  <c r="C4" i="1"/>
  <c r="I8" i="2" s="1"/>
  <c r="D2125" i="2" l="1"/>
  <c r="D2123" i="2"/>
  <c r="D2124" i="2" s="1"/>
  <c r="C2116" i="2"/>
  <c r="C2117" i="2" s="1"/>
  <c r="C2118" i="2" s="1"/>
  <c r="C2119" i="2" s="1"/>
  <c r="C2120" i="2"/>
  <c r="C2121" i="2" s="1"/>
  <c r="C2122" i="2" s="1"/>
  <c r="D2002" i="2"/>
  <c r="D2003" i="2" s="1"/>
  <c r="D2004" i="2" s="1"/>
  <c r="D2005" i="2" s="1"/>
  <c r="D2006" i="2" s="1"/>
  <c r="D2007" i="2"/>
  <c r="D2259" i="2"/>
  <c r="D2257" i="2"/>
  <c r="D2258" i="2" s="1"/>
  <c r="D2251" i="2"/>
  <c r="D2252" i="2" s="1"/>
  <c r="D2253" i="2"/>
  <c r="C2259" i="2"/>
  <c r="C2260" i="2" s="1"/>
  <c r="C2261" i="2" s="1"/>
  <c r="C2262" i="2" s="1"/>
  <c r="C2263" i="2" s="1"/>
  <c r="C2264" i="2" s="1"/>
  <c r="C2265" i="2" s="1"/>
  <c r="C2257" i="2"/>
  <c r="C2258" i="2" s="1"/>
  <c r="B2238" i="2"/>
  <c r="B2239" i="2" s="1"/>
  <c r="B2240" i="2" s="1"/>
  <c r="B2241" i="2" s="1"/>
  <c r="B2242" i="2" s="1"/>
  <c r="B2243" i="2"/>
  <c r="B2244" i="2" s="1"/>
  <c r="B2245" i="2" s="1"/>
  <c r="C2098" i="2"/>
  <c r="C2099" i="2" s="1"/>
  <c r="C2100" i="2" s="1"/>
  <c r="C2096" i="2"/>
  <c r="C2097" i="2" s="1"/>
  <c r="C2226" i="2"/>
  <c r="C2221" i="2"/>
  <c r="C2222" i="2" s="1"/>
  <c r="C2223" i="2" s="1"/>
  <c r="C2224" i="2" s="1"/>
  <c r="C2225" i="2" s="1"/>
  <c r="B2177" i="2"/>
  <c r="B2178" i="2" s="1"/>
  <c r="B2179" i="2" s="1"/>
  <c r="B2180" i="2" s="1"/>
  <c r="B2181" i="2"/>
  <c r="B2182" i="2" s="1"/>
  <c r="B2183" i="2" s="1"/>
  <c r="B2141" i="2"/>
  <c r="B2142" i="2" s="1"/>
  <c r="B2143" i="2" s="1"/>
  <c r="B2136" i="2"/>
  <c r="B2137" i="2" s="1"/>
  <c r="B2138" i="2" s="1"/>
  <c r="B2139" i="2" s="1"/>
  <c r="B2140" i="2" s="1"/>
  <c r="B2011" i="2"/>
  <c r="B2012" i="2" s="1"/>
  <c r="B2013" i="2" s="1"/>
  <c r="B2014" i="2" s="1"/>
  <c r="B2015" i="2" s="1"/>
  <c r="B2016" i="2"/>
  <c r="D1999" i="2"/>
  <c r="D1994" i="2"/>
  <c r="D1995" i="2" s="1"/>
  <c r="D1996" i="2" s="1"/>
  <c r="D1997" i="2" s="1"/>
  <c r="D1998" i="2" s="1"/>
  <c r="D2246" i="2"/>
  <c r="D2247" i="2" s="1"/>
  <c r="D2248" i="2"/>
  <c r="C2230" i="2"/>
  <c r="C2231" i="2" s="1"/>
  <c r="C2232" i="2" s="1"/>
  <c r="C2233" i="2" s="1"/>
  <c r="C2234" i="2"/>
  <c r="B2196" i="2"/>
  <c r="B2197" i="2" s="1"/>
  <c r="B2198" i="2" s="1"/>
  <c r="B2192" i="2"/>
  <c r="B2193" i="2" s="1"/>
  <c r="B2194" i="2" s="1"/>
  <c r="B2195" i="2" s="1"/>
  <c r="D2149" i="2"/>
  <c r="D2144" i="2"/>
  <c r="D2145" i="2" s="1"/>
  <c r="D2146" i="2" s="1"/>
  <c r="D2147" i="2" s="1"/>
  <c r="D2148" i="2" s="1"/>
  <c r="B2120" i="2"/>
  <c r="B2121" i="2" s="1"/>
  <c r="B2122" i="2" s="1"/>
  <c r="B2116" i="2"/>
  <c r="B2117" i="2" s="1"/>
  <c r="B2118" i="2" s="1"/>
  <c r="B2119" i="2" s="1"/>
  <c r="B2043" i="2"/>
  <c r="B2044" i="2" s="1"/>
  <c r="B2045" i="2" s="1"/>
  <c r="B2039" i="2"/>
  <c r="B2040" i="2" s="1"/>
  <c r="B2041" i="2" s="1"/>
  <c r="B2042" i="2" s="1"/>
  <c r="C2025" i="2"/>
  <c r="C2026" i="2" s="1"/>
  <c r="C2027" i="2"/>
  <c r="C2028" i="2" s="1"/>
  <c r="C2029" i="2" s="1"/>
  <c r="C2243" i="2"/>
  <c r="C2244" i="2" s="1"/>
  <c r="C2245" i="2" s="1"/>
  <c r="C2238" i="2"/>
  <c r="C2239" i="2" s="1"/>
  <c r="C2240" i="2" s="1"/>
  <c r="C2241" i="2" s="1"/>
  <c r="C2242" i="2" s="1"/>
  <c r="C2144" i="2"/>
  <c r="C2145" i="2" s="1"/>
  <c r="C2146" i="2" s="1"/>
  <c r="C2147" i="2" s="1"/>
  <c r="C2148" i="2" s="1"/>
  <c r="C2149" i="2"/>
  <c r="C2150" i="2" s="1"/>
  <c r="C2151" i="2" s="1"/>
  <c r="D2098" i="2"/>
  <c r="D2096" i="2"/>
  <c r="D2097" i="2" s="1"/>
  <c r="C2174" i="2"/>
  <c r="C2175" i="2" s="1"/>
  <c r="C2176" i="2" s="1"/>
  <c r="C2172" i="2"/>
  <c r="C2173" i="2" s="1"/>
  <c r="B2073" i="2"/>
  <c r="B2071" i="2"/>
  <c r="B2072" i="2" s="1"/>
  <c r="D2046" i="2"/>
  <c r="D2047" i="2" s="1"/>
  <c r="D2048" i="2" s="1"/>
  <c r="D2049" i="2" s="1"/>
  <c r="D2050" i="2" s="1"/>
  <c r="D2051" i="2"/>
  <c r="B2259" i="2"/>
  <c r="B2260" i="2" s="1"/>
  <c r="B2261" i="2" s="1"/>
  <c r="B2262" i="2" s="1"/>
  <c r="B2263" i="2" s="1"/>
  <c r="B2264" i="2" s="1"/>
  <c r="B2265" i="2" s="1"/>
  <c r="B2257" i="2"/>
  <c r="B2258" i="2" s="1"/>
  <c r="B2226" i="2"/>
  <c r="B2221" i="2"/>
  <c r="B2222" i="2" s="1"/>
  <c r="B2223" i="2" s="1"/>
  <c r="B2224" i="2" s="1"/>
  <c r="B2225" i="2" s="1"/>
  <c r="B2101" i="2"/>
  <c r="B2102" i="2" s="1"/>
  <c r="B2103" i="2" s="1"/>
  <c r="B2104" i="2" s="1"/>
  <c r="B2105" i="2"/>
  <c r="B2106" i="2" s="1"/>
  <c r="B2107" i="2" s="1"/>
  <c r="C2073" i="2"/>
  <c r="C2071" i="2"/>
  <c r="C2072" i="2" s="1"/>
  <c r="C2051" i="2"/>
  <c r="C2052" i="2" s="1"/>
  <c r="C2053" i="2" s="1"/>
  <c r="C2046" i="2"/>
  <c r="C2047" i="2" s="1"/>
  <c r="C2048" i="2" s="1"/>
  <c r="C2049" i="2" s="1"/>
  <c r="C2050" i="2" s="1"/>
  <c r="B1985" i="2"/>
  <c r="B1986" i="2" s="1"/>
  <c r="B1987" i="2" s="1"/>
  <c r="B1988" i="2" s="1"/>
  <c r="B1989" i="2" s="1"/>
  <c r="B1990" i="2"/>
  <c r="D2234" i="2"/>
  <c r="D2207" i="2"/>
  <c r="D2208" i="2" s="1"/>
  <c r="C2196" i="2"/>
  <c r="C2197" i="2" s="1"/>
  <c r="C2198" i="2" s="1"/>
  <c r="D2181" i="2"/>
  <c r="D2116" i="2"/>
  <c r="D2117" i="2" s="1"/>
  <c r="D2118" i="2" s="1"/>
  <c r="D2119" i="2" s="1"/>
  <c r="D2030" i="2"/>
  <c r="D2031" i="2" s="1"/>
  <c r="D2032" i="2" s="1"/>
  <c r="D2033" i="2" s="1"/>
  <c r="D2034" i="2" s="1"/>
  <c r="D2025" i="2"/>
  <c r="D2026" i="2" s="1"/>
  <c r="D2020" i="2"/>
  <c r="D2021" i="2" s="1"/>
  <c r="B1967" i="2"/>
  <c r="B1962" i="2"/>
  <c r="B1963" i="2" s="1"/>
  <c r="B1964" i="2" s="1"/>
  <c r="B1965" i="2" s="1"/>
  <c r="B1966" i="2" s="1"/>
  <c r="C1925" i="2"/>
  <c r="C1926" i="2" s="1"/>
  <c r="C1927" i="2" s="1"/>
  <c r="C1921" i="2"/>
  <c r="C1922" i="2" s="1"/>
  <c r="C1923" i="2" s="1"/>
  <c r="C1924" i="2" s="1"/>
  <c r="C1791" i="2"/>
  <c r="C1792" i="2" s="1"/>
  <c r="C1793" i="2" s="1"/>
  <c r="C1794" i="2" s="1"/>
  <c r="C1795" i="2"/>
  <c r="C1796" i="2" s="1"/>
  <c r="C1797" i="2" s="1"/>
  <c r="D1788" i="2"/>
  <c r="D1783" i="2"/>
  <c r="D1784" i="2" s="1"/>
  <c r="D1785" i="2" s="1"/>
  <c r="D1786" i="2" s="1"/>
  <c r="D1787" i="2" s="1"/>
  <c r="D1704" i="2"/>
  <c r="D1702" i="2"/>
  <c r="D1703" i="2" s="1"/>
  <c r="D2128" i="2"/>
  <c r="D2129" i="2" s="1"/>
  <c r="D2130" i="2" s="1"/>
  <c r="D2131" i="2" s="1"/>
  <c r="C2087" i="2"/>
  <c r="C2088" i="2" s="1"/>
  <c r="C2089" i="2" s="1"/>
  <c r="B2022" i="2"/>
  <c r="B2023" i="2" s="1"/>
  <c r="B2024" i="2" s="1"/>
  <c r="B2020" i="2"/>
  <c r="B2021" i="2" s="1"/>
  <c r="D1860" i="2"/>
  <c r="D1856" i="2"/>
  <c r="D1857" i="2" s="1"/>
  <c r="D1858" i="2" s="1"/>
  <c r="D1859" i="2" s="1"/>
  <c r="B1842" i="2"/>
  <c r="B1843" i="2" s="1"/>
  <c r="B1844" i="2" s="1"/>
  <c r="B1845" i="2" s="1"/>
  <c r="B1846" i="2" s="1"/>
  <c r="B1847" i="2"/>
  <c r="C1822" i="2"/>
  <c r="C1823" i="2" s="1"/>
  <c r="C1824" i="2" s="1"/>
  <c r="C1825" i="2" s="1"/>
  <c r="C1826" i="2"/>
  <c r="C1827" i="2" s="1"/>
  <c r="C1828" i="2" s="1"/>
  <c r="D1798" i="2"/>
  <c r="D1799" i="2" s="1"/>
  <c r="D1800" i="2" s="1"/>
  <c r="D1801" i="2" s="1"/>
  <c r="D1802" i="2" s="1"/>
  <c r="D1803" i="2"/>
  <c r="D1728" i="2"/>
  <c r="D1729" i="2" s="1"/>
  <c r="D1730" i="2" s="1"/>
  <c r="D1731" i="2" s="1"/>
  <c r="D1732" i="2" s="1"/>
  <c r="D1733" i="2"/>
  <c r="D1717" i="2"/>
  <c r="D1715" i="2"/>
  <c r="D1716" i="2" s="1"/>
  <c r="B1680" i="2"/>
  <c r="B1681" i="2" s="1"/>
  <c r="B1682" i="2" s="1"/>
  <c r="B1683" i="2" s="1"/>
  <c r="B1684" i="2" s="1"/>
  <c r="B1685" i="2"/>
  <c r="B1686" i="2" s="1"/>
  <c r="B1687" i="2" s="1"/>
  <c r="C1856" i="2"/>
  <c r="C1857" i="2" s="1"/>
  <c r="C1858" i="2" s="1"/>
  <c r="C1859" i="2" s="1"/>
  <c r="C1860" i="2"/>
  <c r="C1757" i="2"/>
  <c r="C1758" i="2" s="1"/>
  <c r="C1759" i="2" s="1"/>
  <c r="C1760" i="2" s="1"/>
  <c r="C1761" i="2"/>
  <c r="C1762" i="2" s="1"/>
  <c r="C1763" i="2" s="1"/>
  <c r="D1736" i="2"/>
  <c r="D1737" i="2" s="1"/>
  <c r="D1738" i="2" s="1"/>
  <c r="D1739" i="2" s="1"/>
  <c r="D1740" i="2"/>
  <c r="B1733" i="2"/>
  <c r="B1734" i="2" s="1"/>
  <c r="B1735" i="2" s="1"/>
  <c r="B1728" i="2"/>
  <c r="B1729" i="2" s="1"/>
  <c r="B1730" i="2" s="1"/>
  <c r="B1731" i="2" s="1"/>
  <c r="B1732" i="2" s="1"/>
  <c r="D2141" i="2"/>
  <c r="B2096" i="2"/>
  <c r="B2097" i="2" s="1"/>
  <c r="B2079" i="2"/>
  <c r="B2080" i="2" s="1"/>
  <c r="B2081" i="2" s="1"/>
  <c r="B1944" i="2"/>
  <c r="B1945" i="2" s="1"/>
  <c r="B1946" i="2" s="1"/>
  <c r="B1942" i="2"/>
  <c r="B1943" i="2" s="1"/>
  <c r="D1851" i="2"/>
  <c r="D1852" i="2" s="1"/>
  <c r="D1853" i="2"/>
  <c r="C1839" i="2"/>
  <c r="C1840" i="2" s="1"/>
  <c r="C1841" i="2" s="1"/>
  <c r="C1837" i="2"/>
  <c r="C1838" i="2" s="1"/>
  <c r="B1754" i="2"/>
  <c r="B1755" i="2" s="1"/>
  <c r="B1756" i="2" s="1"/>
  <c r="B1749" i="2"/>
  <c r="B1750" i="2" s="1"/>
  <c r="B1751" i="2" s="1"/>
  <c r="B1752" i="2" s="1"/>
  <c r="B1753" i="2" s="1"/>
  <c r="C1736" i="2"/>
  <c r="C1737" i="2" s="1"/>
  <c r="C1738" i="2" s="1"/>
  <c r="C1739" i="2" s="1"/>
  <c r="C1740" i="2"/>
  <c r="C1741" i="2" s="1"/>
  <c r="C1742" i="2" s="1"/>
  <c r="D1720" i="2"/>
  <c r="D1721" i="2" s="1"/>
  <c r="D1722" i="2" s="1"/>
  <c r="D1723" i="2" s="1"/>
  <c r="D1724" i="2"/>
  <c r="D2068" i="2"/>
  <c r="B1930" i="2"/>
  <c r="B1928" i="2"/>
  <c r="B1929" i="2" s="1"/>
  <c r="B1853" i="2"/>
  <c r="B1854" i="2" s="1"/>
  <c r="B1855" i="2" s="1"/>
  <c r="B1851" i="2"/>
  <c r="B1852" i="2" s="1"/>
  <c r="C1720" i="2"/>
  <c r="C1721" i="2" s="1"/>
  <c r="C1722" i="2" s="1"/>
  <c r="C1723" i="2" s="1"/>
  <c r="C1724" i="2"/>
  <c r="D1814" i="2"/>
  <c r="D1815" i="2" s="1"/>
  <c r="D1816" i="2" s="1"/>
  <c r="D1817" i="2" s="1"/>
  <c r="D1818" i="2" s="1"/>
  <c r="D1819" i="2"/>
  <c r="C1702" i="2"/>
  <c r="C1703" i="2" s="1"/>
  <c r="C1704" i="2"/>
  <c r="C1705" i="2" s="1"/>
  <c r="C1706" i="2" s="1"/>
  <c r="C1971" i="2"/>
  <c r="C1972" i="2" s="1"/>
  <c r="C1973" i="2" s="1"/>
  <c r="C1974" i="2" s="1"/>
  <c r="C1975" i="2"/>
  <c r="C1976" i="2" s="1"/>
  <c r="C1977" i="2" s="1"/>
  <c r="B1819" i="2"/>
  <c r="B1820" i="2" s="1"/>
  <c r="B1821" i="2" s="1"/>
  <c r="B1814" i="2"/>
  <c r="B1815" i="2" s="1"/>
  <c r="B1816" i="2" s="1"/>
  <c r="B1817" i="2" s="1"/>
  <c r="B1818" i="2" s="1"/>
  <c r="B1795" i="2"/>
  <c r="B1796" i="2" s="1"/>
  <c r="B1797" i="2" s="1"/>
  <c r="B1791" i="2"/>
  <c r="B1792" i="2" s="1"/>
  <c r="B1793" i="2" s="1"/>
  <c r="B1794" i="2" s="1"/>
  <c r="C2002" i="2"/>
  <c r="C2003" i="2" s="1"/>
  <c r="C2004" i="2" s="1"/>
  <c r="C2005" i="2" s="1"/>
  <c r="C2006" i="2" s="1"/>
  <c r="C2007" i="2"/>
  <c r="C1967" i="2"/>
  <c r="C1962" i="2"/>
  <c r="C1963" i="2" s="1"/>
  <c r="C1964" i="2" s="1"/>
  <c r="C1965" i="2" s="1"/>
  <c r="C1966" i="2" s="1"/>
  <c r="C1887" i="2"/>
  <c r="C1888" i="2" s="1"/>
  <c r="C1889" i="2" s="1"/>
  <c r="C1882" i="2"/>
  <c r="C1883" i="2" s="1"/>
  <c r="C1884" i="2" s="1"/>
  <c r="C1885" i="2" s="1"/>
  <c r="C1886" i="2" s="1"/>
  <c r="C1866" i="2"/>
  <c r="C1867" i="2" s="1"/>
  <c r="C1868" i="2" s="1"/>
  <c r="C1864" i="2"/>
  <c r="C1865" i="2" s="1"/>
  <c r="D1978" i="2"/>
  <c r="D1979" i="2" s="1"/>
  <c r="D1980" i="2" s="1"/>
  <c r="D1981" i="2" s="1"/>
  <c r="B1971" i="2"/>
  <c r="B1972" i="2" s="1"/>
  <c r="B1973" i="2" s="1"/>
  <c r="B1974" i="2" s="1"/>
  <c r="D1962" i="2"/>
  <c r="D1963" i="2" s="1"/>
  <c r="D1964" i="2" s="1"/>
  <c r="D1965" i="2" s="1"/>
  <c r="D1966" i="2" s="1"/>
  <c r="B1934" i="2"/>
  <c r="B1935" i="2" s="1"/>
  <c r="B1936" i="2" s="1"/>
  <c r="B1937" i="2" s="1"/>
  <c r="B1938" i="2" s="1"/>
  <c r="D1917" i="2"/>
  <c r="B1887" i="2"/>
  <c r="B1888" i="2" s="1"/>
  <c r="B1889" i="2" s="1"/>
  <c r="D1757" i="2"/>
  <c r="D1758" i="2" s="1"/>
  <c r="D1759" i="2" s="1"/>
  <c r="D1760" i="2" s="1"/>
  <c r="B1589" i="2"/>
  <c r="B1587" i="2"/>
  <c r="B1588" i="2" s="1"/>
  <c r="D1561" i="2"/>
  <c r="D1556" i="2"/>
  <c r="D1557" i="2" s="1"/>
  <c r="D1558" i="2" s="1"/>
  <c r="D1559" i="2" s="1"/>
  <c r="D1560" i="2" s="1"/>
  <c r="D2043" i="2"/>
  <c r="D1895" i="2"/>
  <c r="C1851" i="2"/>
  <c r="C1852" i="2" s="1"/>
  <c r="D1837" i="2"/>
  <c r="D1838" i="2" s="1"/>
  <c r="B1704" i="2"/>
  <c r="B1705" i="2" s="1"/>
  <c r="B1706" i="2" s="1"/>
  <c r="C1634" i="2"/>
  <c r="C1635" i="2" s="1"/>
  <c r="C1636" i="2" s="1"/>
  <c r="C1630" i="2"/>
  <c r="C1631" i="2" s="1"/>
  <c r="C1632" i="2" s="1"/>
  <c r="C1633" i="2" s="1"/>
  <c r="D1498" i="2"/>
  <c r="D1499" i="2" s="1"/>
  <c r="D1500" i="2" s="1"/>
  <c r="D1501" i="2" s="1"/>
  <c r="D1502" i="2"/>
  <c r="D1464" i="2"/>
  <c r="D1459" i="2"/>
  <c r="D1460" i="2" s="1"/>
  <c r="D1461" i="2" s="1"/>
  <c r="D1462" i="2" s="1"/>
  <c r="D1463" i="2" s="1"/>
  <c r="B1456" i="2"/>
  <c r="B1457" i="2" s="1"/>
  <c r="B1458" i="2" s="1"/>
  <c r="B1451" i="2"/>
  <c r="B1452" i="2" s="1"/>
  <c r="B1453" i="2" s="1"/>
  <c r="B1454" i="2" s="1"/>
  <c r="B1455" i="2" s="1"/>
  <c r="D1418" i="2"/>
  <c r="D1419" i="2" s="1"/>
  <c r="D1420" i="2" s="1"/>
  <c r="D1421" i="2" s="1"/>
  <c r="D1422" i="2"/>
  <c r="B1866" i="2"/>
  <c r="B1867" i="2" s="1"/>
  <c r="B1868" i="2" s="1"/>
  <c r="C1622" i="2"/>
  <c r="C1623" i="2" s="1"/>
  <c r="C1624" i="2" s="1"/>
  <c r="C1625" i="2" s="1"/>
  <c r="C1626" i="2"/>
  <c r="D1506" i="2"/>
  <c r="D1507" i="2" s="1"/>
  <c r="D1508" i="2" s="1"/>
  <c r="D1509" i="2" s="1"/>
  <c r="D1510" i="2"/>
  <c r="D1476" i="2"/>
  <c r="D1477" i="2" s="1"/>
  <c r="D1478" i="2" s="1"/>
  <c r="D1479" i="2" s="1"/>
  <c r="D1480" i="2" s="1"/>
  <c r="D1481" i="2"/>
  <c r="C1473" i="2"/>
  <c r="C1474" i="2" s="1"/>
  <c r="C1475" i="2" s="1"/>
  <c r="C1468" i="2"/>
  <c r="C1469" i="2" s="1"/>
  <c r="C1470" i="2" s="1"/>
  <c r="C1471" i="2" s="1"/>
  <c r="C1472" i="2" s="1"/>
  <c r="D1954" i="2"/>
  <c r="D1955" i="2" s="1"/>
  <c r="D1956" i="2" s="1"/>
  <c r="D1957" i="2" s="1"/>
  <c r="D1928" i="2"/>
  <c r="D1929" i="2" s="1"/>
  <c r="B1921" i="2"/>
  <c r="B1922" i="2" s="1"/>
  <c r="B1923" i="2" s="1"/>
  <c r="B1924" i="2" s="1"/>
  <c r="C1653" i="2"/>
  <c r="C1654" i="2" s="1"/>
  <c r="C1655" i="2" s="1"/>
  <c r="C1656" i="2" s="1"/>
  <c r="C1657" i="2" s="1"/>
  <c r="C1658" i="2"/>
  <c r="C1659" i="2" s="1"/>
  <c r="C1660" i="2" s="1"/>
  <c r="D1532" i="2"/>
  <c r="D1533" i="2" s="1"/>
  <c r="D1534" i="2" s="1"/>
  <c r="D1535" i="2" s="1"/>
  <c r="D1536" i="2" s="1"/>
  <c r="D1537" i="2"/>
  <c r="C1502" i="2"/>
  <c r="C1498" i="2"/>
  <c r="C1499" i="2" s="1"/>
  <c r="C1500" i="2" s="1"/>
  <c r="C1501" i="2" s="1"/>
  <c r="C1422" i="2"/>
  <c r="C1423" i="2" s="1"/>
  <c r="C1424" i="2" s="1"/>
  <c r="C1418" i="2"/>
  <c r="C1419" i="2" s="1"/>
  <c r="C1420" i="2" s="1"/>
  <c r="C1421" i="2" s="1"/>
  <c r="C1939" i="2"/>
  <c r="C1940" i="2" s="1"/>
  <c r="C1941" i="2" s="1"/>
  <c r="D1903" i="2"/>
  <c r="D1842" i="2"/>
  <c r="D1843" i="2" s="1"/>
  <c r="D1844" i="2" s="1"/>
  <c r="D1845" i="2" s="1"/>
  <c r="D1846" i="2" s="1"/>
  <c r="C1540" i="2"/>
  <c r="C1541" i="2" s="1"/>
  <c r="C1542" i="2" s="1"/>
  <c r="C1543" i="2" s="1"/>
  <c r="C1544" i="2" s="1"/>
  <c r="C1545" i="2"/>
  <c r="C1546" i="2" s="1"/>
  <c r="C1547" i="2" s="1"/>
  <c r="B1529" i="2"/>
  <c r="B1530" i="2" s="1"/>
  <c r="B1531" i="2" s="1"/>
  <c r="B1527" i="2"/>
  <c r="B1528" i="2" s="1"/>
  <c r="B1415" i="2"/>
  <c r="B1416" i="2" s="1"/>
  <c r="B1417" i="2" s="1"/>
  <c r="B1410" i="2"/>
  <c r="B1411" i="2" s="1"/>
  <c r="B1412" i="2" s="1"/>
  <c r="B1413" i="2" s="1"/>
  <c r="B1414" i="2" s="1"/>
  <c r="C1401" i="2"/>
  <c r="C1402" i="2" s="1"/>
  <c r="C1403" i="2" s="1"/>
  <c r="C1397" i="2"/>
  <c r="C1398" i="2" s="1"/>
  <c r="C1399" i="2" s="1"/>
  <c r="C1400" i="2" s="1"/>
  <c r="B1389" i="2"/>
  <c r="B1390" i="2" s="1"/>
  <c r="B1391" i="2" s="1"/>
  <c r="B1392" i="2" s="1"/>
  <c r="B1393" i="2" s="1"/>
  <c r="B1394" i="2"/>
  <c r="B1395" i="2" s="1"/>
  <c r="B1396" i="2" s="1"/>
  <c r="B1666" i="2"/>
  <c r="B1667" i="2" s="1"/>
  <c r="B1668" i="2" s="1"/>
  <c r="B1661" i="2"/>
  <c r="B1662" i="2" s="1"/>
  <c r="B1663" i="2" s="1"/>
  <c r="B1664" i="2" s="1"/>
  <c r="B1665" i="2" s="1"/>
  <c r="C1593" i="2"/>
  <c r="C1594" i="2" s="1"/>
  <c r="C1595" i="2" s="1"/>
  <c r="C1596" i="2" s="1"/>
  <c r="C1597" i="2" s="1"/>
  <c r="C1598" i="2"/>
  <c r="C1599" i="2" s="1"/>
  <c r="C1600" i="2" s="1"/>
  <c r="C1459" i="2"/>
  <c r="C1460" i="2" s="1"/>
  <c r="C1461" i="2" s="1"/>
  <c r="C1462" i="2" s="1"/>
  <c r="C1463" i="2" s="1"/>
  <c r="C1464" i="2"/>
  <c r="B1564" i="2"/>
  <c r="B1565" i="2" s="1"/>
  <c r="B1566" i="2" s="1"/>
  <c r="B1567" i="2" s="1"/>
  <c r="B1568" i="2" s="1"/>
  <c r="B1569" i="2"/>
  <c r="B1570" i="2" s="1"/>
  <c r="B1571" i="2" s="1"/>
  <c r="B1491" i="2"/>
  <c r="B1492" i="2" s="1"/>
  <c r="B1493" i="2" s="1"/>
  <c r="B1494" i="2" s="1"/>
  <c r="B1495" i="2"/>
  <c r="B1496" i="2" s="1"/>
  <c r="B1497" i="2" s="1"/>
  <c r="B1442" i="2"/>
  <c r="B1443" i="2" s="1"/>
  <c r="B1444" i="2" s="1"/>
  <c r="B1445" i="2" s="1"/>
  <c r="B1446" i="2" s="1"/>
  <c r="B1447" i="2"/>
  <c r="D1527" i="2"/>
  <c r="D1528" i="2" s="1"/>
  <c r="D1529" i="2"/>
  <c r="B1506" i="2"/>
  <c r="B1507" i="2" s="1"/>
  <c r="B1508" i="2" s="1"/>
  <c r="B1509" i="2" s="1"/>
  <c r="B1510" i="2"/>
  <c r="B1511" i="2" s="1"/>
  <c r="B1512" i="2" s="1"/>
  <c r="B1481" i="2"/>
  <c r="B1476" i="2"/>
  <c r="B1477" i="2" s="1"/>
  <c r="B1478" i="2" s="1"/>
  <c r="B1479" i="2" s="1"/>
  <c r="B1480" i="2" s="1"/>
  <c r="C1447" i="2"/>
  <c r="C1442" i="2"/>
  <c r="C1443" i="2" s="1"/>
  <c r="C1444" i="2" s="1"/>
  <c r="C1445" i="2" s="1"/>
  <c r="C1446" i="2" s="1"/>
  <c r="B1634" i="2"/>
  <c r="B1635" i="2" s="1"/>
  <c r="B1636" i="2" s="1"/>
  <c r="C1587" i="2"/>
  <c r="C1588" i="2" s="1"/>
  <c r="D1572" i="2"/>
  <c r="D1573" i="2" s="1"/>
  <c r="D1574" i="2" s="1"/>
  <c r="D1575" i="2" s="1"/>
  <c r="C1487" i="2"/>
  <c r="D1434" i="2"/>
  <c r="D1435" i="2" s="1"/>
  <c r="D1436" i="2" s="1"/>
  <c r="D1437" i="2" s="1"/>
  <c r="D1438" i="2" s="1"/>
  <c r="D1394" i="2"/>
  <c r="C1270" i="2"/>
  <c r="C1271" i="2" s="1"/>
  <c r="C1272" i="2" s="1"/>
  <c r="C1268" i="2"/>
  <c r="C1269" i="2" s="1"/>
  <c r="C1194" i="2"/>
  <c r="C1195" i="2" s="1"/>
  <c r="C1196" i="2"/>
  <c r="C1197" i="2" s="1"/>
  <c r="C1198" i="2" s="1"/>
  <c r="D1188" i="2"/>
  <c r="D1189" i="2" s="1"/>
  <c r="D1190" i="2"/>
  <c r="B1145" i="2"/>
  <c r="B1146" i="2" s="1"/>
  <c r="B1147" i="2" s="1"/>
  <c r="B1140" i="2"/>
  <c r="B1141" i="2" s="1"/>
  <c r="B1142" i="2" s="1"/>
  <c r="B1143" i="2" s="1"/>
  <c r="B1144" i="2" s="1"/>
  <c r="B1619" i="2"/>
  <c r="B1620" i="2" s="1"/>
  <c r="B1621" i="2" s="1"/>
  <c r="D1589" i="2"/>
  <c r="B1185" i="2"/>
  <c r="B1186" i="2" s="1"/>
  <c r="B1187" i="2" s="1"/>
  <c r="B1183" i="2"/>
  <c r="B1184" i="2" s="1"/>
  <c r="D1669" i="2"/>
  <c r="D1670" i="2" s="1"/>
  <c r="D1593" i="2"/>
  <c r="D1594" i="2" s="1"/>
  <c r="D1595" i="2" s="1"/>
  <c r="D1596" i="2" s="1"/>
  <c r="D1597" i="2" s="1"/>
  <c r="B1468" i="2"/>
  <c r="B1469" i="2" s="1"/>
  <c r="B1470" i="2" s="1"/>
  <c r="B1471" i="2" s="1"/>
  <c r="B1472" i="2" s="1"/>
  <c r="B1293" i="2"/>
  <c r="B1294" i="2" s="1"/>
  <c r="B1295" i="2" s="1"/>
  <c r="B1296" i="2" s="1"/>
  <c r="B1297" i="2"/>
  <c r="B1298" i="2" s="1"/>
  <c r="B1299" i="2" s="1"/>
  <c r="D1649" i="2"/>
  <c r="B1605" i="2"/>
  <c r="B1606" i="2" s="1"/>
  <c r="B1607" i="2" s="1"/>
  <c r="C1561" i="2"/>
  <c r="C1562" i="2" s="1"/>
  <c r="C1563" i="2" s="1"/>
  <c r="C1510" i="2"/>
  <c r="C1511" i="2" s="1"/>
  <c r="C1512" i="2" s="1"/>
  <c r="B1309" i="2"/>
  <c r="B1310" i="2" s="1"/>
  <c r="B1311" i="2" s="1"/>
  <c r="B1312" i="2" s="1"/>
  <c r="B1313" i="2" s="1"/>
  <c r="B1314" i="2"/>
  <c r="B1315" i="2" s="1"/>
  <c r="B1316" i="2" s="1"/>
  <c r="B1227" i="2"/>
  <c r="B1228" i="2" s="1"/>
  <c r="B1229" i="2" s="1"/>
  <c r="B1223" i="2"/>
  <c r="B1224" i="2" s="1"/>
  <c r="B1225" i="2" s="1"/>
  <c r="B1226" i="2" s="1"/>
  <c r="D1666" i="2"/>
  <c r="D1613" i="2"/>
  <c r="D1485" i="2"/>
  <c r="D1486" i="2" s="1"/>
  <c r="C1389" i="2"/>
  <c r="C1390" i="2" s="1"/>
  <c r="C1391" i="2" s="1"/>
  <c r="C1392" i="2" s="1"/>
  <c r="C1393" i="2" s="1"/>
  <c r="C1365" i="2"/>
  <c r="C1366" i="2" s="1"/>
  <c r="C1367" i="2" s="1"/>
  <c r="C1361" i="2"/>
  <c r="C1362" i="2" s="1"/>
  <c r="C1363" i="2" s="1"/>
  <c r="C1364" i="2" s="1"/>
  <c r="C1321" i="2"/>
  <c r="C1322" i="2" s="1"/>
  <c r="C1323" i="2" s="1"/>
  <c r="C1317" i="2"/>
  <c r="C1318" i="2" s="1"/>
  <c r="C1319" i="2" s="1"/>
  <c r="C1320" i="2" s="1"/>
  <c r="B1281" i="2"/>
  <c r="B1279" i="2"/>
  <c r="B1280" i="2" s="1"/>
  <c r="C1244" i="2"/>
  <c r="C1245" i="2" s="1"/>
  <c r="C1246" i="2" s="1"/>
  <c r="C1239" i="2"/>
  <c r="C1240" i="2" s="1"/>
  <c r="C1241" i="2" s="1"/>
  <c r="C1242" i="2" s="1"/>
  <c r="C1243" i="2" s="1"/>
  <c r="C1215" i="2"/>
  <c r="C1216" i="2" s="1"/>
  <c r="C1217" i="2" s="1"/>
  <c r="C1218" i="2" s="1"/>
  <c r="C1219" i="2" s="1"/>
  <c r="C1220" i="2"/>
  <c r="C1221" i="2" s="1"/>
  <c r="C1222" i="2" s="1"/>
  <c r="D1183" i="2"/>
  <c r="D1184" i="2" s="1"/>
  <c r="D1185" i="2"/>
  <c r="D1456" i="2"/>
  <c r="C1451" i="2"/>
  <c r="C1452" i="2" s="1"/>
  <c r="C1453" i="2" s="1"/>
  <c r="C1454" i="2" s="1"/>
  <c r="C1455" i="2" s="1"/>
  <c r="C1175" i="2"/>
  <c r="C1176" i="2" s="1"/>
  <c r="C1177" i="2" s="1"/>
  <c r="C1178" i="2" s="1"/>
  <c r="C1179" i="2"/>
  <c r="C1349" i="2"/>
  <c r="C1350" i="2" s="1"/>
  <c r="C1351" i="2" s="1"/>
  <c r="C1345" i="2"/>
  <c r="C1346" i="2" s="1"/>
  <c r="C1347" i="2" s="1"/>
  <c r="C1348" i="2" s="1"/>
  <c r="D1148" i="2"/>
  <c r="D1149" i="2" s="1"/>
  <c r="D1150" i="2"/>
  <c r="C1115" i="2"/>
  <c r="C1116" i="2" s="1"/>
  <c r="C1117" i="2" s="1"/>
  <c r="C1118" i="2" s="1"/>
  <c r="C1119" i="2" s="1"/>
  <c r="C1120" i="2"/>
  <c r="C1121" i="2" s="1"/>
  <c r="C1122" i="2" s="1"/>
  <c r="C1285" i="2"/>
  <c r="C1286" i="2" s="1"/>
  <c r="C1287" i="2" s="1"/>
  <c r="C1288" i="2" s="1"/>
  <c r="C1289" i="2" s="1"/>
  <c r="C1290" i="2"/>
  <c r="C1291" i="2" s="1"/>
  <c r="C1292" i="2" s="1"/>
  <c r="B1168" i="2"/>
  <c r="B1169" i="2" s="1"/>
  <c r="B1170" i="2" s="1"/>
  <c r="B1171" i="2" s="1"/>
  <c r="B1172" i="2"/>
  <c r="B1173" i="2" s="1"/>
  <c r="B1174" i="2" s="1"/>
  <c r="C1154" i="2"/>
  <c r="C1155" i="2" s="1"/>
  <c r="C1156" i="2"/>
  <c r="C1137" i="2"/>
  <c r="C1138" i="2" s="1"/>
  <c r="C1139" i="2" s="1"/>
  <c r="C1132" i="2"/>
  <c r="C1133" i="2" s="1"/>
  <c r="C1134" i="2" s="1"/>
  <c r="C1135" i="2" s="1"/>
  <c r="C1136" i="2" s="1"/>
  <c r="D1123" i="2"/>
  <c r="D1124" i="2" s="1"/>
  <c r="D1125" i="2" s="1"/>
  <c r="D1126" i="2" s="1"/>
  <c r="D1127" i="2" s="1"/>
  <c r="D1128" i="2"/>
  <c r="B1365" i="2"/>
  <c r="B1366" i="2" s="1"/>
  <c r="B1367" i="2" s="1"/>
  <c r="B1349" i="2"/>
  <c r="B1350" i="2" s="1"/>
  <c r="B1351" i="2" s="1"/>
  <c r="D1317" i="2"/>
  <c r="D1318" i="2" s="1"/>
  <c r="D1319" i="2" s="1"/>
  <c r="D1320" i="2" s="1"/>
  <c r="C1279" i="2"/>
  <c r="C1280" i="2" s="1"/>
  <c r="B1270" i="2"/>
  <c r="B1271" i="2" s="1"/>
  <c r="B1272" i="2" s="1"/>
  <c r="D1256" i="2"/>
  <c r="D1251" i="2"/>
  <c r="B1206" i="2"/>
  <c r="B1207" i="2" s="1"/>
  <c r="B1208" i="2" s="1"/>
  <c r="B1209" i="2" s="1"/>
  <c r="B1210" i="2" s="1"/>
  <c r="D1203" i="2"/>
  <c r="B1156" i="2"/>
  <c r="C1072" i="2"/>
  <c r="C1073" i="2" s="1"/>
  <c r="C1074" i="2" s="1"/>
  <c r="C1070" i="2"/>
  <c r="C1071" i="2" s="1"/>
  <c r="C978" i="2"/>
  <c r="C979" i="2" s="1"/>
  <c r="C980" i="2" s="1"/>
  <c r="C981" i="2" s="1"/>
  <c r="C982" i="2" s="1"/>
  <c r="C983" i="2"/>
  <c r="C984" i="2" s="1"/>
  <c r="C985" i="2" s="1"/>
  <c r="C958" i="2"/>
  <c r="C954" i="2"/>
  <c r="C955" i="2" s="1"/>
  <c r="C956" i="2" s="1"/>
  <c r="C957" i="2" s="1"/>
  <c r="C903" i="2"/>
  <c r="C899" i="2"/>
  <c r="C900" i="2" s="1"/>
  <c r="C901" i="2" s="1"/>
  <c r="C902" i="2" s="1"/>
  <c r="C1160" i="2"/>
  <c r="C1161" i="2" s="1"/>
  <c r="C1162" i="2" s="1"/>
  <c r="C1163" i="2" s="1"/>
  <c r="C1164" i="2" s="1"/>
  <c r="B1106" i="2"/>
  <c r="B1107" i="2" s="1"/>
  <c r="B1108" i="2" s="1"/>
  <c r="B1109" i="2" s="1"/>
  <c r="B1110" i="2" s="1"/>
  <c r="B907" i="2"/>
  <c r="B908" i="2" s="1"/>
  <c r="B909" i="2" s="1"/>
  <c r="B910" i="2" s="1"/>
  <c r="B911" i="2" s="1"/>
  <c r="B912" i="2"/>
  <c r="B913" i="2" s="1"/>
  <c r="B914" i="2" s="1"/>
  <c r="B903" i="2"/>
  <c r="B899" i="2"/>
  <c r="B900" i="2" s="1"/>
  <c r="B901" i="2" s="1"/>
  <c r="B902" i="2" s="1"/>
  <c r="D1361" i="2"/>
  <c r="D1362" i="2" s="1"/>
  <c r="D1363" i="2" s="1"/>
  <c r="D1364" i="2" s="1"/>
  <c r="D1345" i="2"/>
  <c r="D1346" i="2" s="1"/>
  <c r="D1347" i="2" s="1"/>
  <c r="D1348" i="2" s="1"/>
  <c r="D1324" i="2"/>
  <c r="D1325" i="2" s="1"/>
  <c r="D1098" i="2"/>
  <c r="D1099" i="2" s="1"/>
  <c r="D1100" i="2" s="1"/>
  <c r="D1101" i="2" s="1"/>
  <c r="D1102" i="2"/>
  <c r="C1042" i="2"/>
  <c r="C1043" i="2" s="1"/>
  <c r="C1044" i="2" s="1"/>
  <c r="C1040" i="2"/>
  <c r="C1041" i="2" s="1"/>
  <c r="B1032" i="2"/>
  <c r="B1033" i="2" s="1"/>
  <c r="B1034" i="2" s="1"/>
  <c r="B1035" i="2" s="1"/>
  <c r="B1036" i="2"/>
  <c r="C962" i="2"/>
  <c r="C963" i="2" s="1"/>
  <c r="C964" i="2" s="1"/>
  <c r="C965" i="2" s="1"/>
  <c r="C966" i="2"/>
  <c r="C967" i="2" s="1"/>
  <c r="C968" i="2" s="1"/>
  <c r="B939" i="2"/>
  <c r="B935" i="2"/>
  <c r="B936" i="2" s="1"/>
  <c r="B937" i="2" s="1"/>
  <c r="B938" i="2" s="1"/>
  <c r="C919" i="2"/>
  <c r="C920" i="2" s="1"/>
  <c r="C921" i="2" s="1"/>
  <c r="C915" i="2"/>
  <c r="C916" i="2" s="1"/>
  <c r="C917" i="2" s="1"/>
  <c r="C918" i="2" s="1"/>
  <c r="B845" i="2"/>
  <c r="B846" i="2" s="1"/>
  <c r="B847" i="2" s="1"/>
  <c r="B840" i="2"/>
  <c r="B841" i="2" s="1"/>
  <c r="B842" i="2" s="1"/>
  <c r="B843" i="2" s="1"/>
  <c r="B844" i="2" s="1"/>
  <c r="D1264" i="2"/>
  <c r="B1128" i="2"/>
  <c r="B991" i="2"/>
  <c r="B992" i="2" s="1"/>
  <c r="B993" i="2" s="1"/>
  <c r="B986" i="2"/>
  <c r="B987" i="2" s="1"/>
  <c r="B988" i="2" s="1"/>
  <c r="B989" i="2" s="1"/>
  <c r="B990" i="2" s="1"/>
  <c r="B873" i="2"/>
  <c r="B868" i="2"/>
  <c r="B869" i="2" s="1"/>
  <c r="B870" i="2" s="1"/>
  <c r="B871" i="2" s="1"/>
  <c r="B872" i="2" s="1"/>
  <c r="D806" i="2"/>
  <c r="D802" i="2"/>
  <c r="D803" i="2" s="1"/>
  <c r="D804" i="2" s="1"/>
  <c r="D805" i="2" s="1"/>
  <c r="D1273" i="2"/>
  <c r="D1274" i="2" s="1"/>
  <c r="D1268" i="2"/>
  <c r="D1269" i="2" s="1"/>
  <c r="B1083" i="2"/>
  <c r="B1084" i="2" s="1"/>
  <c r="B1085" i="2" s="1"/>
  <c r="B1086" i="2" s="1"/>
  <c r="B1087" i="2" s="1"/>
  <c r="B1088" i="2"/>
  <c r="B1089" i="2" s="1"/>
  <c r="B1090" i="2" s="1"/>
  <c r="C1013" i="2"/>
  <c r="C1014" i="2" s="1"/>
  <c r="C1015" i="2" s="1"/>
  <c r="C1008" i="2"/>
  <c r="C1009" i="2" s="1"/>
  <c r="C1010" i="2" s="1"/>
  <c r="C1011" i="2" s="1"/>
  <c r="C1012" i="2" s="1"/>
  <c r="B951" i="2"/>
  <c r="B952" i="2" s="1"/>
  <c r="B953" i="2" s="1"/>
  <c r="B949" i="2"/>
  <c r="B950" i="2" s="1"/>
  <c r="D832" i="2"/>
  <c r="D833" i="2" s="1"/>
  <c r="D834" i="2" s="1"/>
  <c r="D835" i="2" s="1"/>
  <c r="D836" i="2"/>
  <c r="D1091" i="2"/>
  <c r="D1092" i="2" s="1"/>
  <c r="D1093" i="2" s="1"/>
  <c r="D1094" i="2" s="1"/>
  <c r="D1095" i="2"/>
  <c r="C1091" i="2"/>
  <c r="C1092" i="2" s="1"/>
  <c r="C1093" i="2" s="1"/>
  <c r="C1094" i="2" s="1"/>
  <c r="C1095" i="2"/>
  <c r="C1096" i="2" s="1"/>
  <c r="C1097" i="2" s="1"/>
  <c r="C945" i="2"/>
  <c r="C943" i="2"/>
  <c r="C944" i="2" s="1"/>
  <c r="C832" i="2"/>
  <c r="C833" i="2" s="1"/>
  <c r="C834" i="2" s="1"/>
  <c r="C835" i="2" s="1"/>
  <c r="C836" i="2"/>
  <c r="C816" i="2"/>
  <c r="C817" i="2" s="1"/>
  <c r="C818" i="2" s="1"/>
  <c r="C819" i="2" s="1"/>
  <c r="C820" i="2" s="1"/>
  <c r="C821" i="2"/>
  <c r="C790" i="2"/>
  <c r="C791" i="2" s="1"/>
  <c r="C792" i="2" s="1"/>
  <c r="C785" i="2"/>
  <c r="C786" i="2" s="1"/>
  <c r="C787" i="2" s="1"/>
  <c r="C788" i="2" s="1"/>
  <c r="C789" i="2" s="1"/>
  <c r="D1179" i="2"/>
  <c r="B1244" i="2"/>
  <c r="B1245" i="2" s="1"/>
  <c r="B1246" i="2" s="1"/>
  <c r="B1050" i="2"/>
  <c r="B1051" i="2" s="1"/>
  <c r="B1052" i="2" s="1"/>
  <c r="B1045" i="2"/>
  <c r="B1046" i="2" s="1"/>
  <c r="B1047" i="2" s="1"/>
  <c r="B1048" i="2" s="1"/>
  <c r="B1049" i="2" s="1"/>
  <c r="C1029" i="2"/>
  <c r="C1030" i="2" s="1"/>
  <c r="C1031" i="2" s="1"/>
  <c r="C1024" i="2"/>
  <c r="C1025" i="2" s="1"/>
  <c r="C1026" i="2" s="1"/>
  <c r="C1027" i="2" s="1"/>
  <c r="C1028" i="2" s="1"/>
  <c r="B1016" i="2"/>
  <c r="B1017" i="2" s="1"/>
  <c r="B1018" i="2" s="1"/>
  <c r="B1019" i="2" s="1"/>
  <c r="B1020" i="2"/>
  <c r="B893" i="2"/>
  <c r="B894" i="2" s="1"/>
  <c r="B895" i="2"/>
  <c r="D1079" i="2"/>
  <c r="B1072" i="2"/>
  <c r="B1073" i="2" s="1"/>
  <c r="B1074" i="2" s="1"/>
  <c r="D1040" i="2"/>
  <c r="D1041" i="2" s="1"/>
  <c r="D966" i="2"/>
  <c r="C949" i="2"/>
  <c r="C950" i="2" s="1"/>
  <c r="B945" i="2"/>
  <c r="C935" i="2"/>
  <c r="C936" i="2" s="1"/>
  <c r="C937" i="2" s="1"/>
  <c r="C938" i="2" s="1"/>
  <c r="D915" i="2"/>
  <c r="D916" i="2" s="1"/>
  <c r="D917" i="2" s="1"/>
  <c r="D918" i="2" s="1"/>
  <c r="D899" i="2"/>
  <c r="D900" i="2" s="1"/>
  <c r="D901" i="2" s="1"/>
  <c r="D902" i="2" s="1"/>
  <c r="C713" i="2"/>
  <c r="C714" i="2" s="1"/>
  <c r="C715" i="2" s="1"/>
  <c r="C716" i="2" s="1"/>
  <c r="C717" i="2" s="1"/>
  <c r="C718" i="2"/>
  <c r="C719" i="2" s="1"/>
  <c r="C720" i="2" s="1"/>
  <c r="D983" i="2"/>
  <c r="D854" i="2"/>
  <c r="D855" i="2" s="1"/>
  <c r="D856" i="2" s="1"/>
  <c r="D857" i="2" s="1"/>
  <c r="D858" i="2" s="1"/>
  <c r="C809" i="2"/>
  <c r="C810" i="2" s="1"/>
  <c r="C811" i="2" s="1"/>
  <c r="C812" i="2" s="1"/>
  <c r="B782" i="2"/>
  <c r="B783" i="2" s="1"/>
  <c r="B784" i="2" s="1"/>
  <c r="B740" i="2"/>
  <c r="B741" i="2" s="1"/>
  <c r="B742" i="2" s="1"/>
  <c r="B736" i="2"/>
  <c r="B737" i="2" s="1"/>
  <c r="B738" i="2" s="1"/>
  <c r="B739" i="2" s="1"/>
  <c r="C689" i="2"/>
  <c r="C690" i="2" s="1"/>
  <c r="C691" i="2" s="1"/>
  <c r="C684" i="2"/>
  <c r="C685" i="2" s="1"/>
  <c r="C686" i="2" s="1"/>
  <c r="C687" i="2" s="1"/>
  <c r="C688" i="2" s="1"/>
  <c r="D630" i="2"/>
  <c r="D631" i="2" s="1"/>
  <c r="D632" i="2" s="1"/>
  <c r="D633" i="2" s="1"/>
  <c r="D634" i="2"/>
  <c r="D578" i="2"/>
  <c r="D573" i="2"/>
  <c r="D574" i="2" s="1"/>
  <c r="D575" i="2" s="1"/>
  <c r="D576" i="2" s="1"/>
  <c r="D577" i="2" s="1"/>
  <c r="B1040" i="2"/>
  <c r="B1041" i="2" s="1"/>
  <c r="B966" i="2"/>
  <c r="B967" i="2" s="1"/>
  <c r="B968" i="2" s="1"/>
  <c r="B773" i="2"/>
  <c r="B768" i="2"/>
  <c r="B769" i="2" s="1"/>
  <c r="B770" i="2" s="1"/>
  <c r="B771" i="2" s="1"/>
  <c r="B772" i="2" s="1"/>
  <c r="B684" i="2"/>
  <c r="B685" i="2" s="1"/>
  <c r="B686" i="2" s="1"/>
  <c r="B687" i="2" s="1"/>
  <c r="B688" i="2" s="1"/>
  <c r="B689" i="2"/>
  <c r="B690" i="2" s="1"/>
  <c r="B691" i="2" s="1"/>
  <c r="D617" i="2"/>
  <c r="D618" i="2" s="1"/>
  <c r="D619" i="2" s="1"/>
  <c r="D620" i="2" s="1"/>
  <c r="D621" i="2" s="1"/>
  <c r="D622" i="2"/>
  <c r="C877" i="2"/>
  <c r="C878" i="2" s="1"/>
  <c r="C879" i="2" s="1"/>
  <c r="C880" i="2" s="1"/>
  <c r="C881" i="2" s="1"/>
  <c r="C882" i="2"/>
  <c r="C883" i="2" s="1"/>
  <c r="C884" i="2" s="1"/>
  <c r="B806" i="2"/>
  <c r="B807" i="2" s="1"/>
  <c r="B808" i="2" s="1"/>
  <c r="B802" i="2"/>
  <c r="B803" i="2" s="1"/>
  <c r="B804" i="2" s="1"/>
  <c r="B805" i="2" s="1"/>
  <c r="C657" i="2"/>
  <c r="C658" i="2" s="1"/>
  <c r="C659" i="2"/>
  <c r="B551" i="2"/>
  <c r="B552" i="2" s="1"/>
  <c r="B553" i="2" s="1"/>
  <c r="B554" i="2" s="1"/>
  <c r="B555" i="2" s="1"/>
  <c r="B556" i="2"/>
  <c r="B557" i="2" s="1"/>
  <c r="B558" i="2" s="1"/>
  <c r="D1070" i="2"/>
  <c r="D1071" i="2" s="1"/>
  <c r="D943" i="2"/>
  <c r="D944" i="2" s="1"/>
  <c r="C729" i="2"/>
  <c r="C730" i="2" s="1"/>
  <c r="C731" i="2" s="1"/>
  <c r="C732" i="2" s="1"/>
  <c r="C733" i="2"/>
  <c r="C734" i="2" s="1"/>
  <c r="C735" i="2" s="1"/>
  <c r="C709" i="2"/>
  <c r="C705" i="2"/>
  <c r="C706" i="2" s="1"/>
  <c r="C707" i="2" s="1"/>
  <c r="C708" i="2" s="1"/>
  <c r="D816" i="2"/>
  <c r="D817" i="2" s="1"/>
  <c r="D818" i="2" s="1"/>
  <c r="D819" i="2" s="1"/>
  <c r="D820" i="2" s="1"/>
  <c r="D821" i="2"/>
  <c r="D777" i="2"/>
  <c r="D778" i="2" s="1"/>
  <c r="D779" i="2" s="1"/>
  <c r="D780" i="2" s="1"/>
  <c r="D781" i="2" s="1"/>
  <c r="D782" i="2"/>
  <c r="B725" i="2"/>
  <c r="B721" i="2"/>
  <c r="B722" i="2" s="1"/>
  <c r="B723" i="2" s="1"/>
  <c r="B724" i="2" s="1"/>
  <c r="B709" i="2"/>
  <c r="B705" i="2"/>
  <c r="B706" i="2" s="1"/>
  <c r="B707" i="2" s="1"/>
  <c r="B708" i="2" s="1"/>
  <c r="C667" i="2"/>
  <c r="C668" i="2" s="1"/>
  <c r="C669" i="2" s="1"/>
  <c r="C663" i="2"/>
  <c r="C664" i="2" s="1"/>
  <c r="C665" i="2" s="1"/>
  <c r="C666" i="2" s="1"/>
  <c r="D850" i="2"/>
  <c r="B825" i="2"/>
  <c r="B826" i="2" s="1"/>
  <c r="B827" i="2" s="1"/>
  <c r="B828" i="2" s="1"/>
  <c r="B829" i="2"/>
  <c r="B830" i="2" s="1"/>
  <c r="B831" i="2" s="1"/>
  <c r="B667" i="2"/>
  <c r="B668" i="2" s="1"/>
  <c r="B669" i="2" s="1"/>
  <c r="B663" i="2"/>
  <c r="B664" i="2" s="1"/>
  <c r="B665" i="2" s="1"/>
  <c r="B666" i="2" s="1"/>
  <c r="C648" i="2"/>
  <c r="C646" i="2"/>
  <c r="C647" i="2" s="1"/>
  <c r="C859" i="2"/>
  <c r="C860" i="2" s="1"/>
  <c r="C861" i="2" s="1"/>
  <c r="C854" i="2"/>
  <c r="C855" i="2" s="1"/>
  <c r="C856" i="2" s="1"/>
  <c r="C857" i="2" s="1"/>
  <c r="C858" i="2" s="1"/>
  <c r="B652" i="2"/>
  <c r="B653" i="2" s="1"/>
  <c r="B654" i="2"/>
  <c r="B655" i="2" s="1"/>
  <c r="B656" i="2" s="1"/>
  <c r="B643" i="2"/>
  <c r="B644" i="2" s="1"/>
  <c r="B645" i="2" s="1"/>
  <c r="B638" i="2"/>
  <c r="B639" i="2" s="1"/>
  <c r="B640" i="2" s="1"/>
  <c r="B641" i="2" s="1"/>
  <c r="B642" i="2" s="1"/>
  <c r="C625" i="2"/>
  <c r="C626" i="2" s="1"/>
  <c r="C627" i="2"/>
  <c r="C628" i="2" s="1"/>
  <c r="C629" i="2" s="1"/>
  <c r="D736" i="2"/>
  <c r="D737" i="2" s="1"/>
  <c r="D738" i="2" s="1"/>
  <c r="D739" i="2" s="1"/>
  <c r="B729" i="2"/>
  <c r="B730" i="2" s="1"/>
  <c r="B731" i="2" s="1"/>
  <c r="B732" i="2" s="1"/>
  <c r="B713" i="2"/>
  <c r="B714" i="2" s="1"/>
  <c r="B715" i="2" s="1"/>
  <c r="B716" i="2" s="1"/>
  <c r="B717" i="2" s="1"/>
  <c r="C698" i="2"/>
  <c r="C699" i="2" s="1"/>
  <c r="C700" i="2" s="1"/>
  <c r="C701" i="2" s="1"/>
  <c r="D654" i="2"/>
  <c r="D643" i="2"/>
  <c r="C638" i="2"/>
  <c r="C639" i="2" s="1"/>
  <c r="C640" i="2" s="1"/>
  <c r="C641" i="2" s="1"/>
  <c r="C642" i="2" s="1"/>
  <c r="D422" i="2"/>
  <c r="D423" i="2" s="1"/>
  <c r="D424" i="2" s="1"/>
  <c r="D425" i="2" s="1"/>
  <c r="D426" i="2" s="1"/>
  <c r="D427" i="2"/>
  <c r="B380" i="2"/>
  <c r="B381" i="2" s="1"/>
  <c r="B382" i="2" s="1"/>
  <c r="B383" i="2" s="1"/>
  <c r="B384" i="2"/>
  <c r="C802" i="2"/>
  <c r="C803" i="2" s="1"/>
  <c r="C804" i="2" s="1"/>
  <c r="C805" i="2" s="1"/>
  <c r="C765" i="2"/>
  <c r="C766" i="2" s="1"/>
  <c r="C767" i="2" s="1"/>
  <c r="D721" i="2"/>
  <c r="D722" i="2" s="1"/>
  <c r="D723" i="2" s="1"/>
  <c r="D724" i="2" s="1"/>
  <c r="D705" i="2"/>
  <c r="D706" i="2" s="1"/>
  <c r="D707" i="2" s="1"/>
  <c r="D708" i="2" s="1"/>
  <c r="B698" i="2"/>
  <c r="B699" i="2" s="1"/>
  <c r="B700" i="2" s="1"/>
  <c r="B701" i="2" s="1"/>
  <c r="D663" i="2"/>
  <c r="D664" i="2" s="1"/>
  <c r="D665" i="2" s="1"/>
  <c r="D666" i="2" s="1"/>
  <c r="C504" i="2"/>
  <c r="C505" i="2" s="1"/>
  <c r="C506" i="2" s="1"/>
  <c r="C507" i="2" s="1"/>
  <c r="C508" i="2"/>
  <c r="C509" i="2" s="1"/>
  <c r="C510" i="2" s="1"/>
  <c r="C493" i="2"/>
  <c r="C494" i="2" s="1"/>
  <c r="C495" i="2" s="1"/>
  <c r="C491" i="2"/>
  <c r="C492" i="2" s="1"/>
  <c r="B427" i="2"/>
  <c r="B428" i="2" s="1"/>
  <c r="B429" i="2" s="1"/>
  <c r="B422" i="2"/>
  <c r="B423" i="2" s="1"/>
  <c r="B424" i="2" s="1"/>
  <c r="B425" i="2" s="1"/>
  <c r="B426" i="2" s="1"/>
  <c r="C617" i="2"/>
  <c r="C618" i="2" s="1"/>
  <c r="C619" i="2" s="1"/>
  <c r="C620" i="2" s="1"/>
  <c r="C621" i="2" s="1"/>
  <c r="C605" i="2"/>
  <c r="D597" i="2"/>
  <c r="D592" i="2"/>
  <c r="C551" i="2"/>
  <c r="C552" i="2" s="1"/>
  <c r="C553" i="2" s="1"/>
  <c r="C554" i="2" s="1"/>
  <c r="C555" i="2" s="1"/>
  <c r="B504" i="2"/>
  <c r="B505" i="2" s="1"/>
  <c r="B506" i="2" s="1"/>
  <c r="B507" i="2" s="1"/>
  <c r="B508" i="2"/>
  <c r="B509" i="2" s="1"/>
  <c r="B510" i="2" s="1"/>
  <c r="D472" i="2"/>
  <c r="D467" i="2"/>
  <c r="D468" i="2" s="1"/>
  <c r="D469" i="2" s="1"/>
  <c r="D470" i="2" s="1"/>
  <c r="D471" i="2" s="1"/>
  <c r="D430" i="2"/>
  <c r="D431" i="2" s="1"/>
  <c r="D432" i="2" s="1"/>
  <c r="D433" i="2" s="1"/>
  <c r="D434" i="2"/>
  <c r="D600" i="2"/>
  <c r="D601" i="2" s="1"/>
  <c r="D602" i="2" s="1"/>
  <c r="D603" i="2" s="1"/>
  <c r="D604" i="2" s="1"/>
  <c r="D605" i="2"/>
  <c r="B535" i="2"/>
  <c r="B536" i="2" s="1"/>
  <c r="B537" i="2" s="1"/>
  <c r="B538" i="2" s="1"/>
  <c r="B539" i="2" s="1"/>
  <c r="B540" i="2"/>
  <c r="B541" i="2" s="1"/>
  <c r="B542" i="2" s="1"/>
  <c r="B484" i="2"/>
  <c r="B485" i="2" s="1"/>
  <c r="B486" i="2" s="1"/>
  <c r="B487" i="2" s="1"/>
  <c r="B488" i="2"/>
  <c r="B489" i="2" s="1"/>
  <c r="B490" i="2" s="1"/>
  <c r="B440" i="2"/>
  <c r="B441" i="2" s="1"/>
  <c r="B442" i="2" s="1"/>
  <c r="B438" i="2"/>
  <c r="B439" i="2" s="1"/>
  <c r="D692" i="2"/>
  <c r="D693" i="2" s="1"/>
  <c r="D627" i="2"/>
  <c r="B609" i="2"/>
  <c r="B610" i="2" s="1"/>
  <c r="B611" i="2" s="1"/>
  <c r="B612" i="2" s="1"/>
  <c r="B613" i="2" s="1"/>
  <c r="B614" i="2"/>
  <c r="B615" i="2" s="1"/>
  <c r="B616" i="2" s="1"/>
  <c r="D526" i="2"/>
  <c r="D527" i="2" s="1"/>
  <c r="D528" i="2" s="1"/>
  <c r="D529" i="2" s="1"/>
  <c r="D530" i="2" s="1"/>
  <c r="D531" i="2"/>
  <c r="C609" i="2"/>
  <c r="C610" i="2" s="1"/>
  <c r="C611" i="2" s="1"/>
  <c r="C612" i="2" s="1"/>
  <c r="C613" i="2" s="1"/>
  <c r="B578" i="2"/>
  <c r="B579" i="2" s="1"/>
  <c r="B580" i="2" s="1"/>
  <c r="C570" i="2"/>
  <c r="C571" i="2" s="1"/>
  <c r="C572" i="2" s="1"/>
  <c r="C568" i="2"/>
  <c r="C569" i="2" s="1"/>
  <c r="C564" i="2"/>
  <c r="C535" i="2"/>
  <c r="C536" i="2" s="1"/>
  <c r="C537" i="2" s="1"/>
  <c r="C538" i="2" s="1"/>
  <c r="C539" i="2" s="1"/>
  <c r="C430" i="2"/>
  <c r="C431" i="2" s="1"/>
  <c r="C432" i="2" s="1"/>
  <c r="C433" i="2" s="1"/>
  <c r="C434" i="2"/>
  <c r="C405" i="2"/>
  <c r="C406" i="2" s="1"/>
  <c r="C407" i="2" s="1"/>
  <c r="C408" i="2" s="1"/>
  <c r="C409" i="2" s="1"/>
  <c r="C410" i="2"/>
  <c r="C411" i="2" s="1"/>
  <c r="C412" i="2" s="1"/>
  <c r="C393" i="2"/>
  <c r="C388" i="2"/>
  <c r="C389" i="2" s="1"/>
  <c r="C390" i="2" s="1"/>
  <c r="C391" i="2" s="1"/>
  <c r="C392" i="2" s="1"/>
  <c r="C543" i="2"/>
  <c r="C544" i="2" s="1"/>
  <c r="C545" i="2" s="1"/>
  <c r="C546" i="2" s="1"/>
  <c r="C547" i="2"/>
  <c r="C457" i="2"/>
  <c r="C458" i="2" s="1"/>
  <c r="C459" i="2" s="1"/>
  <c r="C452" i="2"/>
  <c r="C453" i="2" s="1"/>
  <c r="C454" i="2" s="1"/>
  <c r="C455" i="2" s="1"/>
  <c r="C456" i="2" s="1"/>
  <c r="B402" i="2"/>
  <c r="B403" i="2" s="1"/>
  <c r="B404" i="2" s="1"/>
  <c r="B397" i="2"/>
  <c r="B398" i="2" s="1"/>
  <c r="B399" i="2" s="1"/>
  <c r="B400" i="2" s="1"/>
  <c r="B401" i="2" s="1"/>
  <c r="D496" i="2"/>
  <c r="D497" i="2" s="1"/>
  <c r="D498" i="2" s="1"/>
  <c r="D499" i="2" s="1"/>
  <c r="D491" i="2"/>
  <c r="D492" i="2" s="1"/>
  <c r="D440" i="2"/>
  <c r="B393" i="2"/>
  <c r="B276" i="2"/>
  <c r="B277" i="2" s="1"/>
  <c r="B278" i="2" s="1"/>
  <c r="B279" i="2" s="1"/>
  <c r="B280" i="2"/>
  <c r="D547" i="2"/>
  <c r="D508" i="2"/>
  <c r="D448" i="2"/>
  <c r="C440" i="2"/>
  <c r="C441" i="2" s="1"/>
  <c r="C442" i="2" s="1"/>
  <c r="C422" i="2"/>
  <c r="C423" i="2" s="1"/>
  <c r="C424" i="2" s="1"/>
  <c r="C425" i="2" s="1"/>
  <c r="C426" i="2" s="1"/>
  <c r="D488" i="2"/>
  <c r="C367" i="2"/>
  <c r="C368" i="2" s="1"/>
  <c r="C369" i="2" s="1"/>
  <c r="C370" i="2" s="1"/>
  <c r="C371" i="2"/>
  <c r="B348" i="2"/>
  <c r="B349" i="2" s="1"/>
  <c r="B350" i="2" s="1"/>
  <c r="B351" i="2" s="1"/>
  <c r="B352" i="2"/>
  <c r="D258" i="2"/>
  <c r="D253" i="2"/>
  <c r="D254" i="2" s="1"/>
  <c r="D255" i="2" s="1"/>
  <c r="D256" i="2" s="1"/>
  <c r="D257" i="2" s="1"/>
  <c r="B363" i="2"/>
  <c r="B361" i="2"/>
  <c r="B362" i="2" s="1"/>
  <c r="D413" i="2"/>
  <c r="D414" i="2" s="1"/>
  <c r="D415" i="2" s="1"/>
  <c r="D416" i="2" s="1"/>
  <c r="D417" i="2" s="1"/>
  <c r="D405" i="2"/>
  <c r="D406" i="2" s="1"/>
  <c r="D407" i="2" s="1"/>
  <c r="D408" i="2" s="1"/>
  <c r="D409" i="2" s="1"/>
  <c r="C289" i="2"/>
  <c r="C290" i="2" s="1"/>
  <c r="C291" i="2" s="1"/>
  <c r="C284" i="2"/>
  <c r="C285" i="2" s="1"/>
  <c r="C286" i="2" s="1"/>
  <c r="C287" i="2" s="1"/>
  <c r="C288" i="2" s="1"/>
  <c r="C243" i="2"/>
  <c r="C244" i="2" s="1"/>
  <c r="C245" i="2" s="1"/>
  <c r="C238" i="2"/>
  <c r="C239" i="2" s="1"/>
  <c r="C240" i="2" s="1"/>
  <c r="C241" i="2" s="1"/>
  <c r="C242" i="2" s="1"/>
  <c r="B457" i="2"/>
  <c r="B458" i="2" s="1"/>
  <c r="B459" i="2" s="1"/>
  <c r="C345" i="2"/>
  <c r="C346" i="2" s="1"/>
  <c r="C347" i="2" s="1"/>
  <c r="C340" i="2"/>
  <c r="C341" i="2" s="1"/>
  <c r="C342" i="2" s="1"/>
  <c r="C343" i="2" s="1"/>
  <c r="C344" i="2" s="1"/>
  <c r="B289" i="2"/>
  <c r="B290" i="2" s="1"/>
  <c r="B291" i="2" s="1"/>
  <c r="B284" i="2"/>
  <c r="B285" i="2" s="1"/>
  <c r="B286" i="2" s="1"/>
  <c r="B287" i="2" s="1"/>
  <c r="B288" i="2" s="1"/>
  <c r="D262" i="2"/>
  <c r="D263" i="2" s="1"/>
  <c r="D264" i="2"/>
  <c r="D224" i="2"/>
  <c r="D225" i="2" s="1"/>
  <c r="D226" i="2" s="1"/>
  <c r="D227" i="2" s="1"/>
  <c r="D228" i="2" s="1"/>
  <c r="D229" i="2"/>
  <c r="C358" i="2"/>
  <c r="C359" i="2" s="1"/>
  <c r="C360" i="2" s="1"/>
  <c r="C356" i="2"/>
  <c r="C357" i="2" s="1"/>
  <c r="B328" i="2"/>
  <c r="B329" i="2" s="1"/>
  <c r="B330" i="2" s="1"/>
  <c r="B324" i="2"/>
  <c r="B325" i="2" s="1"/>
  <c r="B326" i="2" s="1"/>
  <c r="B327" i="2" s="1"/>
  <c r="B264" i="2"/>
  <c r="B265" i="2" s="1"/>
  <c r="B266" i="2" s="1"/>
  <c r="B262" i="2"/>
  <c r="B263" i="2" s="1"/>
  <c r="D234" i="2"/>
  <c r="D232" i="2"/>
  <c r="D233" i="2" s="1"/>
  <c r="D371" i="2"/>
  <c r="D352" i="2"/>
  <c r="C280" i="2"/>
  <c r="C229" i="2"/>
  <c r="C230" i="2" s="1"/>
  <c r="C231" i="2" s="1"/>
  <c r="C134" i="2"/>
  <c r="C135" i="2" s="1"/>
  <c r="C136" i="2" s="1"/>
  <c r="C129" i="2"/>
  <c r="C130" i="2" s="1"/>
  <c r="C131" i="2" s="1"/>
  <c r="C132" i="2" s="1"/>
  <c r="C133" i="2" s="1"/>
  <c r="B238" i="2"/>
  <c r="B239" i="2" s="1"/>
  <c r="B240" i="2" s="1"/>
  <c r="B241" i="2" s="1"/>
  <c r="B242" i="2" s="1"/>
  <c r="B243" i="2"/>
  <c r="B244" i="2" s="1"/>
  <c r="B245" i="2" s="1"/>
  <c r="B217" i="2"/>
  <c r="B218" i="2" s="1"/>
  <c r="B219" i="2" s="1"/>
  <c r="B220" i="2" s="1"/>
  <c r="B221" i="2"/>
  <c r="B222" i="2" s="1"/>
  <c r="B223" i="2" s="1"/>
  <c r="B192" i="2"/>
  <c r="B193" i="2" s="1"/>
  <c r="B194" i="2" s="1"/>
  <c r="B187" i="2"/>
  <c r="B188" i="2" s="1"/>
  <c r="B189" i="2" s="1"/>
  <c r="B190" i="2" s="1"/>
  <c r="B191" i="2" s="1"/>
  <c r="B50" i="2"/>
  <c r="B48" i="2"/>
  <c r="B49" i="2" s="1"/>
  <c r="C93" i="2"/>
  <c r="C94" i="2" s="1"/>
  <c r="C95" i="2" s="1"/>
  <c r="C88" i="2"/>
  <c r="C89" i="2" s="1"/>
  <c r="C90" i="2" s="1"/>
  <c r="C91" i="2" s="1"/>
  <c r="C92" i="2" s="1"/>
  <c r="C321" i="2"/>
  <c r="C322" i="2" s="1"/>
  <c r="C323" i="2" s="1"/>
  <c r="C70" i="2"/>
  <c r="C71" i="2" s="1"/>
  <c r="C72" i="2" s="1"/>
  <c r="C68" i="2"/>
  <c r="C69" i="2" s="1"/>
  <c r="B70" i="2"/>
  <c r="B71" i="2" s="1"/>
  <c r="B72" i="2" s="1"/>
  <c r="B68" i="2"/>
  <c r="B69" i="2" s="1"/>
  <c r="C158" i="2"/>
  <c r="C159" i="2" s="1"/>
  <c r="C160" i="2" s="1"/>
  <c r="C161" i="2" s="1"/>
  <c r="C162" i="2" s="1"/>
  <c r="C163" i="2"/>
  <c r="C164" i="2" s="1"/>
  <c r="C165" i="2" s="1"/>
  <c r="C21" i="2"/>
  <c r="C22" i="2" s="1"/>
  <c r="C23" i="2" s="1"/>
  <c r="C16" i="2"/>
  <c r="C17" i="2" s="1"/>
  <c r="C18" i="2" s="1"/>
  <c r="C19" i="2" s="1"/>
  <c r="C20" i="2" s="1"/>
  <c r="B158" i="2"/>
  <c r="B159" i="2" s="1"/>
  <c r="B160" i="2" s="1"/>
  <c r="B161" i="2" s="1"/>
  <c r="B162" i="2" s="1"/>
  <c r="B163" i="2"/>
  <c r="B164" i="2" s="1"/>
  <c r="B165" i="2" s="1"/>
  <c r="D246" i="2"/>
  <c r="D247" i="2" s="1"/>
  <c r="D248" i="2" s="1"/>
  <c r="D249" i="2" s="1"/>
  <c r="C200" i="2"/>
  <c r="C201" i="2" s="1"/>
  <c r="C202" i="2" s="1"/>
  <c r="D141" i="2"/>
  <c r="B134" i="2"/>
  <c r="B135" i="2" s="1"/>
  <c r="B136" i="2" s="1"/>
  <c r="D125" i="2"/>
  <c r="D73" i="2"/>
  <c r="D74" i="2" s="1"/>
  <c r="D75" i="2" s="1"/>
  <c r="D76" i="2" s="1"/>
  <c r="C59" i="2"/>
  <c r="C60" i="2" s="1"/>
  <c r="C61" i="2" s="1"/>
  <c r="D28" i="2"/>
  <c r="B21" i="2"/>
  <c r="B22" i="2" s="1"/>
  <c r="B23" i="2" s="1"/>
  <c r="B64" i="2"/>
  <c r="D50" i="2"/>
  <c r="C211" i="2"/>
  <c r="C212" i="2" s="1"/>
  <c r="B85" i="2"/>
  <c r="B86" i="2" s="1"/>
  <c r="B87" i="2" s="1"/>
  <c r="D192" i="2"/>
  <c r="D171" i="2"/>
  <c r="D93" i="2"/>
  <c r="C2266" i="2"/>
  <c r="D2266" i="2"/>
  <c r="C137" i="2" l="1"/>
  <c r="C138" i="2" s="1"/>
  <c r="C139" i="2" s="1"/>
  <c r="C140" i="2" s="1"/>
  <c r="C141" i="2"/>
  <c r="C142" i="2" s="1"/>
  <c r="C143" i="2" s="1"/>
  <c r="C363" i="2"/>
  <c r="C361" i="2"/>
  <c r="C362" i="2" s="1"/>
  <c r="C246" i="2"/>
  <c r="C247" i="2" s="1"/>
  <c r="C248" i="2" s="1"/>
  <c r="C249" i="2" s="1"/>
  <c r="C250" i="2"/>
  <c r="C251" i="2" s="1"/>
  <c r="C252" i="2" s="1"/>
  <c r="C573" i="2"/>
  <c r="C574" i="2" s="1"/>
  <c r="C575" i="2" s="1"/>
  <c r="C576" i="2" s="1"/>
  <c r="C577" i="2" s="1"/>
  <c r="C578" i="2"/>
  <c r="C579" i="2" s="1"/>
  <c r="C580" i="2" s="1"/>
  <c r="C516" i="2"/>
  <c r="C517" i="2" s="1"/>
  <c r="C518" i="2" s="1"/>
  <c r="C511" i="2"/>
  <c r="C512" i="2" s="1"/>
  <c r="C513" i="2" s="1"/>
  <c r="C514" i="2" s="1"/>
  <c r="C515" i="2" s="1"/>
  <c r="C890" i="2"/>
  <c r="C891" i="2" s="1"/>
  <c r="C892" i="2" s="1"/>
  <c r="C885" i="2"/>
  <c r="C886" i="2" s="1"/>
  <c r="C887" i="2" s="1"/>
  <c r="C888" i="2" s="1"/>
  <c r="C889" i="2" s="1"/>
  <c r="B974" i="2"/>
  <c r="B969" i="2"/>
  <c r="B970" i="2" s="1"/>
  <c r="B971" i="2" s="1"/>
  <c r="B972" i="2" s="1"/>
  <c r="B973" i="2" s="1"/>
  <c r="B1053" i="2"/>
  <c r="B1054" i="2" s="1"/>
  <c r="B1055" i="2" s="1"/>
  <c r="B1056" i="2" s="1"/>
  <c r="B1057" i="2" s="1"/>
  <c r="B1058" i="2"/>
  <c r="B1059" i="2" s="1"/>
  <c r="B1060" i="2" s="1"/>
  <c r="B1352" i="2"/>
  <c r="B1353" i="2" s="1"/>
  <c r="B1354" i="2" s="1"/>
  <c r="B1355" i="2" s="1"/>
  <c r="B1356" i="2" s="1"/>
  <c r="B1357" i="2"/>
  <c r="B1179" i="2"/>
  <c r="B1175" i="2"/>
  <c r="B1176" i="2" s="1"/>
  <c r="B1177" i="2" s="1"/>
  <c r="B1178" i="2" s="1"/>
  <c r="C1223" i="2"/>
  <c r="C1224" i="2" s="1"/>
  <c r="C1225" i="2" s="1"/>
  <c r="C1226" i="2" s="1"/>
  <c r="C1227" i="2"/>
  <c r="C1228" i="2" s="1"/>
  <c r="C1229" i="2" s="1"/>
  <c r="B1321" i="2"/>
  <c r="B1322" i="2" s="1"/>
  <c r="B1323" i="2" s="1"/>
  <c r="B1317" i="2"/>
  <c r="B1318" i="2" s="1"/>
  <c r="B1319" i="2" s="1"/>
  <c r="B1320" i="2" s="1"/>
  <c r="B1150" i="2"/>
  <c r="B1148" i="2"/>
  <c r="B1149" i="2" s="1"/>
  <c r="B1671" i="2"/>
  <c r="B1669" i="2"/>
  <c r="B1670" i="2" s="1"/>
  <c r="B1532" i="2"/>
  <c r="B1533" i="2" s="1"/>
  <c r="B1534" i="2" s="1"/>
  <c r="B1535" i="2" s="1"/>
  <c r="B1536" i="2" s="1"/>
  <c r="B1537" i="2"/>
  <c r="B1538" i="2" s="1"/>
  <c r="B1539" i="2" s="1"/>
  <c r="C1982" i="2"/>
  <c r="C1983" i="2" s="1"/>
  <c r="C1984" i="2" s="1"/>
  <c r="C1978" i="2"/>
  <c r="C1979" i="2" s="1"/>
  <c r="C1980" i="2" s="1"/>
  <c r="C1981" i="2" s="1"/>
  <c r="B1951" i="2"/>
  <c r="B1952" i="2" s="1"/>
  <c r="B1953" i="2" s="1"/>
  <c r="B1947" i="2"/>
  <c r="B1948" i="2" s="1"/>
  <c r="B1949" i="2" s="1"/>
  <c r="B1950" i="2" s="1"/>
  <c r="C1766" i="2"/>
  <c r="C1767" i="2" s="1"/>
  <c r="C1768" i="2" s="1"/>
  <c r="C1764" i="2"/>
  <c r="C1765" i="2" s="1"/>
  <c r="C2035" i="2"/>
  <c r="C2030" i="2"/>
  <c r="C2031" i="2" s="1"/>
  <c r="C2032" i="2" s="1"/>
  <c r="C2033" i="2" s="1"/>
  <c r="C2034" i="2" s="1"/>
  <c r="B267" i="2"/>
  <c r="B268" i="2" s="1"/>
  <c r="B269" i="2" s="1"/>
  <c r="B270" i="2" s="1"/>
  <c r="B271" i="2" s="1"/>
  <c r="B272" i="2"/>
  <c r="C418" i="2"/>
  <c r="C413" i="2"/>
  <c r="C414" i="2" s="1"/>
  <c r="C415" i="2" s="1"/>
  <c r="C416" i="2" s="1"/>
  <c r="C417" i="2" s="1"/>
  <c r="B586" i="2"/>
  <c r="B581" i="2"/>
  <c r="B582" i="2" s="1"/>
  <c r="B583" i="2" s="1"/>
  <c r="B584" i="2" s="1"/>
  <c r="B585" i="2" s="1"/>
  <c r="B743" i="2"/>
  <c r="B744" i="2" s="1"/>
  <c r="B745" i="2" s="1"/>
  <c r="B746" i="2" s="1"/>
  <c r="B747" i="2" s="1"/>
  <c r="B748" i="2"/>
  <c r="B749" i="2" s="1"/>
  <c r="B750" i="2" s="1"/>
  <c r="B1247" i="2"/>
  <c r="B1248" i="2" s="1"/>
  <c r="B1249" i="2" s="1"/>
  <c r="B1250" i="2" s="1"/>
  <c r="B1251" i="2"/>
  <c r="B1252" i="2" s="1"/>
  <c r="B1253" i="2" s="1"/>
  <c r="B1368" i="2"/>
  <c r="B1369" i="2" s="1"/>
  <c r="B1370" i="2" s="1"/>
  <c r="B1371" i="2" s="1"/>
  <c r="B1372" i="2" s="1"/>
  <c r="B1373" i="2"/>
  <c r="B1374" i="2" s="1"/>
  <c r="B1375" i="2" s="1"/>
  <c r="C1352" i="2"/>
  <c r="C1353" i="2" s="1"/>
  <c r="C1354" i="2" s="1"/>
  <c r="C1355" i="2" s="1"/>
  <c r="C1356" i="2" s="1"/>
  <c r="C1357" i="2"/>
  <c r="C1368" i="2"/>
  <c r="C1369" i="2" s="1"/>
  <c r="C1370" i="2" s="1"/>
  <c r="C1371" i="2" s="1"/>
  <c r="C1372" i="2" s="1"/>
  <c r="C1373" i="2"/>
  <c r="C1374" i="2" s="1"/>
  <c r="C1375" i="2" s="1"/>
  <c r="B1513" i="2"/>
  <c r="B1514" i="2" s="1"/>
  <c r="B1515" i="2"/>
  <c r="B1516" i="2" s="1"/>
  <c r="B1517" i="2" s="1"/>
  <c r="B1576" i="2"/>
  <c r="B1577" i="2" s="1"/>
  <c r="B1578" i="2" s="1"/>
  <c r="B1572" i="2"/>
  <c r="B1573" i="2" s="1"/>
  <c r="B1574" i="2" s="1"/>
  <c r="B1575" i="2" s="1"/>
  <c r="B1401" i="2"/>
  <c r="B1402" i="2" s="1"/>
  <c r="B1403" i="2" s="1"/>
  <c r="B1397" i="2"/>
  <c r="B1398" i="2" s="1"/>
  <c r="B1399" i="2" s="1"/>
  <c r="B1400" i="2" s="1"/>
  <c r="C1552" i="2"/>
  <c r="C1548" i="2"/>
  <c r="C1549" i="2" s="1"/>
  <c r="C1550" i="2" s="1"/>
  <c r="C1551" i="2" s="1"/>
  <c r="B1871" i="2"/>
  <c r="B1872" i="2" s="1"/>
  <c r="B1873" i="2" s="1"/>
  <c r="B1869" i="2"/>
  <c r="B1870" i="2" s="1"/>
  <c r="B1856" i="2"/>
  <c r="B1857" i="2" s="1"/>
  <c r="B1858" i="2" s="1"/>
  <c r="B1859" i="2" s="1"/>
  <c r="B1860" i="2"/>
  <c r="B2082" i="2"/>
  <c r="B2083" i="2" s="1"/>
  <c r="B2084" i="2" s="1"/>
  <c r="B2085" i="2" s="1"/>
  <c r="B2086" i="2" s="1"/>
  <c r="B2087" i="2"/>
  <c r="B2088" i="2" s="1"/>
  <c r="B2089" i="2" s="1"/>
  <c r="C2177" i="2"/>
  <c r="C2178" i="2" s="1"/>
  <c r="C2179" i="2" s="1"/>
  <c r="C2180" i="2" s="1"/>
  <c r="C2181" i="2"/>
  <c r="C2182" i="2" s="1"/>
  <c r="C2183" i="2" s="1"/>
  <c r="B2204" i="2"/>
  <c r="B2205" i="2" s="1"/>
  <c r="B2206" i="2" s="1"/>
  <c r="B2199" i="2"/>
  <c r="B2200" i="2" s="1"/>
  <c r="B2201" i="2" s="1"/>
  <c r="B2202" i="2" s="1"/>
  <c r="B2203" i="2" s="1"/>
  <c r="C2101" i="2"/>
  <c r="C2102" i="2" s="1"/>
  <c r="C2103" i="2" s="1"/>
  <c r="C2104" i="2" s="1"/>
  <c r="C2105" i="2"/>
  <c r="C2106" i="2" s="1"/>
  <c r="C2107" i="2" s="1"/>
  <c r="B24" i="2"/>
  <c r="B25" i="2" s="1"/>
  <c r="B26" i="2" s="1"/>
  <c r="B27" i="2" s="1"/>
  <c r="B28" i="2"/>
  <c r="B29" i="2" s="1"/>
  <c r="B30" i="2" s="1"/>
  <c r="C232" i="2"/>
  <c r="C233" i="2" s="1"/>
  <c r="C234" i="2"/>
  <c r="C292" i="2"/>
  <c r="C293" i="2" s="1"/>
  <c r="C294" i="2" s="1"/>
  <c r="C295" i="2" s="1"/>
  <c r="C296" i="2" s="1"/>
  <c r="C297" i="2"/>
  <c r="C298" i="2" s="1"/>
  <c r="C299" i="2" s="1"/>
  <c r="B410" i="2"/>
  <c r="B411" i="2" s="1"/>
  <c r="B412" i="2" s="1"/>
  <c r="B405" i="2"/>
  <c r="B406" i="2" s="1"/>
  <c r="B407" i="2" s="1"/>
  <c r="B408" i="2" s="1"/>
  <c r="B409" i="2" s="1"/>
  <c r="B448" i="2"/>
  <c r="B443" i="2"/>
  <c r="B444" i="2" s="1"/>
  <c r="B445" i="2" s="1"/>
  <c r="B446" i="2" s="1"/>
  <c r="B447" i="2" s="1"/>
  <c r="C864" i="2"/>
  <c r="C862" i="2"/>
  <c r="C863" i="2" s="1"/>
  <c r="B564" i="2"/>
  <c r="B559" i="2"/>
  <c r="B560" i="2" s="1"/>
  <c r="B561" i="2" s="1"/>
  <c r="B562" i="2" s="1"/>
  <c r="B563" i="2" s="1"/>
  <c r="B790" i="2"/>
  <c r="B791" i="2" s="1"/>
  <c r="B792" i="2" s="1"/>
  <c r="B785" i="2"/>
  <c r="B786" i="2" s="1"/>
  <c r="B787" i="2" s="1"/>
  <c r="B788" i="2" s="1"/>
  <c r="B789" i="2" s="1"/>
  <c r="B958" i="2"/>
  <c r="B954" i="2"/>
  <c r="B955" i="2" s="1"/>
  <c r="B956" i="2" s="1"/>
  <c r="B957" i="2" s="1"/>
  <c r="B850" i="2"/>
  <c r="B848" i="2"/>
  <c r="B849" i="2" s="1"/>
  <c r="C1293" i="2"/>
  <c r="C1294" i="2" s="1"/>
  <c r="C1295" i="2" s="1"/>
  <c r="C1296" i="2" s="1"/>
  <c r="C1297" i="2"/>
  <c r="C1298" i="2" s="1"/>
  <c r="C1299" i="2" s="1"/>
  <c r="C1515" i="2"/>
  <c r="C1516" i="2" s="1"/>
  <c r="C1517" i="2" s="1"/>
  <c r="C1513" i="2"/>
  <c r="C1514" i="2" s="1"/>
  <c r="C1481" i="2"/>
  <c r="C1476" i="2"/>
  <c r="C1477" i="2" s="1"/>
  <c r="C1478" i="2" s="1"/>
  <c r="C1479" i="2" s="1"/>
  <c r="C1480" i="2" s="1"/>
  <c r="C1711" i="2"/>
  <c r="C1707" i="2"/>
  <c r="C1708" i="2" s="1"/>
  <c r="C1709" i="2" s="1"/>
  <c r="C1710" i="2" s="1"/>
  <c r="B1757" i="2"/>
  <c r="B1758" i="2" s="1"/>
  <c r="B1759" i="2" s="1"/>
  <c r="B1760" i="2" s="1"/>
  <c r="B1761" i="2"/>
  <c r="B1762" i="2" s="1"/>
  <c r="B1763" i="2" s="1"/>
  <c r="C1803" i="2"/>
  <c r="C1804" i="2" s="1"/>
  <c r="C1805" i="2" s="1"/>
  <c r="C1798" i="2"/>
  <c r="C1799" i="2" s="1"/>
  <c r="C1800" i="2" s="1"/>
  <c r="C1801" i="2" s="1"/>
  <c r="C1802" i="2" s="1"/>
  <c r="B2248" i="2"/>
  <c r="B2249" i="2" s="1"/>
  <c r="B2250" i="2" s="1"/>
  <c r="B2246" i="2"/>
  <c r="B2247" i="2" s="1"/>
  <c r="B77" i="2"/>
  <c r="B73" i="2"/>
  <c r="B74" i="2" s="1"/>
  <c r="B75" i="2" s="1"/>
  <c r="B76" i="2" s="1"/>
  <c r="B171" i="2"/>
  <c r="B172" i="2" s="1"/>
  <c r="B173" i="2" s="1"/>
  <c r="B166" i="2"/>
  <c r="B167" i="2" s="1"/>
  <c r="B168" i="2" s="1"/>
  <c r="B169" i="2" s="1"/>
  <c r="B170" i="2" s="1"/>
  <c r="B195" i="2"/>
  <c r="B196" i="2" s="1"/>
  <c r="B197" i="2" s="1"/>
  <c r="B198" i="2" s="1"/>
  <c r="B199" i="2" s="1"/>
  <c r="B200" i="2"/>
  <c r="B201" i="2" s="1"/>
  <c r="B202" i="2" s="1"/>
  <c r="B331" i="2"/>
  <c r="B332" i="2" s="1"/>
  <c r="B333" i="2" s="1"/>
  <c r="B334" i="2" s="1"/>
  <c r="B335" i="2" s="1"/>
  <c r="B336" i="2"/>
  <c r="B292" i="2"/>
  <c r="B293" i="2" s="1"/>
  <c r="B294" i="2" s="1"/>
  <c r="B295" i="2" s="1"/>
  <c r="B296" i="2" s="1"/>
  <c r="B297" i="2"/>
  <c r="B298" i="2" s="1"/>
  <c r="B299" i="2" s="1"/>
  <c r="B493" i="2"/>
  <c r="B494" i="2" s="1"/>
  <c r="B495" i="2" s="1"/>
  <c r="B491" i="2"/>
  <c r="B492" i="2" s="1"/>
  <c r="C634" i="2"/>
  <c r="C630" i="2"/>
  <c r="C631" i="2" s="1"/>
  <c r="C632" i="2" s="1"/>
  <c r="C633" i="2" s="1"/>
  <c r="C672" i="2"/>
  <c r="C673" i="2" s="1"/>
  <c r="C674" i="2" s="1"/>
  <c r="C670" i="2"/>
  <c r="C671" i="2" s="1"/>
  <c r="C1098" i="2"/>
  <c r="C1099" i="2" s="1"/>
  <c r="C1100" i="2" s="1"/>
  <c r="C1101" i="2" s="1"/>
  <c r="C1102" i="2"/>
  <c r="C1247" i="2"/>
  <c r="C1248" i="2" s="1"/>
  <c r="C1249" i="2" s="1"/>
  <c r="C1250" i="2" s="1"/>
  <c r="C1251" i="2"/>
  <c r="C1252" i="2" s="1"/>
  <c r="C1253" i="2" s="1"/>
  <c r="C1564" i="2"/>
  <c r="C1565" i="2" s="1"/>
  <c r="C1566" i="2" s="1"/>
  <c r="C1567" i="2" s="1"/>
  <c r="C1568" i="2" s="1"/>
  <c r="C1569" i="2"/>
  <c r="C1570" i="2" s="1"/>
  <c r="C1571" i="2" s="1"/>
  <c r="C1199" i="2"/>
  <c r="C1200" i="2" s="1"/>
  <c r="C1201" i="2" s="1"/>
  <c r="C1202" i="2" s="1"/>
  <c r="C1203" i="2"/>
  <c r="C1204" i="2" s="1"/>
  <c r="C1205" i="2" s="1"/>
  <c r="C1637" i="2"/>
  <c r="C1638" i="2" s="1"/>
  <c r="C1639" i="2" s="1"/>
  <c r="C1640" i="2" s="1"/>
  <c r="C1641" i="2" s="1"/>
  <c r="C1642" i="2"/>
  <c r="C1643" i="2" s="1"/>
  <c r="C1644" i="2" s="1"/>
  <c r="B2027" i="2"/>
  <c r="B2028" i="2" s="1"/>
  <c r="B2029" i="2" s="1"/>
  <c r="B2025" i="2"/>
  <c r="B2026" i="2" s="1"/>
  <c r="C2059" i="2"/>
  <c r="C2054" i="2"/>
  <c r="C2055" i="2" s="1"/>
  <c r="C2056" i="2" s="1"/>
  <c r="C2057" i="2" s="1"/>
  <c r="C2058" i="2" s="1"/>
  <c r="B2046" i="2"/>
  <c r="B2047" i="2" s="1"/>
  <c r="B2048" i="2" s="1"/>
  <c r="B2049" i="2" s="1"/>
  <c r="B2050" i="2" s="1"/>
  <c r="B2051" i="2"/>
  <c r="B2052" i="2" s="1"/>
  <c r="B2053" i="2" s="1"/>
  <c r="B2149" i="2"/>
  <c r="B2150" i="2" s="1"/>
  <c r="B2151" i="2" s="1"/>
  <c r="B2144" i="2"/>
  <c r="B2145" i="2" s="1"/>
  <c r="B2146" i="2" s="1"/>
  <c r="B2147" i="2" s="1"/>
  <c r="B2148" i="2" s="1"/>
  <c r="C77" i="2"/>
  <c r="C73" i="2"/>
  <c r="C74" i="2" s="1"/>
  <c r="C75" i="2" s="1"/>
  <c r="C76" i="2" s="1"/>
  <c r="B224" i="2"/>
  <c r="B225" i="2" s="1"/>
  <c r="B226" i="2" s="1"/>
  <c r="B227" i="2" s="1"/>
  <c r="B228" i="2" s="1"/>
  <c r="B229" i="2"/>
  <c r="B230" i="2" s="1"/>
  <c r="B231" i="2" s="1"/>
  <c r="C460" i="2"/>
  <c r="C461" i="2" s="1"/>
  <c r="C462" i="2" s="1"/>
  <c r="C463" i="2" s="1"/>
  <c r="C464" i="2"/>
  <c r="C465" i="2" s="1"/>
  <c r="C466" i="2" s="1"/>
  <c r="B692" i="2"/>
  <c r="B693" i="2" s="1"/>
  <c r="B694" i="2"/>
  <c r="C798" i="2"/>
  <c r="C793" i="2"/>
  <c r="C794" i="2" s="1"/>
  <c r="C795" i="2" s="1"/>
  <c r="C796" i="2" s="1"/>
  <c r="C797" i="2" s="1"/>
  <c r="C1016" i="2"/>
  <c r="C1017" i="2" s="1"/>
  <c r="C1018" i="2" s="1"/>
  <c r="C1019" i="2" s="1"/>
  <c r="C1020" i="2"/>
  <c r="C924" i="2"/>
  <c r="C925" i="2" s="1"/>
  <c r="C926" i="2" s="1"/>
  <c r="C922" i="2"/>
  <c r="C923" i="2" s="1"/>
  <c r="C1050" i="2"/>
  <c r="C1051" i="2" s="1"/>
  <c r="C1052" i="2" s="1"/>
  <c r="C1045" i="2"/>
  <c r="C1046" i="2" s="1"/>
  <c r="C1047" i="2" s="1"/>
  <c r="C1048" i="2" s="1"/>
  <c r="C1049" i="2" s="1"/>
  <c r="B919" i="2"/>
  <c r="B920" i="2" s="1"/>
  <c r="B921" i="2" s="1"/>
  <c r="B915" i="2"/>
  <c r="B916" i="2" s="1"/>
  <c r="B917" i="2" s="1"/>
  <c r="B918" i="2" s="1"/>
  <c r="C991" i="2"/>
  <c r="C992" i="2" s="1"/>
  <c r="C993" i="2" s="1"/>
  <c r="C986" i="2"/>
  <c r="C987" i="2" s="1"/>
  <c r="C988" i="2" s="1"/>
  <c r="C989" i="2" s="1"/>
  <c r="C990" i="2" s="1"/>
  <c r="C1123" i="2"/>
  <c r="C1124" i="2" s="1"/>
  <c r="C1125" i="2" s="1"/>
  <c r="C1126" i="2" s="1"/>
  <c r="C1127" i="2" s="1"/>
  <c r="C1128" i="2"/>
  <c r="B1613" i="2"/>
  <c r="B1608" i="2"/>
  <c r="B1609" i="2" s="1"/>
  <c r="B1610" i="2" s="1"/>
  <c r="B1611" i="2" s="1"/>
  <c r="B1612" i="2" s="1"/>
  <c r="B1190" i="2"/>
  <c r="B1188" i="2"/>
  <c r="B1189" i="2" s="1"/>
  <c r="B1637" i="2"/>
  <c r="B1638" i="2" s="1"/>
  <c r="B1639" i="2" s="1"/>
  <c r="B1640" i="2" s="1"/>
  <c r="B1641" i="2" s="1"/>
  <c r="B1642" i="2"/>
  <c r="B1643" i="2" s="1"/>
  <c r="B1644" i="2" s="1"/>
  <c r="C1406" i="2"/>
  <c r="C1404" i="2"/>
  <c r="C1405" i="2" s="1"/>
  <c r="C1666" i="2"/>
  <c r="C1667" i="2" s="1"/>
  <c r="C1668" i="2" s="1"/>
  <c r="C1661" i="2"/>
  <c r="C1662" i="2" s="1"/>
  <c r="C1663" i="2" s="1"/>
  <c r="C1664" i="2" s="1"/>
  <c r="C1665" i="2" s="1"/>
  <c r="B1711" i="2"/>
  <c r="B1707" i="2"/>
  <c r="B1708" i="2" s="1"/>
  <c r="B1709" i="2" s="1"/>
  <c r="B1710" i="2" s="1"/>
  <c r="C1847" i="2"/>
  <c r="C1842" i="2"/>
  <c r="C1843" i="2" s="1"/>
  <c r="C1844" i="2" s="1"/>
  <c r="C1845" i="2" s="1"/>
  <c r="C1846" i="2" s="1"/>
  <c r="B1690" i="2"/>
  <c r="B1688" i="2"/>
  <c r="B1689" i="2" s="1"/>
  <c r="C1829" i="2"/>
  <c r="C1830" i="2" s="1"/>
  <c r="C1831" i="2" s="1"/>
  <c r="C1832" i="2" s="1"/>
  <c r="C1833" i="2"/>
  <c r="C2092" i="2"/>
  <c r="C2090" i="2"/>
  <c r="C2091" i="2" s="1"/>
  <c r="C2152" i="2"/>
  <c r="C2153" i="2" s="1"/>
  <c r="C2154" i="2" s="1"/>
  <c r="C2155" i="2" s="1"/>
  <c r="C2156" i="2"/>
  <c r="C2157" i="2" s="1"/>
  <c r="C2158" i="2" s="1"/>
  <c r="B2188" i="2"/>
  <c r="B2184" i="2"/>
  <c r="B2185" i="2" s="1"/>
  <c r="B2186" i="2" s="1"/>
  <c r="B2187" i="2" s="1"/>
  <c r="C2125" i="2"/>
  <c r="C2126" i="2" s="1"/>
  <c r="C2127" i="2" s="1"/>
  <c r="C2123" i="2"/>
  <c r="C2124" i="2" s="1"/>
  <c r="B516" i="2"/>
  <c r="B517" i="2" s="1"/>
  <c r="B518" i="2" s="1"/>
  <c r="B511" i="2"/>
  <c r="B512" i="2" s="1"/>
  <c r="B513" i="2" s="1"/>
  <c r="B514" i="2" s="1"/>
  <c r="B515" i="2" s="1"/>
  <c r="B430" i="2"/>
  <c r="B431" i="2" s="1"/>
  <c r="B432" i="2" s="1"/>
  <c r="B433" i="2" s="1"/>
  <c r="B434" i="2"/>
  <c r="B1091" i="2"/>
  <c r="B1092" i="2" s="1"/>
  <c r="B1093" i="2" s="1"/>
  <c r="B1094" i="2" s="1"/>
  <c r="B1095" i="2"/>
  <c r="B1096" i="2" s="1"/>
  <c r="B1097" i="2" s="1"/>
  <c r="B1273" i="2"/>
  <c r="B1274" i="2" s="1"/>
  <c r="B1275" i="2"/>
  <c r="C1145" i="2"/>
  <c r="C1146" i="2" s="1"/>
  <c r="C1147" i="2" s="1"/>
  <c r="C1140" i="2"/>
  <c r="C1141" i="2" s="1"/>
  <c r="C1142" i="2" s="1"/>
  <c r="C1143" i="2" s="1"/>
  <c r="C1144" i="2" s="1"/>
  <c r="C1601" i="2"/>
  <c r="C1602" i="2" s="1"/>
  <c r="C1603" i="2" s="1"/>
  <c r="C1604" i="2" s="1"/>
  <c r="C1605" i="2"/>
  <c r="C1606" i="2" s="1"/>
  <c r="C1607" i="2" s="1"/>
  <c r="C1944" i="2"/>
  <c r="C1945" i="2" s="1"/>
  <c r="C1946" i="2" s="1"/>
  <c r="C1942" i="2"/>
  <c r="C1943" i="2" s="1"/>
  <c r="B1459" i="2"/>
  <c r="B1460" i="2" s="1"/>
  <c r="B1461" i="2" s="1"/>
  <c r="B1462" i="2" s="1"/>
  <c r="B1463" i="2" s="1"/>
  <c r="B1464" i="2"/>
  <c r="C1871" i="2"/>
  <c r="C1872" i="2" s="1"/>
  <c r="C1873" i="2" s="1"/>
  <c r="C1869" i="2"/>
  <c r="C1870" i="2" s="1"/>
  <c r="B1798" i="2"/>
  <c r="B1799" i="2" s="1"/>
  <c r="B1800" i="2" s="1"/>
  <c r="B1801" i="2" s="1"/>
  <c r="B1802" i="2" s="1"/>
  <c r="B1803" i="2"/>
  <c r="B1804" i="2" s="1"/>
  <c r="B1805" i="2" s="1"/>
  <c r="B1736" i="2"/>
  <c r="B1737" i="2" s="1"/>
  <c r="B1738" i="2" s="1"/>
  <c r="B1739" i="2" s="1"/>
  <c r="B1740" i="2"/>
  <c r="B1741" i="2" s="1"/>
  <c r="B1742" i="2" s="1"/>
  <c r="C1930" i="2"/>
  <c r="C1928" i="2"/>
  <c r="C1929" i="2" s="1"/>
  <c r="C2199" i="2"/>
  <c r="C2200" i="2" s="1"/>
  <c r="C2201" i="2" s="1"/>
  <c r="C2202" i="2" s="1"/>
  <c r="C2203" i="2" s="1"/>
  <c r="C2204" i="2"/>
  <c r="C2205" i="2" s="1"/>
  <c r="C2206" i="2" s="1"/>
  <c r="B2125" i="2"/>
  <c r="B2126" i="2" s="1"/>
  <c r="B2127" i="2" s="1"/>
  <c r="B2123" i="2"/>
  <c r="B2124" i="2" s="1"/>
  <c r="C328" i="2"/>
  <c r="C329" i="2" s="1"/>
  <c r="C330" i="2" s="1"/>
  <c r="C324" i="2"/>
  <c r="C325" i="2" s="1"/>
  <c r="C326" i="2" s="1"/>
  <c r="C327" i="2" s="1"/>
  <c r="C348" i="2"/>
  <c r="C349" i="2" s="1"/>
  <c r="C350" i="2" s="1"/>
  <c r="C351" i="2" s="1"/>
  <c r="C352" i="2"/>
  <c r="B547" i="2"/>
  <c r="B543" i="2"/>
  <c r="B544" i="2" s="1"/>
  <c r="B545" i="2" s="1"/>
  <c r="B546" i="2" s="1"/>
  <c r="B460" i="2"/>
  <c r="B461" i="2" s="1"/>
  <c r="B462" i="2" s="1"/>
  <c r="B463" i="2" s="1"/>
  <c r="B464" i="2"/>
  <c r="B465" i="2" s="1"/>
  <c r="B466" i="2" s="1"/>
  <c r="C773" i="2"/>
  <c r="C768" i="2"/>
  <c r="C769" i="2" s="1"/>
  <c r="C770" i="2" s="1"/>
  <c r="C771" i="2" s="1"/>
  <c r="C772" i="2" s="1"/>
  <c r="B648" i="2"/>
  <c r="B646" i="2"/>
  <c r="B647" i="2" s="1"/>
  <c r="B672" i="2"/>
  <c r="B673" i="2" s="1"/>
  <c r="B674" i="2" s="1"/>
  <c r="B670" i="2"/>
  <c r="B671" i="2" s="1"/>
  <c r="C740" i="2"/>
  <c r="C741" i="2" s="1"/>
  <c r="C742" i="2" s="1"/>
  <c r="C736" i="2"/>
  <c r="C737" i="2" s="1"/>
  <c r="C738" i="2" s="1"/>
  <c r="C739" i="2" s="1"/>
  <c r="C725" i="2"/>
  <c r="C721" i="2"/>
  <c r="C722" i="2" s="1"/>
  <c r="C723" i="2" s="1"/>
  <c r="C724" i="2" s="1"/>
  <c r="C1032" i="2"/>
  <c r="C1033" i="2" s="1"/>
  <c r="C1034" i="2" s="1"/>
  <c r="C1035" i="2" s="1"/>
  <c r="C1036" i="2"/>
  <c r="B994" i="2"/>
  <c r="B995" i="2" s="1"/>
  <c r="B996" i="2" s="1"/>
  <c r="B997" i="2" s="1"/>
  <c r="B998" i="2" s="1"/>
  <c r="B999" i="2"/>
  <c r="B1000" i="2" s="1"/>
  <c r="B1001" i="2" s="1"/>
  <c r="B1305" i="2"/>
  <c r="B1300" i="2"/>
  <c r="B1301" i="2" s="1"/>
  <c r="B1302" i="2" s="1"/>
  <c r="B1303" i="2" s="1"/>
  <c r="B1304" i="2" s="1"/>
  <c r="B1622" i="2"/>
  <c r="B1623" i="2" s="1"/>
  <c r="B1624" i="2" s="1"/>
  <c r="B1625" i="2" s="1"/>
  <c r="B1626" i="2"/>
  <c r="C1275" i="2"/>
  <c r="C1273" i="2"/>
  <c r="C1274" i="2" s="1"/>
  <c r="B1418" i="2"/>
  <c r="B1419" i="2" s="1"/>
  <c r="B1420" i="2" s="1"/>
  <c r="B1421" i="2" s="1"/>
  <c r="B1422" i="2"/>
  <c r="B1423" i="2" s="1"/>
  <c r="B1424" i="2" s="1"/>
  <c r="B1890" i="2"/>
  <c r="B1891" i="2" s="1"/>
  <c r="B1892" i="2" s="1"/>
  <c r="B1893" i="2" s="1"/>
  <c r="B1894" i="2" s="1"/>
  <c r="B1895" i="2"/>
  <c r="B1896" i="2" s="1"/>
  <c r="B1897" i="2" s="1"/>
  <c r="B2108" i="2"/>
  <c r="B2109" i="2" s="1"/>
  <c r="B2110" i="2" s="1"/>
  <c r="B2111" i="2" s="1"/>
  <c r="B2112" i="2"/>
  <c r="C203" i="2"/>
  <c r="C204" i="2" s="1"/>
  <c r="C205" i="2" s="1"/>
  <c r="C206" i="2" s="1"/>
  <c r="C207" i="2"/>
  <c r="C62" i="2"/>
  <c r="C63" i="2" s="1"/>
  <c r="C64" i="2"/>
  <c r="B622" i="2"/>
  <c r="B623" i="2" s="1"/>
  <c r="B624" i="2" s="1"/>
  <c r="B617" i="2"/>
  <c r="B618" i="2" s="1"/>
  <c r="B619" i="2" s="1"/>
  <c r="B620" i="2" s="1"/>
  <c r="B621" i="2" s="1"/>
  <c r="B93" i="2"/>
  <c r="B94" i="2" s="1"/>
  <c r="B95" i="2" s="1"/>
  <c r="B88" i="2"/>
  <c r="B89" i="2" s="1"/>
  <c r="B90" i="2" s="1"/>
  <c r="B91" i="2" s="1"/>
  <c r="B92" i="2" s="1"/>
  <c r="C24" i="2"/>
  <c r="C25" i="2" s="1"/>
  <c r="C26" i="2" s="1"/>
  <c r="C27" i="2" s="1"/>
  <c r="C28" i="2"/>
  <c r="C29" i="2" s="1"/>
  <c r="C30" i="2" s="1"/>
  <c r="B250" i="2"/>
  <c r="B251" i="2" s="1"/>
  <c r="B252" i="2" s="1"/>
  <c r="B246" i="2"/>
  <c r="B247" i="2" s="1"/>
  <c r="B248" i="2" s="1"/>
  <c r="B249" i="2" s="1"/>
  <c r="B137" i="2"/>
  <c r="B138" i="2" s="1"/>
  <c r="B139" i="2" s="1"/>
  <c r="B140" i="2" s="1"/>
  <c r="B141" i="2"/>
  <c r="B142" i="2" s="1"/>
  <c r="B143" i="2" s="1"/>
  <c r="C171" i="2"/>
  <c r="C172" i="2" s="1"/>
  <c r="C173" i="2" s="1"/>
  <c r="C166" i="2"/>
  <c r="C167" i="2" s="1"/>
  <c r="C168" i="2" s="1"/>
  <c r="C169" i="2" s="1"/>
  <c r="C170" i="2" s="1"/>
  <c r="C96" i="2"/>
  <c r="C97" i="2" s="1"/>
  <c r="C98" i="2" s="1"/>
  <c r="C99" i="2" s="1"/>
  <c r="C100" i="2" s="1"/>
  <c r="C101" i="2"/>
  <c r="C102" i="2" s="1"/>
  <c r="C103" i="2" s="1"/>
  <c r="C448" i="2"/>
  <c r="C443" i="2"/>
  <c r="C444" i="2" s="1"/>
  <c r="C445" i="2" s="1"/>
  <c r="C446" i="2" s="1"/>
  <c r="C447" i="2" s="1"/>
  <c r="C500" i="2"/>
  <c r="C496" i="2"/>
  <c r="C497" i="2" s="1"/>
  <c r="C498" i="2" s="1"/>
  <c r="C499" i="2" s="1"/>
  <c r="B659" i="2"/>
  <c r="B657" i="2"/>
  <c r="B658" i="2" s="1"/>
  <c r="B836" i="2"/>
  <c r="B832" i="2"/>
  <c r="B833" i="2" s="1"/>
  <c r="B834" i="2" s="1"/>
  <c r="B835" i="2" s="1"/>
  <c r="B809" i="2"/>
  <c r="B810" i="2" s="1"/>
  <c r="B811" i="2" s="1"/>
  <c r="B812" i="2" s="1"/>
  <c r="B813" i="2"/>
  <c r="B814" i="2" s="1"/>
  <c r="B815" i="2" s="1"/>
  <c r="C694" i="2"/>
  <c r="C692" i="2"/>
  <c r="C693" i="2" s="1"/>
  <c r="B1075" i="2"/>
  <c r="B1076" i="2" s="1"/>
  <c r="B1077" i="2" s="1"/>
  <c r="B1078" i="2" s="1"/>
  <c r="B1079" i="2"/>
  <c r="C969" i="2"/>
  <c r="C970" i="2" s="1"/>
  <c r="C971" i="2" s="1"/>
  <c r="C972" i="2" s="1"/>
  <c r="C973" i="2" s="1"/>
  <c r="C974" i="2"/>
  <c r="C1075" i="2"/>
  <c r="C1076" i="2" s="1"/>
  <c r="C1077" i="2" s="1"/>
  <c r="C1078" i="2" s="1"/>
  <c r="C1079" i="2"/>
  <c r="C1326" i="2"/>
  <c r="C1327" i="2" s="1"/>
  <c r="C1328" i="2" s="1"/>
  <c r="C1324" i="2"/>
  <c r="C1325" i="2" s="1"/>
  <c r="B1235" i="2"/>
  <c r="B1230" i="2"/>
  <c r="B1231" i="2" s="1"/>
  <c r="B1232" i="2" s="1"/>
  <c r="B1233" i="2" s="1"/>
  <c r="B1234" i="2" s="1"/>
  <c r="B1498" i="2"/>
  <c r="B1499" i="2" s="1"/>
  <c r="B1500" i="2" s="1"/>
  <c r="B1501" i="2" s="1"/>
  <c r="B1502" i="2"/>
  <c r="C1430" i="2"/>
  <c r="C1425" i="2"/>
  <c r="C1426" i="2" s="1"/>
  <c r="C1427" i="2" s="1"/>
  <c r="C1428" i="2" s="1"/>
  <c r="C1429" i="2" s="1"/>
  <c r="C1890" i="2"/>
  <c r="C1891" i="2" s="1"/>
  <c r="C1892" i="2" s="1"/>
  <c r="C1893" i="2" s="1"/>
  <c r="C1894" i="2" s="1"/>
  <c r="C1895" i="2"/>
  <c r="C1896" i="2" s="1"/>
  <c r="C1897" i="2" s="1"/>
  <c r="B1822" i="2"/>
  <c r="B1823" i="2" s="1"/>
  <c r="B1824" i="2" s="1"/>
  <c r="B1825" i="2" s="1"/>
  <c r="B1826" i="2"/>
  <c r="B1827" i="2" s="1"/>
  <c r="B1828" i="2" s="1"/>
  <c r="C1745" i="2"/>
  <c r="C1743" i="2"/>
  <c r="C1744" i="2" s="1"/>
  <c r="C2248" i="2"/>
  <c r="C2249" i="2" s="1"/>
  <c r="C2250" i="2" s="1"/>
  <c r="C2246" i="2"/>
  <c r="C2247" i="2" s="1"/>
  <c r="B2266" i="2"/>
  <c r="B1829" i="2" l="1"/>
  <c r="B1830" i="2" s="1"/>
  <c r="B1831" i="2" s="1"/>
  <c r="B1832" i="2" s="1"/>
  <c r="B1833" i="2"/>
  <c r="B1102" i="2"/>
  <c r="B1098" i="2"/>
  <c r="B1099" i="2" s="1"/>
  <c r="B1100" i="2" s="1"/>
  <c r="B1101" i="2" s="1"/>
  <c r="B149" i="2"/>
  <c r="B150" i="2" s="1"/>
  <c r="B151" i="2" s="1"/>
  <c r="B144" i="2"/>
  <c r="B145" i="2" s="1"/>
  <c r="B146" i="2" s="1"/>
  <c r="B147" i="2" s="1"/>
  <c r="B148" i="2" s="1"/>
  <c r="B1810" i="2"/>
  <c r="B1806" i="2"/>
  <c r="B1807" i="2" s="1"/>
  <c r="B1808" i="2" s="1"/>
  <c r="B1809" i="2" s="1"/>
  <c r="C2163" i="2"/>
  <c r="C2164" i="2" s="1"/>
  <c r="C2165" i="2" s="1"/>
  <c r="C2159" i="2"/>
  <c r="C2160" i="2" s="1"/>
  <c r="C2161" i="2" s="1"/>
  <c r="C2162" i="2" s="1"/>
  <c r="C743" i="2"/>
  <c r="C744" i="2" s="1"/>
  <c r="C745" i="2" s="1"/>
  <c r="C746" i="2" s="1"/>
  <c r="C747" i="2" s="1"/>
  <c r="C748" i="2"/>
  <c r="C749" i="2" s="1"/>
  <c r="C750" i="2" s="1"/>
  <c r="C994" i="2"/>
  <c r="C995" i="2" s="1"/>
  <c r="C996" i="2" s="1"/>
  <c r="C997" i="2" s="1"/>
  <c r="C998" i="2" s="1"/>
  <c r="C999" i="2"/>
  <c r="C1000" i="2" s="1"/>
  <c r="C1001" i="2" s="1"/>
  <c r="C1806" i="2"/>
  <c r="C1807" i="2" s="1"/>
  <c r="C1808" i="2" s="1"/>
  <c r="C1809" i="2" s="1"/>
  <c r="C1810" i="2"/>
  <c r="B793" i="2"/>
  <c r="B794" i="2" s="1"/>
  <c r="B795" i="2" s="1"/>
  <c r="B796" i="2" s="1"/>
  <c r="B797" i="2" s="1"/>
  <c r="B798" i="2"/>
  <c r="B1579" i="2"/>
  <c r="B1580" i="2" s="1"/>
  <c r="B1581" i="2" s="1"/>
  <c r="B1582" i="2" s="1"/>
  <c r="B1583" i="2"/>
  <c r="B821" i="2"/>
  <c r="B816" i="2"/>
  <c r="B817" i="2" s="1"/>
  <c r="B818" i="2" s="1"/>
  <c r="B819" i="2" s="1"/>
  <c r="B820" i="2" s="1"/>
  <c r="B1430" i="2"/>
  <c r="B1425" i="2"/>
  <c r="B1426" i="2" s="1"/>
  <c r="B1427" i="2" s="1"/>
  <c r="B1428" i="2" s="1"/>
  <c r="B1429" i="2" s="1"/>
  <c r="B1002" i="2"/>
  <c r="B1003" i="2" s="1"/>
  <c r="B1004" i="2"/>
  <c r="C2207" i="2"/>
  <c r="C2208" i="2" s="1"/>
  <c r="C2209" i="2"/>
  <c r="C2210" i="2" s="1"/>
  <c r="C2211" i="2" s="1"/>
  <c r="C1254" i="2"/>
  <c r="C1255" i="2" s="1"/>
  <c r="C1256" i="2"/>
  <c r="C1257" i="2" s="1"/>
  <c r="C1258" i="2" s="1"/>
  <c r="B1764" i="2"/>
  <c r="B1765" i="2" s="1"/>
  <c r="B1766" i="2"/>
  <c r="B1767" i="2" s="1"/>
  <c r="B1768" i="2" s="1"/>
  <c r="C1305" i="2"/>
  <c r="C1300" i="2"/>
  <c r="C1301" i="2" s="1"/>
  <c r="C1302" i="2" s="1"/>
  <c r="C1303" i="2" s="1"/>
  <c r="C1304" i="2" s="1"/>
  <c r="C300" i="2"/>
  <c r="C301" i="2" s="1"/>
  <c r="C302" i="2" s="1"/>
  <c r="C303" i="2" s="1"/>
  <c r="C304" i="2" s="1"/>
  <c r="C305" i="2"/>
  <c r="C306" i="2" s="1"/>
  <c r="C307" i="2" s="1"/>
  <c r="B1518" i="2"/>
  <c r="B1519" i="2" s="1"/>
  <c r="B1520" i="2" s="1"/>
  <c r="B1521" i="2" s="1"/>
  <c r="B1522" i="2" s="1"/>
  <c r="B1523" i="2"/>
  <c r="B1256" i="2"/>
  <c r="B1257" i="2" s="1"/>
  <c r="B1258" i="2" s="1"/>
  <c r="B1254" i="2"/>
  <c r="B1255" i="2" s="1"/>
  <c r="B1066" i="2"/>
  <c r="B1061" i="2"/>
  <c r="B1062" i="2" s="1"/>
  <c r="B1063" i="2" s="1"/>
  <c r="B1064" i="2" s="1"/>
  <c r="B1065" i="2" s="1"/>
  <c r="C586" i="2"/>
  <c r="C581" i="2"/>
  <c r="C582" i="2" s="1"/>
  <c r="C583" i="2" s="1"/>
  <c r="C584" i="2" s="1"/>
  <c r="C585" i="2" s="1"/>
  <c r="B627" i="2"/>
  <c r="B628" i="2" s="1"/>
  <c r="B629" i="2" s="1"/>
  <c r="B625" i="2"/>
  <c r="B626" i="2" s="1"/>
  <c r="C2251" i="2"/>
  <c r="C2252" i="2" s="1"/>
  <c r="C2253" i="2"/>
  <c r="B253" i="2"/>
  <c r="B254" i="2" s="1"/>
  <c r="B255" i="2" s="1"/>
  <c r="B256" i="2" s="1"/>
  <c r="B257" i="2" s="1"/>
  <c r="B258" i="2"/>
  <c r="B675" i="2"/>
  <c r="B676" i="2" s="1"/>
  <c r="B677" i="2" s="1"/>
  <c r="B678" i="2" s="1"/>
  <c r="B679" i="2" s="1"/>
  <c r="B680" i="2"/>
  <c r="C1874" i="2"/>
  <c r="C1875" i="2" s="1"/>
  <c r="C1876" i="2" s="1"/>
  <c r="C1877" i="2" s="1"/>
  <c r="C1878" i="2"/>
  <c r="C1148" i="2"/>
  <c r="C1149" i="2" s="1"/>
  <c r="C1150" i="2"/>
  <c r="B519" i="2"/>
  <c r="B520" i="2" s="1"/>
  <c r="B521" i="2" s="1"/>
  <c r="B522" i="2" s="1"/>
  <c r="B523" i="2"/>
  <c r="B524" i="2" s="1"/>
  <c r="B525" i="2" s="1"/>
  <c r="B924" i="2"/>
  <c r="B925" i="2" s="1"/>
  <c r="B926" i="2" s="1"/>
  <c r="B922" i="2"/>
  <c r="B923" i="2" s="1"/>
  <c r="B2030" i="2"/>
  <c r="B2031" i="2" s="1"/>
  <c r="B2032" i="2" s="1"/>
  <c r="B2033" i="2" s="1"/>
  <c r="B2034" i="2" s="1"/>
  <c r="B2035" i="2"/>
  <c r="B500" i="2"/>
  <c r="B496" i="2"/>
  <c r="B497" i="2" s="1"/>
  <c r="B498" i="2" s="1"/>
  <c r="B499" i="2" s="1"/>
  <c r="B176" i="2"/>
  <c r="B177" i="2" s="1"/>
  <c r="B178" i="2" s="1"/>
  <c r="B174" i="2"/>
  <c r="B175" i="2" s="1"/>
  <c r="B2209" i="2"/>
  <c r="B2210" i="2" s="1"/>
  <c r="B2211" i="2" s="1"/>
  <c r="B2207" i="2"/>
  <c r="B2208" i="2" s="1"/>
  <c r="B1874" i="2"/>
  <c r="B1875" i="2" s="1"/>
  <c r="B1876" i="2" s="1"/>
  <c r="B1877" i="2" s="1"/>
  <c r="B1878" i="2"/>
  <c r="C1985" i="2"/>
  <c r="C1986" i="2" s="1"/>
  <c r="C1987" i="2" s="1"/>
  <c r="C1988" i="2" s="1"/>
  <c r="C1989" i="2" s="1"/>
  <c r="C1990" i="2"/>
  <c r="B1326" i="2"/>
  <c r="B1327" i="2" s="1"/>
  <c r="B1328" i="2" s="1"/>
  <c r="B1324" i="2"/>
  <c r="B1325" i="2" s="1"/>
  <c r="C104" i="2"/>
  <c r="C105" i="2" s="1"/>
  <c r="C106" i="2" s="1"/>
  <c r="C107" i="2" s="1"/>
  <c r="C108" i="2" s="1"/>
  <c r="C109" i="2"/>
  <c r="C110" i="2" s="1"/>
  <c r="C111" i="2" s="1"/>
  <c r="C31" i="2"/>
  <c r="C32" i="2" s="1"/>
  <c r="C33" i="2" s="1"/>
  <c r="C34" i="2" s="1"/>
  <c r="C35" i="2" s="1"/>
  <c r="C36" i="2"/>
  <c r="C37" i="2" s="1"/>
  <c r="C38" i="2" s="1"/>
  <c r="C1649" i="2"/>
  <c r="C1645" i="2"/>
  <c r="C1646" i="2" s="1"/>
  <c r="C1647" i="2" s="1"/>
  <c r="C1648" i="2" s="1"/>
  <c r="B305" i="2"/>
  <c r="B306" i="2" s="1"/>
  <c r="B307" i="2" s="1"/>
  <c r="B300" i="2"/>
  <c r="B301" i="2" s="1"/>
  <c r="B302" i="2" s="1"/>
  <c r="B303" i="2" s="1"/>
  <c r="B304" i="2" s="1"/>
  <c r="C2184" i="2"/>
  <c r="C2185" i="2" s="1"/>
  <c r="C2186" i="2" s="1"/>
  <c r="C2187" i="2" s="1"/>
  <c r="C2188" i="2"/>
  <c r="C1380" i="2"/>
  <c r="C1381" i="2" s="1"/>
  <c r="C1382" i="2" s="1"/>
  <c r="C1376" i="2"/>
  <c r="C1377" i="2" s="1"/>
  <c r="C1378" i="2" s="1"/>
  <c r="C1379" i="2" s="1"/>
  <c r="B751" i="2"/>
  <c r="B752" i="2" s="1"/>
  <c r="B753" i="2" s="1"/>
  <c r="B754" i="2" s="1"/>
  <c r="B755" i="2" s="1"/>
  <c r="B756" i="2"/>
  <c r="B1545" i="2"/>
  <c r="B1546" i="2" s="1"/>
  <c r="B1547" i="2" s="1"/>
  <c r="B1540" i="2"/>
  <c r="B1541" i="2" s="1"/>
  <c r="B1542" i="2" s="1"/>
  <c r="B1543" i="2" s="1"/>
  <c r="B1544" i="2" s="1"/>
  <c r="C1235" i="2"/>
  <c r="C1230" i="2"/>
  <c r="C1231" i="2" s="1"/>
  <c r="C1232" i="2" s="1"/>
  <c r="C1233" i="2" s="1"/>
  <c r="C1234" i="2" s="1"/>
  <c r="C253" i="2"/>
  <c r="C254" i="2" s="1"/>
  <c r="C255" i="2" s="1"/>
  <c r="C256" i="2" s="1"/>
  <c r="C257" i="2" s="1"/>
  <c r="C258" i="2"/>
  <c r="C2132" i="2"/>
  <c r="C2128" i="2"/>
  <c r="C2129" i="2" s="1"/>
  <c r="C2130" i="2" s="1"/>
  <c r="C2131" i="2" s="1"/>
  <c r="C1671" i="2"/>
  <c r="C1669" i="2"/>
  <c r="C1670" i="2" s="1"/>
  <c r="C1053" i="2"/>
  <c r="C1054" i="2" s="1"/>
  <c r="C1055" i="2" s="1"/>
  <c r="C1056" i="2" s="1"/>
  <c r="C1057" i="2" s="1"/>
  <c r="C1058" i="2"/>
  <c r="C1059" i="2" s="1"/>
  <c r="C1060" i="2" s="1"/>
  <c r="B2152" i="2"/>
  <c r="B2153" i="2" s="1"/>
  <c r="B2154" i="2" s="1"/>
  <c r="B2155" i="2" s="1"/>
  <c r="B2156" i="2"/>
  <c r="B2157" i="2" s="1"/>
  <c r="B2158" i="2" s="1"/>
  <c r="C467" i="2"/>
  <c r="C468" i="2" s="1"/>
  <c r="C469" i="2" s="1"/>
  <c r="C470" i="2" s="1"/>
  <c r="C471" i="2" s="1"/>
  <c r="C472" i="2"/>
  <c r="C473" i="2" s="1"/>
  <c r="C474" i="2" s="1"/>
  <c r="B2059" i="2"/>
  <c r="B2054" i="2"/>
  <c r="B2055" i="2" s="1"/>
  <c r="B2056" i="2" s="1"/>
  <c r="B2057" i="2" s="1"/>
  <c r="B2058" i="2" s="1"/>
  <c r="C1206" i="2"/>
  <c r="C1207" i="2" s="1"/>
  <c r="C1208" i="2" s="1"/>
  <c r="C1209" i="2" s="1"/>
  <c r="C1210" i="2" s="1"/>
  <c r="C1211" i="2"/>
  <c r="B36" i="2"/>
  <c r="B37" i="2" s="1"/>
  <c r="B38" i="2" s="1"/>
  <c r="B31" i="2"/>
  <c r="B32" i="2" s="1"/>
  <c r="B33" i="2" s="1"/>
  <c r="B34" i="2" s="1"/>
  <c r="B35" i="2" s="1"/>
  <c r="B2090" i="2"/>
  <c r="B2091" i="2" s="1"/>
  <c r="B2092" i="2"/>
  <c r="C176" i="2"/>
  <c r="C177" i="2" s="1"/>
  <c r="C178" i="2" s="1"/>
  <c r="C174" i="2"/>
  <c r="C175" i="2" s="1"/>
  <c r="B96" i="2"/>
  <c r="B97" i="2" s="1"/>
  <c r="B98" i="2" s="1"/>
  <c r="B99" i="2" s="1"/>
  <c r="B100" i="2" s="1"/>
  <c r="B101" i="2"/>
  <c r="B102" i="2" s="1"/>
  <c r="B103" i="2" s="1"/>
  <c r="C331" i="2"/>
  <c r="C332" i="2" s="1"/>
  <c r="C333" i="2" s="1"/>
  <c r="C334" i="2" s="1"/>
  <c r="C335" i="2" s="1"/>
  <c r="C336" i="2"/>
  <c r="C1951" i="2"/>
  <c r="C1952" i="2" s="1"/>
  <c r="C1953" i="2" s="1"/>
  <c r="C1947" i="2"/>
  <c r="C1948" i="2" s="1"/>
  <c r="C1949" i="2" s="1"/>
  <c r="C1950" i="2" s="1"/>
  <c r="C931" i="2"/>
  <c r="C927" i="2"/>
  <c r="C928" i="2" s="1"/>
  <c r="C929" i="2" s="1"/>
  <c r="C930" i="2" s="1"/>
  <c r="C675" i="2"/>
  <c r="C676" i="2" s="1"/>
  <c r="C677" i="2" s="1"/>
  <c r="C678" i="2" s="1"/>
  <c r="C679" i="2" s="1"/>
  <c r="C680" i="2"/>
  <c r="B2253" i="2"/>
  <c r="B2251" i="2"/>
  <c r="B2252" i="2" s="1"/>
  <c r="B1404" i="2"/>
  <c r="B1405" i="2" s="1"/>
  <c r="B1406" i="2"/>
  <c r="C1771" i="2"/>
  <c r="C1772" i="2" s="1"/>
  <c r="C1773" i="2" s="1"/>
  <c r="C1769" i="2"/>
  <c r="C1770" i="2" s="1"/>
  <c r="C893" i="2"/>
  <c r="C894" i="2" s="1"/>
  <c r="C895" i="2"/>
  <c r="B472" i="2"/>
  <c r="B473" i="2" s="1"/>
  <c r="B474" i="2" s="1"/>
  <c r="B467" i="2"/>
  <c r="B468" i="2" s="1"/>
  <c r="B469" i="2" s="1"/>
  <c r="B470" i="2" s="1"/>
  <c r="B471" i="2" s="1"/>
  <c r="C1613" i="2"/>
  <c r="C1608" i="2"/>
  <c r="C1609" i="2" s="1"/>
  <c r="C1610" i="2" s="1"/>
  <c r="C1611" i="2" s="1"/>
  <c r="C1612" i="2" s="1"/>
  <c r="B232" i="2"/>
  <c r="B233" i="2" s="1"/>
  <c r="B234" i="2"/>
  <c r="C1576" i="2"/>
  <c r="C1577" i="2" s="1"/>
  <c r="C1578" i="2" s="1"/>
  <c r="C1572" i="2"/>
  <c r="C1573" i="2" s="1"/>
  <c r="C1574" i="2" s="1"/>
  <c r="C1575" i="2" s="1"/>
  <c r="B203" i="2"/>
  <c r="B204" i="2" s="1"/>
  <c r="B205" i="2" s="1"/>
  <c r="B206" i="2" s="1"/>
  <c r="B207" i="2"/>
  <c r="C2108" i="2"/>
  <c r="C2109" i="2" s="1"/>
  <c r="C2110" i="2" s="1"/>
  <c r="C2111" i="2" s="1"/>
  <c r="C2112" i="2"/>
  <c r="B1380" i="2"/>
  <c r="B1381" i="2" s="1"/>
  <c r="B1382" i="2" s="1"/>
  <c r="B1376" i="2"/>
  <c r="B1377" i="2" s="1"/>
  <c r="B1378" i="2" s="1"/>
  <c r="B1379" i="2" s="1"/>
  <c r="C144" i="2"/>
  <c r="C145" i="2" s="1"/>
  <c r="C146" i="2" s="1"/>
  <c r="C147" i="2" s="1"/>
  <c r="C148" i="2" s="1"/>
  <c r="C149" i="2"/>
  <c r="C150" i="2" s="1"/>
  <c r="C151" i="2" s="1"/>
  <c r="B1745" i="2"/>
  <c r="B1743" i="2"/>
  <c r="B1744" i="2" s="1"/>
  <c r="C1903" i="2"/>
  <c r="C1904" i="2" s="1"/>
  <c r="C1905" i="2" s="1"/>
  <c r="C1898" i="2"/>
  <c r="C1899" i="2" s="1"/>
  <c r="C1900" i="2" s="1"/>
  <c r="C1901" i="2" s="1"/>
  <c r="C1902" i="2" s="1"/>
  <c r="B1903" i="2"/>
  <c r="B1904" i="2" s="1"/>
  <c r="B1905" i="2" s="1"/>
  <c r="B1898" i="2"/>
  <c r="B1899" i="2" s="1"/>
  <c r="B1900" i="2" s="1"/>
  <c r="B1901" i="2" s="1"/>
  <c r="B1902" i="2" s="1"/>
  <c r="B1649" i="2"/>
  <c r="B1645" i="2"/>
  <c r="B1646" i="2" s="1"/>
  <c r="B1647" i="2" s="1"/>
  <c r="B1648" i="2" s="1"/>
  <c r="C1329" i="2"/>
  <c r="C1330" i="2" s="1"/>
  <c r="C1331" i="2" s="1"/>
  <c r="C1332" i="2" s="1"/>
  <c r="C1333" i="2" s="1"/>
  <c r="C1334" i="2"/>
  <c r="C1335" i="2" s="1"/>
  <c r="C1336" i="2" s="1"/>
  <c r="B2128" i="2"/>
  <c r="B2129" i="2" s="1"/>
  <c r="B2130" i="2" s="1"/>
  <c r="B2131" i="2" s="1"/>
  <c r="B2132" i="2"/>
  <c r="C1523" i="2"/>
  <c r="C1518" i="2"/>
  <c r="C1519" i="2" s="1"/>
  <c r="C1520" i="2" s="1"/>
  <c r="C1521" i="2" s="1"/>
  <c r="C1522" i="2" s="1"/>
  <c r="B413" i="2"/>
  <c r="B414" i="2" s="1"/>
  <c r="B415" i="2" s="1"/>
  <c r="B416" i="2" s="1"/>
  <c r="B417" i="2" s="1"/>
  <c r="B418" i="2"/>
  <c r="B1954" i="2"/>
  <c r="B1955" i="2" s="1"/>
  <c r="B1956" i="2" s="1"/>
  <c r="B1957" i="2" s="1"/>
  <c r="B1958" i="2"/>
  <c r="C519" i="2"/>
  <c r="C520" i="2" s="1"/>
  <c r="C521" i="2" s="1"/>
  <c r="C522" i="2" s="1"/>
  <c r="C523" i="2"/>
  <c r="C524" i="2" s="1"/>
  <c r="C525" i="2" s="1"/>
  <c r="B927" i="2" l="1"/>
  <c r="B928" i="2" s="1"/>
  <c r="B929" i="2" s="1"/>
  <c r="B930" i="2" s="1"/>
  <c r="B931" i="2"/>
  <c r="B1383" i="2"/>
  <c r="B1384" i="2" s="1"/>
  <c r="B1385" i="2"/>
  <c r="B1548" i="2"/>
  <c r="B1549" i="2" s="1"/>
  <c r="B1550" i="2" s="1"/>
  <c r="B1551" i="2" s="1"/>
  <c r="B1552" i="2"/>
  <c r="B312" i="2"/>
  <c r="B308" i="2"/>
  <c r="B309" i="2" s="1"/>
  <c r="B310" i="2" s="1"/>
  <c r="B311" i="2" s="1"/>
  <c r="B179" i="2"/>
  <c r="B180" i="2" s="1"/>
  <c r="B181" i="2" s="1"/>
  <c r="B182" i="2" s="1"/>
  <c r="B183" i="2"/>
  <c r="C526" i="2"/>
  <c r="C527" i="2" s="1"/>
  <c r="C528" i="2" s="1"/>
  <c r="C529" i="2" s="1"/>
  <c r="C530" i="2" s="1"/>
  <c r="C531" i="2"/>
  <c r="C480" i="2"/>
  <c r="C475" i="2"/>
  <c r="C476" i="2" s="1"/>
  <c r="C477" i="2" s="1"/>
  <c r="C478" i="2" s="1"/>
  <c r="C479" i="2" s="1"/>
  <c r="B1771" i="2"/>
  <c r="B1772" i="2" s="1"/>
  <c r="B1773" i="2" s="1"/>
  <c r="B1769" i="2"/>
  <c r="B1770" i="2" s="1"/>
  <c r="C1779" i="2"/>
  <c r="C1774" i="2"/>
  <c r="C1775" i="2" s="1"/>
  <c r="C1776" i="2" s="1"/>
  <c r="C1777" i="2" s="1"/>
  <c r="C1778" i="2" s="1"/>
  <c r="B1329" i="2"/>
  <c r="B1330" i="2" s="1"/>
  <c r="B1331" i="2" s="1"/>
  <c r="B1332" i="2" s="1"/>
  <c r="B1333" i="2" s="1"/>
  <c r="B1334" i="2"/>
  <c r="B1335" i="2" s="1"/>
  <c r="B1336" i="2" s="1"/>
  <c r="C1910" i="2"/>
  <c r="C1911" i="2" s="1"/>
  <c r="C1912" i="2" s="1"/>
  <c r="C1906" i="2"/>
  <c r="C1907" i="2" s="1"/>
  <c r="C1908" i="2" s="1"/>
  <c r="C1909" i="2" s="1"/>
  <c r="C1954" i="2"/>
  <c r="C1955" i="2" s="1"/>
  <c r="C1956" i="2" s="1"/>
  <c r="C1957" i="2" s="1"/>
  <c r="C1958" i="2"/>
  <c r="B1264" i="2"/>
  <c r="B1259" i="2"/>
  <c r="B1260" i="2" s="1"/>
  <c r="B1261" i="2" s="1"/>
  <c r="B1262" i="2" s="1"/>
  <c r="B1263" i="2" s="1"/>
  <c r="C1583" i="2"/>
  <c r="C1579" i="2"/>
  <c r="C1580" i="2" s="1"/>
  <c r="C1581" i="2" s="1"/>
  <c r="C1582" i="2" s="1"/>
  <c r="B1906" i="2"/>
  <c r="B1907" i="2" s="1"/>
  <c r="B1908" i="2" s="1"/>
  <c r="B1909" i="2" s="1"/>
  <c r="B1910" i="2"/>
  <c r="B1911" i="2" s="1"/>
  <c r="B1912" i="2" s="1"/>
  <c r="C1259" i="2"/>
  <c r="C1260" i="2" s="1"/>
  <c r="C1261" i="2" s="1"/>
  <c r="C1262" i="2" s="1"/>
  <c r="C1263" i="2" s="1"/>
  <c r="C1264" i="2"/>
  <c r="C1002" i="2"/>
  <c r="C1003" i="2" s="1"/>
  <c r="C1004" i="2"/>
  <c r="C183" i="2"/>
  <c r="C179" i="2"/>
  <c r="C180" i="2" s="1"/>
  <c r="C181" i="2" s="1"/>
  <c r="C182" i="2" s="1"/>
  <c r="C1337" i="2"/>
  <c r="C1338" i="2" s="1"/>
  <c r="C1339" i="2" s="1"/>
  <c r="C1340" i="2" s="1"/>
  <c r="C1341" i="2"/>
  <c r="C44" i="2"/>
  <c r="C39" i="2"/>
  <c r="C40" i="2" s="1"/>
  <c r="C41" i="2" s="1"/>
  <c r="C42" i="2" s="1"/>
  <c r="C43" i="2" s="1"/>
  <c r="B475" i="2"/>
  <c r="B476" i="2" s="1"/>
  <c r="B477" i="2" s="1"/>
  <c r="B478" i="2" s="1"/>
  <c r="B479" i="2" s="1"/>
  <c r="B480" i="2"/>
  <c r="B39" i="2"/>
  <c r="B40" i="2" s="1"/>
  <c r="B41" i="2" s="1"/>
  <c r="B42" i="2" s="1"/>
  <c r="B43" i="2" s="1"/>
  <c r="B44" i="2"/>
  <c r="C1385" i="2"/>
  <c r="C1383" i="2"/>
  <c r="C1384" i="2" s="1"/>
  <c r="B630" i="2"/>
  <c r="B631" i="2" s="1"/>
  <c r="B632" i="2" s="1"/>
  <c r="B633" i="2" s="1"/>
  <c r="B634" i="2"/>
  <c r="B154" i="2"/>
  <c r="B152" i="2"/>
  <c r="B153" i="2" s="1"/>
  <c r="B2163" i="2"/>
  <c r="B2164" i="2" s="1"/>
  <c r="B2165" i="2" s="1"/>
  <c r="B2159" i="2"/>
  <c r="B2160" i="2" s="1"/>
  <c r="B2161" i="2" s="1"/>
  <c r="B2162" i="2" s="1"/>
  <c r="C154" i="2"/>
  <c r="C152" i="2"/>
  <c r="C153" i="2" s="1"/>
  <c r="B104" i="2"/>
  <c r="B105" i="2" s="1"/>
  <c r="B106" i="2" s="1"/>
  <c r="B107" i="2" s="1"/>
  <c r="B108" i="2" s="1"/>
  <c r="B109" i="2"/>
  <c r="B110" i="2" s="1"/>
  <c r="B111" i="2" s="1"/>
  <c r="C1061" i="2"/>
  <c r="C1062" i="2" s="1"/>
  <c r="C1063" i="2" s="1"/>
  <c r="C1064" i="2" s="1"/>
  <c r="C1065" i="2" s="1"/>
  <c r="C1066" i="2"/>
  <c r="C117" i="2"/>
  <c r="C118" i="2" s="1"/>
  <c r="C119" i="2" s="1"/>
  <c r="C112" i="2"/>
  <c r="C113" i="2" s="1"/>
  <c r="C114" i="2" s="1"/>
  <c r="C115" i="2" s="1"/>
  <c r="C116" i="2" s="1"/>
  <c r="C312" i="2"/>
  <c r="C308" i="2"/>
  <c r="C309" i="2" s="1"/>
  <c r="C310" i="2" s="1"/>
  <c r="C311" i="2" s="1"/>
  <c r="C2217" i="2"/>
  <c r="C2212" i="2"/>
  <c r="C2213" i="2" s="1"/>
  <c r="C2214" i="2" s="1"/>
  <c r="C2215" i="2" s="1"/>
  <c r="C2216" i="2" s="1"/>
  <c r="C751" i="2"/>
  <c r="C752" i="2" s="1"/>
  <c r="C753" i="2" s="1"/>
  <c r="C754" i="2" s="1"/>
  <c r="C755" i="2" s="1"/>
  <c r="C756" i="2"/>
  <c r="B2212" i="2"/>
  <c r="B2213" i="2" s="1"/>
  <c r="B2214" i="2" s="1"/>
  <c r="B2215" i="2" s="1"/>
  <c r="B2216" i="2" s="1"/>
  <c r="B2217" i="2"/>
  <c r="B526" i="2"/>
  <c r="B527" i="2" s="1"/>
  <c r="B528" i="2" s="1"/>
  <c r="B529" i="2" s="1"/>
  <c r="B530" i="2" s="1"/>
  <c r="B531" i="2"/>
  <c r="C2168" i="2"/>
  <c r="C2166" i="2"/>
  <c r="C2167" i="2" s="1"/>
  <c r="B117" i="2" l="1"/>
  <c r="B118" i="2" s="1"/>
  <c r="B119" i="2" s="1"/>
  <c r="B112" i="2"/>
  <c r="B113" i="2" s="1"/>
  <c r="B114" i="2" s="1"/>
  <c r="B115" i="2" s="1"/>
  <c r="B116" i="2" s="1"/>
  <c r="B1779" i="2"/>
  <c r="B1774" i="2"/>
  <c r="B1775" i="2" s="1"/>
  <c r="B1776" i="2" s="1"/>
  <c r="B1777" i="2" s="1"/>
  <c r="B1778" i="2" s="1"/>
  <c r="B1913" i="2"/>
  <c r="B1914" i="2" s="1"/>
  <c r="B1915" i="2" s="1"/>
  <c r="B1916" i="2" s="1"/>
  <c r="B1917" i="2"/>
  <c r="C1913" i="2"/>
  <c r="C1914" i="2" s="1"/>
  <c r="C1915" i="2" s="1"/>
  <c r="C1916" i="2" s="1"/>
  <c r="C1917" i="2"/>
  <c r="B1337" i="2"/>
  <c r="B1338" i="2" s="1"/>
  <c r="B1339" i="2" s="1"/>
  <c r="B1340" i="2" s="1"/>
  <c r="B1341" i="2"/>
  <c r="C120" i="2"/>
  <c r="C121" i="2" s="1"/>
  <c r="C122" i="2" s="1"/>
  <c r="C123" i="2" s="1"/>
  <c r="C124" i="2" s="1"/>
  <c r="C125" i="2"/>
  <c r="B2168" i="2"/>
  <c r="B2166" i="2"/>
  <c r="B2167" i="2" s="1"/>
  <c r="B120" i="2" l="1"/>
  <c r="B121" i="2" s="1"/>
  <c r="B122" i="2" s="1"/>
  <c r="B123" i="2" s="1"/>
  <c r="B124" i="2" s="1"/>
  <c r="B125" i="2"/>
</calcChain>
</file>

<file path=xl/sharedStrings.xml><?xml version="1.0" encoding="utf-8"?>
<sst xmlns="http://schemas.openxmlformats.org/spreadsheetml/2006/main" count="23173" uniqueCount="17127">
  <si>
    <t>Title</t>
  </si>
  <si>
    <t>Value</t>
  </si>
  <si>
    <t>Lookup</t>
  </si>
  <si>
    <t>Production Order</t>
  </si>
  <si>
    <t>No.</t>
  </si>
  <si>
    <t>Option</t>
  </si>
  <si>
    <t>Production Order No.</t>
  </si>
  <si>
    <t>*</t>
  </si>
  <si>
    <t>Due Date</t>
  </si>
  <si>
    <t>Hide</t>
  </si>
  <si>
    <t>Fit</t>
  </si>
  <si>
    <t>Description</t>
  </si>
  <si>
    <t>UOM</t>
  </si>
  <si>
    <t>Qty. To Build</t>
  </si>
  <si>
    <t>Qty. To Use</t>
  </si>
  <si>
    <t xml:space="preserve">Rem. Qty. </t>
  </si>
  <si>
    <t>To Build</t>
  </si>
  <si>
    <t>Rem. Qty</t>
  </si>
  <si>
    <t>To Use</t>
  </si>
  <si>
    <t>Status</t>
  </si>
  <si>
    <t>Production Order Status</t>
  </si>
  <si>
    <t>+Due Date</t>
  </si>
  <si>
    <t>Production Order Details</t>
  </si>
  <si>
    <t>Released</t>
  </si>
  <si>
    <t xml:space="preserve">Report Readme </t>
  </si>
  <si>
    <t>About the report</t>
  </si>
  <si>
    <t>Version of Jet</t>
  </si>
  <si>
    <t>Services</t>
  </si>
  <si>
    <t>Training</t>
  </si>
  <si>
    <t>Sales</t>
  </si>
  <si>
    <t>Copyrights</t>
  </si>
  <si>
    <t>=NL("Lookup","Production Order",{"Due Date","No.","Status","Description"})</t>
  </si>
  <si>
    <t>="@@"&amp;NF(E13,"Status")</t>
  </si>
  <si>
    <t>="@@"&amp;NF(E13,"No.")</t>
  </si>
  <si>
    <t>=NL("Link","Prod. Order Component",,"Status","=Status","Prod. Order No.","=No.")</t>
  </si>
  <si>
    <t>=NF(E13,"No.")</t>
  </si>
  <si>
    <t>=NF(E13,"Due Date")</t>
  </si>
  <si>
    <t>=B13</t>
  </si>
  <si>
    <t>=C13</t>
  </si>
  <si>
    <t>="@@"&amp;NF(E14,"Line No.")</t>
  </si>
  <si>
    <t>=NL("Rows=3",IF(B14="@@",{""},"Prod. Order Line"),,"Status",B14,"Prod. Order No.",C14,"Link=",F14)</t>
  </si>
  <si>
    <t>=NL("Link","Prod. Order Component",,"Prod. Order Line No.","=Line No.","Status","=Status","Prod. Order No.","=Prod. Order No.")</t>
  </si>
  <si>
    <t>=NF(E14,"Item No.")</t>
  </si>
  <si>
    <t>=NF(E14,"Description")</t>
  </si>
  <si>
    <t>=NF(E14,"Quantity")</t>
  </si>
  <si>
    <t>=NF(E14,"Unit of Measure Code")</t>
  </si>
  <si>
    <t>=NF(E14,"Remaining Quantity")</t>
  </si>
  <si>
    <t>=B14</t>
  </si>
  <si>
    <t>=C14</t>
  </si>
  <si>
    <t>=D14</t>
  </si>
  <si>
    <t>=NL("Rows",IF(B15="@@",{""},"Prod. Order Component"),,"Prod. Order Line No.",D15,"Status",B15,"Prod. Order No.",C15)</t>
  </si>
  <si>
    <t>=NF(E15,"Item No.")</t>
  </si>
  <si>
    <t>=NF(E15,"Description")</t>
  </si>
  <si>
    <t>=NF(E15,"Quantity")</t>
  </si>
  <si>
    <t>=NF(E15,"Unit of Measure Code")</t>
  </si>
  <si>
    <t>=NF(E15,"Remaining Quantity")</t>
  </si>
  <si>
    <t>=B15</t>
  </si>
  <si>
    <t>=C15</t>
  </si>
  <si>
    <t>=D15</t>
  </si>
  <si>
    <t>Auto</t>
  </si>
  <si>
    <t>=B16</t>
  </si>
  <si>
    <t>=C16</t>
  </si>
  <si>
    <t>=D16</t>
  </si>
  <si>
    <t>=B17</t>
  </si>
  <si>
    <t>=C17</t>
  </si>
  <si>
    <t>=D17</t>
  </si>
  <si>
    <t>=B18</t>
  </si>
  <si>
    <t>=C18</t>
  </si>
  <si>
    <t>=D18</t>
  </si>
  <si>
    <t>=B19</t>
  </si>
  <si>
    <t>=C19</t>
  </si>
  <si>
    <t>=D19</t>
  </si>
  <si>
    <t>=B23</t>
  </si>
  <si>
    <t>=C23</t>
  </si>
  <si>
    <t>=NF(E24,"Item No.")</t>
  </si>
  <si>
    <t>=NF(E24,"Description")</t>
  </si>
  <si>
    <t>=NF(E24,"Quantity")</t>
  </si>
  <si>
    <t>=NF(E24,"Unit of Measure Code")</t>
  </si>
  <si>
    <t>=NF(E24,"Remaining Quantity")</t>
  </si>
  <si>
    <t>=B24</t>
  </si>
  <si>
    <t>=C24</t>
  </si>
  <si>
    <t>=D24</t>
  </si>
  <si>
    <t>=B25</t>
  </si>
  <si>
    <t>=C25</t>
  </si>
  <si>
    <t>=D25</t>
  </si>
  <si>
    <t>=B26</t>
  </si>
  <si>
    <t>=C26</t>
  </si>
  <si>
    <t>=D26</t>
  </si>
  <si>
    <t>=B28</t>
  </si>
  <si>
    <t>=C28</t>
  </si>
  <si>
    <t>=B29</t>
  </si>
  <si>
    <t>=C29</t>
  </si>
  <si>
    <t>=D29</t>
  </si>
  <si>
    <t>=B30</t>
  </si>
  <si>
    <t>=C30</t>
  </si>
  <si>
    <t>=D30</t>
  </si>
  <si>
    <t>=B33</t>
  </si>
  <si>
    <t>=C33</t>
  </si>
  <si>
    <t>=NF(E34,"Item No.")</t>
  </si>
  <si>
    <t>=NF(E34,"Description")</t>
  </si>
  <si>
    <t>=NF(E34,"Quantity")</t>
  </si>
  <si>
    <t>=NF(E34,"Unit of Measure Code")</t>
  </si>
  <si>
    <t>=NF(E34,"Remaining Quantity")</t>
  </si>
  <si>
    <t>=B34</t>
  </si>
  <si>
    <t>=C34</t>
  </si>
  <si>
    <t>=D34</t>
  </si>
  <si>
    <t>=B36</t>
  </si>
  <si>
    <t>=C36</t>
  </si>
  <si>
    <t>=B37</t>
  </si>
  <si>
    <t>=C37</t>
  </si>
  <si>
    <t>=D37</t>
  </si>
  <si>
    <t>=B38</t>
  </si>
  <si>
    <t>=C38</t>
  </si>
  <si>
    <t>=D38</t>
  </si>
  <si>
    <t>=B39</t>
  </si>
  <si>
    <t>=C39</t>
  </si>
  <si>
    <t>=D39</t>
  </si>
  <si>
    <t>=B40</t>
  </si>
  <si>
    <t>=C40</t>
  </si>
  <si>
    <t>=D40</t>
  </si>
  <si>
    <t>=NL("Rows=4","Production Order",,"Filters=",$H$6:$I$8,"Link=",F13)</t>
  </si>
  <si>
    <t>Production Order #</t>
  </si>
  <si>
    <t>Item #</t>
  </si>
  <si>
    <t>Component Item #</t>
  </si>
  <si>
    <t>=NF(E16,"Item No.")</t>
  </si>
  <si>
    <t>=NF(E16,"Description")</t>
  </si>
  <si>
    <t>=NF(E16,"Quantity")</t>
  </si>
  <si>
    <t>=NF(E16,"Unit of Measure Code")</t>
  </si>
  <si>
    <t>=NF(E16,"Remaining Quantity")</t>
  </si>
  <si>
    <t>=NF(E17,"Item No.")</t>
  </si>
  <si>
    <t>=NF(E17,"Description")</t>
  </si>
  <si>
    <t>=NF(E17,"Quantity")</t>
  </si>
  <si>
    <t>=NF(E17,"Unit of Measure Code")</t>
  </si>
  <si>
    <t>=NF(E17,"Remaining Quantity")</t>
  </si>
  <si>
    <t>=NF(E18,"Item No.")</t>
  </si>
  <si>
    <t>=NF(E18,"Description")</t>
  </si>
  <si>
    <t>=NF(E18,"Quantity")</t>
  </si>
  <si>
    <t>=NF(E18,"Unit of Measure Code")</t>
  </si>
  <si>
    <t>=NF(E18,"Remaining Quantity")</t>
  </si>
  <si>
    <t>=NF(E19,"Item No.")</t>
  </si>
  <si>
    <t>=NF(E19,"Description")</t>
  </si>
  <si>
    <t>=NF(E19,"Quantity")</t>
  </si>
  <si>
    <t>=NF(E19,"Unit of Measure Code")</t>
  </si>
  <si>
    <t>=NF(E19,"Remaining Quantity")</t>
  </si>
  <si>
    <t>=NF(E20,"Item No.")</t>
  </si>
  <si>
    <t>=NF(E20,"Description")</t>
  </si>
  <si>
    <t>=NF(E20,"Quantity")</t>
  </si>
  <si>
    <t>=NF(E20,"Unit of Measure Code")</t>
  </si>
  <si>
    <t>=NF(E20,"Remaining Quantity")</t>
  </si>
  <si>
    <t>=NF(E25,"Item No.")</t>
  </si>
  <si>
    <t>=NF(E25,"Description")</t>
  </si>
  <si>
    <t>=NF(E25,"Quantity")</t>
  </si>
  <si>
    <t>=NF(E25,"Unit of Measure Code")</t>
  </si>
  <si>
    <t>=NF(E25,"Remaining Quantity")</t>
  </si>
  <si>
    <t>=NF(E26,"Item No.")</t>
  </si>
  <si>
    <t>=NF(E26,"Description")</t>
  </si>
  <si>
    <t>=NF(E26,"Quantity")</t>
  </si>
  <si>
    <t>=NF(E26,"Unit of Measure Code")</t>
  </si>
  <si>
    <t>=NF(E26,"Remaining Quantity")</t>
  </si>
  <si>
    <t>=NF(E27,"Item No.")</t>
  </si>
  <si>
    <t>=NF(E27,"Description")</t>
  </si>
  <si>
    <t>=NF(E27,"Quantity")</t>
  </si>
  <si>
    <t>=NF(E27,"Unit of Measure Code")</t>
  </si>
  <si>
    <t>=NF(E27,"Remaining Quantity")</t>
  </si>
  <si>
    <t>=NF(E29,"Item No.")</t>
  </si>
  <si>
    <t>=NF(E29,"Description")</t>
  </si>
  <si>
    <t>=NF(E29,"Quantity")</t>
  </si>
  <si>
    <t>=NF(E29,"Unit of Measure Code")</t>
  </si>
  <si>
    <t>=NF(E29,"Remaining Quantity")</t>
  </si>
  <si>
    <t>=NF(E30,"Item No.")</t>
  </si>
  <si>
    <t>=NF(E30,"Description")</t>
  </si>
  <si>
    <t>=NF(E30,"Quantity")</t>
  </si>
  <si>
    <t>=NF(E30,"Unit of Measure Code")</t>
  </si>
  <si>
    <t>=NF(E30,"Remaining Quantity")</t>
  </si>
  <si>
    <t>=NF(E31,"Item No.")</t>
  </si>
  <si>
    <t>=NF(E31,"Description")</t>
  </si>
  <si>
    <t>=NF(E31,"Quantity")</t>
  </si>
  <si>
    <t>=NF(E31,"Unit of Measure Code")</t>
  </si>
  <si>
    <t>=NF(E31,"Remaining Quantity")</t>
  </si>
  <si>
    <t>=NF(E35,"Item No.")</t>
  </si>
  <si>
    <t>=NF(E35,"Description")</t>
  </si>
  <si>
    <t>=NF(E35,"Quantity")</t>
  </si>
  <si>
    <t>=NF(E35,"Unit of Measure Code")</t>
  </si>
  <si>
    <t>=NF(E35,"Remaining Quantity")</t>
  </si>
  <si>
    <t>=NF(E37,"Item No.")</t>
  </si>
  <si>
    <t>=NF(E37,"Description")</t>
  </si>
  <si>
    <t>=NF(E37,"Quantity")</t>
  </si>
  <si>
    <t>=NF(E37,"Unit of Measure Code")</t>
  </si>
  <si>
    <t>=NF(E37,"Remaining Quantity")</t>
  </si>
  <si>
    <t>=NF(E38,"Item No.")</t>
  </si>
  <si>
    <t>=NF(E38,"Description")</t>
  </si>
  <si>
    <t>=NF(E38,"Quantity")</t>
  </si>
  <si>
    <t>=NF(E38,"Unit of Measure Code")</t>
  </si>
  <si>
    <t>=NF(E38,"Remaining Quantity")</t>
  </si>
  <si>
    <t>=NF(E39,"Item No.")</t>
  </si>
  <si>
    <t>=NF(E39,"Description")</t>
  </si>
  <si>
    <t>=NF(E39,"Quantity")</t>
  </si>
  <si>
    <t>=NF(E39,"Unit of Measure Code")</t>
  </si>
  <si>
    <t>=NF(E39,"Remaining Quantity")</t>
  </si>
  <si>
    <t>=NF(E40,"Item No.")</t>
  </si>
  <si>
    <t>=NF(E40,"Description")</t>
  </si>
  <si>
    <t>=NF(E40,"Quantity")</t>
  </si>
  <si>
    <t>=NF(E40,"Unit of Measure Code")</t>
  </si>
  <si>
    <t>=NF(E40,"Remaining Quantity")</t>
  </si>
  <si>
    <t>=NF(E41,"Item No.")</t>
  </si>
  <si>
    <t>=NF(E41,"Description")</t>
  </si>
  <si>
    <t>=NF(E41,"Quantity")</t>
  </si>
  <si>
    <t>=NF(E41,"Unit of Measure Code")</t>
  </si>
  <si>
    <t>=NF(E41,"Remaining Quantity")</t>
  </si>
  <si>
    <t>=B45</t>
  </si>
  <si>
    <t>=C45</t>
  </si>
  <si>
    <t>=NF(E46,"Item No.")</t>
  </si>
  <si>
    <t>=NF(E46,"Description")</t>
  </si>
  <si>
    <t>=NF(E46,"Quantity")</t>
  </si>
  <si>
    <t>=NF(E46,"Unit of Measure Code")</t>
  </si>
  <si>
    <t>=NF(E46,"Remaining Quantity")</t>
  </si>
  <si>
    <t>=B46</t>
  </si>
  <si>
    <t>=C46</t>
  </si>
  <si>
    <t>=D46</t>
  </si>
  <si>
    <t>=NF(E47,"Item No.")</t>
  </si>
  <si>
    <t>=NF(E47,"Description")</t>
  </si>
  <si>
    <t>=NF(E47,"Quantity")</t>
  </si>
  <si>
    <t>=NF(E47,"Unit of Measure Code")</t>
  </si>
  <si>
    <t>=NF(E47,"Remaining Quantity")</t>
  </si>
  <si>
    <t>=B47</t>
  </si>
  <si>
    <t>=C47</t>
  </si>
  <si>
    <t>=D47</t>
  </si>
  <si>
    <t>=NF(E48,"Item No.")</t>
  </si>
  <si>
    <t>=NF(E48,"Description")</t>
  </si>
  <si>
    <t>=NF(E48,"Quantity")</t>
  </si>
  <si>
    <t>=NF(E48,"Unit of Measure Code")</t>
  </si>
  <si>
    <t>=NF(E48,"Remaining Quantity")</t>
  </si>
  <si>
    <t>=B48</t>
  </si>
  <si>
    <t>=C48</t>
  </si>
  <si>
    <t>=D48</t>
  </si>
  <si>
    <t>=NF(E49,"Item No.")</t>
  </si>
  <si>
    <t>=NF(E49,"Description")</t>
  </si>
  <si>
    <t>=NF(E49,"Quantity")</t>
  </si>
  <si>
    <t>=NF(E49,"Unit of Measure Code")</t>
  </si>
  <si>
    <t>=NF(E49,"Remaining Quantity")</t>
  </si>
  <si>
    <t>=B51</t>
  </si>
  <si>
    <t>=C51</t>
  </si>
  <si>
    <t>=NF(E52,"Item No.")</t>
  </si>
  <si>
    <t>=NF(E52,"Description")</t>
  </si>
  <si>
    <t>=NF(E52,"Quantity")</t>
  </si>
  <si>
    <t>=NF(E52,"Unit of Measure Code")</t>
  </si>
  <si>
    <t>=NF(E52,"Remaining Quantity")</t>
  </si>
  <si>
    <t>=B52</t>
  </si>
  <si>
    <t>=C52</t>
  </si>
  <si>
    <t>=D52</t>
  </si>
  <si>
    <t>=NF(E53,"Item No.")</t>
  </si>
  <si>
    <t>=NF(E53,"Description")</t>
  </si>
  <si>
    <t>=NF(E53,"Quantity")</t>
  </si>
  <si>
    <t>=NF(E53,"Unit of Measure Code")</t>
  </si>
  <si>
    <t>=NF(E53,"Remaining Quantity")</t>
  </si>
  <si>
    <t>=B53</t>
  </si>
  <si>
    <t>=C53</t>
  </si>
  <si>
    <t>=D53</t>
  </si>
  <si>
    <t>=NF(E54,"Item No.")</t>
  </si>
  <si>
    <t>=NF(E54,"Description")</t>
  </si>
  <si>
    <t>=NF(E54,"Quantity")</t>
  </si>
  <si>
    <t>=NF(E54,"Unit of Measure Code")</t>
  </si>
  <si>
    <t>=NF(E54,"Remaining Quantity")</t>
  </si>
  <si>
    <t>=B54</t>
  </si>
  <si>
    <t>=C54</t>
  </si>
  <si>
    <t>=D54</t>
  </si>
  <si>
    <t>=NF(E55,"Item No.")</t>
  </si>
  <si>
    <t>=NF(E55,"Description")</t>
  </si>
  <si>
    <t>=NF(E55,"Quantity")</t>
  </si>
  <si>
    <t>=NF(E55,"Unit of Measure Code")</t>
  </si>
  <si>
    <t>=NF(E55,"Remaining Quantity")</t>
  </si>
  <si>
    <t>=B57</t>
  </si>
  <si>
    <t>=C57</t>
  </si>
  <si>
    <t>=NF(E58,"Item No.")</t>
  </si>
  <si>
    <t>=NF(E58,"Description")</t>
  </si>
  <si>
    <t>=NF(E58,"Quantity")</t>
  </si>
  <si>
    <t>=NF(E58,"Unit of Measure Code")</t>
  </si>
  <si>
    <t>=NF(E58,"Remaining Quantity")</t>
  </si>
  <si>
    <t>=B59</t>
  </si>
  <si>
    <t>=C59</t>
  </si>
  <si>
    <t>=NF(E60,"Item No.")</t>
  </si>
  <si>
    <t>=NF(E60,"Description")</t>
  </si>
  <si>
    <t>=NF(E60,"Quantity")</t>
  </si>
  <si>
    <t>=NF(E60,"Unit of Measure Code")</t>
  </si>
  <si>
    <t>=NF(E60,"Remaining Quantity")</t>
  </si>
  <si>
    <t>=B60</t>
  </si>
  <si>
    <t>=C60</t>
  </si>
  <si>
    <t>=D60</t>
  </si>
  <si>
    <t>=NF(E61,"Item No.")</t>
  </si>
  <si>
    <t>=NF(E61,"Description")</t>
  </si>
  <si>
    <t>=NF(E61,"Quantity")</t>
  </si>
  <si>
    <t>=NF(E61,"Unit of Measure Code")</t>
  </si>
  <si>
    <t>=NF(E61,"Remaining Quantity")</t>
  </si>
  <si>
    <t>=B61</t>
  </si>
  <si>
    <t>=C61</t>
  </si>
  <si>
    <t>=D61</t>
  </si>
  <si>
    <t>=NF(E62,"Item No.")</t>
  </si>
  <si>
    <t>=NF(E62,"Description")</t>
  </si>
  <si>
    <t>=NF(E62,"Quantity")</t>
  </si>
  <si>
    <t>=NF(E62,"Unit of Measure Code")</t>
  </si>
  <si>
    <t>=NF(E62,"Remaining Quantity")</t>
  </si>
  <si>
    <t>=B62</t>
  </si>
  <si>
    <t>=C62</t>
  </si>
  <si>
    <t>=D62</t>
  </si>
  <si>
    <t>=NF(E63,"Item No.")</t>
  </si>
  <si>
    <t>=NF(E63,"Description")</t>
  </si>
  <si>
    <t>=NF(E63,"Quantity")</t>
  </si>
  <si>
    <t>=NF(E63,"Unit of Measure Code")</t>
  </si>
  <si>
    <t>=NF(E63,"Remaining Quantity")</t>
  </si>
  <si>
    <t>=B65</t>
  </si>
  <si>
    <t>=C65</t>
  </si>
  <si>
    <t>=NF(E66,"Item No.")</t>
  </si>
  <si>
    <t>=NF(E66,"Description")</t>
  </si>
  <si>
    <t>=NF(E66,"Quantity")</t>
  </si>
  <si>
    <t>=NF(E66,"Unit of Measure Code")</t>
  </si>
  <si>
    <t>=NF(E66,"Remaining Quantity")</t>
  </si>
  <si>
    <t>=B66</t>
  </si>
  <si>
    <t>=C66</t>
  </si>
  <si>
    <t>=D66</t>
  </si>
  <si>
    <t>=NF(E67,"Item No.")</t>
  </si>
  <si>
    <t>=NF(E67,"Description")</t>
  </si>
  <si>
    <t>=NF(E67,"Quantity")</t>
  </si>
  <si>
    <t>=NF(E67,"Unit of Measure Code")</t>
  </si>
  <si>
    <t>=NF(E67,"Remaining Quantity")</t>
  </si>
  <si>
    <t>=B67</t>
  </si>
  <si>
    <t>=C67</t>
  </si>
  <si>
    <t>=D67</t>
  </si>
  <si>
    <t>=NF(E68,"Item No.")</t>
  </si>
  <si>
    <t>=NF(E68,"Description")</t>
  </si>
  <si>
    <t>=NF(E68,"Quantity")</t>
  </si>
  <si>
    <t>=NF(E68,"Unit of Measure Code")</t>
  </si>
  <si>
    <t>=NF(E68,"Remaining Quantity")</t>
  </si>
  <si>
    <t>=B68</t>
  </si>
  <si>
    <t>=C68</t>
  </si>
  <si>
    <t>=D68</t>
  </si>
  <si>
    <t>=NF(E69,"Item No.")</t>
  </si>
  <si>
    <t>=NF(E69,"Description")</t>
  </si>
  <si>
    <t>=NF(E69,"Quantity")</t>
  </si>
  <si>
    <t>=NF(E69,"Unit of Measure Code")</t>
  </si>
  <si>
    <t>=NF(E69,"Remaining Quantity")</t>
  </si>
  <si>
    <t>=B71</t>
  </si>
  <si>
    <t>=C71</t>
  </si>
  <si>
    <t>=NF(E72,"Item No.")</t>
  </si>
  <si>
    <t>=NF(E72,"Description")</t>
  </si>
  <si>
    <t>=NF(E72,"Quantity")</t>
  </si>
  <si>
    <t>=NF(E72,"Unit of Measure Code")</t>
  </si>
  <si>
    <t>=NF(E72,"Remaining Quantity")</t>
  </si>
  <si>
    <t>=B72</t>
  </si>
  <si>
    <t>=C72</t>
  </si>
  <si>
    <t>=D72</t>
  </si>
  <si>
    <t>=NF(E73,"Item No.")</t>
  </si>
  <si>
    <t>=NF(E73,"Description")</t>
  </si>
  <si>
    <t>=NF(E73,"Quantity")</t>
  </si>
  <si>
    <t>=NF(E73,"Unit of Measure Code")</t>
  </si>
  <si>
    <t>=NF(E73,"Remaining Quantity")</t>
  </si>
  <si>
    <t>=B73</t>
  </si>
  <si>
    <t>=C73</t>
  </si>
  <si>
    <t>=D73</t>
  </si>
  <si>
    <t>=NF(E74,"Item No.")</t>
  </si>
  <si>
    <t>=NF(E74,"Description")</t>
  </si>
  <si>
    <t>=NF(E74,"Quantity")</t>
  </si>
  <si>
    <t>=NF(E74,"Unit of Measure Code")</t>
  </si>
  <si>
    <t>=NF(E74,"Remaining Quantity")</t>
  </si>
  <si>
    <t>=B74</t>
  </si>
  <si>
    <t>=C74</t>
  </si>
  <si>
    <t>=D74</t>
  </si>
  <si>
    <t>=NF(E75,"Item No.")</t>
  </si>
  <si>
    <t>=NF(E75,"Description")</t>
  </si>
  <si>
    <t>=NF(E75,"Quantity")</t>
  </si>
  <si>
    <t>=NF(E75,"Unit of Measure Code")</t>
  </si>
  <si>
    <t>=NF(E75,"Remaining Quantity")</t>
  </si>
  <si>
    <t>=B75</t>
  </si>
  <si>
    <t>=C75</t>
  </si>
  <si>
    <t>=D75</t>
  </si>
  <si>
    <t>=NF(E76,"Item No.")</t>
  </si>
  <si>
    <t>=NF(E76,"Description")</t>
  </si>
  <si>
    <t>=NF(E76,"Quantity")</t>
  </si>
  <si>
    <t>=NF(E76,"Unit of Measure Code")</t>
  </si>
  <si>
    <t>=NF(E76,"Remaining Quantity")</t>
  </si>
  <si>
    <t>=B78</t>
  </si>
  <si>
    <t>=C78</t>
  </si>
  <si>
    <t>=NF(E79,"Item No.")</t>
  </si>
  <si>
    <t>=NF(E79,"Description")</t>
  </si>
  <si>
    <t>=NF(E79,"Quantity")</t>
  </si>
  <si>
    <t>=NF(E79,"Unit of Measure Code")</t>
  </si>
  <si>
    <t>=NF(E79,"Remaining Quantity")</t>
  </si>
  <si>
    <t>=B79</t>
  </si>
  <si>
    <t>=C79</t>
  </si>
  <si>
    <t>=D79</t>
  </si>
  <si>
    <t>=NF(E80,"Item No.")</t>
  </si>
  <si>
    <t>=NF(E80,"Description")</t>
  </si>
  <si>
    <t>=NF(E80,"Quantity")</t>
  </si>
  <si>
    <t>=NF(E80,"Unit of Measure Code")</t>
  </si>
  <si>
    <t>=NF(E80,"Remaining Quantity")</t>
  </si>
  <si>
    <t>=B80</t>
  </si>
  <si>
    <t>=C80</t>
  </si>
  <si>
    <t>=D80</t>
  </si>
  <si>
    <t>=NF(E81,"Item No.")</t>
  </si>
  <si>
    <t>=NF(E81,"Description")</t>
  </si>
  <si>
    <t>=NF(E81,"Quantity")</t>
  </si>
  <si>
    <t>=NF(E81,"Unit of Measure Code")</t>
  </si>
  <si>
    <t>=NF(E81,"Remaining Quantity")</t>
  </si>
  <si>
    <t>=B81</t>
  </si>
  <si>
    <t>=C81</t>
  </si>
  <si>
    <t>=D81</t>
  </si>
  <si>
    <t>=NF(E82,"Item No.")</t>
  </si>
  <si>
    <t>=NF(E82,"Description")</t>
  </si>
  <si>
    <t>=NF(E82,"Quantity")</t>
  </si>
  <si>
    <t>=NF(E82,"Unit of Measure Code")</t>
  </si>
  <si>
    <t>=NF(E82,"Remaining Quantity")</t>
  </si>
  <si>
    <t>=B82</t>
  </si>
  <si>
    <t>=C82</t>
  </si>
  <si>
    <t>=D82</t>
  </si>
  <si>
    <t>=NF(E83,"Item No.")</t>
  </si>
  <si>
    <t>=NF(E83,"Description")</t>
  </si>
  <si>
    <t>=NF(E83,"Quantity")</t>
  </si>
  <si>
    <t>=NF(E83,"Unit of Measure Code")</t>
  </si>
  <si>
    <t>=NF(E83,"Remaining Quantity")</t>
  </si>
  <si>
    <t>Questions About This Report</t>
  </si>
  <si>
    <t>Click here to contact sample reports</t>
  </si>
  <si>
    <t>Click here for downloads</t>
  </si>
  <si>
    <t>Tooltip</t>
  </si>
  <si>
    <t>Enter a date range using the date format used in your NAV instance</t>
  </si>
  <si>
    <t>Getting Help</t>
  </si>
  <si>
    <t>Auto+Hide+Values</t>
  </si>
  <si>
    <t>Functions and Conventions Used</t>
  </si>
  <si>
    <r>
      <rPr>
        <u/>
        <sz val="10"/>
        <color theme="1"/>
        <rFont val="Segoe UI"/>
        <family val="2"/>
      </rPr>
      <t>Excel</t>
    </r>
    <r>
      <rPr>
        <sz val="10"/>
        <color theme="1"/>
        <rFont val="Segoe UI"/>
        <family val="2"/>
      </rPr>
      <t xml:space="preserve">:  </t>
    </r>
  </si>
  <si>
    <t>Modifying this report</t>
  </si>
  <si>
    <t>This report can be modified by entering into design mode from the Jet ribbon.</t>
  </si>
  <si>
    <t xml:space="preserve">This report functions with Jet Basics or Jet Reports.  Reports are updated to the latest released version possible.  If you have an older version of Jet some report features may not work properly.  Please upgrade to the latest version of Jet.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</si>
  <si>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</si>
  <si>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</si>
  <si>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</si>
  <si>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</si>
  <si>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</si>
  <si>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</si>
  <si>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</si>
  <si>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</si>
  <si>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</si>
  <si>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</si>
  <si>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</si>
  <si>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</si>
  <si>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This report provides production order details per production order and includes info on the product being produced as well as information on remaining output and components.
Formatting of dates according to your NAV install is important when filtering on dates.  Be sure to enter dates in the same format of your NAV instance.</t>
  </si>
  <si>
    <t>=Options!$C$2</t>
  </si>
  <si>
    <t>=Options!$C$3</t>
  </si>
  <si>
    <t>=Options!$C$4</t>
  </si>
  <si>
    <t>="""NAV Direct"",""CRONUS JetCorp USA"",""5407"",""1"",""Released"",""2"",""MR100643"",""3"",""10000"",""4"",""20000"""</t>
  </si>
  <si>
    <t>="""NAV Direct"",""CRONUS JetCorp USA"",""5407"",""1"",""Released"",""2"",""MR100643"",""3"",""10000"",""4"",""30000"""</t>
  </si>
  <si>
    <t>="""NAV Direct"",""CRONUS JetCorp USA"",""5407"",""1"",""Released"",""2"",""MR100643"",""3"",""10000"",""4"",""40000"""</t>
  </si>
  <si>
    <t>="""NAV Direct"",""CRONUS JetCorp USA"",""5407"",""1"",""Released"",""2"",""MR100643"",""3"",""10000"",""4"",""50000"""</t>
  </si>
  <si>
    <t>="""NAV Direct"",""CRONUS JetCorp USA"",""5407"",""1"",""Released"",""2"",""MR100643"",""3"",""10000"",""4"",""60000"""</t>
  </si>
  <si>
    <t>=B21</t>
  </si>
  <si>
    <t>=C21</t>
  </si>
  <si>
    <t>="@@"&amp;NF(E22,"Line No.")</t>
  </si>
  <si>
    <t>="""NAV Direct"",""CRONUS JetCorp USA"",""5406"",""1"",""Released"",""2"",""MR100643"",""3"",""20000"""</t>
  </si>
  <si>
    <t>=NF(E22,"Item No.")</t>
  </si>
  <si>
    <t>=NF(E22,"Description")</t>
  </si>
  <si>
    <t>=NF(E22,"Quantity")</t>
  </si>
  <si>
    <t>=NF(E22,"Unit of Measure Code")</t>
  </si>
  <si>
    <t>=NF(E22,"Remaining Quantity")</t>
  </si>
  <si>
    <t>=B22</t>
  </si>
  <si>
    <t>=C22</t>
  </si>
  <si>
    <t>=D22</t>
  </si>
  <si>
    <t>=NL("Rows",IF(B23="@@",{""},"Prod. Order Component"),,"Prod. Order Line No.",D23,"Status",B23,"Prod. Order No.",C23)</t>
  </si>
  <si>
    <t>=D23</t>
  </si>
  <si>
    <t>="""NAV Direct"",""CRONUS JetCorp USA"",""5407"",""1"",""Released"",""2"",""MR100643"",""3"",""20000"",""4"",""20000"""</t>
  </si>
  <si>
    <t>="""NAV Direct"",""CRONUS JetCorp USA"",""5407"",""1"",""Released"",""2"",""MR100643"",""3"",""20000"",""4"",""30000"""</t>
  </si>
  <si>
    <t>="""NAV Direct"",""CRONUS JetCorp USA"",""5407"",""1"",""Released"",""2"",""MR100643"",""3"",""20000"",""4"",""40000"""</t>
  </si>
  <si>
    <t>="""NAV Direct"",""CRONUS JetCorp USA"",""5407"",""1"",""Released"",""2"",""MR100643"",""3"",""20000"",""4"",""50000"""</t>
  </si>
  <si>
    <t>="@@"&amp;NF(E29,"Line No.")</t>
  </si>
  <si>
    <t>="""NAV Direct"",""CRONUS JetCorp USA"",""5406"",""1"",""Released"",""2"",""MR100643"",""3"",""30000"""</t>
  </si>
  <si>
    <t>=NL("Rows",IF(B30="@@",{""},"Prod. Order Component"),,"Prod. Order Line No.",D30,"Status",B30,"Prod. Order No.",C30)</t>
  </si>
  <si>
    <t>="""NAV Direct"",""CRONUS JetCorp USA"",""5407"",""1"",""Released"",""2"",""MR100643"",""3"",""30000"",""4"",""20000"""</t>
  </si>
  <si>
    <t>=B31</t>
  </si>
  <si>
    <t>=C31</t>
  </si>
  <si>
    <t>=D31</t>
  </si>
  <si>
    <t>="""NAV Direct"",""CRONUS JetCorp USA"",""5407"",""1"",""Released"",""2"",""MR100643"",""3"",""30000"",""4"",""30000"""</t>
  </si>
  <si>
    <t>=B32</t>
  </si>
  <si>
    <t>=C32</t>
  </si>
  <si>
    <t>=D32</t>
  </si>
  <si>
    <t>="""NAV Direct"",""CRONUS JetCorp USA"",""5407"",""1"",""Released"",""2"",""MR100643"",""3"",""30000"",""4"",""40000"""</t>
  </si>
  <si>
    <t>=D33</t>
  </si>
  <si>
    <t>="""NAV Direct"",""CRONUS JetCorp USA"",""5407"",""1"",""Released"",""2"",""MR100643"",""3"",""30000"",""4"",""50000"""</t>
  </si>
  <si>
    <t>="""NAV Direct"",""CRONUS JetCorp USA"",""5407"",""1"",""Released"",""2"",""MR100643"",""3"",""30000"",""4"",""60000"""</t>
  </si>
  <si>
    <t>="@@"&amp;NF(E37,"Line No.")</t>
  </si>
  <si>
    <t>="""NAV Direct"",""CRONUS JetCorp USA"",""5406"",""1"",""Released"",""2"",""MR100643"",""3"",""40000"""</t>
  </si>
  <si>
    <t>=NL("Rows",IF(B38="@@",{""},"Prod. Order Component"),,"Prod. Order Line No.",D38,"Status",B38,"Prod. Order No.",C38)</t>
  </si>
  <si>
    <t>="""NAV Direct"",""CRONUS JetCorp USA"",""5407"",""1"",""Released"",""2"",""MR100643"",""3"",""40000"",""4"",""20000"""</t>
  </si>
  <si>
    <t>="""NAV Direct"",""CRONUS JetCorp USA"",""5407"",""1"",""Released"",""2"",""MR100643"",""3"",""40000"",""4"",""30000"""</t>
  </si>
  <si>
    <t>="""NAV Direct"",""CRONUS JetCorp USA"",""5407"",""1"",""Released"",""2"",""MR100643"",""3"",""40000"",""4"",""40000"""</t>
  </si>
  <si>
    <t>=B41</t>
  </si>
  <si>
    <t>=C41</t>
  </si>
  <si>
    <t>=D41</t>
  </si>
  <si>
    <t>="""NAV Direct"",""CRONUS JetCorp USA"",""5407"",""1"",""Released"",""2"",""MR100643"",""3"",""40000"",""4"",""50000"""</t>
  </si>
  <si>
    <t>=B42</t>
  </si>
  <si>
    <t>=C42</t>
  </si>
  <si>
    <t>=D42</t>
  </si>
  <si>
    <t>="""NAV Direct"",""CRONUS JetCorp USA"",""5407"",""1"",""Released"",""2"",""MR100643"",""3"",""40000"",""4"",""60000"""</t>
  </si>
  <si>
    <t>="@@"&amp;NF(E45,"Status")</t>
  </si>
  <si>
    <t>="@@"&amp;NF(E45,"No.")</t>
  </si>
  <si>
    <t>="""NAV Direct"",""CRONUS JetCorp USA"",""5405"",""1"",""Released"",""2"",""MR100647"""</t>
  </si>
  <si>
    <t>=NF(E45,"No.")</t>
  </si>
  <si>
    <t>=NF(E45,"Due Date")</t>
  </si>
  <si>
    <t>="@@"&amp;NF(E46,"Line No.")</t>
  </si>
  <si>
    <t>=NL("Rows=3",IF(B46="@@",{""},"Prod. Order Line"),,"Status",B46,"Prod. Order No.",C46,"Link=",F46)</t>
  </si>
  <si>
    <t>=NL("Rows",IF(B47="@@",{""},"Prod. Order Component"),,"Prod. Order Line No.",D47,"Status",B47,"Prod. Order No.",C47)</t>
  </si>
  <si>
    <t>="""NAV Direct"",""CRONUS JetCorp USA"",""5407"",""1"",""Released"",""2"",""MR100647"",""3"",""10000"",""4"",""20000"""</t>
  </si>
  <si>
    <t>="""NAV Direct"",""CRONUS JetCorp USA"",""5407"",""1"",""Released"",""2"",""MR100647"",""3"",""10000"",""4"",""30000"""</t>
  </si>
  <si>
    <t>="@@"&amp;NF(E51,"Status")</t>
  </si>
  <si>
    <t>="@@"&amp;NF(E51,"No.")</t>
  </si>
  <si>
    <t>="""NAV Direct"",""CRONUS JetCorp USA"",""5405"",""1"",""Released"",""2"",""MR100648"""</t>
  </si>
  <si>
    <t>=NF(E51,"No.")</t>
  </si>
  <si>
    <t>=NF(E51,"Due Date")</t>
  </si>
  <si>
    <t>="@@"&amp;NF(E52,"Line No.")</t>
  </si>
  <si>
    <t>=NL("Rows=3",IF(B52="@@",{""},"Prod. Order Line"),,"Status",B52,"Prod. Order No.",C52,"Link=",F52)</t>
  </si>
  <si>
    <t>=NL("Rows",IF(B53="@@",{""},"Prod. Order Component"),,"Prod. Order Line No.",D53,"Status",B53,"Prod. Order No.",C53)</t>
  </si>
  <si>
    <t>="""NAV Direct"",""CRONUS JetCorp USA"",""5407"",""1"",""Released"",""2"",""MR100648"",""3"",""10000"",""4"",""20000"""</t>
  </si>
  <si>
    <t>="""NAV Direct"",""CRONUS JetCorp USA"",""5407"",""1"",""Released"",""2"",""MR100648"",""3"",""10000"",""4"",""30000"""</t>
  </si>
  <si>
    <t>=B55</t>
  </si>
  <si>
    <t>=C55</t>
  </si>
  <si>
    <t>=D55</t>
  </si>
  <si>
    <t>="""NAV Direct"",""CRONUS JetCorp USA"",""5407"",""1"",""Released"",""2"",""MR100648"",""3"",""10000"",""4"",""40000"""</t>
  </si>
  <si>
    <t>=B56</t>
  </si>
  <si>
    <t>=C56</t>
  </si>
  <si>
    <t>=D56</t>
  </si>
  <si>
    <t>="""NAV Direct"",""CRONUS JetCorp USA"",""5407"",""1"",""Released"",""2"",""MR100648"",""3"",""10000"",""4"",""50000"""</t>
  </si>
  <si>
    <t>=D57</t>
  </si>
  <si>
    <t>="""NAV Direct"",""CRONUS JetCorp USA"",""5407"",""1"",""Released"",""2"",""MR100648"",""3"",""10000"",""4"",""60000"""</t>
  </si>
  <si>
    <t>="@@"&amp;NF(E60,"Line No.")</t>
  </si>
  <si>
    <t>="""NAV Direct"",""CRONUS JetCorp USA"",""5406"",""1"",""Released"",""2"",""MR100648"",""3"",""20000"""</t>
  </si>
  <si>
    <t>=NL("Rows",IF(B61="@@",{""},"Prod. Order Component"),,"Prod. Order Line No.",D61,"Status",B61,"Prod. Order No.",C61)</t>
  </si>
  <si>
    <t>="""NAV Direct"",""CRONUS JetCorp USA"",""5407"",""1"",""Released"",""2"",""MR100648"",""3"",""20000"",""4"",""20000"""</t>
  </si>
  <si>
    <t>="""NAV Direct"",""CRONUS JetCorp USA"",""5407"",""1"",""Released"",""2"",""MR100648"",""3"",""20000"",""4"",""30000"""</t>
  </si>
  <si>
    <t>="@@"&amp;NF(E65,"Status")</t>
  </si>
  <si>
    <t>="@@"&amp;NF(E65,"No.")</t>
  </si>
  <si>
    <t>="""NAV Direct"",""CRONUS JetCorp USA"",""5405"",""1"",""Released"",""2"",""MR100651"""</t>
  </si>
  <si>
    <t>=NF(E65,"No.")</t>
  </si>
  <si>
    <t>=NF(E65,"Due Date")</t>
  </si>
  <si>
    <t>="@@"&amp;NF(E66,"Line No.")</t>
  </si>
  <si>
    <t>=NL("Rows=3",IF(B66="@@",{""},"Prod. Order Line"),,"Status",B66,"Prod. Order No.",C66,"Link=",F66)</t>
  </si>
  <si>
    <t>=NL("Rows",IF(B67="@@",{""},"Prod. Order Component"),,"Prod. Order Line No.",D67,"Status",B67,"Prod. Order No.",C67)</t>
  </si>
  <si>
    <t>="""NAV Direct"",""CRONUS JetCorp USA"",""5407"",""1"",""Released"",""2"",""MR100651"",""3"",""10000"",""4"",""20000"""</t>
  </si>
  <si>
    <t>="""NAV Direct"",""CRONUS JetCorp USA"",""5407"",""1"",""Released"",""2"",""MR100651"",""3"",""10000"",""4"",""30000"""</t>
  </si>
  <si>
    <t>=B70</t>
  </si>
  <si>
    <t>=C70</t>
  </si>
  <si>
    <t>="@@"&amp;NF(E71,"Line No.")</t>
  </si>
  <si>
    <t>="""NAV Direct"",""CRONUS JetCorp USA"",""5406"",""1"",""Released"",""2"",""MR100651"",""3"",""20000"""</t>
  </si>
  <si>
    <t>=NF(E71,"Item No.")</t>
  </si>
  <si>
    <t>=NF(E71,"Description")</t>
  </si>
  <si>
    <t>=NF(E71,"Quantity")</t>
  </si>
  <si>
    <t>=NF(E71,"Unit of Measure Code")</t>
  </si>
  <si>
    <t>=NF(E71,"Remaining Quantity")</t>
  </si>
  <si>
    <t>=D71</t>
  </si>
  <si>
    <t>=NL("Rows",IF(B72="@@",{""},"Prod. Order Component"),,"Prod. Order Line No.",D72,"Status",B72,"Prod. Order No.",C72)</t>
  </si>
  <si>
    <t>="""NAV Direct"",""CRONUS JetCorp USA"",""5407"",""1"",""Released"",""2"",""MR100651"",""3"",""20000"",""4"",""20000"""</t>
  </si>
  <si>
    <t>="""NAV Direct"",""CRONUS JetCorp USA"",""5407"",""1"",""Released"",""2"",""MR100651"",""3"",""20000"",""4"",""30000"""</t>
  </si>
  <si>
    <t>="""NAV Direct"",""CRONUS JetCorp USA"",""5407"",""1"",""Released"",""2"",""MR100651"",""3"",""20000"",""4"",""40000"""</t>
  </si>
  <si>
    <t>="""NAV Direct"",""CRONUS JetCorp USA"",""5407"",""1"",""Released"",""2"",""MR100651"",""3"",""20000"",""4"",""50000"""</t>
  </si>
  <si>
    <t>="@@"&amp;NF(E78,"Status")</t>
  </si>
  <si>
    <t>="@@"&amp;NF(E78,"No.")</t>
  </si>
  <si>
    <t>="""NAV Direct"",""CRONUS JetCorp USA"",""5405"",""1"",""Released"",""2"",""MR100652"""</t>
  </si>
  <si>
    <t>=NF(E78,"No.")</t>
  </si>
  <si>
    <t>=NF(E78,"Due Date")</t>
  </si>
  <si>
    <t>="@@"&amp;NF(E79,"Line No.")</t>
  </si>
  <si>
    <t>=NL("Rows=3",IF(B79="@@",{""},"Prod. Order Line"),,"Status",B79,"Prod. Order No.",C79,"Link=",F79)</t>
  </si>
  <si>
    <t>=NL("Rows",IF(B80="@@",{""},"Prod. Order Component"),,"Prod. Order Line No.",D80,"Status",B80,"Prod. Order No.",C80)</t>
  </si>
  <si>
    <t>="""NAV Direct"",""CRONUS JetCorp USA"",""5407"",""1"",""Released"",""2"",""MR100652"",""3"",""10000"",""4"",""20000"""</t>
  </si>
  <si>
    <t>="""NAV Direct"",""CRONUS JetCorp USA"",""5407"",""1"",""Released"",""2"",""MR100652"",""3"",""10000"",""4"",""30000"""</t>
  </si>
  <si>
    <t>="""NAV Direct"",""CRONUS JetCorp USA"",""5407"",""1"",""Released"",""2"",""MR100652"",""3"",""10000"",""4"",""40000"""</t>
  </si>
  <si>
    <t>=B83</t>
  </si>
  <si>
    <t>=C83</t>
  </si>
  <si>
    <t>=D83</t>
  </si>
  <si>
    <t>="""NAV Direct"",""CRONUS JetCorp USA"",""5407"",""1"",""Released"",""2"",""MR100652"",""3"",""10000"",""4"",""50000"""</t>
  </si>
  <si>
    <t>=B85</t>
  </si>
  <si>
    <t>=C85</t>
  </si>
  <si>
    <t>="@@"&amp;NF(E86,"Line No.")</t>
  </si>
  <si>
    <t>="""NAV Direct"",""CRONUS JetCorp USA"",""5406"",""1"",""Released"",""2"",""MR100652"",""3"",""20000"""</t>
  </si>
  <si>
    <t>=NF(E86,"Item No.")</t>
  </si>
  <si>
    <t>=NF(E86,"Description")</t>
  </si>
  <si>
    <t>=NF(E86,"Quantity")</t>
  </si>
  <si>
    <t>=NF(E86,"Unit of Measure Code")</t>
  </si>
  <si>
    <t>=NF(E86,"Remaining Quantity")</t>
  </si>
  <si>
    <t>=B86</t>
  </si>
  <si>
    <t>=C86</t>
  </si>
  <si>
    <t>=D86</t>
  </si>
  <si>
    <t>=NL("Rows",IF(B87="@@",{""},"Prod. Order Component"),,"Prod. Order Line No.",D87,"Status",B87,"Prod. Order No.",C87)</t>
  </si>
  <si>
    <t>=B87</t>
  </si>
  <si>
    <t>=C87</t>
  </si>
  <si>
    <t>=D87</t>
  </si>
  <si>
    <t>="""NAV Direct"",""CRONUS JetCorp USA"",""5407"",""1"",""Released"",""2"",""MR100652"",""3"",""20000"",""4"",""20000"""</t>
  </si>
  <si>
    <t>=B88</t>
  </si>
  <si>
    <t>=C88</t>
  </si>
  <si>
    <t>=D88</t>
  </si>
  <si>
    <t>="""NAV Direct"",""CRONUS JetCorp USA"",""5407"",""1"",""Released"",""2"",""MR100652"",""3"",""20000"",""4"",""30000"""</t>
  </si>
  <si>
    <t>=B89</t>
  </si>
  <si>
    <t>=C89</t>
  </si>
  <si>
    <t>=D89</t>
  </si>
  <si>
    <t>="""NAV Direct"",""CRONUS JetCorp USA"",""5407"",""1"",""Released"",""2"",""MR100652"",""3"",""20000"",""4"",""40000"""</t>
  </si>
  <si>
    <t>=B90</t>
  </si>
  <si>
    <t>=C90</t>
  </si>
  <si>
    <t>=D90</t>
  </si>
  <si>
    <t>="""NAV Direct"",""CRONUS JetCorp USA"",""5407"",""1"",""Released"",""2"",""MR100652"",""3"",""20000"",""4"",""50000"""</t>
  </si>
  <si>
    <t>=B91</t>
  </si>
  <si>
    <t>=C91</t>
  </si>
  <si>
    <t>=D91</t>
  </si>
  <si>
    <t>="""NAV Direct"",""CRONUS JetCorp USA"",""5407"",""1"",""Released"",""2"",""MR100652"",""3"",""20000"",""4"",""60000"""</t>
  </si>
  <si>
    <t>=B93</t>
  </si>
  <si>
    <t>=C93</t>
  </si>
  <si>
    <t>="@@"&amp;NF(E94,"Line No.")</t>
  </si>
  <si>
    <t>="""NAV Direct"",""CRONUS JetCorp USA"",""5406"",""1"",""Released"",""2"",""MR100652"",""3"",""30000"""</t>
  </si>
  <si>
    <t>=NF(E94,"Item No.")</t>
  </si>
  <si>
    <t>=NF(E94,"Description")</t>
  </si>
  <si>
    <t>=NF(E94,"Quantity")</t>
  </si>
  <si>
    <t>=NF(E94,"Unit of Measure Code")</t>
  </si>
  <si>
    <t>=NF(E94,"Remaining Quantity")</t>
  </si>
  <si>
    <t>=B94</t>
  </si>
  <si>
    <t>=C94</t>
  </si>
  <si>
    <t>=D94</t>
  </si>
  <si>
    <t>=NL("Rows",IF(B95="@@",{""},"Prod. Order Component"),,"Prod. Order Line No.",D95,"Status",B95,"Prod. Order No.",C95)</t>
  </si>
  <si>
    <t>=B95</t>
  </si>
  <si>
    <t>=C95</t>
  </si>
  <si>
    <t>=D95</t>
  </si>
  <si>
    <t>="""NAV Direct"",""CRONUS JetCorp USA"",""5407"",""1"",""Released"",""2"",""MR100652"",""3"",""30000"",""4"",""20000"""</t>
  </si>
  <si>
    <t>=B96</t>
  </si>
  <si>
    <t>=C96</t>
  </si>
  <si>
    <t>=D96</t>
  </si>
  <si>
    <t>="""NAV Direct"",""CRONUS JetCorp USA"",""5407"",""1"",""Released"",""2"",""MR100652"",""3"",""30000"",""4"",""30000"""</t>
  </si>
  <si>
    <t>=B97</t>
  </si>
  <si>
    <t>=C97</t>
  </si>
  <si>
    <t>=D97</t>
  </si>
  <si>
    <t>="""NAV Direct"",""CRONUS JetCorp USA"",""5407"",""1"",""Released"",""2"",""MR100652"",""3"",""30000"",""4"",""40000"""</t>
  </si>
  <si>
    <t>=B98</t>
  </si>
  <si>
    <t>=C98</t>
  </si>
  <si>
    <t>=D98</t>
  </si>
  <si>
    <t>="""NAV Direct"",""CRONUS JetCorp USA"",""5407"",""1"",""Released"",""2"",""MR100652"",""3"",""30000"",""4"",""50000"""</t>
  </si>
  <si>
    <t>=B99</t>
  </si>
  <si>
    <t>=C99</t>
  </si>
  <si>
    <t>=D99</t>
  </si>
  <si>
    <t>="""NAV Direct"",""CRONUS JetCorp USA"",""5407"",""1"",""Released"",""2"",""MR100652"",""3"",""30000"",""4"",""60000"""</t>
  </si>
  <si>
    <t>=B101</t>
  </si>
  <si>
    <t>=C101</t>
  </si>
  <si>
    <t>="@@"&amp;NF(E102,"Line No.")</t>
  </si>
  <si>
    <t>="""NAV Direct"",""CRONUS JetCorp USA"",""5406"",""1"",""Released"",""2"",""MR100652"",""3"",""40000"""</t>
  </si>
  <si>
    <t>=NF(E102,"Item No.")</t>
  </si>
  <si>
    <t>=NF(E102,"Description")</t>
  </si>
  <si>
    <t>=NF(E102,"Quantity")</t>
  </si>
  <si>
    <t>=NF(E102,"Unit of Measure Code")</t>
  </si>
  <si>
    <t>=NF(E102,"Remaining Quantity")</t>
  </si>
  <si>
    <t>=B102</t>
  </si>
  <si>
    <t>=C102</t>
  </si>
  <si>
    <t>=D102</t>
  </si>
  <si>
    <t>=NL("Rows",IF(B103="@@",{""},"Prod. Order Component"),,"Prod. Order Line No.",D103,"Status",B103,"Prod. Order No.",C103)</t>
  </si>
  <si>
    <t>=B103</t>
  </si>
  <si>
    <t>=C103</t>
  </si>
  <si>
    <t>=D103</t>
  </si>
  <si>
    <t>="""NAV Direct"",""CRONUS JetCorp USA"",""5407"",""1"",""Released"",""2"",""MR100652"",""3"",""40000"",""4"",""20000"""</t>
  </si>
  <si>
    <t>=B104</t>
  </si>
  <si>
    <t>=C104</t>
  </si>
  <si>
    <t>=D104</t>
  </si>
  <si>
    <t>="""NAV Direct"",""CRONUS JetCorp USA"",""5407"",""1"",""Released"",""2"",""MR100652"",""3"",""40000"",""4"",""30000"""</t>
  </si>
  <si>
    <t>=B105</t>
  </si>
  <si>
    <t>=C105</t>
  </si>
  <si>
    <t>=D105</t>
  </si>
  <si>
    <t>="""NAV Direct"",""CRONUS JetCorp USA"",""5407"",""1"",""Released"",""2"",""MR100652"",""3"",""40000"",""4"",""40000"""</t>
  </si>
  <si>
    <t>=B106</t>
  </si>
  <si>
    <t>=C106</t>
  </si>
  <si>
    <t>=D106</t>
  </si>
  <si>
    <t>="""NAV Direct"",""CRONUS JetCorp USA"",""5407"",""1"",""Released"",""2"",""MR100652"",""3"",""40000"",""4"",""50000"""</t>
  </si>
  <si>
    <t>=B107</t>
  </si>
  <si>
    <t>=C107</t>
  </si>
  <si>
    <t>=D107</t>
  </si>
  <si>
    <t>="""NAV Direct"",""CRONUS JetCorp USA"",""5407"",""1"",""Released"",""2"",""MR100652"",""3"",""40000"",""4"",""60000"""</t>
  </si>
  <si>
    <t>=B109</t>
  </si>
  <si>
    <t>=C109</t>
  </si>
  <si>
    <t>="@@"&amp;NF(E110,"Line No.")</t>
  </si>
  <si>
    <t>="""NAV Direct"",""CRONUS JetCorp USA"",""5406"",""1"",""Released"",""2"",""MR100652"",""3"",""50000"""</t>
  </si>
  <si>
    <t>=NF(E110,"Item No.")</t>
  </si>
  <si>
    <t>=NF(E110,"Description")</t>
  </si>
  <si>
    <t>=NF(E110,"Quantity")</t>
  </si>
  <si>
    <t>=NF(E110,"Unit of Measure Code")</t>
  </si>
  <si>
    <t>=NF(E110,"Remaining Quantity")</t>
  </si>
  <si>
    <t>=B110</t>
  </si>
  <si>
    <t>=C110</t>
  </si>
  <si>
    <t>=D110</t>
  </si>
  <si>
    <t>=NL("Rows",IF(B111="@@",{""},"Prod. Order Component"),,"Prod. Order Line No.",D111,"Status",B111,"Prod. Order No.",C111)</t>
  </si>
  <si>
    <t>=B111</t>
  </si>
  <si>
    <t>=C111</t>
  </si>
  <si>
    <t>=D111</t>
  </si>
  <si>
    <t>="""NAV Direct"",""CRONUS JetCorp USA"",""5407"",""1"",""Released"",""2"",""MR100652"",""3"",""50000"",""4"",""20000"""</t>
  </si>
  <si>
    <t>=B112</t>
  </si>
  <si>
    <t>=C112</t>
  </si>
  <si>
    <t>=D112</t>
  </si>
  <si>
    <t>="""NAV Direct"",""CRONUS JetCorp USA"",""5407"",""1"",""Released"",""2"",""MR100652"",""3"",""50000"",""4"",""30000"""</t>
  </si>
  <si>
    <t>=B113</t>
  </si>
  <si>
    <t>=C113</t>
  </si>
  <si>
    <t>=D113</t>
  </si>
  <si>
    <t>="""NAV Direct"",""CRONUS JetCorp USA"",""5407"",""1"",""Released"",""2"",""MR100652"",""3"",""50000"",""4"",""40000"""</t>
  </si>
  <si>
    <t>=B114</t>
  </si>
  <si>
    <t>=C114</t>
  </si>
  <si>
    <t>=D114</t>
  </si>
  <si>
    <t>="""NAV Direct"",""CRONUS JetCorp USA"",""5407"",""1"",""Released"",""2"",""MR100652"",""3"",""50000"",""4"",""50000"""</t>
  </si>
  <si>
    <t>=B115</t>
  </si>
  <si>
    <t>=C115</t>
  </si>
  <si>
    <t>=D115</t>
  </si>
  <si>
    <t>="""NAV Direct"",""CRONUS JetCorp USA"",""5407"",""1"",""Released"",""2"",""MR100652"",""3"",""50000"",""4"",""60000"""</t>
  </si>
  <si>
    <t>=B117</t>
  </si>
  <si>
    <t>=C117</t>
  </si>
  <si>
    <t>="@@"&amp;NF(E118,"Line No.")</t>
  </si>
  <si>
    <t>="""NAV Direct"",""CRONUS JetCorp USA"",""5406"",""1"",""Released"",""2"",""MR100652"",""3"",""60000"""</t>
  </si>
  <si>
    <t>=NF(E118,"Item No.")</t>
  </si>
  <si>
    <t>=NF(E118,"Description")</t>
  </si>
  <si>
    <t>=NF(E118,"Quantity")</t>
  </si>
  <si>
    <t>=NF(E118,"Unit of Measure Code")</t>
  </si>
  <si>
    <t>=NF(E118,"Remaining Quantity")</t>
  </si>
  <si>
    <t>=B118</t>
  </si>
  <si>
    <t>=C118</t>
  </si>
  <si>
    <t>=D118</t>
  </si>
  <si>
    <t>=NL("Rows",IF(B119="@@",{""},"Prod. Order Component"),,"Prod. Order Line No.",D119,"Status",B119,"Prod. Order No.",C119)</t>
  </si>
  <si>
    <t>=B119</t>
  </si>
  <si>
    <t>=C119</t>
  </si>
  <si>
    <t>=D119</t>
  </si>
  <si>
    <t>="""NAV Direct"",""CRONUS JetCorp USA"",""5407"",""1"",""Released"",""2"",""MR100652"",""3"",""60000"",""4"",""20000"""</t>
  </si>
  <si>
    <t>=B120</t>
  </si>
  <si>
    <t>=C120</t>
  </si>
  <si>
    <t>=D120</t>
  </si>
  <si>
    <t>="""NAV Direct"",""CRONUS JetCorp USA"",""5407"",""1"",""Released"",""2"",""MR100652"",""3"",""60000"",""4"",""30000"""</t>
  </si>
  <si>
    <t>=B121</t>
  </si>
  <si>
    <t>=C121</t>
  </si>
  <si>
    <t>=D121</t>
  </si>
  <si>
    <t>="""NAV Direct"",""CRONUS JetCorp USA"",""5407"",""1"",""Released"",""2"",""MR100652"",""3"",""60000"",""4"",""40000"""</t>
  </si>
  <si>
    <t>=B122</t>
  </si>
  <si>
    <t>=C122</t>
  </si>
  <si>
    <t>=D122</t>
  </si>
  <si>
    <t>="""NAV Direct"",""CRONUS JetCorp USA"",""5407"",""1"",""Released"",""2"",""MR100652"",""3"",""60000"",""4"",""50000"""</t>
  </si>
  <si>
    <t>=B123</t>
  </si>
  <si>
    <t>=C123</t>
  </si>
  <si>
    <t>=D123</t>
  </si>
  <si>
    <t>="""NAV Direct"",""CRONUS JetCorp USA"",""5407"",""1"",""Released"",""2"",""MR100652"",""3"",""60000"",""4"",""60000"""</t>
  </si>
  <si>
    <t>="@@"&amp;NF(E126,"Status")</t>
  </si>
  <si>
    <t>="@@"&amp;NF(E126,"No.")</t>
  </si>
  <si>
    <t>="""NAV Direct"",""CRONUS JetCorp USA"",""5405"",""1"",""Released"",""2"",""MR100649"""</t>
  </si>
  <si>
    <t>=NF(E126,"No.")</t>
  </si>
  <si>
    <t>=NF(E126,"Due Date")</t>
  </si>
  <si>
    <t>=B126</t>
  </si>
  <si>
    <t>=C126</t>
  </si>
  <si>
    <t>="@@"&amp;NF(E127,"Line No.")</t>
  </si>
  <si>
    <t>=NL("Rows=3",IF(B127="@@",{""},"Prod. Order Line"),,"Status",B127,"Prod. Order No.",C127,"Link=",F127)</t>
  </si>
  <si>
    <t>=NF(E127,"Item No.")</t>
  </si>
  <si>
    <t>=NF(E127,"Description")</t>
  </si>
  <si>
    <t>=NF(E127,"Quantity")</t>
  </si>
  <si>
    <t>=NF(E127,"Unit of Measure Code")</t>
  </si>
  <si>
    <t>=NF(E127,"Remaining Quantity")</t>
  </si>
  <si>
    <t>=B127</t>
  </si>
  <si>
    <t>=C127</t>
  </si>
  <si>
    <t>=D127</t>
  </si>
  <si>
    <t>=NL("Rows",IF(B128="@@",{""},"Prod. Order Component"),,"Prod. Order Line No.",D128,"Status",B128,"Prod. Order No.",C128)</t>
  </si>
  <si>
    <t>=B128</t>
  </si>
  <si>
    <t>=C128</t>
  </si>
  <si>
    <t>=D128</t>
  </si>
  <si>
    <t>="""NAV Direct"",""CRONUS JetCorp USA"",""5407"",""1"",""Released"",""2"",""MR100649"",""3"",""10000"",""4"",""20000"""</t>
  </si>
  <si>
    <t>=B129</t>
  </si>
  <si>
    <t>=C129</t>
  </si>
  <si>
    <t>=D129</t>
  </si>
  <si>
    <t>="""NAV Direct"",""CRONUS JetCorp USA"",""5407"",""1"",""Released"",""2"",""MR100649"",""3"",""10000"",""4"",""30000"""</t>
  </si>
  <si>
    <t>=B130</t>
  </si>
  <si>
    <t>=C130</t>
  </si>
  <si>
    <t>=D130</t>
  </si>
  <si>
    <t>="""NAV Direct"",""CRONUS JetCorp USA"",""5407"",""1"",""Released"",""2"",""MR100649"",""3"",""10000"",""4"",""40000"""</t>
  </si>
  <si>
    <t>=B131</t>
  </si>
  <si>
    <t>=C131</t>
  </si>
  <si>
    <t>=D131</t>
  </si>
  <si>
    <t>="""NAV Direct"",""CRONUS JetCorp USA"",""5407"",""1"",""Released"",""2"",""MR100649"",""3"",""10000"",""4"",""50000"""</t>
  </si>
  <si>
    <t>=B132</t>
  </si>
  <si>
    <t>=C132</t>
  </si>
  <si>
    <t>=D132</t>
  </si>
  <si>
    <t>="""NAV Direct"",""CRONUS JetCorp USA"",""5407"",""1"",""Released"",""2"",""MR100649"",""3"",""10000"",""4"",""60000"""</t>
  </si>
  <si>
    <t>=B134</t>
  </si>
  <si>
    <t>=C134</t>
  </si>
  <si>
    <t>="@@"&amp;NF(E135,"Line No.")</t>
  </si>
  <si>
    <t>="""NAV Direct"",""CRONUS JetCorp USA"",""5406"",""1"",""Released"",""2"",""MR100649"",""3"",""20000"""</t>
  </si>
  <si>
    <t>=NF(E135,"Item No.")</t>
  </si>
  <si>
    <t>=NF(E135,"Description")</t>
  </si>
  <si>
    <t>=NF(E135,"Quantity")</t>
  </si>
  <si>
    <t>=NF(E135,"Unit of Measure Code")</t>
  </si>
  <si>
    <t>=NF(E135,"Remaining Quantity")</t>
  </si>
  <si>
    <t>=B135</t>
  </si>
  <si>
    <t>=C135</t>
  </si>
  <si>
    <t>=D135</t>
  </si>
  <si>
    <t>=NL("Rows",IF(B136="@@",{""},"Prod. Order Component"),,"Prod. Order Line No.",D136,"Status",B136,"Prod. Order No.",C136)</t>
  </si>
  <si>
    <t>=B136</t>
  </si>
  <si>
    <t>=C136</t>
  </si>
  <si>
    <t>=D136</t>
  </si>
  <si>
    <t>="""NAV Direct"",""CRONUS JetCorp USA"",""5407"",""1"",""Released"",""2"",""MR100649"",""3"",""20000"",""4"",""20000"""</t>
  </si>
  <si>
    <t>=B137</t>
  </si>
  <si>
    <t>=C137</t>
  </si>
  <si>
    <t>=D137</t>
  </si>
  <si>
    <t>="""NAV Direct"",""CRONUS JetCorp USA"",""5407"",""1"",""Released"",""2"",""MR100649"",""3"",""20000"",""4"",""30000"""</t>
  </si>
  <si>
    <t>=B138</t>
  </si>
  <si>
    <t>=C138</t>
  </si>
  <si>
    <t>=D138</t>
  </si>
  <si>
    <t>="""NAV Direct"",""CRONUS JetCorp USA"",""5407"",""1"",""Released"",""2"",""MR100649"",""3"",""20000"",""4"",""40000"""</t>
  </si>
  <si>
    <t>=B139</t>
  </si>
  <si>
    <t>=C139</t>
  </si>
  <si>
    <t>=D139</t>
  </si>
  <si>
    <t>="""NAV Direct"",""CRONUS JetCorp USA"",""5407"",""1"",""Released"",""2"",""MR100649"",""3"",""20000"",""4"",""50000"""</t>
  </si>
  <si>
    <t>=B141</t>
  </si>
  <si>
    <t>=C141</t>
  </si>
  <si>
    <t>="@@"&amp;NF(E142,"Line No.")</t>
  </si>
  <si>
    <t>="""NAV Direct"",""CRONUS JetCorp USA"",""5406"",""1"",""Released"",""2"",""MR100649"",""3"",""30000"""</t>
  </si>
  <si>
    <t>=NF(E142,"Item No.")</t>
  </si>
  <si>
    <t>=NF(E142,"Description")</t>
  </si>
  <si>
    <t>=NF(E142,"Quantity")</t>
  </si>
  <si>
    <t>=NF(E142,"Unit of Measure Code")</t>
  </si>
  <si>
    <t>=NF(E142,"Remaining Quantity")</t>
  </si>
  <si>
    <t>=B142</t>
  </si>
  <si>
    <t>=C142</t>
  </si>
  <si>
    <t>=D142</t>
  </si>
  <si>
    <t>=NL("Rows",IF(B143="@@",{""},"Prod. Order Component"),,"Prod. Order Line No.",D143,"Status",B143,"Prod. Order No.",C143)</t>
  </si>
  <si>
    <t>=B143</t>
  </si>
  <si>
    <t>=C143</t>
  </si>
  <si>
    <t>=D143</t>
  </si>
  <si>
    <t>="""NAV Direct"",""CRONUS JetCorp USA"",""5407"",""1"",""Released"",""2"",""MR100649"",""3"",""30000"",""4"",""20000"""</t>
  </si>
  <si>
    <t>=B144</t>
  </si>
  <si>
    <t>=C144</t>
  </si>
  <si>
    <t>=D144</t>
  </si>
  <si>
    <t>="""NAV Direct"",""CRONUS JetCorp USA"",""5407"",""1"",""Released"",""2"",""MR100649"",""3"",""30000"",""4"",""30000"""</t>
  </si>
  <si>
    <t>=B145</t>
  </si>
  <si>
    <t>=C145</t>
  </si>
  <si>
    <t>=D145</t>
  </si>
  <si>
    <t>="""NAV Direct"",""CRONUS JetCorp USA"",""5407"",""1"",""Released"",""2"",""MR100649"",""3"",""30000"",""4"",""40000"""</t>
  </si>
  <si>
    <t>=B146</t>
  </si>
  <si>
    <t>=C146</t>
  </si>
  <si>
    <t>=D146</t>
  </si>
  <si>
    <t>="""NAV Direct"",""CRONUS JetCorp USA"",""5407"",""1"",""Released"",""2"",""MR100649"",""3"",""30000"",""4"",""50000"""</t>
  </si>
  <si>
    <t>=B147</t>
  </si>
  <si>
    <t>=C147</t>
  </si>
  <si>
    <t>=D147</t>
  </si>
  <si>
    <t>="""NAV Direct"",""CRONUS JetCorp USA"",""5407"",""1"",""Released"",""2"",""MR100649"",""3"",""30000"",""4"",""60000"""</t>
  </si>
  <si>
    <t>=B149</t>
  </si>
  <si>
    <t>=C149</t>
  </si>
  <si>
    <t>="@@"&amp;NF(E150,"Line No.")</t>
  </si>
  <si>
    <t>="""NAV Direct"",""CRONUS JetCorp USA"",""5406"",""1"",""Released"",""2"",""MR100649"",""3"",""40000"""</t>
  </si>
  <si>
    <t>=NF(E150,"Item No.")</t>
  </si>
  <si>
    <t>=NF(E150,"Description")</t>
  </si>
  <si>
    <t>=NF(E150,"Quantity")</t>
  </si>
  <si>
    <t>=NF(E150,"Unit of Measure Code")</t>
  </si>
  <si>
    <t>=NF(E150,"Remaining Quantity")</t>
  </si>
  <si>
    <t>=B150</t>
  </si>
  <si>
    <t>=C150</t>
  </si>
  <si>
    <t>=D150</t>
  </si>
  <si>
    <t>=NL("Rows",IF(B151="@@",{""},"Prod. Order Component"),,"Prod. Order Line No.",D151,"Status",B151,"Prod. Order No.",C151)</t>
  </si>
  <si>
    <t>=B151</t>
  </si>
  <si>
    <t>=C151</t>
  </si>
  <si>
    <t>=D151</t>
  </si>
  <si>
    <t>="""NAV Direct"",""CRONUS JetCorp USA"",""5407"",""1"",""Released"",""2"",""MR100649"",""3"",""40000"",""4"",""20000"""</t>
  </si>
  <si>
    <t>=B152</t>
  </si>
  <si>
    <t>=C152</t>
  </si>
  <si>
    <t>=D152</t>
  </si>
  <si>
    <t>="""NAV Direct"",""CRONUS JetCorp USA"",""5407"",""1"",""Released"",""2"",""MR100649"",""3"",""40000"",""4"",""30000"""</t>
  </si>
  <si>
    <t>="@@"&amp;NF(E155,"Status")</t>
  </si>
  <si>
    <t>="@@"&amp;NF(E155,"No.")</t>
  </si>
  <si>
    <t>="""NAV Direct"",""CRONUS JetCorp USA"",""5405"",""1"",""Released"",""2"",""MR100645"""</t>
  </si>
  <si>
    <t>=NF(E155,"No.")</t>
  </si>
  <si>
    <t>=NF(E155,"Due Date")</t>
  </si>
  <si>
    <t>=B155</t>
  </si>
  <si>
    <t>=C155</t>
  </si>
  <si>
    <t>="@@"&amp;NF(E156,"Line No.")</t>
  </si>
  <si>
    <t>=NL("Rows=3",IF(B156="@@",{""},"Prod. Order Line"),,"Status",B156,"Prod. Order No.",C156,"Link=",F156)</t>
  </si>
  <si>
    <t>=NF(E156,"Item No.")</t>
  </si>
  <si>
    <t>=NF(E156,"Description")</t>
  </si>
  <si>
    <t>=NF(E156,"Quantity")</t>
  </si>
  <si>
    <t>=NF(E156,"Unit of Measure Code")</t>
  </si>
  <si>
    <t>=NF(E156,"Remaining Quantity")</t>
  </si>
  <si>
    <t>=B156</t>
  </si>
  <si>
    <t>=C156</t>
  </si>
  <si>
    <t>=D156</t>
  </si>
  <si>
    <t>=NL("Rows",IF(B157="@@",{""},"Prod. Order Component"),,"Prod. Order Line No.",D157,"Status",B157,"Prod. Order No.",C157)</t>
  </si>
  <si>
    <t>=B157</t>
  </si>
  <si>
    <t>=C157</t>
  </si>
  <si>
    <t>=D157</t>
  </si>
  <si>
    <t>="""NAV Direct"",""CRONUS JetCorp USA"",""5407"",""1"",""Released"",""2"",""MR100645"",""3"",""10000"",""4"",""20000"""</t>
  </si>
  <si>
    <t>=B158</t>
  </si>
  <si>
    <t>=C158</t>
  </si>
  <si>
    <t>=D158</t>
  </si>
  <si>
    <t>="""NAV Direct"",""CRONUS JetCorp USA"",""5407"",""1"",""Released"",""2"",""MR100645"",""3"",""10000"",""4"",""30000"""</t>
  </si>
  <si>
    <t>=B159</t>
  </si>
  <si>
    <t>=C159</t>
  </si>
  <si>
    <t>=D159</t>
  </si>
  <si>
    <t>="""NAV Direct"",""CRONUS JetCorp USA"",""5407"",""1"",""Released"",""2"",""MR100645"",""3"",""10000"",""4"",""40000"""</t>
  </si>
  <si>
    <t>=B160</t>
  </si>
  <si>
    <t>=C160</t>
  </si>
  <si>
    <t>=D160</t>
  </si>
  <si>
    <t>="""NAV Direct"",""CRONUS JetCorp USA"",""5407"",""1"",""Released"",""2"",""MR100645"",""3"",""10000"",""4"",""50000"""</t>
  </si>
  <si>
    <t>=B161</t>
  </si>
  <si>
    <t>=C161</t>
  </si>
  <si>
    <t>=D161</t>
  </si>
  <si>
    <t>="""NAV Direct"",""CRONUS JetCorp USA"",""5407"",""1"",""Released"",""2"",""MR100645"",""3"",""10000"",""4"",""60000"""</t>
  </si>
  <si>
    <t>=B163</t>
  </si>
  <si>
    <t>=C163</t>
  </si>
  <si>
    <t>="@@"&amp;NF(E164,"Line No.")</t>
  </si>
  <si>
    <t>="""NAV Direct"",""CRONUS JetCorp USA"",""5406"",""1"",""Released"",""2"",""MR100645"",""3"",""20000"""</t>
  </si>
  <si>
    <t>=NF(E164,"Item No.")</t>
  </si>
  <si>
    <t>=NF(E164,"Description")</t>
  </si>
  <si>
    <t>=NF(E164,"Quantity")</t>
  </si>
  <si>
    <t>=NF(E164,"Unit of Measure Code")</t>
  </si>
  <si>
    <t>=NF(E164,"Remaining Quantity")</t>
  </si>
  <si>
    <t>=B164</t>
  </si>
  <si>
    <t>=C164</t>
  </si>
  <si>
    <t>=D164</t>
  </si>
  <si>
    <t>=NL("Rows",IF(B165="@@",{""},"Prod. Order Component"),,"Prod. Order Line No.",D165,"Status",B165,"Prod. Order No.",C165)</t>
  </si>
  <si>
    <t>=B165</t>
  </si>
  <si>
    <t>=C165</t>
  </si>
  <si>
    <t>=D165</t>
  </si>
  <si>
    <t>="""NAV Direct"",""CRONUS JetCorp USA"",""5407"",""1"",""Released"",""2"",""MR100645"",""3"",""20000"",""4"",""20000"""</t>
  </si>
  <si>
    <t>=B166</t>
  </si>
  <si>
    <t>=C166</t>
  </si>
  <si>
    <t>=D166</t>
  </si>
  <si>
    <t>="""NAV Direct"",""CRONUS JetCorp USA"",""5407"",""1"",""Released"",""2"",""MR100645"",""3"",""20000"",""4"",""30000"""</t>
  </si>
  <si>
    <t>=B167</t>
  </si>
  <si>
    <t>=C167</t>
  </si>
  <si>
    <t>=D167</t>
  </si>
  <si>
    <t>="""NAV Direct"",""CRONUS JetCorp USA"",""5407"",""1"",""Released"",""2"",""MR100645"",""3"",""20000"",""4"",""40000"""</t>
  </si>
  <si>
    <t>=B168</t>
  </si>
  <si>
    <t>=C168</t>
  </si>
  <si>
    <t>=D168</t>
  </si>
  <si>
    <t>="""NAV Direct"",""CRONUS JetCorp USA"",""5407"",""1"",""Released"",""2"",""MR100645"",""3"",""20000"",""4"",""50000"""</t>
  </si>
  <si>
    <t>=B169</t>
  </si>
  <si>
    <t>=C169</t>
  </si>
  <si>
    <t>=D169</t>
  </si>
  <si>
    <t>="""NAV Direct"",""CRONUS JetCorp USA"",""5407"",""1"",""Released"",""2"",""MR100645"",""3"",""20000"",""4"",""60000"""</t>
  </si>
  <si>
    <t>=B171</t>
  </si>
  <si>
    <t>=C171</t>
  </si>
  <si>
    <t>="@@"&amp;NF(E172,"Line No.")</t>
  </si>
  <si>
    <t>="""NAV Direct"",""CRONUS JetCorp USA"",""5406"",""1"",""Released"",""2"",""MR100645"",""3"",""30000"""</t>
  </si>
  <si>
    <t>=NF(E172,"Item No.")</t>
  </si>
  <si>
    <t>=NF(E172,"Description")</t>
  </si>
  <si>
    <t>=NF(E172,"Quantity")</t>
  </si>
  <si>
    <t>=NF(E172,"Unit of Measure Code")</t>
  </si>
  <si>
    <t>=NF(E172,"Remaining Quantity")</t>
  </si>
  <si>
    <t>=B172</t>
  </si>
  <si>
    <t>=C172</t>
  </si>
  <si>
    <t>=D172</t>
  </si>
  <si>
    <t>=NL("Rows",IF(B173="@@",{""},"Prod. Order Component"),,"Prod. Order Line No.",D173,"Status",B173,"Prod. Order No.",C173)</t>
  </si>
  <si>
    <t>=B173</t>
  </si>
  <si>
    <t>=C173</t>
  </si>
  <si>
    <t>=D173</t>
  </si>
  <si>
    <t>="""NAV Direct"",""CRONUS JetCorp USA"",""5407"",""1"",""Released"",""2"",""MR100645"",""3"",""30000"",""4"",""20000"""</t>
  </si>
  <si>
    <t>=B174</t>
  </si>
  <si>
    <t>=C174</t>
  </si>
  <si>
    <t>=D174</t>
  </si>
  <si>
    <t>="""NAV Direct"",""CRONUS JetCorp USA"",""5407"",""1"",""Released"",""2"",""MR100645"",""3"",""30000"",""4"",""30000"""</t>
  </si>
  <si>
    <t>=B176</t>
  </si>
  <si>
    <t>=C176</t>
  </si>
  <si>
    <t>="@@"&amp;NF(E177,"Line No.")</t>
  </si>
  <si>
    <t>="""NAV Direct"",""CRONUS JetCorp USA"",""5406"",""1"",""Released"",""2"",""MR100645"",""3"",""40000"""</t>
  </si>
  <si>
    <t>=NF(E177,"Item No.")</t>
  </si>
  <si>
    <t>=NF(E177,"Description")</t>
  </si>
  <si>
    <t>=NF(E177,"Quantity")</t>
  </si>
  <si>
    <t>=NF(E177,"Unit of Measure Code")</t>
  </si>
  <si>
    <t>=NF(E177,"Remaining Quantity")</t>
  </si>
  <si>
    <t>=B177</t>
  </si>
  <si>
    <t>=C177</t>
  </si>
  <si>
    <t>=D177</t>
  </si>
  <si>
    <t>=NL("Rows",IF(B178="@@",{""},"Prod. Order Component"),,"Prod. Order Line No.",D178,"Status",B178,"Prod. Order No.",C178)</t>
  </si>
  <si>
    <t>=B178</t>
  </si>
  <si>
    <t>=C178</t>
  </si>
  <si>
    <t>=D178</t>
  </si>
  <si>
    <t>="""NAV Direct"",""CRONUS JetCorp USA"",""5407"",""1"",""Released"",""2"",""MR100645"",""3"",""40000"",""4"",""20000"""</t>
  </si>
  <si>
    <t>=B179</t>
  </si>
  <si>
    <t>=C179</t>
  </si>
  <si>
    <t>=D179</t>
  </si>
  <si>
    <t>="""NAV Direct"",""CRONUS JetCorp USA"",""5407"",""1"",""Released"",""2"",""MR100645"",""3"",""40000"",""4"",""30000"""</t>
  </si>
  <si>
    <t>=B180</t>
  </si>
  <si>
    <t>=C180</t>
  </si>
  <si>
    <t>=D180</t>
  </si>
  <si>
    <t>="""NAV Direct"",""CRONUS JetCorp USA"",""5407"",""1"",""Released"",""2"",""MR100645"",""3"",""40000"",""4"",""40000"""</t>
  </si>
  <si>
    <t>=B181</t>
  </si>
  <si>
    <t>=C181</t>
  </si>
  <si>
    <t>=D181</t>
  </si>
  <si>
    <t>="""NAV Direct"",""CRONUS JetCorp USA"",""5407"",""1"",""Released"",""2"",""MR100645"",""3"",""40000"",""4"",""50000"""</t>
  </si>
  <si>
    <t>="@@"&amp;NF(E184,"Status")</t>
  </si>
  <si>
    <t>="@@"&amp;NF(E184,"No.")</t>
  </si>
  <si>
    <t>="""NAV Direct"",""CRONUS JetCorp USA"",""5405"",""1"",""Released"",""2"",""MR100650"""</t>
  </si>
  <si>
    <t>=NF(E184,"No.")</t>
  </si>
  <si>
    <t>=NF(E184,"Due Date")</t>
  </si>
  <si>
    <t>=B184</t>
  </si>
  <si>
    <t>=C184</t>
  </si>
  <si>
    <t>="@@"&amp;NF(E185,"Line No.")</t>
  </si>
  <si>
    <t>=NL("Rows=3",IF(B185="@@",{""},"Prod. Order Line"),,"Status",B185,"Prod. Order No.",C185,"Link=",F185)</t>
  </si>
  <si>
    <t>=NF(E185,"Item No.")</t>
  </si>
  <si>
    <t>=NF(E185,"Description")</t>
  </si>
  <si>
    <t>=NF(E185,"Quantity")</t>
  </si>
  <si>
    <t>=NF(E185,"Unit of Measure Code")</t>
  </si>
  <si>
    <t>=NF(E185,"Remaining Quantity")</t>
  </si>
  <si>
    <t>=B185</t>
  </si>
  <si>
    <t>=C185</t>
  </si>
  <si>
    <t>=D185</t>
  </si>
  <si>
    <t>=NL("Rows",IF(B186="@@",{""},"Prod. Order Component"),,"Prod. Order Line No.",D186,"Status",B186,"Prod. Order No.",C186)</t>
  </si>
  <si>
    <t>=B186</t>
  </si>
  <si>
    <t>=C186</t>
  </si>
  <si>
    <t>=D186</t>
  </si>
  <si>
    <t>="""NAV Direct"",""CRONUS JetCorp USA"",""5407"",""1"",""Released"",""2"",""MR100650"",""3"",""10000"",""4"",""20000"""</t>
  </si>
  <si>
    <t>=B187</t>
  </si>
  <si>
    <t>=C187</t>
  </si>
  <si>
    <t>=D187</t>
  </si>
  <si>
    <t>="""NAV Direct"",""CRONUS JetCorp USA"",""5407"",""1"",""Released"",""2"",""MR100650"",""3"",""10000"",""4"",""30000"""</t>
  </si>
  <si>
    <t>=B188</t>
  </si>
  <si>
    <t>=C188</t>
  </si>
  <si>
    <t>=D188</t>
  </si>
  <si>
    <t>="""NAV Direct"",""CRONUS JetCorp USA"",""5407"",""1"",""Released"",""2"",""MR100650"",""3"",""10000"",""4"",""40000"""</t>
  </si>
  <si>
    <t>=B189</t>
  </si>
  <si>
    <t>=C189</t>
  </si>
  <si>
    <t>=D189</t>
  </si>
  <si>
    <t>="""NAV Direct"",""CRONUS JetCorp USA"",""5407"",""1"",""Released"",""2"",""MR100650"",""3"",""10000"",""4"",""50000"""</t>
  </si>
  <si>
    <t>=B190</t>
  </si>
  <si>
    <t>=C190</t>
  </si>
  <si>
    <t>=D190</t>
  </si>
  <si>
    <t>="""NAV Direct"",""CRONUS JetCorp USA"",""5407"",""1"",""Released"",""2"",""MR100650"",""3"",""10000"",""4"",""60000"""</t>
  </si>
  <si>
    <t>=B192</t>
  </si>
  <si>
    <t>=C192</t>
  </si>
  <si>
    <t>="@@"&amp;NF(E193,"Line No.")</t>
  </si>
  <si>
    <t>="""NAV Direct"",""CRONUS JetCorp USA"",""5406"",""1"",""Released"",""2"",""MR100650"",""3"",""20000"""</t>
  </si>
  <si>
    <t>=NF(E193,"Item No.")</t>
  </si>
  <si>
    <t>=NF(E193,"Description")</t>
  </si>
  <si>
    <t>=NF(E193,"Quantity")</t>
  </si>
  <si>
    <t>=NF(E193,"Unit of Measure Code")</t>
  </si>
  <si>
    <t>=NF(E193,"Remaining Quantity")</t>
  </si>
  <si>
    <t>=B193</t>
  </si>
  <si>
    <t>=C193</t>
  </si>
  <si>
    <t>=D193</t>
  </si>
  <si>
    <t>=NL("Rows",IF(B194="@@",{""},"Prod. Order Component"),,"Prod. Order Line No.",D194,"Status",B194,"Prod. Order No.",C194)</t>
  </si>
  <si>
    <t>=B194</t>
  </si>
  <si>
    <t>=C194</t>
  </si>
  <si>
    <t>=D194</t>
  </si>
  <si>
    <t>="""NAV Direct"",""CRONUS JetCorp USA"",""5407"",""1"",""Released"",""2"",""MR100650"",""3"",""20000"",""4"",""20000"""</t>
  </si>
  <si>
    <t>=B195</t>
  </si>
  <si>
    <t>=C195</t>
  </si>
  <si>
    <t>=D195</t>
  </si>
  <si>
    <t>="""NAV Direct"",""CRONUS JetCorp USA"",""5407"",""1"",""Released"",""2"",""MR100650"",""3"",""20000"",""4"",""30000"""</t>
  </si>
  <si>
    <t>=B196</t>
  </si>
  <si>
    <t>=C196</t>
  </si>
  <si>
    <t>=D196</t>
  </si>
  <si>
    <t>="""NAV Direct"",""CRONUS JetCorp USA"",""5407"",""1"",""Released"",""2"",""MR100650"",""3"",""20000"",""4"",""40000"""</t>
  </si>
  <si>
    <t>=B197</t>
  </si>
  <si>
    <t>=C197</t>
  </si>
  <si>
    <t>=D197</t>
  </si>
  <si>
    <t>="""NAV Direct"",""CRONUS JetCorp USA"",""5407"",""1"",""Released"",""2"",""MR100650"",""3"",""20000"",""4"",""50000"""</t>
  </si>
  <si>
    <t>=B198</t>
  </si>
  <si>
    <t>=C198</t>
  </si>
  <si>
    <t>=D198</t>
  </si>
  <si>
    <t>="""NAV Direct"",""CRONUS JetCorp USA"",""5407"",""1"",""Released"",""2"",""MR100650"",""3"",""20000"",""4"",""60000"""</t>
  </si>
  <si>
    <t>=B200</t>
  </si>
  <si>
    <t>=C200</t>
  </si>
  <si>
    <t>="@@"&amp;NF(E201,"Line No.")</t>
  </si>
  <si>
    <t>="""NAV Direct"",""CRONUS JetCorp USA"",""5406"",""1"",""Released"",""2"",""MR100650"",""3"",""30000"""</t>
  </si>
  <si>
    <t>=NF(E201,"Item No.")</t>
  </si>
  <si>
    <t>=NF(E201,"Description")</t>
  </si>
  <si>
    <t>=NF(E201,"Quantity")</t>
  </si>
  <si>
    <t>=NF(E201,"Unit of Measure Code")</t>
  </si>
  <si>
    <t>=NF(E201,"Remaining Quantity")</t>
  </si>
  <si>
    <t>=B201</t>
  </si>
  <si>
    <t>=C201</t>
  </si>
  <si>
    <t>=D201</t>
  </si>
  <si>
    <t>=NL("Rows",IF(B202="@@",{""},"Prod. Order Component"),,"Prod. Order Line No.",D202,"Status",B202,"Prod. Order No.",C202)</t>
  </si>
  <si>
    <t>=B202</t>
  </si>
  <si>
    <t>=C202</t>
  </si>
  <si>
    <t>=D202</t>
  </si>
  <si>
    <t>="""NAV Direct"",""CRONUS JetCorp USA"",""5407"",""1"",""Released"",""2"",""MR100650"",""3"",""30000"",""4"",""20000"""</t>
  </si>
  <si>
    <t>=B203</t>
  </si>
  <si>
    <t>=C203</t>
  </si>
  <si>
    <t>=D203</t>
  </si>
  <si>
    <t>="""NAV Direct"",""CRONUS JetCorp USA"",""5407"",""1"",""Released"",""2"",""MR100650"",""3"",""30000"",""4"",""30000"""</t>
  </si>
  <si>
    <t>=B204</t>
  </si>
  <si>
    <t>=C204</t>
  </si>
  <si>
    <t>=D204</t>
  </si>
  <si>
    <t>="""NAV Direct"",""CRONUS JetCorp USA"",""5407"",""1"",""Released"",""2"",""MR100650"",""3"",""30000"",""4"",""40000"""</t>
  </si>
  <si>
    <t>=B205</t>
  </si>
  <si>
    <t>=C205</t>
  </si>
  <si>
    <t>=D205</t>
  </si>
  <si>
    <t>="""NAV Direct"",""CRONUS JetCorp USA"",""5407"",""1"",""Released"",""2"",""MR100650"",""3"",""30000"",""4"",""50000"""</t>
  </si>
  <si>
    <t>="@@"&amp;NF(E208,"Status")</t>
  </si>
  <si>
    <t>="@@"&amp;NF(E208,"No.")</t>
  </si>
  <si>
    <t>="""NAV Direct"",""CRONUS JetCorp USA"",""5405"",""1"",""Released"",""2"",""MR100654"""</t>
  </si>
  <si>
    <t>=NF(E208,"No.")</t>
  </si>
  <si>
    <t>=NF(E208,"Due Date")</t>
  </si>
  <si>
    <t>=B208</t>
  </si>
  <si>
    <t>=C208</t>
  </si>
  <si>
    <t>="@@"&amp;NF(E209,"Line No.")</t>
  </si>
  <si>
    <t>=NL("Rows=3",IF(B209="@@",{""},"Prod. Order Line"),,"Status",B209,"Prod. Order No.",C209,"Link=",F209)</t>
  </si>
  <si>
    <t>=NF(E209,"Item No.")</t>
  </si>
  <si>
    <t>=NF(E209,"Description")</t>
  </si>
  <si>
    <t>=NF(E209,"Quantity")</t>
  </si>
  <si>
    <t>=NF(E209,"Unit of Measure Code")</t>
  </si>
  <si>
    <t>=NF(E209,"Remaining Quantity")</t>
  </si>
  <si>
    <t>=B209</t>
  </si>
  <si>
    <t>=C209</t>
  </si>
  <si>
    <t>=D209</t>
  </si>
  <si>
    <t>=NL("Rows",IF(B210="@@",{""},"Prod. Order Component"),,"Prod. Order Line No.",D210,"Status",B210,"Prod. Order No.",C210)</t>
  </si>
  <si>
    <t>=B210</t>
  </si>
  <si>
    <t>=C210</t>
  </si>
  <si>
    <t>=D210</t>
  </si>
  <si>
    <t>="""NAV Direct"",""CRONUS JetCorp USA"",""5407"",""1"",""Released"",""2"",""MR100654"",""3"",""10000"",""4"",""20000"""</t>
  </si>
  <si>
    <t>=B211</t>
  </si>
  <si>
    <t>=C211</t>
  </si>
  <si>
    <t>=D211</t>
  </si>
  <si>
    <t>="""NAV Direct"",""CRONUS JetCorp USA"",""5407"",""1"",""Released"",""2"",""MR100654"",""3"",""10000"",""4"",""30000"""</t>
  </si>
  <si>
    <t>="@@"&amp;NF(E214,"Status")</t>
  </si>
  <si>
    <t>="@@"&amp;NF(E214,"No.")</t>
  </si>
  <si>
    <t>="""NAV Direct"",""CRONUS JetCorp USA"",""5405"",""1"",""Released"",""2"",""MR100661"""</t>
  </si>
  <si>
    <t>=NF(E214,"No.")</t>
  </si>
  <si>
    <t>=NF(E214,"Due Date")</t>
  </si>
  <si>
    <t>=B214</t>
  </si>
  <si>
    <t>=C214</t>
  </si>
  <si>
    <t>="@@"&amp;NF(E215,"Line No.")</t>
  </si>
  <si>
    <t>=NL("Rows=3",IF(B215="@@",{""},"Prod. Order Line"),,"Status",B215,"Prod. Order No.",C215,"Link=",F215)</t>
  </si>
  <si>
    <t>=NF(E215,"Item No.")</t>
  </si>
  <si>
    <t>=NF(E215,"Description")</t>
  </si>
  <si>
    <t>=NF(E215,"Quantity")</t>
  </si>
  <si>
    <t>=NF(E215,"Unit of Measure Code")</t>
  </si>
  <si>
    <t>=NF(E215,"Remaining Quantity")</t>
  </si>
  <si>
    <t>=B215</t>
  </si>
  <si>
    <t>=C215</t>
  </si>
  <si>
    <t>=D215</t>
  </si>
  <si>
    <t>=NL("Rows",IF(B216="@@",{""},"Prod. Order Component"),,"Prod. Order Line No.",D216,"Status",B216,"Prod. Order No.",C216)</t>
  </si>
  <si>
    <t>=B216</t>
  </si>
  <si>
    <t>=C216</t>
  </si>
  <si>
    <t>=D216</t>
  </si>
  <si>
    <t>="""NAV Direct"",""CRONUS JetCorp USA"",""5407"",""1"",""Released"",""2"",""MR100661"",""3"",""10000"",""4"",""20000"""</t>
  </si>
  <si>
    <t>=B217</t>
  </si>
  <si>
    <t>=C217</t>
  </si>
  <si>
    <t>=D217</t>
  </si>
  <si>
    <t>="""NAV Direct"",""CRONUS JetCorp USA"",""5407"",""1"",""Released"",""2"",""MR100661"",""3"",""10000"",""4"",""30000"""</t>
  </si>
  <si>
    <t>=B218</t>
  </si>
  <si>
    <t>=C218</t>
  </si>
  <si>
    <t>=D218</t>
  </si>
  <si>
    <t>="""NAV Direct"",""CRONUS JetCorp USA"",""5407"",""1"",""Released"",""2"",""MR100661"",""3"",""10000"",""4"",""40000"""</t>
  </si>
  <si>
    <t>=B219</t>
  </si>
  <si>
    <t>=C219</t>
  </si>
  <si>
    <t>=D219</t>
  </si>
  <si>
    <t>="""NAV Direct"",""CRONUS JetCorp USA"",""5407"",""1"",""Released"",""2"",""MR100661"",""3"",""10000"",""4"",""50000"""</t>
  </si>
  <si>
    <t>=B221</t>
  </si>
  <si>
    <t>=C221</t>
  </si>
  <si>
    <t>="@@"&amp;NF(E222,"Line No.")</t>
  </si>
  <si>
    <t>="""NAV Direct"",""CRONUS JetCorp USA"",""5406"",""1"",""Released"",""2"",""MR100661"",""3"",""20000"""</t>
  </si>
  <si>
    <t>=NF(E222,"Item No.")</t>
  </si>
  <si>
    <t>=NF(E222,"Description")</t>
  </si>
  <si>
    <t>=NF(E222,"Quantity")</t>
  </si>
  <si>
    <t>=NF(E222,"Unit of Measure Code")</t>
  </si>
  <si>
    <t>=NF(E222,"Remaining Quantity")</t>
  </si>
  <si>
    <t>=B222</t>
  </si>
  <si>
    <t>=C222</t>
  </si>
  <si>
    <t>=D222</t>
  </si>
  <si>
    <t>=NL("Rows",IF(B223="@@",{""},"Prod. Order Component"),,"Prod. Order Line No.",D223,"Status",B223,"Prod. Order No.",C223)</t>
  </si>
  <si>
    <t>=B223</t>
  </si>
  <si>
    <t>=C223</t>
  </si>
  <si>
    <t>=D223</t>
  </si>
  <si>
    <t>="""NAV Direct"",""CRONUS JetCorp USA"",""5407"",""1"",""Released"",""2"",""MR100661"",""3"",""20000"",""4"",""20000"""</t>
  </si>
  <si>
    <t>=B224</t>
  </si>
  <si>
    <t>=C224</t>
  </si>
  <si>
    <t>=D224</t>
  </si>
  <si>
    <t>="""NAV Direct"",""CRONUS JetCorp USA"",""5407"",""1"",""Released"",""2"",""MR100661"",""3"",""20000"",""4"",""30000"""</t>
  </si>
  <si>
    <t>=B225</t>
  </si>
  <si>
    <t>=C225</t>
  </si>
  <si>
    <t>=D225</t>
  </si>
  <si>
    <t>="""NAV Direct"",""CRONUS JetCorp USA"",""5407"",""1"",""Released"",""2"",""MR100661"",""3"",""20000"",""4"",""40000"""</t>
  </si>
  <si>
    <t>=B226</t>
  </si>
  <si>
    <t>=C226</t>
  </si>
  <si>
    <t>=D226</t>
  </si>
  <si>
    <t>="""NAV Direct"",""CRONUS JetCorp USA"",""5407"",""1"",""Released"",""2"",""MR100661"",""3"",""20000"",""4"",""50000"""</t>
  </si>
  <si>
    <t>=B227</t>
  </si>
  <si>
    <t>=C227</t>
  </si>
  <si>
    <t>=D227</t>
  </si>
  <si>
    <t>="""NAV Direct"",""CRONUS JetCorp USA"",""5407"",""1"",""Released"",""2"",""MR100661"",""3"",""20000"",""4"",""60000"""</t>
  </si>
  <si>
    <t>=B229</t>
  </si>
  <si>
    <t>=C229</t>
  </si>
  <si>
    <t>="@@"&amp;NF(E230,"Line No.")</t>
  </si>
  <si>
    <t>="""NAV Direct"",""CRONUS JetCorp USA"",""5406"",""1"",""Released"",""2"",""MR100661"",""3"",""30000"""</t>
  </si>
  <si>
    <t>=NF(E230,"Item No.")</t>
  </si>
  <si>
    <t>=NF(E230,"Description")</t>
  </si>
  <si>
    <t>=NF(E230,"Quantity")</t>
  </si>
  <si>
    <t>=NF(E230,"Unit of Measure Code")</t>
  </si>
  <si>
    <t>=NF(E230,"Remaining Quantity")</t>
  </si>
  <si>
    <t>=B230</t>
  </si>
  <si>
    <t>=C230</t>
  </si>
  <si>
    <t>=D230</t>
  </si>
  <si>
    <t>=NL("Rows",IF(B231="@@",{""},"Prod. Order Component"),,"Prod. Order Line No.",D231,"Status",B231,"Prod. Order No.",C231)</t>
  </si>
  <si>
    <t>=B231</t>
  </si>
  <si>
    <t>=C231</t>
  </si>
  <si>
    <t>=D231</t>
  </si>
  <si>
    <t>="""NAV Direct"",""CRONUS JetCorp USA"",""5407"",""1"",""Released"",""2"",""MR100661"",""3"",""30000"",""4"",""20000"""</t>
  </si>
  <si>
    <t>=B232</t>
  </si>
  <si>
    <t>=C232</t>
  </si>
  <si>
    <t>=D232</t>
  </si>
  <si>
    <t>="""NAV Direct"",""CRONUS JetCorp USA"",""5407"",""1"",""Released"",""2"",""MR100661"",""3"",""30000"",""4"",""30000"""</t>
  </si>
  <si>
    <t>="@@"&amp;NF(E235,"Status")</t>
  </si>
  <si>
    <t>="@@"&amp;NF(E235,"No.")</t>
  </si>
  <si>
    <t>="""NAV Direct"",""CRONUS JetCorp USA"",""5405"",""1"",""Released"",""2"",""MR100655"""</t>
  </si>
  <si>
    <t>=NF(E235,"No.")</t>
  </si>
  <si>
    <t>=NF(E235,"Due Date")</t>
  </si>
  <si>
    <t>=B235</t>
  </si>
  <si>
    <t>=C235</t>
  </si>
  <si>
    <t>="@@"&amp;NF(E236,"Line No.")</t>
  </si>
  <si>
    <t>=NL("Rows=3",IF(B236="@@",{""},"Prod. Order Line"),,"Status",B236,"Prod. Order No.",C236,"Link=",F236)</t>
  </si>
  <si>
    <t>=NF(E236,"Item No.")</t>
  </si>
  <si>
    <t>=NF(E236,"Description")</t>
  </si>
  <si>
    <t>=NF(E236,"Quantity")</t>
  </si>
  <si>
    <t>=NF(E236,"Unit of Measure Code")</t>
  </si>
  <si>
    <t>=NF(E236,"Remaining Quantity")</t>
  </si>
  <si>
    <t>=B236</t>
  </si>
  <si>
    <t>=C236</t>
  </si>
  <si>
    <t>=D236</t>
  </si>
  <si>
    <t>=NL("Rows",IF(B237="@@",{""},"Prod. Order Component"),,"Prod. Order Line No.",D237,"Status",B237,"Prod. Order No.",C237)</t>
  </si>
  <si>
    <t>=B237</t>
  </si>
  <si>
    <t>=C237</t>
  </si>
  <si>
    <t>=D237</t>
  </si>
  <si>
    <t>="""NAV Direct"",""CRONUS JetCorp USA"",""5407"",""1"",""Released"",""2"",""MR100655"",""3"",""10000"",""4"",""20000"""</t>
  </si>
  <si>
    <t>=B238</t>
  </si>
  <si>
    <t>=C238</t>
  </si>
  <si>
    <t>=D238</t>
  </si>
  <si>
    <t>="""NAV Direct"",""CRONUS JetCorp USA"",""5407"",""1"",""Released"",""2"",""MR100655"",""3"",""10000"",""4"",""30000"""</t>
  </si>
  <si>
    <t>=B239</t>
  </si>
  <si>
    <t>=C239</t>
  </si>
  <si>
    <t>=D239</t>
  </si>
  <si>
    <t>="""NAV Direct"",""CRONUS JetCorp USA"",""5407"",""1"",""Released"",""2"",""MR100655"",""3"",""10000"",""4"",""40000"""</t>
  </si>
  <si>
    <t>=B240</t>
  </si>
  <si>
    <t>=C240</t>
  </si>
  <si>
    <t>=D240</t>
  </si>
  <si>
    <t>="""NAV Direct"",""CRONUS JetCorp USA"",""5407"",""1"",""Released"",""2"",""MR100655"",""3"",""10000"",""4"",""50000"""</t>
  </si>
  <si>
    <t>=B241</t>
  </si>
  <si>
    <t>=C241</t>
  </si>
  <si>
    <t>=D241</t>
  </si>
  <si>
    <t>="""NAV Direct"",""CRONUS JetCorp USA"",""5407"",""1"",""Released"",""2"",""MR100655"",""3"",""10000"",""4"",""60000"""</t>
  </si>
  <si>
    <t>=B243</t>
  </si>
  <si>
    <t>=C243</t>
  </si>
  <si>
    <t>="@@"&amp;NF(E244,"Line No.")</t>
  </si>
  <si>
    <t>="""NAV Direct"",""CRONUS JetCorp USA"",""5406"",""1"",""Released"",""2"",""MR100655"",""3"",""20000"""</t>
  </si>
  <si>
    <t>=NF(E244,"Item No.")</t>
  </si>
  <si>
    <t>=NF(E244,"Description")</t>
  </si>
  <si>
    <t>=NF(E244,"Quantity")</t>
  </si>
  <si>
    <t>=NF(E244,"Unit of Measure Code")</t>
  </si>
  <si>
    <t>=NF(E244,"Remaining Quantity")</t>
  </si>
  <si>
    <t>=B244</t>
  </si>
  <si>
    <t>=C244</t>
  </si>
  <si>
    <t>=D244</t>
  </si>
  <si>
    <t>=NL("Rows",IF(B245="@@",{""},"Prod. Order Component"),,"Prod. Order Line No.",D245,"Status",B245,"Prod. Order No.",C245)</t>
  </si>
  <si>
    <t>=B245</t>
  </si>
  <si>
    <t>=C245</t>
  </si>
  <si>
    <t>=D245</t>
  </si>
  <si>
    <t>="""NAV Direct"",""CRONUS JetCorp USA"",""5407"",""1"",""Released"",""2"",""MR100655"",""3"",""20000"",""4"",""20000"""</t>
  </si>
  <si>
    <t>=B246</t>
  </si>
  <si>
    <t>=C246</t>
  </si>
  <si>
    <t>=D246</t>
  </si>
  <si>
    <t>="""NAV Direct"",""CRONUS JetCorp USA"",""5407"",""1"",""Released"",""2"",""MR100655"",""3"",""20000"",""4"",""30000"""</t>
  </si>
  <si>
    <t>=B247</t>
  </si>
  <si>
    <t>=C247</t>
  </si>
  <si>
    <t>=D247</t>
  </si>
  <si>
    <t>="""NAV Direct"",""CRONUS JetCorp USA"",""5407"",""1"",""Released"",""2"",""MR100655"",""3"",""20000"",""4"",""40000"""</t>
  </si>
  <si>
    <t>=B248</t>
  </si>
  <si>
    <t>=C248</t>
  </si>
  <si>
    <t>=D248</t>
  </si>
  <si>
    <t>="""NAV Direct"",""CRONUS JetCorp USA"",""5407"",""1"",""Released"",""2"",""MR100655"",""3"",""20000"",""4"",""50000"""</t>
  </si>
  <si>
    <t>=B250</t>
  </si>
  <si>
    <t>=C250</t>
  </si>
  <si>
    <t>="@@"&amp;NF(E251,"Line No.")</t>
  </si>
  <si>
    <t>="""NAV Direct"",""CRONUS JetCorp USA"",""5406"",""1"",""Released"",""2"",""MR100655"",""3"",""30000"""</t>
  </si>
  <si>
    <t>=NF(E251,"Item No.")</t>
  </si>
  <si>
    <t>=NF(E251,"Description")</t>
  </si>
  <si>
    <t>=NF(E251,"Quantity")</t>
  </si>
  <si>
    <t>=NF(E251,"Unit of Measure Code")</t>
  </si>
  <si>
    <t>=NF(E251,"Remaining Quantity")</t>
  </si>
  <si>
    <t>=B251</t>
  </si>
  <si>
    <t>=C251</t>
  </si>
  <si>
    <t>=D251</t>
  </si>
  <si>
    <t>=NL("Rows",IF(B252="@@",{""},"Prod. Order Component"),,"Prod. Order Line No.",D252,"Status",B252,"Prod. Order No.",C252)</t>
  </si>
  <si>
    <t>=B252</t>
  </si>
  <si>
    <t>=C252</t>
  </si>
  <si>
    <t>=D252</t>
  </si>
  <si>
    <t>="""NAV Direct"",""CRONUS JetCorp USA"",""5407"",""1"",""Released"",""2"",""MR100655"",""3"",""30000"",""4"",""20000"""</t>
  </si>
  <si>
    <t>=B253</t>
  </si>
  <si>
    <t>=C253</t>
  </si>
  <si>
    <t>=D253</t>
  </si>
  <si>
    <t>="""NAV Direct"",""CRONUS JetCorp USA"",""5407"",""1"",""Released"",""2"",""MR100655"",""3"",""30000"",""4"",""30000"""</t>
  </si>
  <si>
    <t>=B254</t>
  </si>
  <si>
    <t>=C254</t>
  </si>
  <si>
    <t>=D254</t>
  </si>
  <si>
    <t>="""NAV Direct"",""CRONUS JetCorp USA"",""5407"",""1"",""Released"",""2"",""MR100655"",""3"",""30000"",""4"",""40000"""</t>
  </si>
  <si>
    <t>=B255</t>
  </si>
  <si>
    <t>=C255</t>
  </si>
  <si>
    <t>=D255</t>
  </si>
  <si>
    <t>="""NAV Direct"",""CRONUS JetCorp USA"",""5407"",""1"",""Released"",""2"",""MR100655"",""3"",""30000"",""4"",""50000"""</t>
  </si>
  <si>
    <t>=B256</t>
  </si>
  <si>
    <t>=C256</t>
  </si>
  <si>
    <t>=D256</t>
  </si>
  <si>
    <t>="""NAV Direct"",""CRONUS JetCorp USA"",""5407"",""1"",""Released"",""2"",""MR100655"",""3"",""30000"",""4"",""60000"""</t>
  </si>
  <si>
    <t>="@@"&amp;NF(E259,"Status")</t>
  </si>
  <si>
    <t>="@@"&amp;NF(E259,"No.")</t>
  </si>
  <si>
    <t>="""NAV Direct"",""CRONUS JetCorp USA"",""5405"",""1"",""Released"",""2"",""MR100662"""</t>
  </si>
  <si>
    <t>=NF(E259,"No.")</t>
  </si>
  <si>
    <t>=NF(E259,"Due Date")</t>
  </si>
  <si>
    <t>=B259</t>
  </si>
  <si>
    <t>=C259</t>
  </si>
  <si>
    <t>="@@"&amp;NF(E260,"Line No.")</t>
  </si>
  <si>
    <t>=NL("Rows=3",IF(B260="@@",{""},"Prod. Order Line"),,"Status",B260,"Prod. Order No.",C260,"Link=",F260)</t>
  </si>
  <si>
    <t>=NF(E260,"Item No.")</t>
  </si>
  <si>
    <t>=NF(E260,"Description")</t>
  </si>
  <si>
    <t>=NF(E260,"Quantity")</t>
  </si>
  <si>
    <t>=NF(E260,"Unit of Measure Code")</t>
  </si>
  <si>
    <t>=NF(E260,"Remaining Quantity")</t>
  </si>
  <si>
    <t>=B260</t>
  </si>
  <si>
    <t>=C260</t>
  </si>
  <si>
    <t>=D260</t>
  </si>
  <si>
    <t>=NL("Rows",IF(B261="@@",{""},"Prod. Order Component"),,"Prod. Order Line No.",D261,"Status",B261,"Prod. Order No.",C261)</t>
  </si>
  <si>
    <t>=B261</t>
  </si>
  <si>
    <t>=C261</t>
  </si>
  <si>
    <t>=D261</t>
  </si>
  <si>
    <t>="""NAV Direct"",""CRONUS JetCorp USA"",""5407"",""1"",""Released"",""2"",""MR100662"",""3"",""10000"",""4"",""20000"""</t>
  </si>
  <si>
    <t>=B262</t>
  </si>
  <si>
    <t>=C262</t>
  </si>
  <si>
    <t>=D262</t>
  </si>
  <si>
    <t>="""NAV Direct"",""CRONUS JetCorp USA"",""5407"",""1"",""Released"",""2"",""MR100662"",""3"",""10000"",""4"",""30000"""</t>
  </si>
  <si>
    <t>=B264</t>
  </si>
  <si>
    <t>=C264</t>
  </si>
  <si>
    <t>="@@"&amp;NF(E265,"Line No.")</t>
  </si>
  <si>
    <t>="""NAV Direct"",""CRONUS JetCorp USA"",""5406"",""1"",""Released"",""2"",""MR100662"",""3"",""20000"""</t>
  </si>
  <si>
    <t>=NF(E265,"Item No.")</t>
  </si>
  <si>
    <t>=NF(E265,"Description")</t>
  </si>
  <si>
    <t>=NF(E265,"Quantity")</t>
  </si>
  <si>
    <t>=NF(E265,"Unit of Measure Code")</t>
  </si>
  <si>
    <t>=NF(E265,"Remaining Quantity")</t>
  </si>
  <si>
    <t>=B265</t>
  </si>
  <si>
    <t>=C265</t>
  </si>
  <si>
    <t>=D265</t>
  </si>
  <si>
    <t>=NL("Rows",IF(B266="@@",{""},"Prod. Order Component"),,"Prod. Order Line No.",D266,"Status",B266,"Prod. Order No.",C266)</t>
  </si>
  <si>
    <t>=B266</t>
  </si>
  <si>
    <t>=C266</t>
  </si>
  <si>
    <t>=D266</t>
  </si>
  <si>
    <t>="""NAV Direct"",""CRONUS JetCorp USA"",""5407"",""1"",""Released"",""2"",""MR100662"",""3"",""20000"",""4"",""20000"""</t>
  </si>
  <si>
    <t>=B267</t>
  </si>
  <si>
    <t>=C267</t>
  </si>
  <si>
    <t>=D267</t>
  </si>
  <si>
    <t>="""NAV Direct"",""CRONUS JetCorp USA"",""5407"",""1"",""Released"",""2"",""MR100662"",""3"",""20000"",""4"",""30000"""</t>
  </si>
  <si>
    <t>=B268</t>
  </si>
  <si>
    <t>=C268</t>
  </si>
  <si>
    <t>=D268</t>
  </si>
  <si>
    <t>="""NAV Direct"",""CRONUS JetCorp USA"",""5407"",""1"",""Released"",""2"",""MR100662"",""3"",""20000"",""4"",""40000"""</t>
  </si>
  <si>
    <t>=B269</t>
  </si>
  <si>
    <t>=C269</t>
  </si>
  <si>
    <t>=D269</t>
  </si>
  <si>
    <t>="""NAV Direct"",""CRONUS JetCorp USA"",""5407"",""1"",""Released"",""2"",""MR100662"",""3"",""20000"",""4"",""50000"""</t>
  </si>
  <si>
    <t>=B270</t>
  </si>
  <si>
    <t>=C270</t>
  </si>
  <si>
    <t>=D270</t>
  </si>
  <si>
    <t>="""NAV Direct"",""CRONUS JetCorp USA"",""5407"",""1"",""Released"",""2"",""MR100662"",""3"",""20000"",""4"",""60000"""</t>
  </si>
  <si>
    <t>="@@"&amp;NF(E273,"Status")</t>
  </si>
  <si>
    <t>="@@"&amp;NF(E273,"No.")</t>
  </si>
  <si>
    <t>="""NAV Direct"",""CRONUS JetCorp USA"",""5405"",""1"",""Released"",""2"",""MR100657"""</t>
  </si>
  <si>
    <t>=NF(E273,"No.")</t>
  </si>
  <si>
    <t>=NF(E273,"Due Date")</t>
  </si>
  <si>
    <t>=B273</t>
  </si>
  <si>
    <t>=C273</t>
  </si>
  <si>
    <t>="@@"&amp;NF(E274,"Line No.")</t>
  </si>
  <si>
    <t>=NL("Rows=3",IF(B274="@@",{""},"Prod. Order Line"),,"Status",B274,"Prod. Order No.",C274,"Link=",F274)</t>
  </si>
  <si>
    <t>=NF(E274,"Item No.")</t>
  </si>
  <si>
    <t>=NF(E274,"Description")</t>
  </si>
  <si>
    <t>=NF(E274,"Quantity")</t>
  </si>
  <si>
    <t>=NF(E274,"Unit of Measure Code")</t>
  </si>
  <si>
    <t>=NF(E274,"Remaining Quantity")</t>
  </si>
  <si>
    <t>=B274</t>
  </si>
  <si>
    <t>=C274</t>
  </si>
  <si>
    <t>=D274</t>
  </si>
  <si>
    <t>=NL("Rows",IF(B275="@@",{""},"Prod. Order Component"),,"Prod. Order Line No.",D275,"Status",B275,"Prod. Order No.",C275)</t>
  </si>
  <si>
    <t>=B275</t>
  </si>
  <si>
    <t>=C275</t>
  </si>
  <si>
    <t>=D275</t>
  </si>
  <si>
    <t>="""NAV Direct"",""CRONUS JetCorp USA"",""5407"",""1"",""Released"",""2"",""MR100657"",""3"",""10000"",""4"",""20000"""</t>
  </si>
  <si>
    <t>=B276</t>
  </si>
  <si>
    <t>=C276</t>
  </si>
  <si>
    <t>=D276</t>
  </si>
  <si>
    <t>="""NAV Direct"",""CRONUS JetCorp USA"",""5407"",""1"",""Released"",""2"",""MR100657"",""3"",""10000"",""4"",""30000"""</t>
  </si>
  <si>
    <t>=B277</t>
  </si>
  <si>
    <t>=C277</t>
  </si>
  <si>
    <t>=D277</t>
  </si>
  <si>
    <t>="""NAV Direct"",""CRONUS JetCorp USA"",""5407"",""1"",""Released"",""2"",""MR100657"",""3"",""10000"",""4"",""40000"""</t>
  </si>
  <si>
    <t>=B278</t>
  </si>
  <si>
    <t>=C278</t>
  </si>
  <si>
    <t>=D278</t>
  </si>
  <si>
    <t>="""NAV Direct"",""CRONUS JetCorp USA"",""5407"",""1"",""Released"",""2"",""MR100657"",""3"",""10000"",""4"",""50000"""</t>
  </si>
  <si>
    <t>="@@"&amp;NF(E281,"Status")</t>
  </si>
  <si>
    <t>="@@"&amp;NF(E281,"No.")</t>
  </si>
  <si>
    <t>="""NAV Direct"",""CRONUS JetCorp USA"",""5405"",""1"",""Released"",""2"",""MR100658"""</t>
  </si>
  <si>
    <t>=NF(E281,"No.")</t>
  </si>
  <si>
    <t>=NF(E281,"Due Date")</t>
  </si>
  <si>
    <t>=B281</t>
  </si>
  <si>
    <t>=C281</t>
  </si>
  <si>
    <t>="@@"&amp;NF(E282,"Line No.")</t>
  </si>
  <si>
    <t>=NL("Rows=3",IF(B282="@@",{""},"Prod. Order Line"),,"Status",B282,"Prod. Order No.",C282,"Link=",F282)</t>
  </si>
  <si>
    <t>=NF(E282,"Item No.")</t>
  </si>
  <si>
    <t>=NF(E282,"Description")</t>
  </si>
  <si>
    <t>=NF(E282,"Quantity")</t>
  </si>
  <si>
    <t>=NF(E282,"Unit of Measure Code")</t>
  </si>
  <si>
    <t>=NF(E282,"Remaining Quantity")</t>
  </si>
  <si>
    <t>=B282</t>
  </si>
  <si>
    <t>=C282</t>
  </si>
  <si>
    <t>=D282</t>
  </si>
  <si>
    <t>=NL("Rows",IF(B283="@@",{""},"Prod. Order Component"),,"Prod. Order Line No.",D283,"Status",B283,"Prod. Order No.",C283)</t>
  </si>
  <si>
    <t>=B283</t>
  </si>
  <si>
    <t>=C283</t>
  </si>
  <si>
    <t>=D283</t>
  </si>
  <si>
    <t>="""NAV Direct"",""CRONUS JetCorp USA"",""5407"",""1"",""Released"",""2"",""MR100658"",""3"",""10000"",""4"",""20000"""</t>
  </si>
  <si>
    <t>=B284</t>
  </si>
  <si>
    <t>=C284</t>
  </si>
  <si>
    <t>=D284</t>
  </si>
  <si>
    <t>="""NAV Direct"",""CRONUS JetCorp USA"",""5407"",""1"",""Released"",""2"",""MR100658"",""3"",""10000"",""4"",""30000"""</t>
  </si>
  <si>
    <t>=B285</t>
  </si>
  <si>
    <t>=C285</t>
  </si>
  <si>
    <t>=D285</t>
  </si>
  <si>
    <t>="""NAV Direct"",""CRONUS JetCorp USA"",""5407"",""1"",""Released"",""2"",""MR100658"",""3"",""10000"",""4"",""40000"""</t>
  </si>
  <si>
    <t>=B286</t>
  </si>
  <si>
    <t>=C286</t>
  </si>
  <si>
    <t>=D286</t>
  </si>
  <si>
    <t>="""NAV Direct"",""CRONUS JetCorp USA"",""5407"",""1"",""Released"",""2"",""MR100658"",""3"",""10000"",""4"",""50000"""</t>
  </si>
  <si>
    <t>=B287</t>
  </si>
  <si>
    <t>=C287</t>
  </si>
  <si>
    <t>=D287</t>
  </si>
  <si>
    <t>="""NAV Direct"",""CRONUS JetCorp USA"",""5407"",""1"",""Released"",""2"",""MR100658"",""3"",""10000"",""4"",""60000"""</t>
  </si>
  <si>
    <t>=B289</t>
  </si>
  <si>
    <t>=C289</t>
  </si>
  <si>
    <t>="@@"&amp;NF(E290,"Line No.")</t>
  </si>
  <si>
    <t>="""NAV Direct"",""CRONUS JetCorp USA"",""5406"",""1"",""Released"",""2"",""MR100658"",""3"",""20000"""</t>
  </si>
  <si>
    <t>=NF(E290,"Item No.")</t>
  </si>
  <si>
    <t>=NF(E290,"Description")</t>
  </si>
  <si>
    <t>=NF(E290,"Quantity")</t>
  </si>
  <si>
    <t>=NF(E290,"Unit of Measure Code")</t>
  </si>
  <si>
    <t>=NF(E290,"Remaining Quantity")</t>
  </si>
  <si>
    <t>=B290</t>
  </si>
  <si>
    <t>=C290</t>
  </si>
  <si>
    <t>=D290</t>
  </si>
  <si>
    <t>=NL("Rows",IF(B291="@@",{""},"Prod. Order Component"),,"Prod. Order Line No.",D291,"Status",B291,"Prod. Order No.",C291)</t>
  </si>
  <si>
    <t>=B291</t>
  </si>
  <si>
    <t>=C291</t>
  </si>
  <si>
    <t>=D291</t>
  </si>
  <si>
    <t>="""NAV Direct"",""CRONUS JetCorp USA"",""5407"",""1"",""Released"",""2"",""MR100658"",""3"",""20000"",""4"",""20000"""</t>
  </si>
  <si>
    <t>=B292</t>
  </si>
  <si>
    <t>=C292</t>
  </si>
  <si>
    <t>=D292</t>
  </si>
  <si>
    <t>="""NAV Direct"",""CRONUS JetCorp USA"",""5407"",""1"",""Released"",""2"",""MR100658"",""3"",""20000"",""4"",""30000"""</t>
  </si>
  <si>
    <t>=B293</t>
  </si>
  <si>
    <t>=C293</t>
  </si>
  <si>
    <t>=D293</t>
  </si>
  <si>
    <t>="""NAV Direct"",""CRONUS JetCorp USA"",""5407"",""1"",""Released"",""2"",""MR100658"",""3"",""20000"",""4"",""40000"""</t>
  </si>
  <si>
    <t>=B294</t>
  </si>
  <si>
    <t>=C294</t>
  </si>
  <si>
    <t>=D294</t>
  </si>
  <si>
    <t>="""NAV Direct"",""CRONUS JetCorp USA"",""5407"",""1"",""Released"",""2"",""MR100658"",""3"",""20000"",""4"",""50000"""</t>
  </si>
  <si>
    <t>=B295</t>
  </si>
  <si>
    <t>=C295</t>
  </si>
  <si>
    <t>=D295</t>
  </si>
  <si>
    <t>="""NAV Direct"",""CRONUS JetCorp USA"",""5407"",""1"",""Released"",""2"",""MR100658"",""3"",""20000"",""4"",""60000"""</t>
  </si>
  <si>
    <t>=B297</t>
  </si>
  <si>
    <t>=C297</t>
  </si>
  <si>
    <t>="@@"&amp;NF(E298,"Line No.")</t>
  </si>
  <si>
    <t>="""NAV Direct"",""CRONUS JetCorp USA"",""5406"",""1"",""Released"",""2"",""MR100658"",""3"",""30000"""</t>
  </si>
  <si>
    <t>=NF(E298,"Item No.")</t>
  </si>
  <si>
    <t>=NF(E298,"Description")</t>
  </si>
  <si>
    <t>=NF(E298,"Quantity")</t>
  </si>
  <si>
    <t>=NF(E298,"Unit of Measure Code")</t>
  </si>
  <si>
    <t>=NF(E298,"Remaining Quantity")</t>
  </si>
  <si>
    <t>=B298</t>
  </si>
  <si>
    <t>=C298</t>
  </si>
  <si>
    <t>=D298</t>
  </si>
  <si>
    <t>=NL("Rows",IF(B299="@@",{""},"Prod. Order Component"),,"Prod. Order Line No.",D299,"Status",B299,"Prod. Order No.",C299)</t>
  </si>
  <si>
    <t>=B299</t>
  </si>
  <si>
    <t>=C299</t>
  </si>
  <si>
    <t>=D299</t>
  </si>
  <si>
    <t>="""NAV Direct"",""CRONUS JetCorp USA"",""5407"",""1"",""Released"",""2"",""MR100658"",""3"",""30000"",""4"",""20000"""</t>
  </si>
  <si>
    <t>=B300</t>
  </si>
  <si>
    <t>=C300</t>
  </si>
  <si>
    <t>=D300</t>
  </si>
  <si>
    <t>="""NAV Direct"",""CRONUS JetCorp USA"",""5407"",""1"",""Released"",""2"",""MR100658"",""3"",""30000"",""4"",""30000"""</t>
  </si>
  <si>
    <t>=B301</t>
  </si>
  <si>
    <t>=C301</t>
  </si>
  <si>
    <t>=D301</t>
  </si>
  <si>
    <t>="""NAV Direct"",""CRONUS JetCorp USA"",""5407"",""1"",""Released"",""2"",""MR100658"",""3"",""30000"",""4"",""40000"""</t>
  </si>
  <si>
    <t>=B302</t>
  </si>
  <si>
    <t>=C302</t>
  </si>
  <si>
    <t>=D302</t>
  </si>
  <si>
    <t>="""NAV Direct"",""CRONUS JetCorp USA"",""5407"",""1"",""Released"",""2"",""MR100658"",""3"",""30000"",""4"",""50000"""</t>
  </si>
  <si>
    <t>=B303</t>
  </si>
  <si>
    <t>=C303</t>
  </si>
  <si>
    <t>=D303</t>
  </si>
  <si>
    <t>="""NAV Direct"",""CRONUS JetCorp USA"",""5407"",""1"",""Released"",""2"",""MR100658"",""3"",""30000"",""4"",""60000"""</t>
  </si>
  <si>
    <t>=B305</t>
  </si>
  <si>
    <t>=C305</t>
  </si>
  <si>
    <t>="@@"&amp;NF(E306,"Line No.")</t>
  </si>
  <si>
    <t>="""NAV Direct"",""CRONUS JetCorp USA"",""5406"",""1"",""Released"",""2"",""MR100658"",""3"",""40000"""</t>
  </si>
  <si>
    <t>=NF(E306,"Item No.")</t>
  </si>
  <si>
    <t>=NF(E306,"Description")</t>
  </si>
  <si>
    <t>=NF(E306,"Quantity")</t>
  </si>
  <si>
    <t>=NF(E306,"Unit of Measure Code")</t>
  </si>
  <si>
    <t>=NF(E306,"Remaining Quantity")</t>
  </si>
  <si>
    <t>=B306</t>
  </si>
  <si>
    <t>=C306</t>
  </si>
  <si>
    <t>=D306</t>
  </si>
  <si>
    <t>=NL("Rows",IF(B307="@@",{""},"Prod. Order Component"),,"Prod. Order Line No.",D307,"Status",B307,"Prod. Order No.",C307)</t>
  </si>
  <si>
    <t>=B307</t>
  </si>
  <si>
    <t>=C307</t>
  </si>
  <si>
    <t>=D307</t>
  </si>
  <si>
    <t>="""NAV Direct"",""CRONUS JetCorp USA"",""5407"",""1"",""Released"",""2"",""MR100658"",""3"",""40000"",""4"",""20000"""</t>
  </si>
  <si>
    <t>=B308</t>
  </si>
  <si>
    <t>=C308</t>
  </si>
  <si>
    <t>=D308</t>
  </si>
  <si>
    <t>="""NAV Direct"",""CRONUS JetCorp USA"",""5407"",""1"",""Released"",""2"",""MR100658"",""3"",""40000"",""4"",""30000"""</t>
  </si>
  <si>
    <t>=B309</t>
  </si>
  <si>
    <t>=C309</t>
  </si>
  <si>
    <t>=D309</t>
  </si>
  <si>
    <t>="""NAV Direct"",""CRONUS JetCorp USA"",""5407"",""1"",""Released"",""2"",""MR100658"",""3"",""40000"",""4"",""40000"""</t>
  </si>
  <si>
    <t>=B310</t>
  </si>
  <si>
    <t>=C310</t>
  </si>
  <si>
    <t>=D310</t>
  </si>
  <si>
    <t>="""NAV Direct"",""CRONUS JetCorp USA"",""5407"",""1"",""Released"",""2"",""MR100658"",""3"",""40000"",""4"",""50000"""</t>
  </si>
  <si>
    <t>="@@"&amp;NF(E313,"Status")</t>
  </si>
  <si>
    <t>="@@"&amp;NF(E313,"No.")</t>
  </si>
  <si>
    <t>="""NAV Direct"",""CRONUS JetCorp USA"",""5405"",""1"",""Released"",""2"",""MR100653"""</t>
  </si>
  <si>
    <t>=NF(E313,"No.")</t>
  </si>
  <si>
    <t>=NF(E313,"Due Date")</t>
  </si>
  <si>
    <t>=B313</t>
  </si>
  <si>
    <t>=C313</t>
  </si>
  <si>
    <t>="@@"&amp;NF(E314,"Line No.")</t>
  </si>
  <si>
    <t>=NL("Rows=3",IF(B314="@@",{""},"Prod. Order Line"),,"Status",B314,"Prod. Order No.",C314,"Link=",F314)</t>
  </si>
  <si>
    <t>=NF(E314,"Item No.")</t>
  </si>
  <si>
    <t>=NF(E314,"Description")</t>
  </si>
  <si>
    <t>=NF(E314,"Quantity")</t>
  </si>
  <si>
    <t>=NF(E314,"Unit of Measure Code")</t>
  </si>
  <si>
    <t>=NF(E314,"Remaining Quantity")</t>
  </si>
  <si>
    <t>=B314</t>
  </si>
  <si>
    <t>=C314</t>
  </si>
  <si>
    <t>=D314</t>
  </si>
  <si>
    <t>=NL("Rows",IF(B315="@@",{""},"Prod. Order Component"),,"Prod. Order Line No.",D315,"Status",B315,"Prod. Order No.",C315)</t>
  </si>
  <si>
    <t>=B315</t>
  </si>
  <si>
    <t>=C315</t>
  </si>
  <si>
    <t>=D315</t>
  </si>
  <si>
    <t>="""NAV Direct"",""CRONUS JetCorp USA"",""5407"",""1"",""Released"",""2"",""MR100653"",""3"",""10000"",""4"",""20000"""</t>
  </si>
  <si>
    <t>=B316</t>
  </si>
  <si>
    <t>=C316</t>
  </si>
  <si>
    <t>=D316</t>
  </si>
  <si>
    <t>="""NAV Direct"",""CRONUS JetCorp USA"",""5407"",""1"",""Released"",""2"",""MR100653"",""3"",""10000"",""4"",""30000"""</t>
  </si>
  <si>
    <t>=B317</t>
  </si>
  <si>
    <t>=C317</t>
  </si>
  <si>
    <t>=D317</t>
  </si>
  <si>
    <t>="""NAV Direct"",""CRONUS JetCorp USA"",""5407"",""1"",""Released"",""2"",""MR100653"",""3"",""10000"",""4"",""40000"""</t>
  </si>
  <si>
    <t>=B318</t>
  </si>
  <si>
    <t>=C318</t>
  </si>
  <si>
    <t>=D318</t>
  </si>
  <si>
    <t>="""NAV Direct"",""CRONUS JetCorp USA"",""5407"",""1"",""Released"",""2"",""MR100653"",""3"",""10000"",""4"",""50000"""</t>
  </si>
  <si>
    <t>=B319</t>
  </si>
  <si>
    <t>=C319</t>
  </si>
  <si>
    <t>=D319</t>
  </si>
  <si>
    <t>="""NAV Direct"",""CRONUS JetCorp USA"",""5407"",""1"",""Released"",""2"",""MR100653"",""3"",""10000"",""4"",""60000"""</t>
  </si>
  <si>
    <t>=B321</t>
  </si>
  <si>
    <t>=C321</t>
  </si>
  <si>
    <t>="@@"&amp;NF(E322,"Line No.")</t>
  </si>
  <si>
    <t>="""NAV Direct"",""CRONUS JetCorp USA"",""5406"",""1"",""Released"",""2"",""MR100653"",""3"",""20000"""</t>
  </si>
  <si>
    <t>=NF(E322,"Item No.")</t>
  </si>
  <si>
    <t>=NF(E322,"Description")</t>
  </si>
  <si>
    <t>=NF(E322,"Quantity")</t>
  </si>
  <si>
    <t>=NF(E322,"Unit of Measure Code")</t>
  </si>
  <si>
    <t>=NF(E322,"Remaining Quantity")</t>
  </si>
  <si>
    <t>=B322</t>
  </si>
  <si>
    <t>=C322</t>
  </si>
  <si>
    <t>=D322</t>
  </si>
  <si>
    <t>=NL("Rows",IF(B323="@@",{""},"Prod. Order Component"),,"Prod. Order Line No.",D323,"Status",B323,"Prod. Order No.",C323)</t>
  </si>
  <si>
    <t>=B323</t>
  </si>
  <si>
    <t>=C323</t>
  </si>
  <si>
    <t>=D323</t>
  </si>
  <si>
    <t>="""NAV Direct"",""CRONUS JetCorp USA"",""5407"",""1"",""Released"",""2"",""MR100653"",""3"",""20000"",""4"",""20000"""</t>
  </si>
  <si>
    <t>=B324</t>
  </si>
  <si>
    <t>=C324</t>
  </si>
  <si>
    <t>=D324</t>
  </si>
  <si>
    <t>="""NAV Direct"",""CRONUS JetCorp USA"",""5407"",""1"",""Released"",""2"",""MR100653"",""3"",""20000"",""4"",""30000"""</t>
  </si>
  <si>
    <t>=B325</t>
  </si>
  <si>
    <t>=C325</t>
  </si>
  <si>
    <t>=D325</t>
  </si>
  <si>
    <t>="""NAV Direct"",""CRONUS JetCorp USA"",""5407"",""1"",""Released"",""2"",""MR100653"",""3"",""20000"",""4"",""40000"""</t>
  </si>
  <si>
    <t>=B326</t>
  </si>
  <si>
    <t>=C326</t>
  </si>
  <si>
    <t>=D326</t>
  </si>
  <si>
    <t>="""NAV Direct"",""CRONUS JetCorp USA"",""5407"",""1"",""Released"",""2"",""MR100653"",""3"",""20000"",""4"",""50000"""</t>
  </si>
  <si>
    <t>=B328</t>
  </si>
  <si>
    <t>=C328</t>
  </si>
  <si>
    <t>="@@"&amp;NF(E329,"Line No.")</t>
  </si>
  <si>
    <t>="""NAV Direct"",""CRONUS JetCorp USA"",""5406"",""1"",""Released"",""2"",""MR100653"",""3"",""30000"""</t>
  </si>
  <si>
    <t>=NF(E329,"Item No.")</t>
  </si>
  <si>
    <t>=NF(E329,"Description")</t>
  </si>
  <si>
    <t>=NF(E329,"Quantity")</t>
  </si>
  <si>
    <t>=NF(E329,"Unit of Measure Code")</t>
  </si>
  <si>
    <t>=NF(E329,"Remaining Quantity")</t>
  </si>
  <si>
    <t>=B329</t>
  </si>
  <si>
    <t>=C329</t>
  </si>
  <si>
    <t>=D329</t>
  </si>
  <si>
    <t>=NL("Rows",IF(B330="@@",{""},"Prod. Order Component"),,"Prod. Order Line No.",D330,"Status",B330,"Prod. Order No.",C330)</t>
  </si>
  <si>
    <t>=B330</t>
  </si>
  <si>
    <t>=C330</t>
  </si>
  <si>
    <t>=D330</t>
  </si>
  <si>
    <t>="""NAV Direct"",""CRONUS JetCorp USA"",""5407"",""1"",""Released"",""2"",""MR100653"",""3"",""30000"",""4"",""20000"""</t>
  </si>
  <si>
    <t>=B331</t>
  </si>
  <si>
    <t>=C331</t>
  </si>
  <si>
    <t>=D331</t>
  </si>
  <si>
    <t>="""NAV Direct"",""CRONUS JetCorp USA"",""5407"",""1"",""Released"",""2"",""MR100653"",""3"",""30000"",""4"",""30000"""</t>
  </si>
  <si>
    <t>=B332</t>
  </si>
  <si>
    <t>=C332</t>
  </si>
  <si>
    <t>=D332</t>
  </si>
  <si>
    <t>="""NAV Direct"",""CRONUS JetCorp USA"",""5407"",""1"",""Released"",""2"",""MR100653"",""3"",""30000"",""4"",""40000"""</t>
  </si>
  <si>
    <t>=B333</t>
  </si>
  <si>
    <t>=C333</t>
  </si>
  <si>
    <t>=D333</t>
  </si>
  <si>
    <t>="""NAV Direct"",""CRONUS JetCorp USA"",""5407"",""1"",""Released"",""2"",""MR100653"",""3"",""30000"",""4"",""50000"""</t>
  </si>
  <si>
    <t>=B334</t>
  </si>
  <si>
    <t>=C334</t>
  </si>
  <si>
    <t>=D334</t>
  </si>
  <si>
    <t>="""NAV Direct"",""CRONUS JetCorp USA"",""5407"",""1"",""Released"",""2"",""MR100653"",""3"",""30000"",""4"",""60000"""</t>
  </si>
  <si>
    <t>="@@"&amp;NF(E337,"Status")</t>
  </si>
  <si>
    <t>="@@"&amp;NF(E337,"No.")</t>
  </si>
  <si>
    <t>="""NAV Direct"",""CRONUS JetCorp USA"",""5405"",""1"",""Released"",""2"",""MR100659"""</t>
  </si>
  <si>
    <t>=NF(E337,"No.")</t>
  </si>
  <si>
    <t>=NF(E337,"Due Date")</t>
  </si>
  <si>
    <t>=B337</t>
  </si>
  <si>
    <t>=C337</t>
  </si>
  <si>
    <t>="@@"&amp;NF(E338,"Line No.")</t>
  </si>
  <si>
    <t>=NL("Rows=3",IF(B338="@@",{""},"Prod. Order Line"),,"Status",B338,"Prod. Order No.",C338,"Link=",F338)</t>
  </si>
  <si>
    <t>=NF(E338,"Item No.")</t>
  </si>
  <si>
    <t>=NF(E338,"Description")</t>
  </si>
  <si>
    <t>=NF(E338,"Quantity")</t>
  </si>
  <si>
    <t>=NF(E338,"Unit of Measure Code")</t>
  </si>
  <si>
    <t>=NF(E338,"Remaining Quantity")</t>
  </si>
  <si>
    <t>=B338</t>
  </si>
  <si>
    <t>=C338</t>
  </si>
  <si>
    <t>=D338</t>
  </si>
  <si>
    <t>=NL("Rows",IF(B339="@@",{""},"Prod. Order Component"),,"Prod. Order Line No.",D339,"Status",B339,"Prod. Order No.",C339)</t>
  </si>
  <si>
    <t>=B339</t>
  </si>
  <si>
    <t>=C339</t>
  </si>
  <si>
    <t>=D339</t>
  </si>
  <si>
    <t>="""NAV Direct"",""CRONUS JetCorp USA"",""5407"",""1"",""Released"",""2"",""MR100659"",""3"",""10000"",""4"",""20000"""</t>
  </si>
  <si>
    <t>=B340</t>
  </si>
  <si>
    <t>=C340</t>
  </si>
  <si>
    <t>=D340</t>
  </si>
  <si>
    <t>="""NAV Direct"",""CRONUS JetCorp USA"",""5407"",""1"",""Released"",""2"",""MR100659"",""3"",""10000"",""4"",""30000"""</t>
  </si>
  <si>
    <t>=B341</t>
  </si>
  <si>
    <t>=C341</t>
  </si>
  <si>
    <t>=D341</t>
  </si>
  <si>
    <t>="""NAV Direct"",""CRONUS JetCorp USA"",""5407"",""1"",""Released"",""2"",""MR100659"",""3"",""10000"",""4"",""40000"""</t>
  </si>
  <si>
    <t>=B342</t>
  </si>
  <si>
    <t>=C342</t>
  </si>
  <si>
    <t>=D342</t>
  </si>
  <si>
    <t>="""NAV Direct"",""CRONUS JetCorp USA"",""5407"",""1"",""Released"",""2"",""MR100659"",""3"",""10000"",""4"",""50000"""</t>
  </si>
  <si>
    <t>=B343</t>
  </si>
  <si>
    <t>=C343</t>
  </si>
  <si>
    <t>=D343</t>
  </si>
  <si>
    <t>="""NAV Direct"",""CRONUS JetCorp USA"",""5407"",""1"",""Released"",""2"",""MR100659"",""3"",""10000"",""4"",""60000"""</t>
  </si>
  <si>
    <t>=B345</t>
  </si>
  <si>
    <t>=C345</t>
  </si>
  <si>
    <t>="@@"&amp;NF(E346,"Line No.")</t>
  </si>
  <si>
    <t>="""NAV Direct"",""CRONUS JetCorp USA"",""5406"",""1"",""Released"",""2"",""MR100659"",""3"",""20000"""</t>
  </si>
  <si>
    <t>=NF(E346,"Item No.")</t>
  </si>
  <si>
    <t>=NF(E346,"Description")</t>
  </si>
  <si>
    <t>=NF(E346,"Quantity")</t>
  </si>
  <si>
    <t>=NF(E346,"Unit of Measure Code")</t>
  </si>
  <si>
    <t>=NF(E346,"Remaining Quantity")</t>
  </si>
  <si>
    <t>=B346</t>
  </si>
  <si>
    <t>=C346</t>
  </si>
  <si>
    <t>=D346</t>
  </si>
  <si>
    <t>=NL("Rows",IF(B347="@@",{""},"Prod. Order Component"),,"Prod. Order Line No.",D347,"Status",B347,"Prod. Order No.",C347)</t>
  </si>
  <si>
    <t>=B347</t>
  </si>
  <si>
    <t>=C347</t>
  </si>
  <si>
    <t>=D347</t>
  </si>
  <si>
    <t>="""NAV Direct"",""CRONUS JetCorp USA"",""5407"",""1"",""Released"",""2"",""MR100659"",""3"",""20000"",""4"",""20000"""</t>
  </si>
  <si>
    <t>=B348</t>
  </si>
  <si>
    <t>=C348</t>
  </si>
  <si>
    <t>=D348</t>
  </si>
  <si>
    <t>="""NAV Direct"",""CRONUS JetCorp USA"",""5407"",""1"",""Released"",""2"",""MR100659"",""3"",""20000"",""4"",""30000"""</t>
  </si>
  <si>
    <t>=B349</t>
  </si>
  <si>
    <t>=C349</t>
  </si>
  <si>
    <t>=D349</t>
  </si>
  <si>
    <t>="""NAV Direct"",""CRONUS JetCorp USA"",""5407"",""1"",""Released"",""2"",""MR100659"",""3"",""20000"",""4"",""40000"""</t>
  </si>
  <si>
    <t>=B350</t>
  </si>
  <si>
    <t>=C350</t>
  </si>
  <si>
    <t>=D350</t>
  </si>
  <si>
    <t>="""NAV Direct"",""CRONUS JetCorp USA"",""5407"",""1"",""Released"",""2"",""MR100659"",""3"",""20000"",""4"",""50000"""</t>
  </si>
  <si>
    <t>="@@"&amp;NF(E353,"Status")</t>
  </si>
  <si>
    <t>="@@"&amp;NF(E353,"No.")</t>
  </si>
  <si>
    <t>="""NAV Direct"",""CRONUS JetCorp USA"",""5405"",""1"",""Released"",""2"",""MR100656"""</t>
  </si>
  <si>
    <t>=NF(E353,"No.")</t>
  </si>
  <si>
    <t>=NF(E353,"Due Date")</t>
  </si>
  <si>
    <t>=B353</t>
  </si>
  <si>
    <t>=C353</t>
  </si>
  <si>
    <t>="@@"&amp;NF(E354,"Line No.")</t>
  </si>
  <si>
    <t>=NL("Rows=3",IF(B354="@@",{""},"Prod. Order Line"),,"Status",B354,"Prod. Order No.",C354,"Link=",F354)</t>
  </si>
  <si>
    <t>=NF(E354,"Item No.")</t>
  </si>
  <si>
    <t>=NF(E354,"Description")</t>
  </si>
  <si>
    <t>=NF(E354,"Quantity")</t>
  </si>
  <si>
    <t>=NF(E354,"Unit of Measure Code")</t>
  </si>
  <si>
    <t>=NF(E354,"Remaining Quantity")</t>
  </si>
  <si>
    <t>=B354</t>
  </si>
  <si>
    <t>=C354</t>
  </si>
  <si>
    <t>=D354</t>
  </si>
  <si>
    <t>=NL("Rows",IF(B355="@@",{""},"Prod. Order Component"),,"Prod. Order Line No.",D355,"Status",B355,"Prod. Order No.",C355)</t>
  </si>
  <si>
    <t>=B355</t>
  </si>
  <si>
    <t>=C355</t>
  </si>
  <si>
    <t>=D355</t>
  </si>
  <si>
    <t>="""NAV Direct"",""CRONUS JetCorp USA"",""5407"",""1"",""Released"",""2"",""MR100656"",""3"",""10000"",""4"",""20000"""</t>
  </si>
  <si>
    <t>=B356</t>
  </si>
  <si>
    <t>=C356</t>
  </si>
  <si>
    <t>=D356</t>
  </si>
  <si>
    <t>="""NAV Direct"",""CRONUS JetCorp USA"",""5407"",""1"",""Released"",""2"",""MR100656"",""3"",""10000"",""4"",""30000"""</t>
  </si>
  <si>
    <t>=B358</t>
  </si>
  <si>
    <t>=C358</t>
  </si>
  <si>
    <t>="@@"&amp;NF(E359,"Line No.")</t>
  </si>
  <si>
    <t>="""NAV Direct"",""CRONUS JetCorp USA"",""5406"",""1"",""Released"",""2"",""MR100656"",""3"",""20000"""</t>
  </si>
  <si>
    <t>=NF(E359,"Item No.")</t>
  </si>
  <si>
    <t>=NF(E359,"Description")</t>
  </si>
  <si>
    <t>=NF(E359,"Quantity")</t>
  </si>
  <si>
    <t>=NF(E359,"Unit of Measure Code")</t>
  </si>
  <si>
    <t>=NF(E359,"Remaining Quantity")</t>
  </si>
  <si>
    <t>=B359</t>
  </si>
  <si>
    <t>=C359</t>
  </si>
  <si>
    <t>=D359</t>
  </si>
  <si>
    <t>=NL("Rows",IF(B360="@@",{""},"Prod. Order Component"),,"Prod. Order Line No.",D360,"Status",B360,"Prod. Order No.",C360)</t>
  </si>
  <si>
    <t>=B360</t>
  </si>
  <si>
    <t>=C360</t>
  </si>
  <si>
    <t>=D360</t>
  </si>
  <si>
    <t>="""NAV Direct"",""CRONUS JetCorp USA"",""5407"",""1"",""Released"",""2"",""MR100656"",""3"",""20000"",""4"",""20000"""</t>
  </si>
  <si>
    <t>=B361</t>
  </si>
  <si>
    <t>=C361</t>
  </si>
  <si>
    <t>=D361</t>
  </si>
  <si>
    <t>="""NAV Direct"",""CRONUS JetCorp USA"",""5407"",""1"",""Released"",""2"",""MR100656"",""3"",""20000"",""4"",""30000"""</t>
  </si>
  <si>
    <t>="@@"&amp;NF(E364,"Status")</t>
  </si>
  <si>
    <t>="@@"&amp;NF(E364,"No.")</t>
  </si>
  <si>
    <t>="""NAV Direct"",""CRONUS JetCorp USA"",""5405"",""1"",""Released"",""2"",""MR100660"""</t>
  </si>
  <si>
    <t>=NF(E364,"No.")</t>
  </si>
  <si>
    <t>=NF(E364,"Due Date")</t>
  </si>
  <si>
    <t>=B364</t>
  </si>
  <si>
    <t>=C364</t>
  </si>
  <si>
    <t>="@@"&amp;NF(E365,"Line No.")</t>
  </si>
  <si>
    <t>=NL("Rows=3",IF(B365="@@",{""},"Prod. Order Line"),,"Status",B365,"Prod. Order No.",C365,"Link=",F365)</t>
  </si>
  <si>
    <t>=NF(E365,"Item No.")</t>
  </si>
  <si>
    <t>=NF(E365,"Description")</t>
  </si>
  <si>
    <t>=NF(E365,"Quantity")</t>
  </si>
  <si>
    <t>=NF(E365,"Unit of Measure Code")</t>
  </si>
  <si>
    <t>=NF(E365,"Remaining Quantity")</t>
  </si>
  <si>
    <t>=B365</t>
  </si>
  <si>
    <t>=C365</t>
  </si>
  <si>
    <t>=D365</t>
  </si>
  <si>
    <t>=NL("Rows",IF(B366="@@",{""},"Prod. Order Component"),,"Prod. Order Line No.",D366,"Status",B366,"Prod. Order No.",C366)</t>
  </si>
  <si>
    <t>=B366</t>
  </si>
  <si>
    <t>=C366</t>
  </si>
  <si>
    <t>=D366</t>
  </si>
  <si>
    <t>="""NAV Direct"",""CRONUS JetCorp USA"",""5407"",""1"",""Released"",""2"",""MR100660"",""3"",""10000"",""4"",""20000"""</t>
  </si>
  <si>
    <t>=B367</t>
  </si>
  <si>
    <t>=C367</t>
  </si>
  <si>
    <t>=D367</t>
  </si>
  <si>
    <t>="""NAV Direct"",""CRONUS JetCorp USA"",""5407"",""1"",""Released"",""2"",""MR100660"",""3"",""10000"",""4"",""30000"""</t>
  </si>
  <si>
    <t>=B368</t>
  </si>
  <si>
    <t>=C368</t>
  </si>
  <si>
    <t>=D368</t>
  </si>
  <si>
    <t>="""NAV Direct"",""CRONUS JetCorp USA"",""5407"",""1"",""Released"",""2"",""MR100660"",""3"",""10000"",""4"",""40000"""</t>
  </si>
  <si>
    <t>=B369</t>
  </si>
  <si>
    <t>=C369</t>
  </si>
  <si>
    <t>=D369</t>
  </si>
  <si>
    <t>="""NAV Direct"",""CRONUS JetCorp USA"",""5407"",""1"",""Released"",""2"",""MR100660"",""3"",""10000"",""4"",""50000"""</t>
  </si>
  <si>
    <t>="@@"&amp;NF(E372,"Status")</t>
  </si>
  <si>
    <t>="@@"&amp;NF(E372,"No.")</t>
  </si>
  <si>
    <t>="""NAV Direct"",""CRONUS JetCorp USA"",""5405"",""1"",""Released"",""2"",""MR100664"""</t>
  </si>
  <si>
    <t>=NF(E372,"No.")</t>
  </si>
  <si>
    <t>=NF(E372,"Due Date")</t>
  </si>
  <si>
    <t>=B372</t>
  </si>
  <si>
    <t>=C372</t>
  </si>
  <si>
    <t>="@@"&amp;NF(E373,"Line No.")</t>
  </si>
  <si>
    <t>=NL("Rows=3",IF(B373="@@",{""},"Prod. Order Line"),,"Status",B373,"Prod. Order No.",C373,"Link=",F373)</t>
  </si>
  <si>
    <t>=NF(E373,"Item No.")</t>
  </si>
  <si>
    <t>=NF(E373,"Description")</t>
  </si>
  <si>
    <t>=NF(E373,"Quantity")</t>
  </si>
  <si>
    <t>=NF(E373,"Unit of Measure Code")</t>
  </si>
  <si>
    <t>=NF(E373,"Remaining Quantity")</t>
  </si>
  <si>
    <t>=B373</t>
  </si>
  <si>
    <t>=C373</t>
  </si>
  <si>
    <t>=D373</t>
  </si>
  <si>
    <t>=NL("Rows",IF(B374="@@",{""},"Prod. Order Component"),,"Prod. Order Line No.",D374,"Status",B374,"Prod. Order No.",C374)</t>
  </si>
  <si>
    <t>=B374</t>
  </si>
  <si>
    <t>=C374</t>
  </si>
  <si>
    <t>=D374</t>
  </si>
  <si>
    <t>="""NAV Direct"",""CRONUS JetCorp USA"",""5407"",""1"",""Released"",""2"",""MR100664"",""3"",""10000"",""4"",""20000"""</t>
  </si>
  <si>
    <t>=B375</t>
  </si>
  <si>
    <t>=C375</t>
  </si>
  <si>
    <t>=D375</t>
  </si>
  <si>
    <t>="""NAV Direct"",""CRONUS JetCorp USA"",""5407"",""1"",""Released"",""2"",""MR100664"",""3"",""10000"",""4"",""30000"""</t>
  </si>
  <si>
    <t>=B377</t>
  </si>
  <si>
    <t>=C377</t>
  </si>
  <si>
    <t>="@@"&amp;NF(E378,"Line No.")</t>
  </si>
  <si>
    <t>="""NAV Direct"",""CRONUS JetCorp USA"",""5406"",""1"",""Released"",""2"",""MR100664"",""3"",""20000"""</t>
  </si>
  <si>
    <t>=NF(E378,"Item No.")</t>
  </si>
  <si>
    <t>=NF(E378,"Description")</t>
  </si>
  <si>
    <t>=NF(E378,"Quantity")</t>
  </si>
  <si>
    <t>=NF(E378,"Unit of Measure Code")</t>
  </si>
  <si>
    <t>=NF(E378,"Remaining Quantity")</t>
  </si>
  <si>
    <t>=B378</t>
  </si>
  <si>
    <t>=C378</t>
  </si>
  <si>
    <t>=D378</t>
  </si>
  <si>
    <t>=NL("Rows",IF(B379="@@",{""},"Prod. Order Component"),,"Prod. Order Line No.",D379,"Status",B379,"Prod. Order No.",C379)</t>
  </si>
  <si>
    <t>=B379</t>
  </si>
  <si>
    <t>=C379</t>
  </si>
  <si>
    <t>=D379</t>
  </si>
  <si>
    <t>="""NAV Direct"",""CRONUS JetCorp USA"",""5407"",""1"",""Released"",""2"",""MR100664"",""3"",""20000"",""4"",""20000"""</t>
  </si>
  <si>
    <t>=B380</t>
  </si>
  <si>
    <t>=C380</t>
  </si>
  <si>
    <t>=D380</t>
  </si>
  <si>
    <t>="""NAV Direct"",""CRONUS JetCorp USA"",""5407"",""1"",""Released"",""2"",""MR100664"",""3"",""20000"",""4"",""30000"""</t>
  </si>
  <si>
    <t>=B381</t>
  </si>
  <si>
    <t>=C381</t>
  </si>
  <si>
    <t>=D381</t>
  </si>
  <si>
    <t>="""NAV Direct"",""CRONUS JetCorp USA"",""5407"",""1"",""Released"",""2"",""MR100664"",""3"",""20000"",""4"",""40000"""</t>
  </si>
  <si>
    <t>=B382</t>
  </si>
  <si>
    <t>=C382</t>
  </si>
  <si>
    <t>=D382</t>
  </si>
  <si>
    <t>="""NAV Direct"",""CRONUS JetCorp USA"",""5407"",""1"",""Released"",""2"",""MR100664"",""3"",""20000"",""4"",""50000"""</t>
  </si>
  <si>
    <t>="@@"&amp;NF(E385,"Status")</t>
  </si>
  <si>
    <t>="@@"&amp;NF(E385,"No.")</t>
  </si>
  <si>
    <t>="""NAV Direct"",""CRONUS JetCorp USA"",""5405"",""1"",""Released"",""2"",""MR100665"""</t>
  </si>
  <si>
    <t>=NF(E385,"No.")</t>
  </si>
  <si>
    <t>=NF(E385,"Due Date")</t>
  </si>
  <si>
    <t>=B385</t>
  </si>
  <si>
    <t>=C385</t>
  </si>
  <si>
    <t>="@@"&amp;NF(E386,"Line No.")</t>
  </si>
  <si>
    <t>=NL("Rows=3",IF(B386="@@",{""},"Prod. Order Line"),,"Status",B386,"Prod. Order No.",C386,"Link=",F386)</t>
  </si>
  <si>
    <t>=NF(E386,"Item No.")</t>
  </si>
  <si>
    <t>=NF(E386,"Description")</t>
  </si>
  <si>
    <t>=NF(E386,"Quantity")</t>
  </si>
  <si>
    <t>=NF(E386,"Unit of Measure Code")</t>
  </si>
  <si>
    <t>=NF(E386,"Remaining Quantity")</t>
  </si>
  <si>
    <t>=B386</t>
  </si>
  <si>
    <t>=C386</t>
  </si>
  <si>
    <t>=D386</t>
  </si>
  <si>
    <t>=NL("Rows",IF(B387="@@",{""},"Prod. Order Component"),,"Prod. Order Line No.",D387,"Status",B387,"Prod. Order No.",C387)</t>
  </si>
  <si>
    <t>=B387</t>
  </si>
  <si>
    <t>=C387</t>
  </si>
  <si>
    <t>=D387</t>
  </si>
  <si>
    <t>="""NAV Direct"",""CRONUS JetCorp USA"",""5407"",""1"",""Released"",""2"",""MR100665"",""3"",""10000"",""4"",""20000"""</t>
  </si>
  <si>
    <t>=B388</t>
  </si>
  <si>
    <t>=C388</t>
  </si>
  <si>
    <t>=D388</t>
  </si>
  <si>
    <t>="""NAV Direct"",""CRONUS JetCorp USA"",""5407"",""1"",""Released"",""2"",""MR100665"",""3"",""10000"",""4"",""30000"""</t>
  </si>
  <si>
    <t>=B389</t>
  </si>
  <si>
    <t>=C389</t>
  </si>
  <si>
    <t>=D389</t>
  </si>
  <si>
    <t>="""NAV Direct"",""CRONUS JetCorp USA"",""5407"",""1"",""Released"",""2"",""MR100665"",""3"",""10000"",""4"",""40000"""</t>
  </si>
  <si>
    <t>=B390</t>
  </si>
  <si>
    <t>=C390</t>
  </si>
  <si>
    <t>=D390</t>
  </si>
  <si>
    <t>="""NAV Direct"",""CRONUS JetCorp USA"",""5407"",""1"",""Released"",""2"",""MR100665"",""3"",""10000"",""4"",""50000"""</t>
  </si>
  <si>
    <t>=B391</t>
  </si>
  <si>
    <t>=C391</t>
  </si>
  <si>
    <t>=D391</t>
  </si>
  <si>
    <t>="""NAV Direct"",""CRONUS JetCorp USA"",""5407"",""1"",""Released"",""2"",""MR100665"",""3"",""10000"",""4"",""60000"""</t>
  </si>
  <si>
    <t>="@@"&amp;NF(E394,"Status")</t>
  </si>
  <si>
    <t>="@@"&amp;NF(E394,"No.")</t>
  </si>
  <si>
    <t>="""NAV Direct"",""CRONUS JetCorp USA"",""5405"",""1"",""Released"",""2"",""MR100668"""</t>
  </si>
  <si>
    <t>=NF(E394,"No.")</t>
  </si>
  <si>
    <t>=NF(E394,"Due Date")</t>
  </si>
  <si>
    <t>=B394</t>
  </si>
  <si>
    <t>=C394</t>
  </si>
  <si>
    <t>="@@"&amp;NF(E395,"Line No.")</t>
  </si>
  <si>
    <t>=NL("Rows=3",IF(B395="@@",{""},"Prod. Order Line"),,"Status",B395,"Prod. Order No.",C395,"Link=",F395)</t>
  </si>
  <si>
    <t>=NF(E395,"Item No.")</t>
  </si>
  <si>
    <t>=NF(E395,"Description")</t>
  </si>
  <si>
    <t>=NF(E395,"Quantity")</t>
  </si>
  <si>
    <t>=NF(E395,"Unit of Measure Code")</t>
  </si>
  <si>
    <t>=NF(E395,"Remaining Quantity")</t>
  </si>
  <si>
    <t>=B395</t>
  </si>
  <si>
    <t>=C395</t>
  </si>
  <si>
    <t>=D395</t>
  </si>
  <si>
    <t>=NL("Rows",IF(B396="@@",{""},"Prod. Order Component"),,"Prod. Order Line No.",D396,"Status",B396,"Prod. Order No.",C396)</t>
  </si>
  <si>
    <t>=B396</t>
  </si>
  <si>
    <t>=C396</t>
  </si>
  <si>
    <t>=D396</t>
  </si>
  <si>
    <t>="""NAV Direct"",""CRONUS JetCorp USA"",""5407"",""1"",""Released"",""2"",""MR100668"",""3"",""10000"",""4"",""20000"""</t>
  </si>
  <si>
    <t>=B397</t>
  </si>
  <si>
    <t>=C397</t>
  </si>
  <si>
    <t>=D397</t>
  </si>
  <si>
    <t>="""NAV Direct"",""CRONUS JetCorp USA"",""5407"",""1"",""Released"",""2"",""MR100668"",""3"",""10000"",""4"",""30000"""</t>
  </si>
  <si>
    <t>=B398</t>
  </si>
  <si>
    <t>=C398</t>
  </si>
  <si>
    <t>=D398</t>
  </si>
  <si>
    <t>="""NAV Direct"",""CRONUS JetCorp USA"",""5407"",""1"",""Released"",""2"",""MR100668"",""3"",""10000"",""4"",""40000"""</t>
  </si>
  <si>
    <t>=B399</t>
  </si>
  <si>
    <t>=C399</t>
  </si>
  <si>
    <t>=D399</t>
  </si>
  <si>
    <t>="""NAV Direct"",""CRONUS JetCorp USA"",""5407"",""1"",""Released"",""2"",""MR100668"",""3"",""10000"",""4"",""50000"""</t>
  </si>
  <si>
    <t>=B400</t>
  </si>
  <si>
    <t>=C400</t>
  </si>
  <si>
    <t>=D400</t>
  </si>
  <si>
    <t>="""NAV Direct"",""CRONUS JetCorp USA"",""5407"",""1"",""Released"",""2"",""MR100668"",""3"",""10000"",""4"",""60000"""</t>
  </si>
  <si>
    <t>=B402</t>
  </si>
  <si>
    <t>=C402</t>
  </si>
  <si>
    <t>="@@"&amp;NF(E403,"Line No.")</t>
  </si>
  <si>
    <t>="""NAV Direct"",""CRONUS JetCorp USA"",""5406"",""1"",""Released"",""2"",""MR100668"",""3"",""20000"""</t>
  </si>
  <si>
    <t>=NF(E403,"Item No.")</t>
  </si>
  <si>
    <t>=NF(E403,"Description")</t>
  </si>
  <si>
    <t>=NF(E403,"Quantity")</t>
  </si>
  <si>
    <t>=NF(E403,"Unit of Measure Code")</t>
  </si>
  <si>
    <t>=NF(E403,"Remaining Quantity")</t>
  </si>
  <si>
    <t>=B403</t>
  </si>
  <si>
    <t>=C403</t>
  </si>
  <si>
    <t>=D403</t>
  </si>
  <si>
    <t>=NL("Rows",IF(B404="@@",{""},"Prod. Order Component"),,"Prod. Order Line No.",D404,"Status",B404,"Prod. Order No.",C404)</t>
  </si>
  <si>
    <t>=B404</t>
  </si>
  <si>
    <t>=C404</t>
  </si>
  <si>
    <t>=D404</t>
  </si>
  <si>
    <t>="""NAV Direct"",""CRONUS JetCorp USA"",""5407"",""1"",""Released"",""2"",""MR100668"",""3"",""20000"",""4"",""20000"""</t>
  </si>
  <si>
    <t>=B405</t>
  </si>
  <si>
    <t>=C405</t>
  </si>
  <si>
    <t>=D405</t>
  </si>
  <si>
    <t>="""NAV Direct"",""CRONUS JetCorp USA"",""5407"",""1"",""Released"",""2"",""MR100668"",""3"",""20000"",""4"",""30000"""</t>
  </si>
  <si>
    <t>=B406</t>
  </si>
  <si>
    <t>=C406</t>
  </si>
  <si>
    <t>=D406</t>
  </si>
  <si>
    <t>="""NAV Direct"",""CRONUS JetCorp USA"",""5407"",""1"",""Released"",""2"",""MR100668"",""3"",""20000"",""4"",""40000"""</t>
  </si>
  <si>
    <t>=B407</t>
  </si>
  <si>
    <t>=C407</t>
  </si>
  <si>
    <t>=D407</t>
  </si>
  <si>
    <t>="""NAV Direct"",""CRONUS JetCorp USA"",""5407"",""1"",""Released"",""2"",""MR100668"",""3"",""20000"",""4"",""50000"""</t>
  </si>
  <si>
    <t>=B408</t>
  </si>
  <si>
    <t>=C408</t>
  </si>
  <si>
    <t>=D408</t>
  </si>
  <si>
    <t>="""NAV Direct"",""CRONUS JetCorp USA"",""5407"",""1"",""Released"",""2"",""MR100668"",""3"",""20000"",""4"",""60000"""</t>
  </si>
  <si>
    <t>=B410</t>
  </si>
  <si>
    <t>=C410</t>
  </si>
  <si>
    <t>="@@"&amp;NF(E411,"Line No.")</t>
  </si>
  <si>
    <t>="""NAV Direct"",""CRONUS JetCorp USA"",""5406"",""1"",""Released"",""2"",""MR100668"",""3"",""30000"""</t>
  </si>
  <si>
    <t>=NF(E411,"Item No.")</t>
  </si>
  <si>
    <t>=NF(E411,"Description")</t>
  </si>
  <si>
    <t>=NF(E411,"Quantity")</t>
  </si>
  <si>
    <t>=NF(E411,"Unit of Measure Code")</t>
  </si>
  <si>
    <t>=NF(E411,"Remaining Quantity")</t>
  </si>
  <si>
    <t>=B411</t>
  </si>
  <si>
    <t>=C411</t>
  </si>
  <si>
    <t>=D411</t>
  </si>
  <si>
    <t>=NL("Rows",IF(B412="@@",{""},"Prod. Order Component"),,"Prod. Order Line No.",D412,"Status",B412,"Prod. Order No.",C412)</t>
  </si>
  <si>
    <t>=B412</t>
  </si>
  <si>
    <t>=C412</t>
  </si>
  <si>
    <t>=D412</t>
  </si>
  <si>
    <t>="""NAV Direct"",""CRONUS JetCorp USA"",""5407"",""1"",""Released"",""2"",""MR100668"",""3"",""30000"",""4"",""20000"""</t>
  </si>
  <si>
    <t>=B413</t>
  </si>
  <si>
    <t>=C413</t>
  </si>
  <si>
    <t>=D413</t>
  </si>
  <si>
    <t>="""NAV Direct"",""CRONUS JetCorp USA"",""5407"",""1"",""Released"",""2"",""MR100668"",""3"",""30000"",""4"",""30000"""</t>
  </si>
  <si>
    <t>=B414</t>
  </si>
  <si>
    <t>=C414</t>
  </si>
  <si>
    <t>=D414</t>
  </si>
  <si>
    <t>="""NAV Direct"",""CRONUS JetCorp USA"",""5407"",""1"",""Released"",""2"",""MR100668"",""3"",""30000"",""4"",""40000"""</t>
  </si>
  <si>
    <t>=B415</t>
  </si>
  <si>
    <t>=C415</t>
  </si>
  <si>
    <t>=D415</t>
  </si>
  <si>
    <t>="""NAV Direct"",""CRONUS JetCorp USA"",""5407"",""1"",""Released"",""2"",""MR100668"",""3"",""30000"",""4"",""50000"""</t>
  </si>
  <si>
    <t>=B416</t>
  </si>
  <si>
    <t>=C416</t>
  </si>
  <si>
    <t>=D416</t>
  </si>
  <si>
    <t>="""NAV Direct"",""CRONUS JetCorp USA"",""5407"",""1"",""Released"",""2"",""MR100668"",""3"",""30000"",""4"",""60000"""</t>
  </si>
  <si>
    <t>="@@"&amp;NF(E419,"Status")</t>
  </si>
  <si>
    <t>="@@"&amp;NF(E419,"No.")</t>
  </si>
  <si>
    <t>="""NAV Direct"",""CRONUS JetCorp USA"",""5405"",""1"",""Released"",""2"",""MR100667"""</t>
  </si>
  <si>
    <t>=NF(E419,"No.")</t>
  </si>
  <si>
    <t>=NF(E419,"Due Date")</t>
  </si>
  <si>
    <t>=B419</t>
  </si>
  <si>
    <t>=C419</t>
  </si>
  <si>
    <t>="@@"&amp;NF(E420,"Line No.")</t>
  </si>
  <si>
    <t>=NL("Rows=3",IF(B420="@@",{""},"Prod. Order Line"),,"Status",B420,"Prod. Order No.",C420,"Link=",F420)</t>
  </si>
  <si>
    <t>=NF(E420,"Item No.")</t>
  </si>
  <si>
    <t>=NF(E420,"Description")</t>
  </si>
  <si>
    <t>=NF(E420,"Quantity")</t>
  </si>
  <si>
    <t>=NF(E420,"Unit of Measure Code")</t>
  </si>
  <si>
    <t>=NF(E420,"Remaining Quantity")</t>
  </si>
  <si>
    <t>=B420</t>
  </si>
  <si>
    <t>=C420</t>
  </si>
  <si>
    <t>=D420</t>
  </si>
  <si>
    <t>=NL("Rows",IF(B421="@@",{""},"Prod. Order Component"),,"Prod. Order Line No.",D421,"Status",B421,"Prod. Order No.",C421)</t>
  </si>
  <si>
    <t>=B421</t>
  </si>
  <si>
    <t>=C421</t>
  </si>
  <si>
    <t>=D421</t>
  </si>
  <si>
    <t>="""NAV Direct"",""CRONUS JetCorp USA"",""5407"",""1"",""Released"",""2"",""MR100667"",""3"",""10000"",""4"",""20000"""</t>
  </si>
  <si>
    <t>=B422</t>
  </si>
  <si>
    <t>=C422</t>
  </si>
  <si>
    <t>=D422</t>
  </si>
  <si>
    <t>="""NAV Direct"",""CRONUS JetCorp USA"",""5407"",""1"",""Released"",""2"",""MR100667"",""3"",""10000"",""4"",""30000"""</t>
  </si>
  <si>
    <t>=B423</t>
  </si>
  <si>
    <t>=C423</t>
  </si>
  <si>
    <t>=D423</t>
  </si>
  <si>
    <t>="""NAV Direct"",""CRONUS JetCorp USA"",""5407"",""1"",""Released"",""2"",""MR100667"",""3"",""10000"",""4"",""40000"""</t>
  </si>
  <si>
    <t>=B424</t>
  </si>
  <si>
    <t>=C424</t>
  </si>
  <si>
    <t>=D424</t>
  </si>
  <si>
    <t>="""NAV Direct"",""CRONUS JetCorp USA"",""5407"",""1"",""Released"",""2"",""MR100667"",""3"",""10000"",""4"",""50000"""</t>
  </si>
  <si>
    <t>=B425</t>
  </si>
  <si>
    <t>=C425</t>
  </si>
  <si>
    <t>=D425</t>
  </si>
  <si>
    <t>="""NAV Direct"",""CRONUS JetCorp USA"",""5407"",""1"",""Released"",""2"",""MR100667"",""3"",""10000"",""4"",""60000"""</t>
  </si>
  <si>
    <t>=B427</t>
  </si>
  <si>
    <t>=C427</t>
  </si>
  <si>
    <t>="@@"&amp;NF(E428,"Line No.")</t>
  </si>
  <si>
    <t>="""NAV Direct"",""CRONUS JetCorp USA"",""5406"",""1"",""Released"",""2"",""MR100667"",""3"",""20000"""</t>
  </si>
  <si>
    <t>=NF(E428,"Item No.")</t>
  </si>
  <si>
    <t>=NF(E428,"Description")</t>
  </si>
  <si>
    <t>=NF(E428,"Quantity")</t>
  </si>
  <si>
    <t>=NF(E428,"Unit of Measure Code")</t>
  </si>
  <si>
    <t>=NF(E428,"Remaining Quantity")</t>
  </si>
  <si>
    <t>=B428</t>
  </si>
  <si>
    <t>=C428</t>
  </si>
  <si>
    <t>=D428</t>
  </si>
  <si>
    <t>=NL("Rows",IF(B429="@@",{""},"Prod. Order Component"),,"Prod. Order Line No.",D429,"Status",B429,"Prod. Order No.",C429)</t>
  </si>
  <si>
    <t>=B429</t>
  </si>
  <si>
    <t>=C429</t>
  </si>
  <si>
    <t>=D429</t>
  </si>
  <si>
    <t>="""NAV Direct"",""CRONUS JetCorp USA"",""5407"",""1"",""Released"",""2"",""MR100667"",""3"",""20000"",""4"",""20000"""</t>
  </si>
  <si>
    <t>=B430</t>
  </si>
  <si>
    <t>=C430</t>
  </si>
  <si>
    <t>=D430</t>
  </si>
  <si>
    <t>="""NAV Direct"",""CRONUS JetCorp USA"",""5407"",""1"",""Released"",""2"",""MR100667"",""3"",""20000"",""4"",""30000"""</t>
  </si>
  <si>
    <t>=B431</t>
  </si>
  <si>
    <t>=C431</t>
  </si>
  <si>
    <t>=D431</t>
  </si>
  <si>
    <t>="""NAV Direct"",""CRONUS JetCorp USA"",""5407"",""1"",""Released"",""2"",""MR100667"",""3"",""20000"",""4"",""40000"""</t>
  </si>
  <si>
    <t>=B432</t>
  </si>
  <si>
    <t>=C432</t>
  </si>
  <si>
    <t>=D432</t>
  </si>
  <si>
    <t>="""NAV Direct"",""CRONUS JetCorp USA"",""5407"",""1"",""Released"",""2"",""MR100667"",""3"",""20000"",""4"",""50000"""</t>
  </si>
  <si>
    <t>="@@"&amp;NF(E435,"Status")</t>
  </si>
  <si>
    <t>="@@"&amp;NF(E435,"No.")</t>
  </si>
  <si>
    <t>="""NAV Direct"",""CRONUS JetCorp USA"",""5405"",""1"",""Released"",""2"",""MR100666"""</t>
  </si>
  <si>
    <t>=NF(E435,"No.")</t>
  </si>
  <si>
    <t>=NF(E435,"Due Date")</t>
  </si>
  <si>
    <t>=B435</t>
  </si>
  <si>
    <t>=C435</t>
  </si>
  <si>
    <t>="@@"&amp;NF(E436,"Line No.")</t>
  </si>
  <si>
    <t>=NL("Rows=3",IF(B436="@@",{""},"Prod. Order Line"),,"Status",B436,"Prod. Order No.",C436,"Link=",F436)</t>
  </si>
  <si>
    <t>=NF(E436,"Item No.")</t>
  </si>
  <si>
    <t>=NF(E436,"Description")</t>
  </si>
  <si>
    <t>=NF(E436,"Quantity")</t>
  </si>
  <si>
    <t>=NF(E436,"Unit of Measure Code")</t>
  </si>
  <si>
    <t>=NF(E436,"Remaining Quantity")</t>
  </si>
  <si>
    <t>=B436</t>
  </si>
  <si>
    <t>=C436</t>
  </si>
  <si>
    <t>=D436</t>
  </si>
  <si>
    <t>=NL("Rows",IF(B437="@@",{""},"Prod. Order Component"),,"Prod. Order Line No.",D437,"Status",B437,"Prod. Order No.",C437)</t>
  </si>
  <si>
    <t>=B437</t>
  </si>
  <si>
    <t>=C437</t>
  </si>
  <si>
    <t>=D437</t>
  </si>
  <si>
    <t>="""NAV Direct"",""CRONUS JetCorp USA"",""5407"",""1"",""Released"",""2"",""MR100666"",""3"",""10000"",""4"",""20000"""</t>
  </si>
  <si>
    <t>=B438</t>
  </si>
  <si>
    <t>=C438</t>
  </si>
  <si>
    <t>=D438</t>
  </si>
  <si>
    <t>="""NAV Direct"",""CRONUS JetCorp USA"",""5407"",""1"",""Released"",""2"",""MR100666"",""3"",""10000"",""4"",""30000"""</t>
  </si>
  <si>
    <t>=B440</t>
  </si>
  <si>
    <t>=C440</t>
  </si>
  <si>
    <t>="@@"&amp;NF(E441,"Line No.")</t>
  </si>
  <si>
    <t>="""NAV Direct"",""CRONUS JetCorp USA"",""5406"",""1"",""Released"",""2"",""MR100666"",""3"",""20000"""</t>
  </si>
  <si>
    <t>=NF(E441,"Item No.")</t>
  </si>
  <si>
    <t>=NF(E441,"Description")</t>
  </si>
  <si>
    <t>=NF(E441,"Quantity")</t>
  </si>
  <si>
    <t>=NF(E441,"Unit of Measure Code")</t>
  </si>
  <si>
    <t>=NF(E441,"Remaining Quantity")</t>
  </si>
  <si>
    <t>=B441</t>
  </si>
  <si>
    <t>=C441</t>
  </si>
  <si>
    <t>=D441</t>
  </si>
  <si>
    <t>=NL("Rows",IF(B442="@@",{""},"Prod. Order Component"),,"Prod. Order Line No.",D442,"Status",B442,"Prod. Order No.",C442)</t>
  </si>
  <si>
    <t>=B442</t>
  </si>
  <si>
    <t>=C442</t>
  </si>
  <si>
    <t>=D442</t>
  </si>
  <si>
    <t>="""NAV Direct"",""CRONUS JetCorp USA"",""5407"",""1"",""Released"",""2"",""MR100666"",""3"",""20000"",""4"",""20000"""</t>
  </si>
  <si>
    <t>=B443</t>
  </si>
  <si>
    <t>=C443</t>
  </si>
  <si>
    <t>=D443</t>
  </si>
  <si>
    <t>="""NAV Direct"",""CRONUS JetCorp USA"",""5407"",""1"",""Released"",""2"",""MR100666"",""3"",""20000"",""4"",""30000"""</t>
  </si>
  <si>
    <t>=B444</t>
  </si>
  <si>
    <t>=C444</t>
  </si>
  <si>
    <t>=D444</t>
  </si>
  <si>
    <t>="""NAV Direct"",""CRONUS JetCorp USA"",""5407"",""1"",""Released"",""2"",""MR100666"",""3"",""20000"",""4"",""40000"""</t>
  </si>
  <si>
    <t>=B445</t>
  </si>
  <si>
    <t>=C445</t>
  </si>
  <si>
    <t>=D445</t>
  </si>
  <si>
    <t>="""NAV Direct"",""CRONUS JetCorp USA"",""5407"",""1"",""Released"",""2"",""MR100666"",""3"",""20000"",""4"",""50000"""</t>
  </si>
  <si>
    <t>=B446</t>
  </si>
  <si>
    <t>=C446</t>
  </si>
  <si>
    <t>=D446</t>
  </si>
  <si>
    <t>="""NAV Direct"",""CRONUS JetCorp USA"",""5407"",""1"",""Released"",""2"",""MR100666"",""3"",""20000"",""4"",""60000"""</t>
  </si>
  <si>
    <t>="@@"&amp;NF(E449,"Status")</t>
  </si>
  <si>
    <t>="@@"&amp;NF(E449,"No.")</t>
  </si>
  <si>
    <t>="""NAV Direct"",""CRONUS JetCorp USA"",""5405"",""1"",""Released"",""2"",""MR100663"""</t>
  </si>
  <si>
    <t>=NF(E449,"No.")</t>
  </si>
  <si>
    <t>=NF(E449,"Due Date")</t>
  </si>
  <si>
    <t>=B449</t>
  </si>
  <si>
    <t>=C449</t>
  </si>
  <si>
    <t>="@@"&amp;NF(E450,"Line No.")</t>
  </si>
  <si>
    <t>=NL("Rows=3",IF(B450="@@",{""},"Prod. Order Line"),,"Status",B450,"Prod. Order No.",C450,"Link=",F450)</t>
  </si>
  <si>
    <t>=NF(E450,"Item No.")</t>
  </si>
  <si>
    <t>=NF(E450,"Description")</t>
  </si>
  <si>
    <t>=NF(E450,"Quantity")</t>
  </si>
  <si>
    <t>=NF(E450,"Unit of Measure Code")</t>
  </si>
  <si>
    <t>=NF(E450,"Remaining Quantity")</t>
  </si>
  <si>
    <t>=B450</t>
  </si>
  <si>
    <t>=C450</t>
  </si>
  <si>
    <t>=D450</t>
  </si>
  <si>
    <t>=NL("Rows",IF(B451="@@",{""},"Prod. Order Component"),,"Prod. Order Line No.",D451,"Status",B451,"Prod. Order No.",C451)</t>
  </si>
  <si>
    <t>=B451</t>
  </si>
  <si>
    <t>=C451</t>
  </si>
  <si>
    <t>=D451</t>
  </si>
  <si>
    <t>="""NAV Direct"",""CRONUS JetCorp USA"",""5407"",""1"",""Released"",""2"",""MR100663"",""3"",""10000"",""4"",""20000"""</t>
  </si>
  <si>
    <t>=B452</t>
  </si>
  <si>
    <t>=C452</t>
  </si>
  <si>
    <t>=D452</t>
  </si>
  <si>
    <t>="""NAV Direct"",""CRONUS JetCorp USA"",""5407"",""1"",""Released"",""2"",""MR100663"",""3"",""10000"",""4"",""30000"""</t>
  </si>
  <si>
    <t>=B453</t>
  </si>
  <si>
    <t>=C453</t>
  </si>
  <si>
    <t>=D453</t>
  </si>
  <si>
    <t>="""NAV Direct"",""CRONUS JetCorp USA"",""5407"",""1"",""Released"",""2"",""MR100663"",""3"",""10000"",""4"",""40000"""</t>
  </si>
  <si>
    <t>=B454</t>
  </si>
  <si>
    <t>=C454</t>
  </si>
  <si>
    <t>=D454</t>
  </si>
  <si>
    <t>="""NAV Direct"",""CRONUS JetCorp USA"",""5407"",""1"",""Released"",""2"",""MR100663"",""3"",""10000"",""4"",""50000"""</t>
  </si>
  <si>
    <t>=B455</t>
  </si>
  <si>
    <t>=C455</t>
  </si>
  <si>
    <t>=D455</t>
  </si>
  <si>
    <t>="""NAV Direct"",""CRONUS JetCorp USA"",""5407"",""1"",""Released"",""2"",""MR100663"",""3"",""10000"",""4"",""60000"""</t>
  </si>
  <si>
    <t>=B457</t>
  </si>
  <si>
    <t>=C457</t>
  </si>
  <si>
    <t>="@@"&amp;NF(E458,"Line No.")</t>
  </si>
  <si>
    <t>="""NAV Direct"",""CRONUS JetCorp USA"",""5406"",""1"",""Released"",""2"",""MR100663"",""3"",""20000"""</t>
  </si>
  <si>
    <t>=NF(E458,"Item No.")</t>
  </si>
  <si>
    <t>=NF(E458,"Description")</t>
  </si>
  <si>
    <t>=NF(E458,"Quantity")</t>
  </si>
  <si>
    <t>=NF(E458,"Unit of Measure Code")</t>
  </si>
  <si>
    <t>=NF(E458,"Remaining Quantity")</t>
  </si>
  <si>
    <t>=B458</t>
  </si>
  <si>
    <t>=C458</t>
  </si>
  <si>
    <t>=D458</t>
  </si>
  <si>
    <t>=NL("Rows",IF(B459="@@",{""},"Prod. Order Component"),,"Prod. Order Line No.",D459,"Status",B459,"Prod. Order No.",C459)</t>
  </si>
  <si>
    <t>=B459</t>
  </si>
  <si>
    <t>=C459</t>
  </si>
  <si>
    <t>=D459</t>
  </si>
  <si>
    <t>="""NAV Direct"",""CRONUS JetCorp USA"",""5407"",""1"",""Released"",""2"",""MR100663"",""3"",""20000"",""4"",""20000"""</t>
  </si>
  <si>
    <t>=B460</t>
  </si>
  <si>
    <t>=C460</t>
  </si>
  <si>
    <t>=D460</t>
  </si>
  <si>
    <t>="""NAV Direct"",""CRONUS JetCorp USA"",""5407"",""1"",""Released"",""2"",""MR100663"",""3"",""20000"",""4"",""30000"""</t>
  </si>
  <si>
    <t>=B461</t>
  </si>
  <si>
    <t>=C461</t>
  </si>
  <si>
    <t>=D461</t>
  </si>
  <si>
    <t>="""NAV Direct"",""CRONUS JetCorp USA"",""5407"",""1"",""Released"",""2"",""MR100663"",""3"",""20000"",""4"",""40000"""</t>
  </si>
  <si>
    <t>=B462</t>
  </si>
  <si>
    <t>=C462</t>
  </si>
  <si>
    <t>=D462</t>
  </si>
  <si>
    <t>="""NAV Direct"",""CRONUS JetCorp USA"",""5407"",""1"",""Released"",""2"",""MR100663"",""3"",""20000"",""4"",""50000"""</t>
  </si>
  <si>
    <t>=B464</t>
  </si>
  <si>
    <t>=C464</t>
  </si>
  <si>
    <t>="@@"&amp;NF(E465,"Line No.")</t>
  </si>
  <si>
    <t>="""NAV Direct"",""CRONUS JetCorp USA"",""5406"",""1"",""Released"",""2"",""MR100663"",""3"",""30000"""</t>
  </si>
  <si>
    <t>=NF(E465,"Item No.")</t>
  </si>
  <si>
    <t>=NF(E465,"Description")</t>
  </si>
  <si>
    <t>=NF(E465,"Quantity")</t>
  </si>
  <si>
    <t>=NF(E465,"Unit of Measure Code")</t>
  </si>
  <si>
    <t>=NF(E465,"Remaining Quantity")</t>
  </si>
  <si>
    <t>=B465</t>
  </si>
  <si>
    <t>=C465</t>
  </si>
  <si>
    <t>=D465</t>
  </si>
  <si>
    <t>=NL("Rows",IF(B466="@@",{""},"Prod. Order Component"),,"Prod. Order Line No.",D466,"Status",B466,"Prod. Order No.",C466)</t>
  </si>
  <si>
    <t>=B466</t>
  </si>
  <si>
    <t>=C466</t>
  </si>
  <si>
    <t>=D466</t>
  </si>
  <si>
    <t>="""NAV Direct"",""CRONUS JetCorp USA"",""5407"",""1"",""Released"",""2"",""MR100663"",""3"",""30000"",""4"",""20000"""</t>
  </si>
  <si>
    <t>=B467</t>
  </si>
  <si>
    <t>=C467</t>
  </si>
  <si>
    <t>=D467</t>
  </si>
  <si>
    <t>="""NAV Direct"",""CRONUS JetCorp USA"",""5407"",""1"",""Released"",""2"",""MR100663"",""3"",""30000"",""4"",""30000"""</t>
  </si>
  <si>
    <t>=B468</t>
  </si>
  <si>
    <t>=C468</t>
  </si>
  <si>
    <t>=D468</t>
  </si>
  <si>
    <t>="""NAV Direct"",""CRONUS JetCorp USA"",""5407"",""1"",""Released"",""2"",""MR100663"",""3"",""30000"",""4"",""40000"""</t>
  </si>
  <si>
    <t>=B469</t>
  </si>
  <si>
    <t>=C469</t>
  </si>
  <si>
    <t>=D469</t>
  </si>
  <si>
    <t>="""NAV Direct"",""CRONUS JetCorp USA"",""5407"",""1"",""Released"",""2"",""MR100663"",""3"",""30000"",""4"",""50000"""</t>
  </si>
  <si>
    <t>=B470</t>
  </si>
  <si>
    <t>=C470</t>
  </si>
  <si>
    <t>=D470</t>
  </si>
  <si>
    <t>="""NAV Direct"",""CRONUS JetCorp USA"",""5407"",""1"",""Released"",""2"",""MR100663"",""3"",""30000"",""4"",""60000"""</t>
  </si>
  <si>
    <t>=B472</t>
  </si>
  <si>
    <t>=C472</t>
  </si>
  <si>
    <t>="@@"&amp;NF(E473,"Line No.")</t>
  </si>
  <si>
    <t>="""NAV Direct"",""CRONUS JetCorp USA"",""5406"",""1"",""Released"",""2"",""MR100663"",""3"",""40000"""</t>
  </si>
  <si>
    <t>=NF(E473,"Item No.")</t>
  </si>
  <si>
    <t>=NF(E473,"Description")</t>
  </si>
  <si>
    <t>=NF(E473,"Quantity")</t>
  </si>
  <si>
    <t>=NF(E473,"Unit of Measure Code")</t>
  </si>
  <si>
    <t>=NF(E473,"Remaining Quantity")</t>
  </si>
  <si>
    <t>=B473</t>
  </si>
  <si>
    <t>=C473</t>
  </si>
  <si>
    <t>=D473</t>
  </si>
  <si>
    <t>=NL("Rows",IF(B474="@@",{""},"Prod. Order Component"),,"Prod. Order Line No.",D474,"Status",B474,"Prod. Order No.",C474)</t>
  </si>
  <si>
    <t>=B474</t>
  </si>
  <si>
    <t>=C474</t>
  </si>
  <si>
    <t>=D474</t>
  </si>
  <si>
    <t>="""NAV Direct"",""CRONUS JetCorp USA"",""5407"",""1"",""Released"",""2"",""MR100663"",""3"",""40000"",""4"",""20000"""</t>
  </si>
  <si>
    <t>=B475</t>
  </si>
  <si>
    <t>=C475</t>
  </si>
  <si>
    <t>=D475</t>
  </si>
  <si>
    <t>="""NAV Direct"",""CRONUS JetCorp USA"",""5407"",""1"",""Released"",""2"",""MR100663"",""3"",""40000"",""4"",""30000"""</t>
  </si>
  <si>
    <t>=B476</t>
  </si>
  <si>
    <t>=C476</t>
  </si>
  <si>
    <t>=D476</t>
  </si>
  <si>
    <t>="""NAV Direct"",""CRONUS JetCorp USA"",""5407"",""1"",""Released"",""2"",""MR100663"",""3"",""40000"",""4"",""40000"""</t>
  </si>
  <si>
    <t>=B477</t>
  </si>
  <si>
    <t>=C477</t>
  </si>
  <si>
    <t>=D477</t>
  </si>
  <si>
    <t>="""NAV Direct"",""CRONUS JetCorp USA"",""5407"",""1"",""Released"",""2"",""MR100663"",""3"",""40000"",""4"",""50000"""</t>
  </si>
  <si>
    <t>=B478</t>
  </si>
  <si>
    <t>=C478</t>
  </si>
  <si>
    <t>=D478</t>
  </si>
  <si>
    <t>="""NAV Direct"",""CRONUS JetCorp USA"",""5407"",""1"",""Released"",""2"",""MR100663"",""3"",""40000"",""4"",""60000"""</t>
  </si>
  <si>
    <t>="@@"&amp;NF(E481,"Status")</t>
  </si>
  <si>
    <t>="@@"&amp;NF(E481,"No.")</t>
  </si>
  <si>
    <t>="""NAV Direct"",""CRONUS JetCorp USA"",""5405"",""1"",""Released"",""2"",""MR100670"""</t>
  </si>
  <si>
    <t>=NF(E481,"No.")</t>
  </si>
  <si>
    <t>=NF(E481,"Due Date")</t>
  </si>
  <si>
    <t>=B481</t>
  </si>
  <si>
    <t>=C481</t>
  </si>
  <si>
    <t>="@@"&amp;NF(E482,"Line No.")</t>
  </si>
  <si>
    <t>=NL("Rows=3",IF(B482="@@",{""},"Prod. Order Line"),,"Status",B482,"Prod. Order No.",C482,"Link=",F482)</t>
  </si>
  <si>
    <t>=NF(E482,"Item No.")</t>
  </si>
  <si>
    <t>=NF(E482,"Description")</t>
  </si>
  <si>
    <t>=NF(E482,"Quantity")</t>
  </si>
  <si>
    <t>=NF(E482,"Unit of Measure Code")</t>
  </si>
  <si>
    <t>=NF(E482,"Remaining Quantity")</t>
  </si>
  <si>
    <t>=B482</t>
  </si>
  <si>
    <t>=C482</t>
  </si>
  <si>
    <t>=D482</t>
  </si>
  <si>
    <t>=NL("Rows",IF(B483="@@",{""},"Prod. Order Component"),,"Prod. Order Line No.",D483,"Status",B483,"Prod. Order No.",C483)</t>
  </si>
  <si>
    <t>=B483</t>
  </si>
  <si>
    <t>=C483</t>
  </si>
  <si>
    <t>=D483</t>
  </si>
  <si>
    <t>="""NAV Direct"",""CRONUS JetCorp USA"",""5407"",""1"",""Released"",""2"",""MR100670"",""3"",""10000"",""4"",""20000"""</t>
  </si>
  <si>
    <t>=B484</t>
  </si>
  <si>
    <t>=C484</t>
  </si>
  <si>
    <t>=D484</t>
  </si>
  <si>
    <t>="""NAV Direct"",""CRONUS JetCorp USA"",""5407"",""1"",""Released"",""2"",""MR100670"",""3"",""10000"",""4"",""30000"""</t>
  </si>
  <si>
    <t>=B485</t>
  </si>
  <si>
    <t>=C485</t>
  </si>
  <si>
    <t>=D485</t>
  </si>
  <si>
    <t>="""NAV Direct"",""CRONUS JetCorp USA"",""5407"",""1"",""Released"",""2"",""MR100670"",""3"",""10000"",""4"",""40000"""</t>
  </si>
  <si>
    <t>=B486</t>
  </si>
  <si>
    <t>=C486</t>
  </si>
  <si>
    <t>=D486</t>
  </si>
  <si>
    <t>="""NAV Direct"",""CRONUS JetCorp USA"",""5407"",""1"",""Released"",""2"",""MR100670"",""3"",""10000"",""4"",""50000"""</t>
  </si>
  <si>
    <t>=B488</t>
  </si>
  <si>
    <t>=C488</t>
  </si>
  <si>
    <t>="@@"&amp;NF(E489,"Line No.")</t>
  </si>
  <si>
    <t>="""NAV Direct"",""CRONUS JetCorp USA"",""5406"",""1"",""Released"",""2"",""MR100670"",""3"",""20000"""</t>
  </si>
  <si>
    <t>=NF(E489,"Item No.")</t>
  </si>
  <si>
    <t>=NF(E489,"Description")</t>
  </si>
  <si>
    <t>=NF(E489,"Quantity")</t>
  </si>
  <si>
    <t>=NF(E489,"Unit of Measure Code")</t>
  </si>
  <si>
    <t>=NF(E489,"Remaining Quantity")</t>
  </si>
  <si>
    <t>=B489</t>
  </si>
  <si>
    <t>=C489</t>
  </si>
  <si>
    <t>=D489</t>
  </si>
  <si>
    <t>=NL("Rows",IF(B490="@@",{""},"Prod. Order Component"),,"Prod. Order Line No.",D490,"Status",B490,"Prod. Order No.",C490)</t>
  </si>
  <si>
    <t>=B490</t>
  </si>
  <si>
    <t>=C490</t>
  </si>
  <si>
    <t>=D490</t>
  </si>
  <si>
    <t>="""NAV Direct"",""CRONUS JetCorp USA"",""5407"",""1"",""Released"",""2"",""MR100670"",""3"",""20000"",""4"",""20000"""</t>
  </si>
  <si>
    <t>=B491</t>
  </si>
  <si>
    <t>=C491</t>
  </si>
  <si>
    <t>=D491</t>
  </si>
  <si>
    <t>="""NAV Direct"",""CRONUS JetCorp USA"",""5407"",""1"",""Released"",""2"",""MR100670"",""3"",""20000"",""4"",""30000"""</t>
  </si>
  <si>
    <t>=B493</t>
  </si>
  <si>
    <t>=C493</t>
  </si>
  <si>
    <t>="@@"&amp;NF(E494,"Line No.")</t>
  </si>
  <si>
    <t>="""NAV Direct"",""CRONUS JetCorp USA"",""5406"",""1"",""Released"",""2"",""MR100670"",""3"",""30000"""</t>
  </si>
  <si>
    <t>=NF(E494,"Item No.")</t>
  </si>
  <si>
    <t>=NF(E494,"Description")</t>
  </si>
  <si>
    <t>=NF(E494,"Quantity")</t>
  </si>
  <si>
    <t>=NF(E494,"Unit of Measure Code")</t>
  </si>
  <si>
    <t>=NF(E494,"Remaining Quantity")</t>
  </si>
  <si>
    <t>=B494</t>
  </si>
  <si>
    <t>=C494</t>
  </si>
  <si>
    <t>=D494</t>
  </si>
  <si>
    <t>=NL("Rows",IF(B495="@@",{""},"Prod. Order Component"),,"Prod. Order Line No.",D495,"Status",B495,"Prod. Order No.",C495)</t>
  </si>
  <si>
    <t>=B495</t>
  </si>
  <si>
    <t>=C495</t>
  </si>
  <si>
    <t>=D495</t>
  </si>
  <si>
    <t>="""NAV Direct"",""CRONUS JetCorp USA"",""5407"",""1"",""Released"",""2"",""MR100670"",""3"",""30000"",""4"",""20000"""</t>
  </si>
  <si>
    <t>=B496</t>
  </si>
  <si>
    <t>=C496</t>
  </si>
  <si>
    <t>=D496</t>
  </si>
  <si>
    <t>="""NAV Direct"",""CRONUS JetCorp USA"",""5407"",""1"",""Released"",""2"",""MR100670"",""3"",""30000"",""4"",""30000"""</t>
  </si>
  <si>
    <t>=B497</t>
  </si>
  <si>
    <t>=C497</t>
  </si>
  <si>
    <t>=D497</t>
  </si>
  <si>
    <t>="""NAV Direct"",""CRONUS JetCorp USA"",""5407"",""1"",""Released"",""2"",""MR100670"",""3"",""30000"",""4"",""40000"""</t>
  </si>
  <si>
    <t>=B498</t>
  </si>
  <si>
    <t>=C498</t>
  </si>
  <si>
    <t>=D498</t>
  </si>
  <si>
    <t>="""NAV Direct"",""CRONUS JetCorp USA"",""5407"",""1"",""Released"",""2"",""MR100670"",""3"",""30000"",""4"",""50000"""</t>
  </si>
  <si>
    <t>="@@"&amp;NF(E501,"Status")</t>
  </si>
  <si>
    <t>="@@"&amp;NF(E501,"No.")</t>
  </si>
  <si>
    <t>="""NAV Direct"",""CRONUS JetCorp USA"",""5405"",""1"",""Released"",""2"",""MR100673"""</t>
  </si>
  <si>
    <t>=NF(E501,"No.")</t>
  </si>
  <si>
    <t>=NF(E501,"Due Date")</t>
  </si>
  <si>
    <t>=B501</t>
  </si>
  <si>
    <t>=C501</t>
  </si>
  <si>
    <t>="@@"&amp;NF(E502,"Line No.")</t>
  </si>
  <si>
    <t>=NL("Rows=3",IF(B502="@@",{""},"Prod. Order Line"),,"Status",B502,"Prod. Order No.",C502,"Link=",F502)</t>
  </si>
  <si>
    <t>=NF(E502,"Item No.")</t>
  </si>
  <si>
    <t>=NF(E502,"Description")</t>
  </si>
  <si>
    <t>=NF(E502,"Quantity")</t>
  </si>
  <si>
    <t>=NF(E502,"Unit of Measure Code")</t>
  </si>
  <si>
    <t>=NF(E502,"Remaining Quantity")</t>
  </si>
  <si>
    <t>=B502</t>
  </si>
  <si>
    <t>=C502</t>
  </si>
  <si>
    <t>=D502</t>
  </si>
  <si>
    <t>=NL("Rows",IF(B503="@@",{""},"Prod. Order Component"),,"Prod. Order Line No.",D503,"Status",B503,"Prod. Order No.",C503)</t>
  </si>
  <si>
    <t>=B503</t>
  </si>
  <si>
    <t>=C503</t>
  </si>
  <si>
    <t>=D503</t>
  </si>
  <si>
    <t>="""NAV Direct"",""CRONUS JetCorp USA"",""5407"",""1"",""Released"",""2"",""MR100673"",""3"",""10000"",""4"",""20000"""</t>
  </si>
  <si>
    <t>=B504</t>
  </si>
  <si>
    <t>=C504</t>
  </si>
  <si>
    <t>=D504</t>
  </si>
  <si>
    <t>="""NAV Direct"",""CRONUS JetCorp USA"",""5407"",""1"",""Released"",""2"",""MR100673"",""3"",""10000"",""4"",""30000"""</t>
  </si>
  <si>
    <t>=B505</t>
  </si>
  <si>
    <t>=C505</t>
  </si>
  <si>
    <t>=D505</t>
  </si>
  <si>
    <t>="""NAV Direct"",""CRONUS JetCorp USA"",""5407"",""1"",""Released"",""2"",""MR100673"",""3"",""10000"",""4"",""40000"""</t>
  </si>
  <si>
    <t>=B506</t>
  </si>
  <si>
    <t>=C506</t>
  </si>
  <si>
    <t>=D506</t>
  </si>
  <si>
    <t>="""NAV Direct"",""CRONUS JetCorp USA"",""5407"",""1"",""Released"",""2"",""MR100673"",""3"",""10000"",""4"",""50000"""</t>
  </si>
  <si>
    <t>=B508</t>
  </si>
  <si>
    <t>=C508</t>
  </si>
  <si>
    <t>="@@"&amp;NF(E509,"Line No.")</t>
  </si>
  <si>
    <t>="""NAV Direct"",""CRONUS JetCorp USA"",""5406"",""1"",""Released"",""2"",""MR100673"",""3"",""20000"""</t>
  </si>
  <si>
    <t>=NF(E509,"Item No.")</t>
  </si>
  <si>
    <t>=NF(E509,"Description")</t>
  </si>
  <si>
    <t>=NF(E509,"Quantity")</t>
  </si>
  <si>
    <t>=NF(E509,"Unit of Measure Code")</t>
  </si>
  <si>
    <t>=NF(E509,"Remaining Quantity")</t>
  </si>
  <si>
    <t>=B509</t>
  </si>
  <si>
    <t>=C509</t>
  </si>
  <si>
    <t>=D509</t>
  </si>
  <si>
    <t>=NL("Rows",IF(B510="@@",{""},"Prod. Order Component"),,"Prod. Order Line No.",D510,"Status",B510,"Prod. Order No.",C510)</t>
  </si>
  <si>
    <t>=B510</t>
  </si>
  <si>
    <t>=C510</t>
  </si>
  <si>
    <t>=D510</t>
  </si>
  <si>
    <t>="""NAV Direct"",""CRONUS JetCorp USA"",""5407"",""1"",""Released"",""2"",""MR100673"",""3"",""20000"",""4"",""20000"""</t>
  </si>
  <si>
    <t>=B511</t>
  </si>
  <si>
    <t>=C511</t>
  </si>
  <si>
    <t>=D511</t>
  </si>
  <si>
    <t>="""NAV Direct"",""CRONUS JetCorp USA"",""5407"",""1"",""Released"",""2"",""MR100673"",""3"",""20000"",""4"",""30000"""</t>
  </si>
  <si>
    <t>=B512</t>
  </si>
  <si>
    <t>=C512</t>
  </si>
  <si>
    <t>=D512</t>
  </si>
  <si>
    <t>="""NAV Direct"",""CRONUS JetCorp USA"",""5407"",""1"",""Released"",""2"",""MR100673"",""3"",""20000"",""4"",""40000"""</t>
  </si>
  <si>
    <t>=B513</t>
  </si>
  <si>
    <t>=C513</t>
  </si>
  <si>
    <t>=D513</t>
  </si>
  <si>
    <t>="""NAV Direct"",""CRONUS JetCorp USA"",""5407"",""1"",""Released"",""2"",""MR100673"",""3"",""20000"",""4"",""50000"""</t>
  </si>
  <si>
    <t>=B514</t>
  </si>
  <si>
    <t>=C514</t>
  </si>
  <si>
    <t>=D514</t>
  </si>
  <si>
    <t>="""NAV Direct"",""CRONUS JetCorp USA"",""5407"",""1"",""Released"",""2"",""MR100673"",""3"",""20000"",""4"",""60000"""</t>
  </si>
  <si>
    <t>=B516</t>
  </si>
  <si>
    <t>=C516</t>
  </si>
  <si>
    <t>="@@"&amp;NF(E517,"Line No.")</t>
  </si>
  <si>
    <t>="""NAV Direct"",""CRONUS JetCorp USA"",""5406"",""1"",""Released"",""2"",""MR100673"",""3"",""30000"""</t>
  </si>
  <si>
    <t>=NF(E517,"Item No.")</t>
  </si>
  <si>
    <t>=NF(E517,"Description")</t>
  </si>
  <si>
    <t>=NF(E517,"Quantity")</t>
  </si>
  <si>
    <t>=NF(E517,"Unit of Measure Code")</t>
  </si>
  <si>
    <t>=NF(E517,"Remaining Quantity")</t>
  </si>
  <si>
    <t>=B517</t>
  </si>
  <si>
    <t>=C517</t>
  </si>
  <si>
    <t>=D517</t>
  </si>
  <si>
    <t>=NL("Rows",IF(B518="@@",{""},"Prod. Order Component"),,"Prod. Order Line No.",D518,"Status",B518,"Prod. Order No.",C518)</t>
  </si>
  <si>
    <t>=B518</t>
  </si>
  <si>
    <t>=C518</t>
  </si>
  <si>
    <t>=D518</t>
  </si>
  <si>
    <t>="""NAV Direct"",""CRONUS JetCorp USA"",""5407"",""1"",""Released"",""2"",""MR100673"",""3"",""30000"",""4"",""20000"""</t>
  </si>
  <si>
    <t>=B519</t>
  </si>
  <si>
    <t>=C519</t>
  </si>
  <si>
    <t>=D519</t>
  </si>
  <si>
    <t>="""NAV Direct"",""CRONUS JetCorp USA"",""5407"",""1"",""Released"",""2"",""MR100673"",""3"",""30000"",""4"",""30000"""</t>
  </si>
  <si>
    <t>=B520</t>
  </si>
  <si>
    <t>=C520</t>
  </si>
  <si>
    <t>=D520</t>
  </si>
  <si>
    <t>="""NAV Direct"",""CRONUS JetCorp USA"",""5407"",""1"",""Released"",""2"",""MR100673"",""3"",""30000"",""4"",""40000"""</t>
  </si>
  <si>
    <t>=B521</t>
  </si>
  <si>
    <t>=C521</t>
  </si>
  <si>
    <t>=D521</t>
  </si>
  <si>
    <t>="""NAV Direct"",""CRONUS JetCorp USA"",""5407"",""1"",""Released"",""2"",""MR100673"",""3"",""30000"",""4"",""50000"""</t>
  </si>
  <si>
    <t>=B523</t>
  </si>
  <si>
    <t>=C523</t>
  </si>
  <si>
    <t>="@@"&amp;NF(E524,"Line No.")</t>
  </si>
  <si>
    <t>="""NAV Direct"",""CRONUS JetCorp USA"",""5406"",""1"",""Released"",""2"",""MR100673"",""3"",""40000"""</t>
  </si>
  <si>
    <t>=NF(E524,"Item No.")</t>
  </si>
  <si>
    <t>=NF(E524,"Description")</t>
  </si>
  <si>
    <t>=NF(E524,"Quantity")</t>
  </si>
  <si>
    <t>=NF(E524,"Unit of Measure Code")</t>
  </si>
  <si>
    <t>=NF(E524,"Remaining Quantity")</t>
  </si>
  <si>
    <t>=B524</t>
  </si>
  <si>
    <t>=C524</t>
  </si>
  <si>
    <t>=D524</t>
  </si>
  <si>
    <t>=NL("Rows",IF(B525="@@",{""},"Prod. Order Component"),,"Prod. Order Line No.",D525,"Status",B525,"Prod. Order No.",C525)</t>
  </si>
  <si>
    <t>=B525</t>
  </si>
  <si>
    <t>=C525</t>
  </si>
  <si>
    <t>=D525</t>
  </si>
  <si>
    <t>="""NAV Direct"",""CRONUS JetCorp USA"",""5407"",""1"",""Released"",""2"",""MR100673"",""3"",""40000"",""4"",""20000"""</t>
  </si>
  <si>
    <t>=B526</t>
  </si>
  <si>
    <t>=C526</t>
  </si>
  <si>
    <t>=D526</t>
  </si>
  <si>
    <t>="""NAV Direct"",""CRONUS JetCorp USA"",""5407"",""1"",""Released"",""2"",""MR100673"",""3"",""40000"",""4"",""30000"""</t>
  </si>
  <si>
    <t>=B527</t>
  </si>
  <si>
    <t>=C527</t>
  </si>
  <si>
    <t>=D527</t>
  </si>
  <si>
    <t>="""NAV Direct"",""CRONUS JetCorp USA"",""5407"",""1"",""Released"",""2"",""MR100673"",""3"",""40000"",""4"",""40000"""</t>
  </si>
  <si>
    <t>=B528</t>
  </si>
  <si>
    <t>=C528</t>
  </si>
  <si>
    <t>=D528</t>
  </si>
  <si>
    <t>="""NAV Direct"",""CRONUS JetCorp USA"",""5407"",""1"",""Released"",""2"",""MR100673"",""3"",""40000"",""4"",""50000"""</t>
  </si>
  <si>
    <t>=B529</t>
  </si>
  <si>
    <t>=C529</t>
  </si>
  <si>
    <t>=D529</t>
  </si>
  <si>
    <t>="""NAV Direct"",""CRONUS JetCorp USA"",""5407"",""1"",""Released"",""2"",""MR100673"",""3"",""40000"",""4"",""60000"""</t>
  </si>
  <si>
    <t>="@@"&amp;NF(E532,"Status")</t>
  </si>
  <si>
    <t>="@@"&amp;NF(E532,"No.")</t>
  </si>
  <si>
    <t>="""NAV Direct"",""CRONUS JetCorp USA"",""5405"",""1"",""Released"",""2"",""MR100669"""</t>
  </si>
  <si>
    <t>=NF(E532,"No.")</t>
  </si>
  <si>
    <t>=NF(E532,"Due Date")</t>
  </si>
  <si>
    <t>=B532</t>
  </si>
  <si>
    <t>=C532</t>
  </si>
  <si>
    <t>="@@"&amp;NF(E533,"Line No.")</t>
  </si>
  <si>
    <t>=NL("Rows=3",IF(B533="@@",{""},"Prod. Order Line"),,"Status",B533,"Prod. Order No.",C533,"Link=",F533)</t>
  </si>
  <si>
    <t>=NF(E533,"Item No.")</t>
  </si>
  <si>
    <t>=NF(E533,"Description")</t>
  </si>
  <si>
    <t>=NF(E533,"Quantity")</t>
  </si>
  <si>
    <t>=NF(E533,"Unit of Measure Code")</t>
  </si>
  <si>
    <t>=NF(E533,"Remaining Quantity")</t>
  </si>
  <si>
    <t>=B533</t>
  </si>
  <si>
    <t>=C533</t>
  </si>
  <si>
    <t>=D533</t>
  </si>
  <si>
    <t>=NL("Rows",IF(B534="@@",{""},"Prod. Order Component"),,"Prod. Order Line No.",D534,"Status",B534,"Prod. Order No.",C534)</t>
  </si>
  <si>
    <t>=B534</t>
  </si>
  <si>
    <t>=C534</t>
  </si>
  <si>
    <t>=D534</t>
  </si>
  <si>
    <t>="""NAV Direct"",""CRONUS JetCorp USA"",""5407"",""1"",""Released"",""2"",""MR100669"",""3"",""10000"",""4"",""20000"""</t>
  </si>
  <si>
    <t>=B535</t>
  </si>
  <si>
    <t>=C535</t>
  </si>
  <si>
    <t>=D535</t>
  </si>
  <si>
    <t>="""NAV Direct"",""CRONUS JetCorp USA"",""5407"",""1"",""Released"",""2"",""MR100669"",""3"",""10000"",""4"",""30000"""</t>
  </si>
  <si>
    <t>=B536</t>
  </si>
  <si>
    <t>=C536</t>
  </si>
  <si>
    <t>=D536</t>
  </si>
  <si>
    <t>="""NAV Direct"",""CRONUS JetCorp USA"",""5407"",""1"",""Released"",""2"",""MR100669"",""3"",""10000"",""4"",""40000"""</t>
  </si>
  <si>
    <t>=B537</t>
  </si>
  <si>
    <t>=C537</t>
  </si>
  <si>
    <t>=D537</t>
  </si>
  <si>
    <t>="""NAV Direct"",""CRONUS JetCorp USA"",""5407"",""1"",""Released"",""2"",""MR100669"",""3"",""10000"",""4"",""50000"""</t>
  </si>
  <si>
    <t>=B538</t>
  </si>
  <si>
    <t>=C538</t>
  </si>
  <si>
    <t>=D538</t>
  </si>
  <si>
    <t>="""NAV Direct"",""CRONUS JetCorp USA"",""5407"",""1"",""Released"",""2"",""MR100669"",""3"",""10000"",""4"",""60000"""</t>
  </si>
  <si>
    <t>=B540</t>
  </si>
  <si>
    <t>=C540</t>
  </si>
  <si>
    <t>="@@"&amp;NF(E541,"Line No.")</t>
  </si>
  <si>
    <t>="""NAV Direct"",""CRONUS JetCorp USA"",""5406"",""1"",""Released"",""2"",""MR100669"",""3"",""20000"""</t>
  </si>
  <si>
    <t>=NF(E541,"Item No.")</t>
  </si>
  <si>
    <t>=NF(E541,"Description")</t>
  </si>
  <si>
    <t>=NF(E541,"Quantity")</t>
  </si>
  <si>
    <t>=NF(E541,"Unit of Measure Code")</t>
  </si>
  <si>
    <t>=NF(E541,"Remaining Quantity")</t>
  </si>
  <si>
    <t>=B541</t>
  </si>
  <si>
    <t>=C541</t>
  </si>
  <si>
    <t>=D541</t>
  </si>
  <si>
    <t>=NL("Rows",IF(B542="@@",{""},"Prod. Order Component"),,"Prod. Order Line No.",D542,"Status",B542,"Prod. Order No.",C542)</t>
  </si>
  <si>
    <t>=B542</t>
  </si>
  <si>
    <t>=C542</t>
  </si>
  <si>
    <t>=D542</t>
  </si>
  <si>
    <t>="""NAV Direct"",""CRONUS JetCorp USA"",""5407"",""1"",""Released"",""2"",""MR100669"",""3"",""20000"",""4"",""20000"""</t>
  </si>
  <si>
    <t>=B543</t>
  </si>
  <si>
    <t>=C543</t>
  </si>
  <si>
    <t>=D543</t>
  </si>
  <si>
    <t>="""NAV Direct"",""CRONUS JetCorp USA"",""5407"",""1"",""Released"",""2"",""MR100669"",""3"",""20000"",""4"",""30000"""</t>
  </si>
  <si>
    <t>=B544</t>
  </si>
  <si>
    <t>=C544</t>
  </si>
  <si>
    <t>=D544</t>
  </si>
  <si>
    <t>="""NAV Direct"",""CRONUS JetCorp USA"",""5407"",""1"",""Released"",""2"",""MR100669"",""3"",""20000"",""4"",""40000"""</t>
  </si>
  <si>
    <t>=B545</t>
  </si>
  <si>
    <t>=C545</t>
  </si>
  <si>
    <t>=D545</t>
  </si>
  <si>
    <t>="""NAV Direct"",""CRONUS JetCorp USA"",""5407"",""1"",""Released"",""2"",""MR100669"",""3"",""20000"",""4"",""50000"""</t>
  </si>
  <si>
    <t>="@@"&amp;NF(E548,"Status")</t>
  </si>
  <si>
    <t>="@@"&amp;NF(E548,"No.")</t>
  </si>
  <si>
    <t>="""NAV Direct"",""CRONUS JetCorp USA"",""5405"",""1"",""Released"",""2"",""MR100672"""</t>
  </si>
  <si>
    <t>=NF(E548,"No.")</t>
  </si>
  <si>
    <t>=NF(E548,"Due Date")</t>
  </si>
  <si>
    <t>=B548</t>
  </si>
  <si>
    <t>=C548</t>
  </si>
  <si>
    <t>="@@"&amp;NF(E549,"Line No.")</t>
  </si>
  <si>
    <t>=NL("Rows=3",IF(B549="@@",{""},"Prod. Order Line"),,"Status",B549,"Prod. Order No.",C549,"Link=",F549)</t>
  </si>
  <si>
    <t>=NF(E549,"Item No.")</t>
  </si>
  <si>
    <t>=NF(E549,"Description")</t>
  </si>
  <si>
    <t>=NF(E549,"Quantity")</t>
  </si>
  <si>
    <t>=NF(E549,"Unit of Measure Code")</t>
  </si>
  <si>
    <t>=NF(E549,"Remaining Quantity")</t>
  </si>
  <si>
    <t>=B549</t>
  </si>
  <si>
    <t>=C549</t>
  </si>
  <si>
    <t>=D549</t>
  </si>
  <si>
    <t>=NL("Rows",IF(B550="@@",{""},"Prod. Order Component"),,"Prod. Order Line No.",D550,"Status",B550,"Prod. Order No.",C550)</t>
  </si>
  <si>
    <t>=B550</t>
  </si>
  <si>
    <t>=C550</t>
  </si>
  <si>
    <t>=D550</t>
  </si>
  <si>
    <t>="""NAV Direct"",""CRONUS JetCorp USA"",""5407"",""1"",""Released"",""2"",""MR100672"",""3"",""10000"",""4"",""20000"""</t>
  </si>
  <si>
    <t>=B551</t>
  </si>
  <si>
    <t>=C551</t>
  </si>
  <si>
    <t>=D551</t>
  </si>
  <si>
    <t>="""NAV Direct"",""CRONUS JetCorp USA"",""5407"",""1"",""Released"",""2"",""MR100672"",""3"",""10000"",""4"",""30000"""</t>
  </si>
  <si>
    <t>=B552</t>
  </si>
  <si>
    <t>=C552</t>
  </si>
  <si>
    <t>=D552</t>
  </si>
  <si>
    <t>="""NAV Direct"",""CRONUS JetCorp USA"",""5407"",""1"",""Released"",""2"",""MR100672"",""3"",""10000"",""4"",""40000"""</t>
  </si>
  <si>
    <t>=B553</t>
  </si>
  <si>
    <t>=C553</t>
  </si>
  <si>
    <t>=D553</t>
  </si>
  <si>
    <t>="""NAV Direct"",""CRONUS JetCorp USA"",""5407"",""1"",""Released"",""2"",""MR100672"",""3"",""10000"",""4"",""50000"""</t>
  </si>
  <si>
    <t>=B554</t>
  </si>
  <si>
    <t>=C554</t>
  </si>
  <si>
    <t>=D554</t>
  </si>
  <si>
    <t>="""NAV Direct"",""CRONUS JetCorp USA"",""5407"",""1"",""Released"",""2"",""MR100672"",""3"",""10000"",""4"",""60000"""</t>
  </si>
  <si>
    <t>=B556</t>
  </si>
  <si>
    <t>=C556</t>
  </si>
  <si>
    <t>="@@"&amp;NF(E557,"Line No.")</t>
  </si>
  <si>
    <t>="""NAV Direct"",""CRONUS JetCorp USA"",""5406"",""1"",""Released"",""2"",""MR100672"",""3"",""20000"""</t>
  </si>
  <si>
    <t>=NF(E557,"Item No.")</t>
  </si>
  <si>
    <t>=NF(E557,"Description")</t>
  </si>
  <si>
    <t>=NF(E557,"Quantity")</t>
  </si>
  <si>
    <t>=NF(E557,"Unit of Measure Code")</t>
  </si>
  <si>
    <t>=NF(E557,"Remaining Quantity")</t>
  </si>
  <si>
    <t>=B557</t>
  </si>
  <si>
    <t>=C557</t>
  </si>
  <si>
    <t>=D557</t>
  </si>
  <si>
    <t>=NL("Rows",IF(B558="@@",{""},"Prod. Order Component"),,"Prod. Order Line No.",D558,"Status",B558,"Prod. Order No.",C558)</t>
  </si>
  <si>
    <t>=B558</t>
  </si>
  <si>
    <t>=C558</t>
  </si>
  <si>
    <t>=D558</t>
  </si>
  <si>
    <t>="""NAV Direct"",""CRONUS JetCorp USA"",""5407"",""1"",""Released"",""2"",""MR100672"",""3"",""20000"",""4"",""20000"""</t>
  </si>
  <si>
    <t>=B559</t>
  </si>
  <si>
    <t>=C559</t>
  </si>
  <si>
    <t>=D559</t>
  </si>
  <si>
    <t>="""NAV Direct"",""CRONUS JetCorp USA"",""5407"",""1"",""Released"",""2"",""MR100672"",""3"",""20000"",""4"",""30000"""</t>
  </si>
  <si>
    <t>=B560</t>
  </si>
  <si>
    <t>=C560</t>
  </si>
  <si>
    <t>=D560</t>
  </si>
  <si>
    <t>="""NAV Direct"",""CRONUS JetCorp USA"",""5407"",""1"",""Released"",""2"",""MR100672"",""3"",""20000"",""4"",""40000"""</t>
  </si>
  <si>
    <t>=B561</t>
  </si>
  <si>
    <t>=C561</t>
  </si>
  <si>
    <t>=D561</t>
  </si>
  <si>
    <t>="""NAV Direct"",""CRONUS JetCorp USA"",""5407"",""1"",""Released"",""2"",""MR100672"",""3"",""20000"",""4"",""50000"""</t>
  </si>
  <si>
    <t>=B562</t>
  </si>
  <si>
    <t>=C562</t>
  </si>
  <si>
    <t>=D562</t>
  </si>
  <si>
    <t>="""NAV Direct"",""CRONUS JetCorp USA"",""5407"",""1"",""Released"",""2"",""MR100672"",""3"",""20000"",""4"",""60000"""</t>
  </si>
  <si>
    <t>="@@"&amp;NF(E565,"Status")</t>
  </si>
  <si>
    <t>="@@"&amp;NF(E565,"No.")</t>
  </si>
  <si>
    <t>="""NAV Direct"",""CRONUS JetCorp USA"",""5405"",""1"",""Released"",""2"",""MR100674"""</t>
  </si>
  <si>
    <t>=NF(E565,"No.")</t>
  </si>
  <si>
    <t>=NF(E565,"Due Date")</t>
  </si>
  <si>
    <t>=B565</t>
  </si>
  <si>
    <t>=C565</t>
  </si>
  <si>
    <t>="@@"&amp;NF(E566,"Line No.")</t>
  </si>
  <si>
    <t>=NL("Rows=3",IF(B566="@@",{""},"Prod. Order Line"),,"Status",B566,"Prod. Order No.",C566,"Link=",F566)</t>
  </si>
  <si>
    <t>=NF(E566,"Item No.")</t>
  </si>
  <si>
    <t>=NF(E566,"Description")</t>
  </si>
  <si>
    <t>=NF(E566,"Quantity")</t>
  </si>
  <si>
    <t>=NF(E566,"Unit of Measure Code")</t>
  </si>
  <si>
    <t>=NF(E566,"Remaining Quantity")</t>
  </si>
  <si>
    <t>=B566</t>
  </si>
  <si>
    <t>=C566</t>
  </si>
  <si>
    <t>=D566</t>
  </si>
  <si>
    <t>=NL("Rows",IF(B567="@@",{""},"Prod. Order Component"),,"Prod. Order Line No.",D567,"Status",B567,"Prod. Order No.",C567)</t>
  </si>
  <si>
    <t>=B567</t>
  </si>
  <si>
    <t>=C567</t>
  </si>
  <si>
    <t>=D567</t>
  </si>
  <si>
    <t>="""NAV Direct"",""CRONUS JetCorp USA"",""5407"",""1"",""Released"",""2"",""MR100674"",""3"",""10000"",""4"",""20000"""</t>
  </si>
  <si>
    <t>=B568</t>
  </si>
  <si>
    <t>=C568</t>
  </si>
  <si>
    <t>=D568</t>
  </si>
  <si>
    <t>="""NAV Direct"",""CRONUS JetCorp USA"",""5407"",""1"",""Released"",""2"",""MR100674"",""3"",""10000"",""4"",""30000"""</t>
  </si>
  <si>
    <t>=B570</t>
  </si>
  <si>
    <t>=C570</t>
  </si>
  <si>
    <t>="@@"&amp;NF(E571,"Line No.")</t>
  </si>
  <si>
    <t>="""NAV Direct"",""CRONUS JetCorp USA"",""5406"",""1"",""Released"",""2"",""MR100674"",""3"",""20000"""</t>
  </si>
  <si>
    <t>=NF(E571,"Item No.")</t>
  </si>
  <si>
    <t>=NF(E571,"Description")</t>
  </si>
  <si>
    <t>=NF(E571,"Quantity")</t>
  </si>
  <si>
    <t>=NF(E571,"Unit of Measure Code")</t>
  </si>
  <si>
    <t>=NF(E571,"Remaining Quantity")</t>
  </si>
  <si>
    <t>=B571</t>
  </si>
  <si>
    <t>=C571</t>
  </si>
  <si>
    <t>=D571</t>
  </si>
  <si>
    <t>=NL("Rows",IF(B572="@@",{""},"Prod. Order Component"),,"Prod. Order Line No.",D572,"Status",B572,"Prod. Order No.",C572)</t>
  </si>
  <si>
    <t>=B572</t>
  </si>
  <si>
    <t>=C572</t>
  </si>
  <si>
    <t>=D572</t>
  </si>
  <si>
    <t>="""NAV Direct"",""CRONUS JetCorp USA"",""5407"",""1"",""Released"",""2"",""MR100674"",""3"",""20000"",""4"",""20000"""</t>
  </si>
  <si>
    <t>=B573</t>
  </si>
  <si>
    <t>=C573</t>
  </si>
  <si>
    <t>=D573</t>
  </si>
  <si>
    <t>="""NAV Direct"",""CRONUS JetCorp USA"",""5407"",""1"",""Released"",""2"",""MR100674"",""3"",""20000"",""4"",""30000"""</t>
  </si>
  <si>
    <t>=B574</t>
  </si>
  <si>
    <t>=C574</t>
  </si>
  <si>
    <t>=D574</t>
  </si>
  <si>
    <t>="""NAV Direct"",""CRONUS JetCorp USA"",""5407"",""1"",""Released"",""2"",""MR100674"",""3"",""20000"",""4"",""40000"""</t>
  </si>
  <si>
    <t>=B575</t>
  </si>
  <si>
    <t>=C575</t>
  </si>
  <si>
    <t>=D575</t>
  </si>
  <si>
    <t>="""NAV Direct"",""CRONUS JetCorp USA"",""5407"",""1"",""Released"",""2"",""MR100674"",""3"",""20000"",""4"",""50000"""</t>
  </si>
  <si>
    <t>=B576</t>
  </si>
  <si>
    <t>=C576</t>
  </si>
  <si>
    <t>=D576</t>
  </si>
  <si>
    <t>="""NAV Direct"",""CRONUS JetCorp USA"",""5407"",""1"",""Released"",""2"",""MR100674"",""3"",""20000"",""4"",""60000"""</t>
  </si>
  <si>
    <t>=B578</t>
  </si>
  <si>
    <t>=C578</t>
  </si>
  <si>
    <t>="@@"&amp;NF(E579,"Line No.")</t>
  </si>
  <si>
    <t>="""NAV Direct"",""CRONUS JetCorp USA"",""5406"",""1"",""Released"",""2"",""MR100674"",""3"",""30000"""</t>
  </si>
  <si>
    <t>=NF(E579,"Item No.")</t>
  </si>
  <si>
    <t>=NF(E579,"Description")</t>
  </si>
  <si>
    <t>=NF(E579,"Quantity")</t>
  </si>
  <si>
    <t>=NF(E579,"Unit of Measure Code")</t>
  </si>
  <si>
    <t>=NF(E579,"Remaining Quantity")</t>
  </si>
  <si>
    <t>=B579</t>
  </si>
  <si>
    <t>=C579</t>
  </si>
  <si>
    <t>=D579</t>
  </si>
  <si>
    <t>=NL("Rows",IF(B580="@@",{""},"Prod. Order Component"),,"Prod. Order Line No.",D580,"Status",B580,"Prod. Order No.",C580)</t>
  </si>
  <si>
    <t>=B580</t>
  </si>
  <si>
    <t>=C580</t>
  </si>
  <si>
    <t>=D580</t>
  </si>
  <si>
    <t>="""NAV Direct"",""CRONUS JetCorp USA"",""5407"",""1"",""Released"",""2"",""MR100674"",""3"",""30000"",""4"",""20000"""</t>
  </si>
  <si>
    <t>=B581</t>
  </si>
  <si>
    <t>=C581</t>
  </si>
  <si>
    <t>=D581</t>
  </si>
  <si>
    <t>="""NAV Direct"",""CRONUS JetCorp USA"",""5407"",""1"",""Released"",""2"",""MR100674"",""3"",""30000"",""4"",""30000"""</t>
  </si>
  <si>
    <t>=B582</t>
  </si>
  <si>
    <t>=C582</t>
  </si>
  <si>
    <t>=D582</t>
  </si>
  <si>
    <t>="""NAV Direct"",""CRONUS JetCorp USA"",""5407"",""1"",""Released"",""2"",""MR100674"",""3"",""30000"",""4"",""40000"""</t>
  </si>
  <si>
    <t>=B583</t>
  </si>
  <si>
    <t>=C583</t>
  </si>
  <si>
    <t>=D583</t>
  </si>
  <si>
    <t>="""NAV Direct"",""CRONUS JetCorp USA"",""5407"",""1"",""Released"",""2"",""MR100674"",""3"",""30000"",""4"",""50000"""</t>
  </si>
  <si>
    <t>=B584</t>
  </si>
  <si>
    <t>=C584</t>
  </si>
  <si>
    <t>=D584</t>
  </si>
  <si>
    <t>="""NAV Direct"",""CRONUS JetCorp USA"",""5407"",""1"",""Released"",""2"",""MR100674"",""3"",""30000"",""4"",""60000"""</t>
  </si>
  <si>
    <t>="@@"&amp;NF(E587,"Status")</t>
  </si>
  <si>
    <t>="@@"&amp;NF(E587,"No.")</t>
  </si>
  <si>
    <t>="""NAV Direct"",""CRONUS JetCorp USA"",""5405"",""1"",""Released"",""2"",""MR100671"""</t>
  </si>
  <si>
    <t>=NF(E587,"No.")</t>
  </si>
  <si>
    <t>=NF(E587,"Due Date")</t>
  </si>
  <si>
    <t>=B587</t>
  </si>
  <si>
    <t>=C587</t>
  </si>
  <si>
    <t>="@@"&amp;NF(E588,"Line No.")</t>
  </si>
  <si>
    <t>=NL("Rows=3",IF(B588="@@",{""},"Prod. Order Line"),,"Status",B588,"Prod. Order No.",C588,"Link=",F588)</t>
  </si>
  <si>
    <t>=NF(E588,"Item No.")</t>
  </si>
  <si>
    <t>=NF(E588,"Description")</t>
  </si>
  <si>
    <t>=NF(E588,"Quantity")</t>
  </si>
  <si>
    <t>=NF(E588,"Unit of Measure Code")</t>
  </si>
  <si>
    <t>=NF(E588,"Remaining Quantity")</t>
  </si>
  <si>
    <t>=B588</t>
  </si>
  <si>
    <t>=C588</t>
  </si>
  <si>
    <t>=D588</t>
  </si>
  <si>
    <t>=NL("Rows",IF(B589="@@",{""},"Prod. Order Component"),,"Prod. Order Line No.",D589,"Status",B589,"Prod. Order No.",C589)</t>
  </si>
  <si>
    <t>=B589</t>
  </si>
  <si>
    <t>=C589</t>
  </si>
  <si>
    <t>=D589</t>
  </si>
  <si>
    <t>="""NAV Direct"",""CRONUS JetCorp USA"",""5407"",""1"",""Released"",""2"",""MR100671"",""3"",""10000"",""4"",""20000"""</t>
  </si>
  <si>
    <t>=B590</t>
  </si>
  <si>
    <t>=C590</t>
  </si>
  <si>
    <t>=D590</t>
  </si>
  <si>
    <t>="""NAV Direct"",""CRONUS JetCorp USA"",""5407"",""1"",""Released"",""2"",""MR100671"",""3"",""10000"",""4"",""30000"""</t>
  </si>
  <si>
    <t>=B592</t>
  </si>
  <si>
    <t>=C592</t>
  </si>
  <si>
    <t>="@@"&amp;NF(E593,"Line No.")</t>
  </si>
  <si>
    <t>="""NAV Direct"",""CRONUS JetCorp USA"",""5406"",""1"",""Released"",""2"",""MR100671"",""3"",""20000"""</t>
  </si>
  <si>
    <t>=NF(E593,"Item No.")</t>
  </si>
  <si>
    <t>=NF(E593,"Description")</t>
  </si>
  <si>
    <t>=NF(E593,"Quantity")</t>
  </si>
  <si>
    <t>=NF(E593,"Unit of Measure Code")</t>
  </si>
  <si>
    <t>=NF(E593,"Remaining Quantity")</t>
  </si>
  <si>
    <t>=B593</t>
  </si>
  <si>
    <t>=C593</t>
  </si>
  <si>
    <t>=D593</t>
  </si>
  <si>
    <t>=NL("Rows",IF(B594="@@",{""},"Prod. Order Component"),,"Prod. Order Line No.",D594,"Status",B594,"Prod. Order No.",C594)</t>
  </si>
  <si>
    <t>=B594</t>
  </si>
  <si>
    <t>=C594</t>
  </si>
  <si>
    <t>=D594</t>
  </si>
  <si>
    <t>="""NAV Direct"",""CRONUS JetCorp USA"",""5407"",""1"",""Released"",""2"",""MR100671"",""3"",""20000"",""4"",""20000"""</t>
  </si>
  <si>
    <t>=B595</t>
  </si>
  <si>
    <t>=C595</t>
  </si>
  <si>
    <t>=D595</t>
  </si>
  <si>
    <t>="""NAV Direct"",""CRONUS JetCorp USA"",""5407"",""1"",""Released"",""2"",""MR100671"",""3"",""20000"",""4"",""30000"""</t>
  </si>
  <si>
    <t>=B597</t>
  </si>
  <si>
    <t>=C597</t>
  </si>
  <si>
    <t>="@@"&amp;NF(E598,"Line No.")</t>
  </si>
  <si>
    <t>="""NAV Direct"",""CRONUS JetCorp USA"",""5406"",""1"",""Released"",""2"",""MR100671"",""3"",""30000"""</t>
  </si>
  <si>
    <t>=NF(E598,"Item No.")</t>
  </si>
  <si>
    <t>=NF(E598,"Description")</t>
  </si>
  <si>
    <t>=NF(E598,"Quantity")</t>
  </si>
  <si>
    <t>=NF(E598,"Unit of Measure Code")</t>
  </si>
  <si>
    <t>=NF(E598,"Remaining Quantity")</t>
  </si>
  <si>
    <t>=B598</t>
  </si>
  <si>
    <t>=C598</t>
  </si>
  <si>
    <t>=D598</t>
  </si>
  <si>
    <t>=NL("Rows",IF(B599="@@",{""},"Prod. Order Component"),,"Prod. Order Line No.",D599,"Status",B599,"Prod. Order No.",C599)</t>
  </si>
  <si>
    <t>=B599</t>
  </si>
  <si>
    <t>=C599</t>
  </si>
  <si>
    <t>=D599</t>
  </si>
  <si>
    <t>="""NAV Direct"",""CRONUS JetCorp USA"",""5407"",""1"",""Released"",""2"",""MR100671"",""3"",""30000"",""4"",""20000"""</t>
  </si>
  <si>
    <t>=B600</t>
  </si>
  <si>
    <t>=C600</t>
  </si>
  <si>
    <t>=D600</t>
  </si>
  <si>
    <t>="""NAV Direct"",""CRONUS JetCorp USA"",""5407"",""1"",""Released"",""2"",""MR100671"",""3"",""30000"",""4"",""30000"""</t>
  </si>
  <si>
    <t>=B601</t>
  </si>
  <si>
    <t>=C601</t>
  </si>
  <si>
    <t>=D601</t>
  </si>
  <si>
    <t>="""NAV Direct"",""CRONUS JetCorp USA"",""5407"",""1"",""Released"",""2"",""MR100671"",""3"",""30000"",""4"",""40000"""</t>
  </si>
  <si>
    <t>=B602</t>
  </si>
  <si>
    <t>=C602</t>
  </si>
  <si>
    <t>=D602</t>
  </si>
  <si>
    <t>="""NAV Direct"",""CRONUS JetCorp USA"",""5407"",""1"",""Released"",""2"",""MR100671"",""3"",""30000"",""4"",""50000"""</t>
  </si>
  <si>
    <t>=B603</t>
  </si>
  <si>
    <t>=C603</t>
  </si>
  <si>
    <t>=D603</t>
  </si>
  <si>
    <t>="""NAV Direct"",""CRONUS JetCorp USA"",""5407"",""1"",""Released"",""2"",""MR100671"",""3"",""30000"",""4"",""60000"""</t>
  </si>
  <si>
    <t>="@@"&amp;NF(E606,"Status")</t>
  </si>
  <si>
    <t>="@@"&amp;NF(E606,"No.")</t>
  </si>
  <si>
    <t>="""NAV Direct"",""CRONUS JetCorp USA"",""5405"",""1"",""Released"",""2"",""MR100675"""</t>
  </si>
  <si>
    <t>=NF(E606,"No.")</t>
  </si>
  <si>
    <t>=NF(E606,"Due Date")</t>
  </si>
  <si>
    <t>=B606</t>
  </si>
  <si>
    <t>=C606</t>
  </si>
  <si>
    <t>="@@"&amp;NF(E607,"Line No.")</t>
  </si>
  <si>
    <t>=NL("Rows=3",IF(B607="@@",{""},"Prod. Order Line"),,"Status",B607,"Prod. Order No.",C607,"Link=",F607)</t>
  </si>
  <si>
    <t>=NF(E607,"Item No.")</t>
  </si>
  <si>
    <t>=NF(E607,"Description")</t>
  </si>
  <si>
    <t>=NF(E607,"Quantity")</t>
  </si>
  <si>
    <t>=NF(E607,"Unit of Measure Code")</t>
  </si>
  <si>
    <t>=NF(E607,"Remaining Quantity")</t>
  </si>
  <si>
    <t>=B607</t>
  </si>
  <si>
    <t>=C607</t>
  </si>
  <si>
    <t>=D607</t>
  </si>
  <si>
    <t>=NL("Rows",IF(B608="@@",{""},"Prod. Order Component"),,"Prod. Order Line No.",D608,"Status",B608,"Prod. Order No.",C608)</t>
  </si>
  <si>
    <t>=B608</t>
  </si>
  <si>
    <t>=C608</t>
  </si>
  <si>
    <t>=D608</t>
  </si>
  <si>
    <t>="""NAV Direct"",""CRONUS JetCorp USA"",""5407"",""1"",""Released"",""2"",""MR100675"",""3"",""10000"",""4"",""20000"""</t>
  </si>
  <si>
    <t>=B609</t>
  </si>
  <si>
    <t>=C609</t>
  </si>
  <si>
    <t>=D609</t>
  </si>
  <si>
    <t>="""NAV Direct"",""CRONUS JetCorp USA"",""5407"",""1"",""Released"",""2"",""MR100675"",""3"",""10000"",""4"",""30000"""</t>
  </si>
  <si>
    <t>=B610</t>
  </si>
  <si>
    <t>=C610</t>
  </si>
  <si>
    <t>=D610</t>
  </si>
  <si>
    <t>="""NAV Direct"",""CRONUS JetCorp USA"",""5407"",""1"",""Released"",""2"",""MR100675"",""3"",""10000"",""4"",""40000"""</t>
  </si>
  <si>
    <t>=B611</t>
  </si>
  <si>
    <t>=C611</t>
  </si>
  <si>
    <t>=D611</t>
  </si>
  <si>
    <t>="""NAV Direct"",""CRONUS JetCorp USA"",""5407"",""1"",""Released"",""2"",""MR100675"",""3"",""10000"",""4"",""50000"""</t>
  </si>
  <si>
    <t>=B612</t>
  </si>
  <si>
    <t>=C612</t>
  </si>
  <si>
    <t>=D612</t>
  </si>
  <si>
    <t>="""NAV Direct"",""CRONUS JetCorp USA"",""5407"",""1"",""Released"",""2"",""MR100675"",""3"",""10000"",""4"",""60000"""</t>
  </si>
  <si>
    <t>=B614</t>
  </si>
  <si>
    <t>=C614</t>
  </si>
  <si>
    <t>="@@"&amp;NF(E615,"Line No.")</t>
  </si>
  <si>
    <t>="""NAV Direct"",""CRONUS JetCorp USA"",""5406"",""1"",""Released"",""2"",""MR100675"",""3"",""20000"""</t>
  </si>
  <si>
    <t>=NF(E615,"Item No.")</t>
  </si>
  <si>
    <t>=NF(E615,"Description")</t>
  </si>
  <si>
    <t>=NF(E615,"Quantity")</t>
  </si>
  <si>
    <t>=NF(E615,"Unit of Measure Code")</t>
  </si>
  <si>
    <t>=NF(E615,"Remaining Quantity")</t>
  </si>
  <si>
    <t>=B615</t>
  </si>
  <si>
    <t>=C615</t>
  </si>
  <si>
    <t>=D615</t>
  </si>
  <si>
    <t>=NL("Rows",IF(B616="@@",{""},"Prod. Order Component"),,"Prod. Order Line No.",D616,"Status",B616,"Prod. Order No.",C616)</t>
  </si>
  <si>
    <t>=B616</t>
  </si>
  <si>
    <t>=C616</t>
  </si>
  <si>
    <t>=D616</t>
  </si>
  <si>
    <t>="""NAV Direct"",""CRONUS JetCorp USA"",""5407"",""1"",""Released"",""2"",""MR100675"",""3"",""20000"",""4"",""20000"""</t>
  </si>
  <si>
    <t>=B617</t>
  </si>
  <si>
    <t>=C617</t>
  </si>
  <si>
    <t>=D617</t>
  </si>
  <si>
    <t>="""NAV Direct"",""CRONUS JetCorp USA"",""5407"",""1"",""Released"",""2"",""MR100675"",""3"",""20000"",""4"",""30000"""</t>
  </si>
  <si>
    <t>=B618</t>
  </si>
  <si>
    <t>=C618</t>
  </si>
  <si>
    <t>=D618</t>
  </si>
  <si>
    <t>="""NAV Direct"",""CRONUS JetCorp USA"",""5407"",""1"",""Released"",""2"",""MR100675"",""3"",""20000"",""4"",""40000"""</t>
  </si>
  <si>
    <t>=B619</t>
  </si>
  <si>
    <t>=C619</t>
  </si>
  <si>
    <t>=D619</t>
  </si>
  <si>
    <t>="""NAV Direct"",""CRONUS JetCorp USA"",""5407"",""1"",""Released"",""2"",""MR100675"",""3"",""20000"",""4"",""50000"""</t>
  </si>
  <si>
    <t>=B620</t>
  </si>
  <si>
    <t>=C620</t>
  </si>
  <si>
    <t>=D620</t>
  </si>
  <si>
    <t>="""NAV Direct"",""CRONUS JetCorp USA"",""5407"",""1"",""Released"",""2"",""MR100675"",""3"",""20000"",""4"",""60000"""</t>
  </si>
  <si>
    <t>=B622</t>
  </si>
  <si>
    <t>=C622</t>
  </si>
  <si>
    <t>="@@"&amp;NF(E623,"Line No.")</t>
  </si>
  <si>
    <t>="""NAV Direct"",""CRONUS JetCorp USA"",""5406"",""1"",""Released"",""2"",""MR100675"",""3"",""30000"""</t>
  </si>
  <si>
    <t>=NF(E623,"Item No.")</t>
  </si>
  <si>
    <t>=NF(E623,"Description")</t>
  </si>
  <si>
    <t>=NF(E623,"Quantity")</t>
  </si>
  <si>
    <t>=NF(E623,"Unit of Measure Code")</t>
  </si>
  <si>
    <t>=NF(E623,"Remaining Quantity")</t>
  </si>
  <si>
    <t>=B623</t>
  </si>
  <si>
    <t>=C623</t>
  </si>
  <si>
    <t>=D623</t>
  </si>
  <si>
    <t>=NL("Rows",IF(B624="@@",{""},"Prod. Order Component"),,"Prod. Order Line No.",D624,"Status",B624,"Prod. Order No.",C624)</t>
  </si>
  <si>
    <t>=B624</t>
  </si>
  <si>
    <t>=C624</t>
  </si>
  <si>
    <t>=D624</t>
  </si>
  <si>
    <t>="""NAV Direct"",""CRONUS JetCorp USA"",""5407"",""1"",""Released"",""2"",""MR100675"",""3"",""30000"",""4"",""20000"""</t>
  </si>
  <si>
    <t>=B625</t>
  </si>
  <si>
    <t>=C625</t>
  </si>
  <si>
    <t>=D625</t>
  </si>
  <si>
    <t>="""NAV Direct"",""CRONUS JetCorp USA"",""5407"",""1"",""Released"",""2"",""MR100675"",""3"",""30000"",""4"",""30000"""</t>
  </si>
  <si>
    <t>=B627</t>
  </si>
  <si>
    <t>=C627</t>
  </si>
  <si>
    <t>="@@"&amp;NF(E628,"Line No.")</t>
  </si>
  <si>
    <t>="""NAV Direct"",""CRONUS JetCorp USA"",""5406"",""1"",""Released"",""2"",""MR100675"",""3"",""40000"""</t>
  </si>
  <si>
    <t>=NF(E628,"Item No.")</t>
  </si>
  <si>
    <t>=NF(E628,"Description")</t>
  </si>
  <si>
    <t>=NF(E628,"Quantity")</t>
  </si>
  <si>
    <t>=NF(E628,"Unit of Measure Code")</t>
  </si>
  <si>
    <t>=NF(E628,"Remaining Quantity")</t>
  </si>
  <si>
    <t>=B628</t>
  </si>
  <si>
    <t>=C628</t>
  </si>
  <si>
    <t>=D628</t>
  </si>
  <si>
    <t>=NL("Rows",IF(B629="@@",{""},"Prod. Order Component"),,"Prod. Order Line No.",D629,"Status",B629,"Prod. Order No.",C629)</t>
  </si>
  <si>
    <t>=B629</t>
  </si>
  <si>
    <t>=C629</t>
  </si>
  <si>
    <t>=D629</t>
  </si>
  <si>
    <t>="""NAV Direct"",""CRONUS JetCorp USA"",""5407"",""1"",""Released"",""2"",""MR100675"",""3"",""40000"",""4"",""20000"""</t>
  </si>
  <si>
    <t>=B630</t>
  </si>
  <si>
    <t>=C630</t>
  </si>
  <si>
    <t>=D630</t>
  </si>
  <si>
    <t>="""NAV Direct"",""CRONUS JetCorp USA"",""5407"",""1"",""Released"",""2"",""MR100675"",""3"",""40000"",""4"",""30000"""</t>
  </si>
  <si>
    <t>=B631</t>
  </si>
  <si>
    <t>=C631</t>
  </si>
  <si>
    <t>=D631</t>
  </si>
  <si>
    <t>="""NAV Direct"",""CRONUS JetCorp USA"",""5407"",""1"",""Released"",""2"",""MR100675"",""3"",""40000"",""4"",""40000"""</t>
  </si>
  <si>
    <t>=B632</t>
  </si>
  <si>
    <t>=C632</t>
  </si>
  <si>
    <t>=D632</t>
  </si>
  <si>
    <t>="""NAV Direct"",""CRONUS JetCorp USA"",""5407"",""1"",""Released"",""2"",""MR100675"",""3"",""40000"",""4"",""50000"""</t>
  </si>
  <si>
    <t>="@@"&amp;NF(E635,"Status")</t>
  </si>
  <si>
    <t>="@@"&amp;NF(E635,"No.")</t>
  </si>
  <si>
    <t>="""NAV Direct"",""CRONUS JetCorp USA"",""5405"",""1"",""Released"",""2"",""MR100676"""</t>
  </si>
  <si>
    <t>=NF(E635,"No.")</t>
  </si>
  <si>
    <t>=NF(E635,"Due Date")</t>
  </si>
  <si>
    <t>=B635</t>
  </si>
  <si>
    <t>=C635</t>
  </si>
  <si>
    <t>="@@"&amp;NF(E636,"Line No.")</t>
  </si>
  <si>
    <t>=NL("Rows=3",IF(B636="@@",{""},"Prod. Order Line"),,"Status",B636,"Prod. Order No.",C636,"Link=",F636)</t>
  </si>
  <si>
    <t>=NF(E636,"Item No.")</t>
  </si>
  <si>
    <t>=NF(E636,"Description")</t>
  </si>
  <si>
    <t>=NF(E636,"Quantity")</t>
  </si>
  <si>
    <t>=NF(E636,"Unit of Measure Code")</t>
  </si>
  <si>
    <t>=NF(E636,"Remaining Quantity")</t>
  </si>
  <si>
    <t>=B636</t>
  </si>
  <si>
    <t>=C636</t>
  </si>
  <si>
    <t>=D636</t>
  </si>
  <si>
    <t>=NL("Rows",IF(B637="@@",{""},"Prod. Order Component"),,"Prod. Order Line No.",D637,"Status",B637,"Prod. Order No.",C637)</t>
  </si>
  <si>
    <t>=B637</t>
  </si>
  <si>
    <t>=C637</t>
  </si>
  <si>
    <t>=D637</t>
  </si>
  <si>
    <t>="""NAV Direct"",""CRONUS JetCorp USA"",""5407"",""1"",""Released"",""2"",""MR100676"",""3"",""10000"",""4"",""20000"""</t>
  </si>
  <si>
    <t>=B638</t>
  </si>
  <si>
    <t>=C638</t>
  </si>
  <si>
    <t>=D638</t>
  </si>
  <si>
    <t>="""NAV Direct"",""CRONUS JetCorp USA"",""5407"",""1"",""Released"",""2"",""MR100676"",""3"",""10000"",""4"",""30000"""</t>
  </si>
  <si>
    <t>=B639</t>
  </si>
  <si>
    <t>=C639</t>
  </si>
  <si>
    <t>=D639</t>
  </si>
  <si>
    <t>="""NAV Direct"",""CRONUS JetCorp USA"",""5407"",""1"",""Released"",""2"",""MR100676"",""3"",""10000"",""4"",""40000"""</t>
  </si>
  <si>
    <t>=B640</t>
  </si>
  <si>
    <t>=C640</t>
  </si>
  <si>
    <t>=D640</t>
  </si>
  <si>
    <t>="""NAV Direct"",""CRONUS JetCorp USA"",""5407"",""1"",""Released"",""2"",""MR100676"",""3"",""10000"",""4"",""50000"""</t>
  </si>
  <si>
    <t>=B641</t>
  </si>
  <si>
    <t>=C641</t>
  </si>
  <si>
    <t>=D641</t>
  </si>
  <si>
    <t>="""NAV Direct"",""CRONUS JetCorp USA"",""5407"",""1"",""Released"",""2"",""MR100676"",""3"",""10000"",""4"",""60000"""</t>
  </si>
  <si>
    <t>=B643</t>
  </si>
  <si>
    <t>=C643</t>
  </si>
  <si>
    <t>="@@"&amp;NF(E644,"Line No.")</t>
  </si>
  <si>
    <t>="""NAV Direct"",""CRONUS JetCorp USA"",""5406"",""1"",""Released"",""2"",""MR100676"",""3"",""20000"""</t>
  </si>
  <si>
    <t>=NF(E644,"Item No.")</t>
  </si>
  <si>
    <t>=NF(E644,"Description")</t>
  </si>
  <si>
    <t>=NF(E644,"Quantity")</t>
  </si>
  <si>
    <t>=NF(E644,"Unit of Measure Code")</t>
  </si>
  <si>
    <t>=NF(E644,"Remaining Quantity")</t>
  </si>
  <si>
    <t>=B644</t>
  </si>
  <si>
    <t>=C644</t>
  </si>
  <si>
    <t>=D644</t>
  </si>
  <si>
    <t>=NL("Rows",IF(B645="@@",{""},"Prod. Order Component"),,"Prod. Order Line No.",D645,"Status",B645,"Prod. Order No.",C645)</t>
  </si>
  <si>
    <t>=B645</t>
  </si>
  <si>
    <t>=C645</t>
  </si>
  <si>
    <t>=D645</t>
  </si>
  <si>
    <t>="""NAV Direct"",""CRONUS JetCorp USA"",""5407"",""1"",""Released"",""2"",""MR100676"",""3"",""20000"",""4"",""20000"""</t>
  </si>
  <si>
    <t>=B646</t>
  </si>
  <si>
    <t>=C646</t>
  </si>
  <si>
    <t>=D646</t>
  </si>
  <si>
    <t>="""NAV Direct"",""CRONUS JetCorp USA"",""5407"",""1"",""Released"",""2"",""MR100676"",""3"",""20000"",""4"",""30000"""</t>
  </si>
  <si>
    <t>="@@"&amp;NF(E649,"Status")</t>
  </si>
  <si>
    <t>="@@"&amp;NF(E649,"No.")</t>
  </si>
  <si>
    <t>="""NAV Direct"",""CRONUS JetCorp USA"",""5405"",""1"",""Released"",""2"",""MR100677"""</t>
  </si>
  <si>
    <t>=NF(E649,"No.")</t>
  </si>
  <si>
    <t>=NF(E649,"Due Date")</t>
  </si>
  <si>
    <t>=B649</t>
  </si>
  <si>
    <t>=C649</t>
  </si>
  <si>
    <t>="@@"&amp;NF(E650,"Line No.")</t>
  </si>
  <si>
    <t>=NL("Rows=3",IF(B650="@@",{""},"Prod. Order Line"),,"Status",B650,"Prod. Order No.",C650,"Link=",F650)</t>
  </si>
  <si>
    <t>=NF(E650,"Item No.")</t>
  </si>
  <si>
    <t>=NF(E650,"Description")</t>
  </si>
  <si>
    <t>=NF(E650,"Quantity")</t>
  </si>
  <si>
    <t>=NF(E650,"Unit of Measure Code")</t>
  </si>
  <si>
    <t>=NF(E650,"Remaining Quantity")</t>
  </si>
  <si>
    <t>=B650</t>
  </si>
  <si>
    <t>=C650</t>
  </si>
  <si>
    <t>=D650</t>
  </si>
  <si>
    <t>=NL("Rows",IF(B651="@@",{""},"Prod. Order Component"),,"Prod. Order Line No.",D651,"Status",B651,"Prod. Order No.",C651)</t>
  </si>
  <si>
    <t>=B651</t>
  </si>
  <si>
    <t>=C651</t>
  </si>
  <si>
    <t>=D651</t>
  </si>
  <si>
    <t>="""NAV Direct"",""CRONUS JetCorp USA"",""5407"",""1"",""Released"",""2"",""MR100677"",""3"",""10000"",""4"",""20000"""</t>
  </si>
  <si>
    <t>=B652</t>
  </si>
  <si>
    <t>=C652</t>
  </si>
  <si>
    <t>=D652</t>
  </si>
  <si>
    <t>="""NAV Direct"",""CRONUS JetCorp USA"",""5407"",""1"",""Released"",""2"",""MR100677"",""3"",""10000"",""4"",""30000"""</t>
  </si>
  <si>
    <t>=B654</t>
  </si>
  <si>
    <t>=C654</t>
  </si>
  <si>
    <t>="@@"&amp;NF(E655,"Line No.")</t>
  </si>
  <si>
    <t>="""NAV Direct"",""CRONUS JetCorp USA"",""5406"",""1"",""Released"",""2"",""MR100677"",""3"",""20000"""</t>
  </si>
  <si>
    <t>=NF(E655,"Item No.")</t>
  </si>
  <si>
    <t>=NF(E655,"Description")</t>
  </si>
  <si>
    <t>=NF(E655,"Quantity")</t>
  </si>
  <si>
    <t>=NF(E655,"Unit of Measure Code")</t>
  </si>
  <si>
    <t>=NF(E655,"Remaining Quantity")</t>
  </si>
  <si>
    <t>=B655</t>
  </si>
  <si>
    <t>=C655</t>
  </si>
  <si>
    <t>=D655</t>
  </si>
  <si>
    <t>=NL("Rows",IF(B656="@@",{""},"Prod. Order Component"),,"Prod. Order Line No.",D656,"Status",B656,"Prod. Order No.",C656)</t>
  </si>
  <si>
    <t>=B656</t>
  </si>
  <si>
    <t>=C656</t>
  </si>
  <si>
    <t>=D656</t>
  </si>
  <si>
    <t>="""NAV Direct"",""CRONUS JetCorp USA"",""5407"",""1"",""Released"",""2"",""MR100677"",""3"",""20000"",""4"",""20000"""</t>
  </si>
  <si>
    <t>=B657</t>
  </si>
  <si>
    <t>=C657</t>
  </si>
  <si>
    <t>=D657</t>
  </si>
  <si>
    <t>="""NAV Direct"",""CRONUS JetCorp USA"",""5407"",""1"",""Released"",""2"",""MR100677"",""3"",""20000"",""4"",""30000"""</t>
  </si>
  <si>
    <t>="@@"&amp;NF(E660,"Status")</t>
  </si>
  <si>
    <t>="@@"&amp;NF(E660,"No.")</t>
  </si>
  <si>
    <t>="""NAV Direct"",""CRONUS JetCorp USA"",""5405"",""1"",""Released"",""2"",""MR100678"""</t>
  </si>
  <si>
    <t>=NF(E660,"No.")</t>
  </si>
  <si>
    <t>=NF(E660,"Due Date")</t>
  </si>
  <si>
    <t>=B660</t>
  </si>
  <si>
    <t>=C660</t>
  </si>
  <si>
    <t>="@@"&amp;NF(E661,"Line No.")</t>
  </si>
  <si>
    <t>=NL("Rows=3",IF(B661="@@",{""},"Prod. Order Line"),,"Status",B661,"Prod. Order No.",C661,"Link=",F661)</t>
  </si>
  <si>
    <t>=NF(E661,"Item No.")</t>
  </si>
  <si>
    <t>=NF(E661,"Description")</t>
  </si>
  <si>
    <t>=NF(E661,"Quantity")</t>
  </si>
  <si>
    <t>=NF(E661,"Unit of Measure Code")</t>
  </si>
  <si>
    <t>=NF(E661,"Remaining Quantity")</t>
  </si>
  <si>
    <t>=B661</t>
  </si>
  <si>
    <t>=C661</t>
  </si>
  <si>
    <t>=D661</t>
  </si>
  <si>
    <t>=NL("Rows",IF(B662="@@",{""},"Prod. Order Component"),,"Prod. Order Line No.",D662,"Status",B662,"Prod. Order No.",C662)</t>
  </si>
  <si>
    <t>=B662</t>
  </si>
  <si>
    <t>=C662</t>
  </si>
  <si>
    <t>=D662</t>
  </si>
  <si>
    <t>="""NAV Direct"",""CRONUS JetCorp USA"",""5407"",""1"",""Released"",""2"",""MR100678"",""3"",""10000"",""4"",""20000"""</t>
  </si>
  <si>
    <t>=B663</t>
  </si>
  <si>
    <t>=C663</t>
  </si>
  <si>
    <t>=D663</t>
  </si>
  <si>
    <t>="""NAV Direct"",""CRONUS JetCorp USA"",""5407"",""1"",""Released"",""2"",""MR100678"",""3"",""10000"",""4"",""30000"""</t>
  </si>
  <si>
    <t>=B664</t>
  </si>
  <si>
    <t>=C664</t>
  </si>
  <si>
    <t>=D664</t>
  </si>
  <si>
    <t>="""NAV Direct"",""CRONUS JetCorp USA"",""5407"",""1"",""Released"",""2"",""MR100678"",""3"",""10000"",""4"",""40000"""</t>
  </si>
  <si>
    <t>=B665</t>
  </si>
  <si>
    <t>=C665</t>
  </si>
  <si>
    <t>=D665</t>
  </si>
  <si>
    <t>="""NAV Direct"",""CRONUS JetCorp USA"",""5407"",""1"",""Released"",""2"",""MR100678"",""3"",""10000"",""4"",""50000"""</t>
  </si>
  <si>
    <t>=B667</t>
  </si>
  <si>
    <t>=C667</t>
  </si>
  <si>
    <t>="@@"&amp;NF(E668,"Line No.")</t>
  </si>
  <si>
    <t>="""NAV Direct"",""CRONUS JetCorp USA"",""5406"",""1"",""Released"",""2"",""MR100678"",""3"",""20000"""</t>
  </si>
  <si>
    <t>=NF(E668,"Item No.")</t>
  </si>
  <si>
    <t>=NF(E668,"Description")</t>
  </si>
  <si>
    <t>=NF(E668,"Quantity")</t>
  </si>
  <si>
    <t>=NF(E668,"Unit of Measure Code")</t>
  </si>
  <si>
    <t>=NF(E668,"Remaining Quantity")</t>
  </si>
  <si>
    <t>=B668</t>
  </si>
  <si>
    <t>=C668</t>
  </si>
  <si>
    <t>=D668</t>
  </si>
  <si>
    <t>=NL("Rows",IF(B669="@@",{""},"Prod. Order Component"),,"Prod. Order Line No.",D669,"Status",B669,"Prod. Order No.",C669)</t>
  </si>
  <si>
    <t>=B669</t>
  </si>
  <si>
    <t>=C669</t>
  </si>
  <si>
    <t>=D669</t>
  </si>
  <si>
    <t>="""NAV Direct"",""CRONUS JetCorp USA"",""5407"",""1"",""Released"",""2"",""MR100678"",""3"",""20000"",""4"",""20000"""</t>
  </si>
  <si>
    <t>=B670</t>
  </si>
  <si>
    <t>=C670</t>
  </si>
  <si>
    <t>=D670</t>
  </si>
  <si>
    <t>="""NAV Direct"",""CRONUS JetCorp USA"",""5407"",""1"",""Released"",""2"",""MR100678"",""3"",""20000"",""4"",""30000"""</t>
  </si>
  <si>
    <t>=B672</t>
  </si>
  <si>
    <t>=C672</t>
  </si>
  <si>
    <t>="@@"&amp;NF(E673,"Line No.")</t>
  </si>
  <si>
    <t>="""NAV Direct"",""CRONUS JetCorp USA"",""5406"",""1"",""Released"",""2"",""MR100678"",""3"",""30000"""</t>
  </si>
  <si>
    <t>=NF(E673,"Item No.")</t>
  </si>
  <si>
    <t>=NF(E673,"Description")</t>
  </si>
  <si>
    <t>=NF(E673,"Quantity")</t>
  </si>
  <si>
    <t>=NF(E673,"Unit of Measure Code")</t>
  </si>
  <si>
    <t>=NF(E673,"Remaining Quantity")</t>
  </si>
  <si>
    <t>=B673</t>
  </si>
  <si>
    <t>=C673</t>
  </si>
  <si>
    <t>=D673</t>
  </si>
  <si>
    <t>=NL("Rows",IF(B674="@@",{""},"Prod. Order Component"),,"Prod. Order Line No.",D674,"Status",B674,"Prod. Order No.",C674)</t>
  </si>
  <si>
    <t>=B674</t>
  </si>
  <si>
    <t>=C674</t>
  </si>
  <si>
    <t>=D674</t>
  </si>
  <si>
    <t>="""NAV Direct"",""CRONUS JetCorp USA"",""5407"",""1"",""Released"",""2"",""MR100678"",""3"",""30000"",""4"",""20000"""</t>
  </si>
  <si>
    <t>=B675</t>
  </si>
  <si>
    <t>=C675</t>
  </si>
  <si>
    <t>=D675</t>
  </si>
  <si>
    <t>="""NAV Direct"",""CRONUS JetCorp USA"",""5407"",""1"",""Released"",""2"",""MR100678"",""3"",""30000"",""4"",""30000"""</t>
  </si>
  <si>
    <t>=B676</t>
  </si>
  <si>
    <t>=C676</t>
  </si>
  <si>
    <t>=D676</t>
  </si>
  <si>
    <t>="""NAV Direct"",""CRONUS JetCorp USA"",""5407"",""1"",""Released"",""2"",""MR100678"",""3"",""30000"",""4"",""40000"""</t>
  </si>
  <si>
    <t>=B677</t>
  </si>
  <si>
    <t>=C677</t>
  </si>
  <si>
    <t>=D677</t>
  </si>
  <si>
    <t>="""NAV Direct"",""CRONUS JetCorp USA"",""5407"",""1"",""Released"",""2"",""MR100678"",""3"",""30000"",""4"",""50000"""</t>
  </si>
  <si>
    <t>=B678</t>
  </si>
  <si>
    <t>=C678</t>
  </si>
  <si>
    <t>=D678</t>
  </si>
  <si>
    <t>="""NAV Direct"",""CRONUS JetCorp USA"",""5407"",""1"",""Released"",""2"",""MR100678"",""3"",""30000"",""4"",""60000"""</t>
  </si>
  <si>
    <t>="@@"&amp;NF(E681,"Status")</t>
  </si>
  <si>
    <t>="@@"&amp;NF(E681,"No.")</t>
  </si>
  <si>
    <t>="""NAV Direct"",""CRONUS JetCorp USA"",""5405"",""1"",""Released"",""2"",""MR100684"""</t>
  </si>
  <si>
    <t>=NF(E681,"No.")</t>
  </si>
  <si>
    <t>=NF(E681,"Due Date")</t>
  </si>
  <si>
    <t>=B681</t>
  </si>
  <si>
    <t>=C681</t>
  </si>
  <si>
    <t>="@@"&amp;NF(E682,"Line No.")</t>
  </si>
  <si>
    <t>=NL("Rows=3",IF(B682="@@",{""},"Prod. Order Line"),,"Status",B682,"Prod. Order No.",C682,"Link=",F682)</t>
  </si>
  <si>
    <t>=NF(E682,"Item No.")</t>
  </si>
  <si>
    <t>=NF(E682,"Description")</t>
  </si>
  <si>
    <t>=NF(E682,"Quantity")</t>
  </si>
  <si>
    <t>=NF(E682,"Unit of Measure Code")</t>
  </si>
  <si>
    <t>=NF(E682,"Remaining Quantity")</t>
  </si>
  <si>
    <t>=B682</t>
  </si>
  <si>
    <t>=C682</t>
  </si>
  <si>
    <t>=D682</t>
  </si>
  <si>
    <t>=NL("Rows",IF(B683="@@",{""},"Prod. Order Component"),,"Prod. Order Line No.",D683,"Status",B683,"Prod. Order No.",C683)</t>
  </si>
  <si>
    <t>=B683</t>
  </si>
  <si>
    <t>=C683</t>
  </si>
  <si>
    <t>=D683</t>
  </si>
  <si>
    <t>="""NAV Direct"",""CRONUS JetCorp USA"",""5407"",""1"",""Released"",""2"",""MR100684"",""3"",""10000"",""4"",""20000"""</t>
  </si>
  <si>
    <t>=B684</t>
  </si>
  <si>
    <t>=C684</t>
  </si>
  <si>
    <t>=D684</t>
  </si>
  <si>
    <t>="""NAV Direct"",""CRONUS JetCorp USA"",""5407"",""1"",""Released"",""2"",""MR100684"",""3"",""10000"",""4"",""30000"""</t>
  </si>
  <si>
    <t>=B685</t>
  </si>
  <si>
    <t>=C685</t>
  </si>
  <si>
    <t>=D685</t>
  </si>
  <si>
    <t>="""NAV Direct"",""CRONUS JetCorp USA"",""5407"",""1"",""Released"",""2"",""MR100684"",""3"",""10000"",""4"",""40000"""</t>
  </si>
  <si>
    <t>=B686</t>
  </si>
  <si>
    <t>=C686</t>
  </si>
  <si>
    <t>=D686</t>
  </si>
  <si>
    <t>="""NAV Direct"",""CRONUS JetCorp USA"",""5407"",""1"",""Released"",""2"",""MR100684"",""3"",""10000"",""4"",""50000"""</t>
  </si>
  <si>
    <t>=B687</t>
  </si>
  <si>
    <t>=C687</t>
  </si>
  <si>
    <t>=D687</t>
  </si>
  <si>
    <t>="""NAV Direct"",""CRONUS JetCorp USA"",""5407"",""1"",""Released"",""2"",""MR100684"",""3"",""10000"",""4"",""60000"""</t>
  </si>
  <si>
    <t>=B689</t>
  </si>
  <si>
    <t>=C689</t>
  </si>
  <si>
    <t>="@@"&amp;NF(E690,"Line No.")</t>
  </si>
  <si>
    <t>="""NAV Direct"",""CRONUS JetCorp USA"",""5406"",""1"",""Released"",""2"",""MR100684"",""3"",""20000"""</t>
  </si>
  <si>
    <t>=NF(E690,"Item No.")</t>
  </si>
  <si>
    <t>=NF(E690,"Description")</t>
  </si>
  <si>
    <t>=NF(E690,"Quantity")</t>
  </si>
  <si>
    <t>=NF(E690,"Unit of Measure Code")</t>
  </si>
  <si>
    <t>=NF(E690,"Remaining Quantity")</t>
  </si>
  <si>
    <t>=B690</t>
  </si>
  <si>
    <t>=C690</t>
  </si>
  <si>
    <t>=D690</t>
  </si>
  <si>
    <t>=NL("Rows",IF(B691="@@",{""},"Prod. Order Component"),,"Prod. Order Line No.",D691,"Status",B691,"Prod. Order No.",C691)</t>
  </si>
  <si>
    <t>=B691</t>
  </si>
  <si>
    <t>=C691</t>
  </si>
  <si>
    <t>=D691</t>
  </si>
  <si>
    <t>="""NAV Direct"",""CRONUS JetCorp USA"",""5407"",""1"",""Released"",""2"",""MR100684"",""3"",""20000"",""4"",""20000"""</t>
  </si>
  <si>
    <t>=B692</t>
  </si>
  <si>
    <t>=C692</t>
  </si>
  <si>
    <t>=D692</t>
  </si>
  <si>
    <t>="""NAV Direct"",""CRONUS JetCorp USA"",""5407"",""1"",""Released"",""2"",""MR100684"",""3"",""20000"",""4"",""30000"""</t>
  </si>
  <si>
    <t>="@@"&amp;NF(E695,"Status")</t>
  </si>
  <si>
    <t>="@@"&amp;NF(E695,"No.")</t>
  </si>
  <si>
    <t>="""NAV Direct"",""CRONUS JetCorp USA"",""5405"",""1"",""Released"",""2"",""MR100680"""</t>
  </si>
  <si>
    <t>=NF(E695,"No.")</t>
  </si>
  <si>
    <t>=NF(E695,"Due Date")</t>
  </si>
  <si>
    <t>=B695</t>
  </si>
  <si>
    <t>=C695</t>
  </si>
  <si>
    <t>="@@"&amp;NF(E696,"Line No.")</t>
  </si>
  <si>
    <t>=NL("Rows=3",IF(B696="@@",{""},"Prod. Order Line"),,"Status",B696,"Prod. Order No.",C696,"Link=",F696)</t>
  </si>
  <si>
    <t>=NF(E696,"Item No.")</t>
  </si>
  <si>
    <t>=NF(E696,"Description")</t>
  </si>
  <si>
    <t>=NF(E696,"Quantity")</t>
  </si>
  <si>
    <t>=NF(E696,"Unit of Measure Code")</t>
  </si>
  <si>
    <t>=NF(E696,"Remaining Quantity")</t>
  </si>
  <si>
    <t>=B696</t>
  </si>
  <si>
    <t>=C696</t>
  </si>
  <si>
    <t>=D696</t>
  </si>
  <si>
    <t>=NL("Rows",IF(B697="@@",{""},"Prod. Order Component"),,"Prod. Order Line No.",D697,"Status",B697,"Prod. Order No.",C697)</t>
  </si>
  <si>
    <t>=B697</t>
  </si>
  <si>
    <t>=C697</t>
  </si>
  <si>
    <t>=D697</t>
  </si>
  <si>
    <t>="""NAV Direct"",""CRONUS JetCorp USA"",""5407"",""1"",""Released"",""2"",""MR100680"",""3"",""10000"",""4"",""20000"""</t>
  </si>
  <si>
    <t>=B698</t>
  </si>
  <si>
    <t>=C698</t>
  </si>
  <si>
    <t>=D698</t>
  </si>
  <si>
    <t>="""NAV Direct"",""CRONUS JetCorp USA"",""5407"",""1"",""Released"",""2"",""MR100680"",""3"",""10000"",""4"",""30000"""</t>
  </si>
  <si>
    <t>=B699</t>
  </si>
  <si>
    <t>=C699</t>
  </si>
  <si>
    <t>=D699</t>
  </si>
  <si>
    <t>="""NAV Direct"",""CRONUS JetCorp USA"",""5407"",""1"",""Released"",""2"",""MR100680"",""3"",""10000"",""4"",""40000"""</t>
  </si>
  <si>
    <t>=B700</t>
  </si>
  <si>
    <t>=C700</t>
  </si>
  <si>
    <t>=D700</t>
  </si>
  <si>
    <t>="""NAV Direct"",""CRONUS JetCorp USA"",""5407"",""1"",""Released"",""2"",""MR100680"",""3"",""10000"",""4"",""50000"""</t>
  </si>
  <si>
    <t>=B702</t>
  </si>
  <si>
    <t>=C702</t>
  </si>
  <si>
    <t>="@@"&amp;NF(E703,"Line No.")</t>
  </si>
  <si>
    <t>="""NAV Direct"",""CRONUS JetCorp USA"",""5406"",""1"",""Released"",""2"",""MR100680"",""3"",""20000"""</t>
  </si>
  <si>
    <t>=NF(E703,"Item No.")</t>
  </si>
  <si>
    <t>=NF(E703,"Description")</t>
  </si>
  <si>
    <t>=NF(E703,"Quantity")</t>
  </si>
  <si>
    <t>=NF(E703,"Unit of Measure Code")</t>
  </si>
  <si>
    <t>=NF(E703,"Remaining Quantity")</t>
  </si>
  <si>
    <t>=B703</t>
  </si>
  <si>
    <t>=C703</t>
  </si>
  <si>
    <t>=D703</t>
  </si>
  <si>
    <t>=NL("Rows",IF(B704="@@",{""},"Prod. Order Component"),,"Prod. Order Line No.",D704,"Status",B704,"Prod. Order No.",C704)</t>
  </si>
  <si>
    <t>=B704</t>
  </si>
  <si>
    <t>=C704</t>
  </si>
  <si>
    <t>=D704</t>
  </si>
  <si>
    <t>="""NAV Direct"",""CRONUS JetCorp USA"",""5407"",""1"",""Released"",""2"",""MR100680"",""3"",""20000"",""4"",""20000"""</t>
  </si>
  <si>
    <t>=B705</t>
  </si>
  <si>
    <t>=C705</t>
  </si>
  <si>
    <t>=D705</t>
  </si>
  <si>
    <t>="""NAV Direct"",""CRONUS JetCorp USA"",""5407"",""1"",""Released"",""2"",""MR100680"",""3"",""20000"",""4"",""30000"""</t>
  </si>
  <si>
    <t>=B706</t>
  </si>
  <si>
    <t>=C706</t>
  </si>
  <si>
    <t>=D706</t>
  </si>
  <si>
    <t>="""NAV Direct"",""CRONUS JetCorp USA"",""5407"",""1"",""Released"",""2"",""MR100680"",""3"",""20000"",""4"",""40000"""</t>
  </si>
  <si>
    <t>=B707</t>
  </si>
  <si>
    <t>=C707</t>
  </si>
  <si>
    <t>=D707</t>
  </si>
  <si>
    <t>="""NAV Direct"",""CRONUS JetCorp USA"",""5407"",""1"",""Released"",""2"",""MR100680"",""3"",""20000"",""4"",""50000"""</t>
  </si>
  <si>
    <t>="@@"&amp;NF(E710,"Status")</t>
  </si>
  <si>
    <t>="@@"&amp;NF(E710,"No.")</t>
  </si>
  <si>
    <t>="""NAV Direct"",""CRONUS JetCorp USA"",""5405"",""1"",""Released"",""2"",""MR100679"""</t>
  </si>
  <si>
    <t>=NF(E710,"No.")</t>
  </si>
  <si>
    <t>=NF(E710,"Due Date")</t>
  </si>
  <si>
    <t>=B710</t>
  </si>
  <si>
    <t>=C710</t>
  </si>
  <si>
    <t>="@@"&amp;NF(E711,"Line No.")</t>
  </si>
  <si>
    <t>=NL("Rows=3",IF(B711="@@",{""},"Prod. Order Line"),,"Status",B711,"Prod. Order No.",C711,"Link=",F711)</t>
  </si>
  <si>
    <t>=NF(E711,"Item No.")</t>
  </si>
  <si>
    <t>=NF(E711,"Description")</t>
  </si>
  <si>
    <t>=NF(E711,"Quantity")</t>
  </si>
  <si>
    <t>=NF(E711,"Unit of Measure Code")</t>
  </si>
  <si>
    <t>=NF(E711,"Remaining Quantity")</t>
  </si>
  <si>
    <t>=B711</t>
  </si>
  <si>
    <t>=C711</t>
  </si>
  <si>
    <t>=D711</t>
  </si>
  <si>
    <t>=NL("Rows",IF(B712="@@",{""},"Prod. Order Component"),,"Prod. Order Line No.",D712,"Status",B712,"Prod. Order No.",C712)</t>
  </si>
  <si>
    <t>=B712</t>
  </si>
  <si>
    <t>=C712</t>
  </si>
  <si>
    <t>=D712</t>
  </si>
  <si>
    <t>="""NAV Direct"",""CRONUS JetCorp USA"",""5407"",""1"",""Released"",""2"",""MR100679"",""3"",""10000"",""4"",""20000"""</t>
  </si>
  <si>
    <t>=B713</t>
  </si>
  <si>
    <t>=C713</t>
  </si>
  <si>
    <t>=D713</t>
  </si>
  <si>
    <t>="""NAV Direct"",""CRONUS JetCorp USA"",""5407"",""1"",""Released"",""2"",""MR100679"",""3"",""10000"",""4"",""30000"""</t>
  </si>
  <si>
    <t>=B714</t>
  </si>
  <si>
    <t>=C714</t>
  </si>
  <si>
    <t>=D714</t>
  </si>
  <si>
    <t>="""NAV Direct"",""CRONUS JetCorp USA"",""5407"",""1"",""Released"",""2"",""MR100679"",""3"",""10000"",""4"",""40000"""</t>
  </si>
  <si>
    <t>=B715</t>
  </si>
  <si>
    <t>=C715</t>
  </si>
  <si>
    <t>=D715</t>
  </si>
  <si>
    <t>="""NAV Direct"",""CRONUS JetCorp USA"",""5407"",""1"",""Released"",""2"",""MR100679"",""3"",""10000"",""4"",""50000"""</t>
  </si>
  <si>
    <t>=B716</t>
  </si>
  <si>
    <t>=C716</t>
  </si>
  <si>
    <t>=D716</t>
  </si>
  <si>
    <t>="""NAV Direct"",""CRONUS JetCorp USA"",""5407"",""1"",""Released"",""2"",""MR100679"",""3"",""10000"",""4"",""60000"""</t>
  </si>
  <si>
    <t>=B718</t>
  </si>
  <si>
    <t>=C718</t>
  </si>
  <si>
    <t>="@@"&amp;NF(E719,"Line No.")</t>
  </si>
  <si>
    <t>="""NAV Direct"",""CRONUS JetCorp USA"",""5406"",""1"",""Released"",""2"",""MR100679"",""3"",""20000"""</t>
  </si>
  <si>
    <t>=NF(E719,"Item No.")</t>
  </si>
  <si>
    <t>=NF(E719,"Description")</t>
  </si>
  <si>
    <t>=NF(E719,"Quantity")</t>
  </si>
  <si>
    <t>=NF(E719,"Unit of Measure Code")</t>
  </si>
  <si>
    <t>=NF(E719,"Remaining Quantity")</t>
  </si>
  <si>
    <t>=B719</t>
  </si>
  <si>
    <t>=C719</t>
  </si>
  <si>
    <t>=D719</t>
  </si>
  <si>
    <t>=NL("Rows",IF(B720="@@",{""},"Prod. Order Component"),,"Prod. Order Line No.",D720,"Status",B720,"Prod. Order No.",C720)</t>
  </si>
  <si>
    <t>=B720</t>
  </si>
  <si>
    <t>=C720</t>
  </si>
  <si>
    <t>=D720</t>
  </si>
  <si>
    <t>="""NAV Direct"",""CRONUS JetCorp USA"",""5407"",""1"",""Released"",""2"",""MR100679"",""3"",""20000"",""4"",""20000"""</t>
  </si>
  <si>
    <t>=B721</t>
  </si>
  <si>
    <t>=C721</t>
  </si>
  <si>
    <t>=D721</t>
  </si>
  <si>
    <t>="""NAV Direct"",""CRONUS JetCorp USA"",""5407"",""1"",""Released"",""2"",""MR100679"",""3"",""20000"",""4"",""30000"""</t>
  </si>
  <si>
    <t>=B722</t>
  </si>
  <si>
    <t>=C722</t>
  </si>
  <si>
    <t>=D722</t>
  </si>
  <si>
    <t>="""NAV Direct"",""CRONUS JetCorp USA"",""5407"",""1"",""Released"",""2"",""MR100679"",""3"",""20000"",""4"",""40000"""</t>
  </si>
  <si>
    <t>=B723</t>
  </si>
  <si>
    <t>=C723</t>
  </si>
  <si>
    <t>=D723</t>
  </si>
  <si>
    <t>="""NAV Direct"",""CRONUS JetCorp USA"",""5407"",""1"",""Released"",""2"",""MR100679"",""3"",""20000"",""4"",""50000"""</t>
  </si>
  <si>
    <t>="@@"&amp;NF(E726,"Status")</t>
  </si>
  <si>
    <t>="@@"&amp;NF(E726,"No.")</t>
  </si>
  <si>
    <t>="""NAV Direct"",""CRONUS JetCorp USA"",""5405"",""1"",""Released"",""2"",""MR100681"""</t>
  </si>
  <si>
    <t>=NF(E726,"No.")</t>
  </si>
  <si>
    <t>=NF(E726,"Due Date")</t>
  </si>
  <si>
    <t>=B726</t>
  </si>
  <si>
    <t>=C726</t>
  </si>
  <si>
    <t>="@@"&amp;NF(E727,"Line No.")</t>
  </si>
  <si>
    <t>=NL("Rows=3",IF(B727="@@",{""},"Prod. Order Line"),,"Status",B727,"Prod. Order No.",C727,"Link=",F727)</t>
  </si>
  <si>
    <t>=NF(E727,"Item No.")</t>
  </si>
  <si>
    <t>=NF(E727,"Description")</t>
  </si>
  <si>
    <t>=NF(E727,"Quantity")</t>
  </si>
  <si>
    <t>=NF(E727,"Unit of Measure Code")</t>
  </si>
  <si>
    <t>=NF(E727,"Remaining Quantity")</t>
  </si>
  <si>
    <t>=B727</t>
  </si>
  <si>
    <t>=C727</t>
  </si>
  <si>
    <t>=D727</t>
  </si>
  <si>
    <t>=NL("Rows",IF(B728="@@",{""},"Prod. Order Component"),,"Prod. Order Line No.",D728,"Status",B728,"Prod. Order No.",C728)</t>
  </si>
  <si>
    <t>=B728</t>
  </si>
  <si>
    <t>=C728</t>
  </si>
  <si>
    <t>=D728</t>
  </si>
  <si>
    <t>="""NAV Direct"",""CRONUS JetCorp USA"",""5407"",""1"",""Released"",""2"",""MR100681"",""3"",""10000"",""4"",""20000"""</t>
  </si>
  <si>
    <t>=B729</t>
  </si>
  <si>
    <t>=C729</t>
  </si>
  <si>
    <t>=D729</t>
  </si>
  <si>
    <t>="""NAV Direct"",""CRONUS JetCorp USA"",""5407"",""1"",""Released"",""2"",""MR100681"",""3"",""10000"",""4"",""30000"""</t>
  </si>
  <si>
    <t>=B730</t>
  </si>
  <si>
    <t>=C730</t>
  </si>
  <si>
    <t>=D730</t>
  </si>
  <si>
    <t>="""NAV Direct"",""CRONUS JetCorp USA"",""5407"",""1"",""Released"",""2"",""MR100681"",""3"",""10000"",""4"",""40000"""</t>
  </si>
  <si>
    <t>=B731</t>
  </si>
  <si>
    <t>=C731</t>
  </si>
  <si>
    <t>=D731</t>
  </si>
  <si>
    <t>="""NAV Direct"",""CRONUS JetCorp USA"",""5407"",""1"",""Released"",""2"",""MR100681"",""3"",""10000"",""4"",""50000"""</t>
  </si>
  <si>
    <t>=B733</t>
  </si>
  <si>
    <t>=C733</t>
  </si>
  <si>
    <t>="@@"&amp;NF(E734,"Line No.")</t>
  </si>
  <si>
    <t>="""NAV Direct"",""CRONUS JetCorp USA"",""5406"",""1"",""Released"",""2"",""MR100681"",""3"",""20000"""</t>
  </si>
  <si>
    <t>=NF(E734,"Item No.")</t>
  </si>
  <si>
    <t>=NF(E734,"Description")</t>
  </si>
  <si>
    <t>=NF(E734,"Quantity")</t>
  </si>
  <si>
    <t>=NF(E734,"Unit of Measure Code")</t>
  </si>
  <si>
    <t>=NF(E734,"Remaining Quantity")</t>
  </si>
  <si>
    <t>=B734</t>
  </si>
  <si>
    <t>=C734</t>
  </si>
  <si>
    <t>=D734</t>
  </si>
  <si>
    <t>=NL("Rows",IF(B735="@@",{""},"Prod. Order Component"),,"Prod. Order Line No.",D735,"Status",B735,"Prod. Order No.",C735)</t>
  </si>
  <si>
    <t>=B735</t>
  </si>
  <si>
    <t>=C735</t>
  </si>
  <si>
    <t>=D735</t>
  </si>
  <si>
    <t>="""NAV Direct"",""CRONUS JetCorp USA"",""5407"",""1"",""Released"",""2"",""MR100681"",""3"",""20000"",""4"",""20000"""</t>
  </si>
  <si>
    <t>=B736</t>
  </si>
  <si>
    <t>=C736</t>
  </si>
  <si>
    <t>=D736</t>
  </si>
  <si>
    <t>="""NAV Direct"",""CRONUS JetCorp USA"",""5407"",""1"",""Released"",""2"",""MR100681"",""3"",""20000"",""4"",""30000"""</t>
  </si>
  <si>
    <t>=B737</t>
  </si>
  <si>
    <t>=C737</t>
  </si>
  <si>
    <t>=D737</t>
  </si>
  <si>
    <t>="""NAV Direct"",""CRONUS JetCorp USA"",""5407"",""1"",""Released"",""2"",""MR100681"",""3"",""20000"",""4"",""40000"""</t>
  </si>
  <si>
    <t>=B738</t>
  </si>
  <si>
    <t>=C738</t>
  </si>
  <si>
    <t>=D738</t>
  </si>
  <si>
    <t>="""NAV Direct"",""CRONUS JetCorp USA"",""5407"",""1"",""Released"",""2"",""MR100681"",""3"",""20000"",""4"",""50000"""</t>
  </si>
  <si>
    <t>=B740</t>
  </si>
  <si>
    <t>=C740</t>
  </si>
  <si>
    <t>="@@"&amp;NF(E741,"Line No.")</t>
  </si>
  <si>
    <t>="""NAV Direct"",""CRONUS JetCorp USA"",""5406"",""1"",""Released"",""2"",""MR100681"",""3"",""30000"""</t>
  </si>
  <si>
    <t>=NF(E741,"Item No.")</t>
  </si>
  <si>
    <t>=NF(E741,"Description")</t>
  </si>
  <si>
    <t>=NF(E741,"Quantity")</t>
  </si>
  <si>
    <t>=NF(E741,"Unit of Measure Code")</t>
  </si>
  <si>
    <t>=NF(E741,"Remaining Quantity")</t>
  </si>
  <si>
    <t>=B741</t>
  </si>
  <si>
    <t>=C741</t>
  </si>
  <si>
    <t>=D741</t>
  </si>
  <si>
    <t>=NL("Rows",IF(B742="@@",{""},"Prod. Order Component"),,"Prod. Order Line No.",D742,"Status",B742,"Prod. Order No.",C742)</t>
  </si>
  <si>
    <t>=B742</t>
  </si>
  <si>
    <t>=C742</t>
  </si>
  <si>
    <t>=D742</t>
  </si>
  <si>
    <t>="""NAV Direct"",""CRONUS JetCorp USA"",""5407"",""1"",""Released"",""2"",""MR100681"",""3"",""30000"",""4"",""20000"""</t>
  </si>
  <si>
    <t>=B743</t>
  </si>
  <si>
    <t>=C743</t>
  </si>
  <si>
    <t>=D743</t>
  </si>
  <si>
    <t>="""NAV Direct"",""CRONUS JetCorp USA"",""5407"",""1"",""Released"",""2"",""MR100681"",""3"",""30000"",""4"",""30000"""</t>
  </si>
  <si>
    <t>=B744</t>
  </si>
  <si>
    <t>=C744</t>
  </si>
  <si>
    <t>=D744</t>
  </si>
  <si>
    <t>="""NAV Direct"",""CRONUS JetCorp USA"",""5407"",""1"",""Released"",""2"",""MR100681"",""3"",""30000"",""4"",""40000"""</t>
  </si>
  <si>
    <t>=B745</t>
  </si>
  <si>
    <t>=C745</t>
  </si>
  <si>
    <t>=D745</t>
  </si>
  <si>
    <t>="""NAV Direct"",""CRONUS JetCorp USA"",""5407"",""1"",""Released"",""2"",""MR100681"",""3"",""30000"",""4"",""50000"""</t>
  </si>
  <si>
    <t>=B746</t>
  </si>
  <si>
    <t>=C746</t>
  </si>
  <si>
    <t>=D746</t>
  </si>
  <si>
    <t>="""NAV Direct"",""CRONUS JetCorp USA"",""5407"",""1"",""Released"",""2"",""MR100681"",""3"",""30000"",""4"",""60000"""</t>
  </si>
  <si>
    <t>=B748</t>
  </si>
  <si>
    <t>=C748</t>
  </si>
  <si>
    <t>="@@"&amp;NF(E749,"Line No.")</t>
  </si>
  <si>
    <t>="""NAV Direct"",""CRONUS JetCorp USA"",""5406"",""1"",""Released"",""2"",""MR100681"",""3"",""40000"""</t>
  </si>
  <si>
    <t>=NF(E749,"Item No.")</t>
  </si>
  <si>
    <t>=NF(E749,"Description")</t>
  </si>
  <si>
    <t>=NF(E749,"Quantity")</t>
  </si>
  <si>
    <t>=NF(E749,"Unit of Measure Code")</t>
  </si>
  <si>
    <t>=NF(E749,"Remaining Quantity")</t>
  </si>
  <si>
    <t>=B749</t>
  </si>
  <si>
    <t>=C749</t>
  </si>
  <si>
    <t>=D749</t>
  </si>
  <si>
    <t>=NL("Rows",IF(B750="@@",{""},"Prod. Order Component"),,"Prod. Order Line No.",D750,"Status",B750,"Prod. Order No.",C750)</t>
  </si>
  <si>
    <t>=B750</t>
  </si>
  <si>
    <t>=C750</t>
  </si>
  <si>
    <t>=D750</t>
  </si>
  <si>
    <t>="""NAV Direct"",""CRONUS JetCorp USA"",""5407"",""1"",""Released"",""2"",""MR100681"",""3"",""40000"",""4"",""20000"""</t>
  </si>
  <si>
    <t>=B751</t>
  </si>
  <si>
    <t>=C751</t>
  </si>
  <si>
    <t>=D751</t>
  </si>
  <si>
    <t>="""NAV Direct"",""CRONUS JetCorp USA"",""5407"",""1"",""Released"",""2"",""MR100681"",""3"",""40000"",""4"",""30000"""</t>
  </si>
  <si>
    <t>=B752</t>
  </si>
  <si>
    <t>=C752</t>
  </si>
  <si>
    <t>=D752</t>
  </si>
  <si>
    <t>="""NAV Direct"",""CRONUS JetCorp USA"",""5407"",""1"",""Released"",""2"",""MR100681"",""3"",""40000"",""4"",""40000"""</t>
  </si>
  <si>
    <t>=B753</t>
  </si>
  <si>
    <t>=C753</t>
  </si>
  <si>
    <t>=D753</t>
  </si>
  <si>
    <t>="""NAV Direct"",""CRONUS JetCorp USA"",""5407"",""1"",""Released"",""2"",""MR100681"",""3"",""40000"",""4"",""50000"""</t>
  </si>
  <si>
    <t>=B754</t>
  </si>
  <si>
    <t>=C754</t>
  </si>
  <si>
    <t>=D754</t>
  </si>
  <si>
    <t>="""NAV Direct"",""CRONUS JetCorp USA"",""5407"",""1"",""Released"",""2"",""MR100681"",""3"",""40000"",""4"",""60000"""</t>
  </si>
  <si>
    <t>="@@"&amp;NF(E757,"Status")</t>
  </si>
  <si>
    <t>="@@"&amp;NF(E757,"No.")</t>
  </si>
  <si>
    <t>="""NAV Direct"",""CRONUS JetCorp USA"",""5405"",""1"",""Released"",""2"",""MR100683"""</t>
  </si>
  <si>
    <t>=NF(E757,"No.")</t>
  </si>
  <si>
    <t>=NF(E757,"Due Date")</t>
  </si>
  <si>
    <t>=B757</t>
  </si>
  <si>
    <t>=C757</t>
  </si>
  <si>
    <t>="@@"&amp;NF(E758,"Line No.")</t>
  </si>
  <si>
    <t>=NL("Rows=3",IF(B758="@@",{""},"Prod. Order Line"),,"Status",B758,"Prod. Order No.",C758,"Link=",F758)</t>
  </si>
  <si>
    <t>=NF(E758,"Item No.")</t>
  </si>
  <si>
    <t>=NF(E758,"Description")</t>
  </si>
  <si>
    <t>=NF(E758,"Quantity")</t>
  </si>
  <si>
    <t>=NF(E758,"Unit of Measure Code")</t>
  </si>
  <si>
    <t>=NF(E758,"Remaining Quantity")</t>
  </si>
  <si>
    <t>=B758</t>
  </si>
  <si>
    <t>=C758</t>
  </si>
  <si>
    <t>=D758</t>
  </si>
  <si>
    <t>=NL("Rows",IF(B759="@@",{""},"Prod. Order Component"),,"Prod. Order Line No.",D759,"Status",B759,"Prod. Order No.",C759)</t>
  </si>
  <si>
    <t>=B759</t>
  </si>
  <si>
    <t>=C759</t>
  </si>
  <si>
    <t>=D759</t>
  </si>
  <si>
    <t>="""NAV Direct"",""CRONUS JetCorp USA"",""5407"",""1"",""Released"",""2"",""MR100683"",""3"",""10000"",""4"",""20000"""</t>
  </si>
  <si>
    <t>=B760</t>
  </si>
  <si>
    <t>=C760</t>
  </si>
  <si>
    <t>=D760</t>
  </si>
  <si>
    <t>="""NAV Direct"",""CRONUS JetCorp USA"",""5407"",""1"",""Released"",""2"",""MR100683"",""3"",""10000"",""4"",""30000"""</t>
  </si>
  <si>
    <t>=B761</t>
  </si>
  <si>
    <t>=C761</t>
  </si>
  <si>
    <t>=D761</t>
  </si>
  <si>
    <t>="""NAV Direct"",""CRONUS JetCorp USA"",""5407"",""1"",""Released"",""2"",""MR100683"",""3"",""10000"",""4"",""40000"""</t>
  </si>
  <si>
    <t>=B762</t>
  </si>
  <si>
    <t>=C762</t>
  </si>
  <si>
    <t>=D762</t>
  </si>
  <si>
    <t>="""NAV Direct"",""CRONUS JetCorp USA"",""5407"",""1"",""Released"",""2"",""MR100683"",""3"",""10000"",""4"",""50000"""</t>
  </si>
  <si>
    <t>=B763</t>
  </si>
  <si>
    <t>=C763</t>
  </si>
  <si>
    <t>=D763</t>
  </si>
  <si>
    <t>="""NAV Direct"",""CRONUS JetCorp USA"",""5407"",""1"",""Released"",""2"",""MR100683"",""3"",""10000"",""4"",""60000"""</t>
  </si>
  <si>
    <t>=B765</t>
  </si>
  <si>
    <t>=C765</t>
  </si>
  <si>
    <t>="@@"&amp;NF(E766,"Line No.")</t>
  </si>
  <si>
    <t>="""NAV Direct"",""CRONUS JetCorp USA"",""5406"",""1"",""Released"",""2"",""MR100683"",""3"",""20000"""</t>
  </si>
  <si>
    <t>=NF(E766,"Item No.")</t>
  </si>
  <si>
    <t>=NF(E766,"Description")</t>
  </si>
  <si>
    <t>=NF(E766,"Quantity")</t>
  </si>
  <si>
    <t>=NF(E766,"Unit of Measure Code")</t>
  </si>
  <si>
    <t>=NF(E766,"Remaining Quantity")</t>
  </si>
  <si>
    <t>=B766</t>
  </si>
  <si>
    <t>=C766</t>
  </si>
  <si>
    <t>=D766</t>
  </si>
  <si>
    <t>=NL("Rows",IF(B767="@@",{""},"Prod. Order Component"),,"Prod. Order Line No.",D767,"Status",B767,"Prod. Order No.",C767)</t>
  </si>
  <si>
    <t>=B767</t>
  </si>
  <si>
    <t>=C767</t>
  </si>
  <si>
    <t>=D767</t>
  </si>
  <si>
    <t>="""NAV Direct"",""CRONUS JetCorp USA"",""5407"",""1"",""Released"",""2"",""MR100683"",""3"",""20000"",""4"",""20000"""</t>
  </si>
  <si>
    <t>=B768</t>
  </si>
  <si>
    <t>=C768</t>
  </si>
  <si>
    <t>=D768</t>
  </si>
  <si>
    <t>="""NAV Direct"",""CRONUS JetCorp USA"",""5407"",""1"",""Released"",""2"",""MR100683"",""3"",""20000"",""4"",""30000"""</t>
  </si>
  <si>
    <t>=B769</t>
  </si>
  <si>
    <t>=C769</t>
  </si>
  <si>
    <t>=D769</t>
  </si>
  <si>
    <t>="""NAV Direct"",""CRONUS JetCorp USA"",""5407"",""1"",""Released"",""2"",""MR100683"",""3"",""20000"",""4"",""40000"""</t>
  </si>
  <si>
    <t>=B770</t>
  </si>
  <si>
    <t>=C770</t>
  </si>
  <si>
    <t>=D770</t>
  </si>
  <si>
    <t>="""NAV Direct"",""CRONUS JetCorp USA"",""5407"",""1"",""Released"",""2"",""MR100683"",""3"",""20000"",""4"",""50000"""</t>
  </si>
  <si>
    <t>=B771</t>
  </si>
  <si>
    <t>=C771</t>
  </si>
  <si>
    <t>=D771</t>
  </si>
  <si>
    <t>="""NAV Direct"",""CRONUS JetCorp USA"",""5407"",""1"",""Released"",""2"",""MR100683"",""3"",""20000"",""4"",""60000"""</t>
  </si>
  <si>
    <t>="@@"&amp;NF(E774,"Status")</t>
  </si>
  <si>
    <t>="@@"&amp;NF(E774,"No.")</t>
  </si>
  <si>
    <t>="""NAV Direct"",""CRONUS JetCorp USA"",""5405"",""1"",""Released"",""2"",""MR100686"""</t>
  </si>
  <si>
    <t>=NF(E774,"No.")</t>
  </si>
  <si>
    <t>=NF(E774,"Due Date")</t>
  </si>
  <si>
    <t>=B774</t>
  </si>
  <si>
    <t>=C774</t>
  </si>
  <si>
    <t>="@@"&amp;NF(E775,"Line No.")</t>
  </si>
  <si>
    <t>=NL("Rows=3",IF(B775="@@",{""},"Prod. Order Line"),,"Status",B775,"Prod. Order No.",C775,"Link=",F775)</t>
  </si>
  <si>
    <t>=NF(E775,"Item No.")</t>
  </si>
  <si>
    <t>=NF(E775,"Description")</t>
  </si>
  <si>
    <t>=NF(E775,"Quantity")</t>
  </si>
  <si>
    <t>=NF(E775,"Unit of Measure Code")</t>
  </si>
  <si>
    <t>=NF(E775,"Remaining Quantity")</t>
  </si>
  <si>
    <t>=B775</t>
  </si>
  <si>
    <t>=C775</t>
  </si>
  <si>
    <t>=D775</t>
  </si>
  <si>
    <t>=NL("Rows",IF(B776="@@",{""},"Prod. Order Component"),,"Prod. Order Line No.",D776,"Status",B776,"Prod. Order No.",C776)</t>
  </si>
  <si>
    <t>=B776</t>
  </si>
  <si>
    <t>=C776</t>
  </si>
  <si>
    <t>=D776</t>
  </si>
  <si>
    <t>="""NAV Direct"",""CRONUS JetCorp USA"",""5407"",""1"",""Released"",""2"",""MR100686"",""3"",""10000"",""4"",""20000"""</t>
  </si>
  <si>
    <t>=B777</t>
  </si>
  <si>
    <t>=C777</t>
  </si>
  <si>
    <t>=D777</t>
  </si>
  <si>
    <t>="""NAV Direct"",""CRONUS JetCorp USA"",""5407"",""1"",""Released"",""2"",""MR100686"",""3"",""10000"",""4"",""30000"""</t>
  </si>
  <si>
    <t>=B778</t>
  </si>
  <si>
    <t>=C778</t>
  </si>
  <si>
    <t>=D778</t>
  </si>
  <si>
    <t>="""NAV Direct"",""CRONUS JetCorp USA"",""5407"",""1"",""Released"",""2"",""MR100686"",""3"",""10000"",""4"",""40000"""</t>
  </si>
  <si>
    <t>=B779</t>
  </si>
  <si>
    <t>=C779</t>
  </si>
  <si>
    <t>=D779</t>
  </si>
  <si>
    <t>="""NAV Direct"",""CRONUS JetCorp USA"",""5407"",""1"",""Released"",""2"",""MR100686"",""3"",""10000"",""4"",""50000"""</t>
  </si>
  <si>
    <t>=B780</t>
  </si>
  <si>
    <t>=C780</t>
  </si>
  <si>
    <t>=D780</t>
  </si>
  <si>
    <t>="""NAV Direct"",""CRONUS JetCorp USA"",""5407"",""1"",""Released"",""2"",""MR100686"",""3"",""10000"",""4"",""60000"""</t>
  </si>
  <si>
    <t>=B782</t>
  </si>
  <si>
    <t>=C782</t>
  </si>
  <si>
    <t>="@@"&amp;NF(E783,"Line No.")</t>
  </si>
  <si>
    <t>="""NAV Direct"",""CRONUS JetCorp USA"",""5406"",""1"",""Released"",""2"",""MR100686"",""3"",""20000"""</t>
  </si>
  <si>
    <t>=NF(E783,"Item No.")</t>
  </si>
  <si>
    <t>=NF(E783,"Description")</t>
  </si>
  <si>
    <t>=NF(E783,"Quantity")</t>
  </si>
  <si>
    <t>=NF(E783,"Unit of Measure Code")</t>
  </si>
  <si>
    <t>=NF(E783,"Remaining Quantity")</t>
  </si>
  <si>
    <t>=B783</t>
  </si>
  <si>
    <t>=C783</t>
  </si>
  <si>
    <t>=D783</t>
  </si>
  <si>
    <t>=NL("Rows",IF(B784="@@",{""},"Prod. Order Component"),,"Prod. Order Line No.",D784,"Status",B784,"Prod. Order No.",C784)</t>
  </si>
  <si>
    <t>=B784</t>
  </si>
  <si>
    <t>=C784</t>
  </si>
  <si>
    <t>=D784</t>
  </si>
  <si>
    <t>="""NAV Direct"",""CRONUS JetCorp USA"",""5407"",""1"",""Released"",""2"",""MR100686"",""3"",""20000"",""4"",""20000"""</t>
  </si>
  <si>
    <t>=B785</t>
  </si>
  <si>
    <t>=C785</t>
  </si>
  <si>
    <t>=D785</t>
  </si>
  <si>
    <t>="""NAV Direct"",""CRONUS JetCorp USA"",""5407"",""1"",""Released"",""2"",""MR100686"",""3"",""20000"",""4"",""30000"""</t>
  </si>
  <si>
    <t>=B786</t>
  </si>
  <si>
    <t>=C786</t>
  </si>
  <si>
    <t>=D786</t>
  </si>
  <si>
    <t>="""NAV Direct"",""CRONUS JetCorp USA"",""5407"",""1"",""Released"",""2"",""MR100686"",""3"",""20000"",""4"",""40000"""</t>
  </si>
  <si>
    <t>=B787</t>
  </si>
  <si>
    <t>=C787</t>
  </si>
  <si>
    <t>=D787</t>
  </si>
  <si>
    <t>="""NAV Direct"",""CRONUS JetCorp USA"",""5407"",""1"",""Released"",""2"",""MR100686"",""3"",""20000"",""4"",""50000"""</t>
  </si>
  <si>
    <t>=B788</t>
  </si>
  <si>
    <t>=C788</t>
  </si>
  <si>
    <t>=D788</t>
  </si>
  <si>
    <t>="""NAV Direct"",""CRONUS JetCorp USA"",""5407"",""1"",""Released"",""2"",""MR100686"",""3"",""20000"",""4"",""60000"""</t>
  </si>
  <si>
    <t>=B790</t>
  </si>
  <si>
    <t>=C790</t>
  </si>
  <si>
    <t>="@@"&amp;NF(E791,"Line No.")</t>
  </si>
  <si>
    <t>="""NAV Direct"",""CRONUS JetCorp USA"",""5406"",""1"",""Released"",""2"",""MR100686"",""3"",""30000"""</t>
  </si>
  <si>
    <t>=NF(E791,"Item No.")</t>
  </si>
  <si>
    <t>=NF(E791,"Description")</t>
  </si>
  <si>
    <t>=NF(E791,"Quantity")</t>
  </si>
  <si>
    <t>=NF(E791,"Unit of Measure Code")</t>
  </si>
  <si>
    <t>=NF(E791,"Remaining Quantity")</t>
  </si>
  <si>
    <t>=B791</t>
  </si>
  <si>
    <t>=C791</t>
  </si>
  <si>
    <t>=D791</t>
  </si>
  <si>
    <t>=NL("Rows",IF(B792="@@",{""},"Prod. Order Component"),,"Prod. Order Line No.",D792,"Status",B792,"Prod. Order No.",C792)</t>
  </si>
  <si>
    <t>=B792</t>
  </si>
  <si>
    <t>=C792</t>
  </si>
  <si>
    <t>=D792</t>
  </si>
  <si>
    <t>="""NAV Direct"",""CRONUS JetCorp USA"",""5407"",""1"",""Released"",""2"",""MR100686"",""3"",""30000"",""4"",""20000"""</t>
  </si>
  <si>
    <t>=B793</t>
  </si>
  <si>
    <t>=C793</t>
  </si>
  <si>
    <t>=D793</t>
  </si>
  <si>
    <t>="""NAV Direct"",""CRONUS JetCorp USA"",""5407"",""1"",""Released"",""2"",""MR100686"",""3"",""30000"",""4"",""30000"""</t>
  </si>
  <si>
    <t>=B794</t>
  </si>
  <si>
    <t>=C794</t>
  </si>
  <si>
    <t>=D794</t>
  </si>
  <si>
    <t>="""NAV Direct"",""CRONUS JetCorp USA"",""5407"",""1"",""Released"",""2"",""MR100686"",""3"",""30000"",""4"",""40000"""</t>
  </si>
  <si>
    <t>=B795</t>
  </si>
  <si>
    <t>=C795</t>
  </si>
  <si>
    <t>=D795</t>
  </si>
  <si>
    <t>="""NAV Direct"",""CRONUS JetCorp USA"",""5407"",""1"",""Released"",""2"",""MR100686"",""3"",""30000"",""4"",""50000"""</t>
  </si>
  <si>
    <t>=B796</t>
  </si>
  <si>
    <t>=C796</t>
  </si>
  <si>
    <t>=D796</t>
  </si>
  <si>
    <t>="""NAV Direct"",""CRONUS JetCorp USA"",""5407"",""1"",""Released"",""2"",""MR100686"",""3"",""30000"",""4"",""60000"""</t>
  </si>
  <si>
    <t>="@@"&amp;NF(E799,"Status")</t>
  </si>
  <si>
    <t>="@@"&amp;NF(E799,"No.")</t>
  </si>
  <si>
    <t>="""NAV Direct"",""CRONUS JetCorp USA"",""5405"",""1"",""Released"",""2"",""MR100690"""</t>
  </si>
  <si>
    <t>=NF(E799,"No.")</t>
  </si>
  <si>
    <t>=NF(E799,"Due Date")</t>
  </si>
  <si>
    <t>=B799</t>
  </si>
  <si>
    <t>=C799</t>
  </si>
  <si>
    <t>="@@"&amp;NF(E800,"Line No.")</t>
  </si>
  <si>
    <t>=NL("Rows=3",IF(B800="@@",{""},"Prod. Order Line"),,"Status",B800,"Prod. Order No.",C800,"Link=",F800)</t>
  </si>
  <si>
    <t>=NF(E800,"Item No.")</t>
  </si>
  <si>
    <t>=NF(E800,"Description")</t>
  </si>
  <si>
    <t>=NF(E800,"Quantity")</t>
  </si>
  <si>
    <t>=NF(E800,"Unit of Measure Code")</t>
  </si>
  <si>
    <t>=NF(E800,"Remaining Quantity")</t>
  </si>
  <si>
    <t>=B800</t>
  </si>
  <si>
    <t>=C800</t>
  </si>
  <si>
    <t>=D800</t>
  </si>
  <si>
    <t>=NL("Rows",IF(B801="@@",{""},"Prod. Order Component"),,"Prod. Order Line No.",D801,"Status",B801,"Prod. Order No.",C801)</t>
  </si>
  <si>
    <t>=B801</t>
  </si>
  <si>
    <t>=C801</t>
  </si>
  <si>
    <t>=D801</t>
  </si>
  <si>
    <t>="""NAV Direct"",""CRONUS JetCorp USA"",""5407"",""1"",""Released"",""2"",""MR100690"",""3"",""10000"",""4"",""20000"""</t>
  </si>
  <si>
    <t>=B802</t>
  </si>
  <si>
    <t>=C802</t>
  </si>
  <si>
    <t>=D802</t>
  </si>
  <si>
    <t>="""NAV Direct"",""CRONUS JetCorp USA"",""5407"",""1"",""Released"",""2"",""MR100690"",""3"",""10000"",""4"",""30000"""</t>
  </si>
  <si>
    <t>=B803</t>
  </si>
  <si>
    <t>=C803</t>
  </si>
  <si>
    <t>=D803</t>
  </si>
  <si>
    <t>="""NAV Direct"",""CRONUS JetCorp USA"",""5407"",""1"",""Released"",""2"",""MR100690"",""3"",""10000"",""4"",""40000"""</t>
  </si>
  <si>
    <t>=B804</t>
  </si>
  <si>
    <t>=C804</t>
  </si>
  <si>
    <t>=D804</t>
  </si>
  <si>
    <t>="""NAV Direct"",""CRONUS JetCorp USA"",""5407"",""1"",""Released"",""2"",""MR100690"",""3"",""10000"",""4"",""50000"""</t>
  </si>
  <si>
    <t>=B806</t>
  </si>
  <si>
    <t>=C806</t>
  </si>
  <si>
    <t>="@@"&amp;NF(E807,"Line No.")</t>
  </si>
  <si>
    <t>="""NAV Direct"",""CRONUS JetCorp USA"",""5406"",""1"",""Released"",""2"",""MR100690"",""3"",""20000"""</t>
  </si>
  <si>
    <t>=NF(E807,"Item No.")</t>
  </si>
  <si>
    <t>=NF(E807,"Description")</t>
  </si>
  <si>
    <t>=NF(E807,"Quantity")</t>
  </si>
  <si>
    <t>=NF(E807,"Unit of Measure Code")</t>
  </si>
  <si>
    <t>=NF(E807,"Remaining Quantity")</t>
  </si>
  <si>
    <t>=B807</t>
  </si>
  <si>
    <t>=C807</t>
  </si>
  <si>
    <t>=D807</t>
  </si>
  <si>
    <t>=NL("Rows",IF(B808="@@",{""},"Prod. Order Component"),,"Prod. Order Line No.",D808,"Status",B808,"Prod. Order No.",C808)</t>
  </si>
  <si>
    <t>=B808</t>
  </si>
  <si>
    <t>=C808</t>
  </si>
  <si>
    <t>=D808</t>
  </si>
  <si>
    <t>="""NAV Direct"",""CRONUS JetCorp USA"",""5407"",""1"",""Released"",""2"",""MR100690"",""3"",""20000"",""4"",""20000"""</t>
  </si>
  <si>
    <t>=B809</t>
  </si>
  <si>
    <t>=C809</t>
  </si>
  <si>
    <t>=D809</t>
  </si>
  <si>
    <t>="""NAV Direct"",""CRONUS JetCorp USA"",""5407"",""1"",""Released"",""2"",""MR100690"",""3"",""20000"",""4"",""30000"""</t>
  </si>
  <si>
    <t>=B810</t>
  </si>
  <si>
    <t>=C810</t>
  </si>
  <si>
    <t>=D810</t>
  </si>
  <si>
    <t>="""NAV Direct"",""CRONUS JetCorp USA"",""5407"",""1"",""Released"",""2"",""MR100690"",""3"",""20000"",""4"",""40000"""</t>
  </si>
  <si>
    <t>=B811</t>
  </si>
  <si>
    <t>=C811</t>
  </si>
  <si>
    <t>=D811</t>
  </si>
  <si>
    <t>="""NAV Direct"",""CRONUS JetCorp USA"",""5407"",""1"",""Released"",""2"",""MR100690"",""3"",""20000"",""4"",""50000"""</t>
  </si>
  <si>
    <t>=B813</t>
  </si>
  <si>
    <t>=C813</t>
  </si>
  <si>
    <t>="@@"&amp;NF(E814,"Line No.")</t>
  </si>
  <si>
    <t>="""NAV Direct"",""CRONUS JetCorp USA"",""5406"",""1"",""Released"",""2"",""MR100690"",""3"",""30000"""</t>
  </si>
  <si>
    <t>=NF(E814,"Item No.")</t>
  </si>
  <si>
    <t>=NF(E814,"Description")</t>
  </si>
  <si>
    <t>=NF(E814,"Quantity")</t>
  </si>
  <si>
    <t>=NF(E814,"Unit of Measure Code")</t>
  </si>
  <si>
    <t>=NF(E814,"Remaining Quantity")</t>
  </si>
  <si>
    <t>=B814</t>
  </si>
  <si>
    <t>=C814</t>
  </si>
  <si>
    <t>=D814</t>
  </si>
  <si>
    <t>=NL("Rows",IF(B815="@@",{""},"Prod. Order Component"),,"Prod. Order Line No.",D815,"Status",B815,"Prod. Order No.",C815)</t>
  </si>
  <si>
    <t>=B815</t>
  </si>
  <si>
    <t>=C815</t>
  </si>
  <si>
    <t>=D815</t>
  </si>
  <si>
    <t>="""NAV Direct"",""CRONUS JetCorp USA"",""5407"",""1"",""Released"",""2"",""MR100690"",""3"",""30000"",""4"",""20000"""</t>
  </si>
  <si>
    <t>=B816</t>
  </si>
  <si>
    <t>=C816</t>
  </si>
  <si>
    <t>=D816</t>
  </si>
  <si>
    <t>="""NAV Direct"",""CRONUS JetCorp USA"",""5407"",""1"",""Released"",""2"",""MR100690"",""3"",""30000"",""4"",""30000"""</t>
  </si>
  <si>
    <t>=B817</t>
  </si>
  <si>
    <t>=C817</t>
  </si>
  <si>
    <t>=D817</t>
  </si>
  <si>
    <t>="""NAV Direct"",""CRONUS JetCorp USA"",""5407"",""1"",""Released"",""2"",""MR100690"",""3"",""30000"",""4"",""40000"""</t>
  </si>
  <si>
    <t>=B818</t>
  </si>
  <si>
    <t>=C818</t>
  </si>
  <si>
    <t>=D818</t>
  </si>
  <si>
    <t>="""NAV Direct"",""CRONUS JetCorp USA"",""5407"",""1"",""Released"",""2"",""MR100690"",""3"",""30000"",""4"",""50000"""</t>
  </si>
  <si>
    <t>=B819</t>
  </si>
  <si>
    <t>=C819</t>
  </si>
  <si>
    <t>=D819</t>
  </si>
  <si>
    <t>="""NAV Direct"",""CRONUS JetCorp USA"",""5407"",""1"",""Released"",""2"",""MR100690"",""3"",""30000"",""4"",""60000"""</t>
  </si>
  <si>
    <t>="@@"&amp;NF(E822,"Status")</t>
  </si>
  <si>
    <t>="@@"&amp;NF(E822,"No.")</t>
  </si>
  <si>
    <t>="""NAV Direct"",""CRONUS JetCorp USA"",""5405"",""1"",""Released"",""2"",""MR100691"""</t>
  </si>
  <si>
    <t>=NF(E822,"No.")</t>
  </si>
  <si>
    <t>=NF(E822,"Due Date")</t>
  </si>
  <si>
    <t>=B822</t>
  </si>
  <si>
    <t>=C822</t>
  </si>
  <si>
    <t>="@@"&amp;NF(E823,"Line No.")</t>
  </si>
  <si>
    <t>=NL("Rows=3",IF(B823="@@",{""},"Prod. Order Line"),,"Status",B823,"Prod. Order No.",C823,"Link=",F823)</t>
  </si>
  <si>
    <t>=NF(E823,"Item No.")</t>
  </si>
  <si>
    <t>=NF(E823,"Description")</t>
  </si>
  <si>
    <t>=NF(E823,"Quantity")</t>
  </si>
  <si>
    <t>=NF(E823,"Unit of Measure Code")</t>
  </si>
  <si>
    <t>=NF(E823,"Remaining Quantity")</t>
  </si>
  <si>
    <t>=B823</t>
  </si>
  <si>
    <t>=C823</t>
  </si>
  <si>
    <t>=D823</t>
  </si>
  <si>
    <t>=NL("Rows",IF(B824="@@",{""},"Prod. Order Component"),,"Prod. Order Line No.",D824,"Status",B824,"Prod. Order No.",C824)</t>
  </si>
  <si>
    <t>=B824</t>
  </si>
  <si>
    <t>=C824</t>
  </si>
  <si>
    <t>=D824</t>
  </si>
  <si>
    <t>="""NAV Direct"",""CRONUS JetCorp USA"",""5407"",""1"",""Released"",""2"",""MR100691"",""3"",""10000"",""4"",""20000"""</t>
  </si>
  <si>
    <t>=B825</t>
  </si>
  <si>
    <t>=C825</t>
  </si>
  <si>
    <t>=D825</t>
  </si>
  <si>
    <t>="""NAV Direct"",""CRONUS JetCorp USA"",""5407"",""1"",""Released"",""2"",""MR100691"",""3"",""10000"",""4"",""30000"""</t>
  </si>
  <si>
    <t>=B826</t>
  </si>
  <si>
    <t>=C826</t>
  </si>
  <si>
    <t>=D826</t>
  </si>
  <si>
    <t>="""NAV Direct"",""CRONUS JetCorp USA"",""5407"",""1"",""Released"",""2"",""MR100691"",""3"",""10000"",""4"",""40000"""</t>
  </si>
  <si>
    <t>=B827</t>
  </si>
  <si>
    <t>=C827</t>
  </si>
  <si>
    <t>=D827</t>
  </si>
  <si>
    <t>="""NAV Direct"",""CRONUS JetCorp USA"",""5407"",""1"",""Released"",""2"",""MR100691"",""3"",""10000"",""4"",""50000"""</t>
  </si>
  <si>
    <t>=B829</t>
  </si>
  <si>
    <t>=C829</t>
  </si>
  <si>
    <t>="@@"&amp;NF(E830,"Line No.")</t>
  </si>
  <si>
    <t>="""NAV Direct"",""CRONUS JetCorp USA"",""5406"",""1"",""Released"",""2"",""MR100691"",""3"",""20000"""</t>
  </si>
  <si>
    <t>=NF(E830,"Item No.")</t>
  </si>
  <si>
    <t>=NF(E830,"Description")</t>
  </si>
  <si>
    <t>=NF(E830,"Quantity")</t>
  </si>
  <si>
    <t>=NF(E830,"Unit of Measure Code")</t>
  </si>
  <si>
    <t>=NF(E830,"Remaining Quantity")</t>
  </si>
  <si>
    <t>=B830</t>
  </si>
  <si>
    <t>=C830</t>
  </si>
  <si>
    <t>=D830</t>
  </si>
  <si>
    <t>=NL("Rows",IF(B831="@@",{""},"Prod. Order Component"),,"Prod. Order Line No.",D831,"Status",B831,"Prod. Order No.",C831)</t>
  </si>
  <si>
    <t>=B831</t>
  </si>
  <si>
    <t>=C831</t>
  </si>
  <si>
    <t>=D831</t>
  </si>
  <si>
    <t>="""NAV Direct"",""CRONUS JetCorp USA"",""5407"",""1"",""Released"",""2"",""MR100691"",""3"",""20000"",""4"",""20000"""</t>
  </si>
  <si>
    <t>=B832</t>
  </si>
  <si>
    <t>=C832</t>
  </si>
  <si>
    <t>=D832</t>
  </si>
  <si>
    <t>="""NAV Direct"",""CRONUS JetCorp USA"",""5407"",""1"",""Released"",""2"",""MR100691"",""3"",""20000"",""4"",""30000"""</t>
  </si>
  <si>
    <t>=B833</t>
  </si>
  <si>
    <t>=C833</t>
  </si>
  <si>
    <t>=D833</t>
  </si>
  <si>
    <t>="""NAV Direct"",""CRONUS JetCorp USA"",""5407"",""1"",""Released"",""2"",""MR100691"",""3"",""20000"",""4"",""40000"""</t>
  </si>
  <si>
    <t>=B834</t>
  </si>
  <si>
    <t>=C834</t>
  </si>
  <si>
    <t>=D834</t>
  </si>
  <si>
    <t>="""NAV Direct"",""CRONUS JetCorp USA"",""5407"",""1"",""Released"",""2"",""MR100691"",""3"",""20000"",""4"",""50000"""</t>
  </si>
  <si>
    <t>="@@"&amp;NF(E837,"Status")</t>
  </si>
  <si>
    <t>="@@"&amp;NF(E837,"No.")</t>
  </si>
  <si>
    <t>="""NAV Direct"",""CRONUS JetCorp USA"",""5405"",""1"",""Released"",""2"",""MR100687"""</t>
  </si>
  <si>
    <t>=NF(E837,"No.")</t>
  </si>
  <si>
    <t>=NF(E837,"Due Date")</t>
  </si>
  <si>
    <t>=B837</t>
  </si>
  <si>
    <t>=C837</t>
  </si>
  <si>
    <t>="@@"&amp;NF(E838,"Line No.")</t>
  </si>
  <si>
    <t>=NL("Rows=3",IF(B838="@@",{""},"Prod. Order Line"),,"Status",B838,"Prod. Order No.",C838,"Link=",F838)</t>
  </si>
  <si>
    <t>=NF(E838,"Item No.")</t>
  </si>
  <si>
    <t>=NF(E838,"Description")</t>
  </si>
  <si>
    <t>=NF(E838,"Quantity")</t>
  </si>
  <si>
    <t>=NF(E838,"Unit of Measure Code")</t>
  </si>
  <si>
    <t>=NF(E838,"Remaining Quantity")</t>
  </si>
  <si>
    <t>=B838</t>
  </si>
  <si>
    <t>=C838</t>
  </si>
  <si>
    <t>=D838</t>
  </si>
  <si>
    <t>=NL("Rows",IF(B839="@@",{""},"Prod. Order Component"),,"Prod. Order Line No.",D839,"Status",B839,"Prod. Order No.",C839)</t>
  </si>
  <si>
    <t>=B839</t>
  </si>
  <si>
    <t>=C839</t>
  </si>
  <si>
    <t>=D839</t>
  </si>
  <si>
    <t>="""NAV Direct"",""CRONUS JetCorp USA"",""5407"",""1"",""Released"",""2"",""MR100687"",""3"",""10000"",""4"",""20000"""</t>
  </si>
  <si>
    <t>=B840</t>
  </si>
  <si>
    <t>=C840</t>
  </si>
  <si>
    <t>=D840</t>
  </si>
  <si>
    <t>="""NAV Direct"",""CRONUS JetCorp USA"",""5407"",""1"",""Released"",""2"",""MR100687"",""3"",""10000"",""4"",""30000"""</t>
  </si>
  <si>
    <t>=B841</t>
  </si>
  <si>
    <t>=C841</t>
  </si>
  <si>
    <t>=D841</t>
  </si>
  <si>
    <t>="""NAV Direct"",""CRONUS JetCorp USA"",""5407"",""1"",""Released"",""2"",""MR100687"",""3"",""10000"",""4"",""40000"""</t>
  </si>
  <si>
    <t>=B842</t>
  </si>
  <si>
    <t>=C842</t>
  </si>
  <si>
    <t>=D842</t>
  </si>
  <si>
    <t>="""NAV Direct"",""CRONUS JetCorp USA"",""5407"",""1"",""Released"",""2"",""MR100687"",""3"",""10000"",""4"",""50000"""</t>
  </si>
  <si>
    <t>=B843</t>
  </si>
  <si>
    <t>=C843</t>
  </si>
  <si>
    <t>=D843</t>
  </si>
  <si>
    <t>="""NAV Direct"",""CRONUS JetCorp USA"",""5407"",""1"",""Released"",""2"",""MR100687"",""3"",""10000"",""4"",""60000"""</t>
  </si>
  <si>
    <t>=B845</t>
  </si>
  <si>
    <t>=C845</t>
  </si>
  <si>
    <t>="@@"&amp;NF(E846,"Line No.")</t>
  </si>
  <si>
    <t>="""NAV Direct"",""CRONUS JetCorp USA"",""5406"",""1"",""Released"",""2"",""MR100687"",""3"",""20000"""</t>
  </si>
  <si>
    <t>=NF(E846,"Item No.")</t>
  </si>
  <si>
    <t>=NF(E846,"Description")</t>
  </si>
  <si>
    <t>=NF(E846,"Quantity")</t>
  </si>
  <si>
    <t>=NF(E846,"Unit of Measure Code")</t>
  </si>
  <si>
    <t>=NF(E846,"Remaining Quantity")</t>
  </si>
  <si>
    <t>=B846</t>
  </si>
  <si>
    <t>=C846</t>
  </si>
  <si>
    <t>=D846</t>
  </si>
  <si>
    <t>=NL("Rows",IF(B847="@@",{""},"Prod. Order Component"),,"Prod. Order Line No.",D847,"Status",B847,"Prod. Order No.",C847)</t>
  </si>
  <si>
    <t>=B847</t>
  </si>
  <si>
    <t>=C847</t>
  </si>
  <si>
    <t>=D847</t>
  </si>
  <si>
    <t>="""NAV Direct"",""CRONUS JetCorp USA"",""5407"",""1"",""Released"",""2"",""MR100687"",""3"",""20000"",""4"",""20000"""</t>
  </si>
  <si>
    <t>=B848</t>
  </si>
  <si>
    <t>=C848</t>
  </si>
  <si>
    <t>=D848</t>
  </si>
  <si>
    <t>="""NAV Direct"",""CRONUS JetCorp USA"",""5407"",""1"",""Released"",""2"",""MR100687"",""3"",""20000"",""4"",""30000"""</t>
  </si>
  <si>
    <t>="@@"&amp;NF(E851,"Status")</t>
  </si>
  <si>
    <t>="@@"&amp;NF(E851,"No.")</t>
  </si>
  <si>
    <t>="""NAV Direct"",""CRONUS JetCorp USA"",""5405"",""1"",""Released"",""2"",""MR100682"""</t>
  </si>
  <si>
    <t>=NF(E851,"No.")</t>
  </si>
  <si>
    <t>=NF(E851,"Due Date")</t>
  </si>
  <si>
    <t>=B851</t>
  </si>
  <si>
    <t>=C851</t>
  </si>
  <si>
    <t>="@@"&amp;NF(E852,"Line No.")</t>
  </si>
  <si>
    <t>=NL("Rows=3",IF(B852="@@",{""},"Prod. Order Line"),,"Status",B852,"Prod. Order No.",C852,"Link=",F852)</t>
  </si>
  <si>
    <t>=NF(E852,"Item No.")</t>
  </si>
  <si>
    <t>=NF(E852,"Description")</t>
  </si>
  <si>
    <t>=NF(E852,"Quantity")</t>
  </si>
  <si>
    <t>=NF(E852,"Unit of Measure Code")</t>
  </si>
  <si>
    <t>=NF(E852,"Remaining Quantity")</t>
  </si>
  <si>
    <t>=B852</t>
  </si>
  <si>
    <t>=C852</t>
  </si>
  <si>
    <t>=D852</t>
  </si>
  <si>
    <t>=NL("Rows",IF(B853="@@",{""},"Prod. Order Component"),,"Prod. Order Line No.",D853,"Status",B853,"Prod. Order No.",C853)</t>
  </si>
  <si>
    <t>=B853</t>
  </si>
  <si>
    <t>=C853</t>
  </si>
  <si>
    <t>=D853</t>
  </si>
  <si>
    <t>="""NAV Direct"",""CRONUS JetCorp USA"",""5407"",""1"",""Released"",""2"",""MR100682"",""3"",""10000"",""4"",""20000"""</t>
  </si>
  <si>
    <t>=B854</t>
  </si>
  <si>
    <t>=C854</t>
  </si>
  <si>
    <t>=D854</t>
  </si>
  <si>
    <t>="""NAV Direct"",""CRONUS JetCorp USA"",""5407"",""1"",""Released"",""2"",""MR100682"",""3"",""10000"",""4"",""30000"""</t>
  </si>
  <si>
    <t>=B855</t>
  </si>
  <si>
    <t>=C855</t>
  </si>
  <si>
    <t>=D855</t>
  </si>
  <si>
    <t>="""NAV Direct"",""CRONUS JetCorp USA"",""5407"",""1"",""Released"",""2"",""MR100682"",""3"",""10000"",""4"",""40000"""</t>
  </si>
  <si>
    <t>=B856</t>
  </si>
  <si>
    <t>=C856</t>
  </si>
  <si>
    <t>=D856</t>
  </si>
  <si>
    <t>="""NAV Direct"",""CRONUS JetCorp USA"",""5407"",""1"",""Released"",""2"",""MR100682"",""3"",""10000"",""4"",""50000"""</t>
  </si>
  <si>
    <t>=B857</t>
  </si>
  <si>
    <t>=C857</t>
  </si>
  <si>
    <t>=D857</t>
  </si>
  <si>
    <t>="""NAV Direct"",""CRONUS JetCorp USA"",""5407"",""1"",""Released"",""2"",""MR100682"",""3"",""10000"",""4"",""60000"""</t>
  </si>
  <si>
    <t>=B859</t>
  </si>
  <si>
    <t>=C859</t>
  </si>
  <si>
    <t>="@@"&amp;NF(E860,"Line No.")</t>
  </si>
  <si>
    <t>="""NAV Direct"",""CRONUS JetCorp USA"",""5406"",""1"",""Released"",""2"",""MR100682"",""3"",""20000"""</t>
  </si>
  <si>
    <t>=NF(E860,"Item No.")</t>
  </si>
  <si>
    <t>=NF(E860,"Description")</t>
  </si>
  <si>
    <t>=NF(E860,"Quantity")</t>
  </si>
  <si>
    <t>=NF(E860,"Unit of Measure Code")</t>
  </si>
  <si>
    <t>=NF(E860,"Remaining Quantity")</t>
  </si>
  <si>
    <t>=B860</t>
  </si>
  <si>
    <t>=C860</t>
  </si>
  <si>
    <t>=D860</t>
  </si>
  <si>
    <t>=NL("Rows",IF(B861="@@",{""},"Prod. Order Component"),,"Prod. Order Line No.",D861,"Status",B861,"Prod. Order No.",C861)</t>
  </si>
  <si>
    <t>=B861</t>
  </si>
  <si>
    <t>=C861</t>
  </si>
  <si>
    <t>=D861</t>
  </si>
  <si>
    <t>="""NAV Direct"",""CRONUS JetCorp USA"",""5407"",""1"",""Released"",""2"",""MR100682"",""3"",""20000"",""4"",""20000"""</t>
  </si>
  <si>
    <t>=B862</t>
  </si>
  <si>
    <t>=C862</t>
  </si>
  <si>
    <t>=D862</t>
  </si>
  <si>
    <t>="""NAV Direct"",""CRONUS JetCorp USA"",""5407"",""1"",""Released"",""2"",""MR100682"",""3"",""20000"",""4"",""30000"""</t>
  </si>
  <si>
    <t>="@@"&amp;NF(E865,"Status")</t>
  </si>
  <si>
    <t>="@@"&amp;NF(E865,"No.")</t>
  </si>
  <si>
    <t>="""NAV Direct"",""CRONUS JetCorp USA"",""5405"",""1"",""Released"",""2"",""MR100694"""</t>
  </si>
  <si>
    <t>=NF(E865,"No.")</t>
  </si>
  <si>
    <t>=NF(E865,"Due Date")</t>
  </si>
  <si>
    <t>=B865</t>
  </si>
  <si>
    <t>=C865</t>
  </si>
  <si>
    <t>="@@"&amp;NF(E866,"Line No.")</t>
  </si>
  <si>
    <t>=NL("Rows=3",IF(B866="@@",{""},"Prod. Order Line"),,"Status",B866,"Prod. Order No.",C866,"Link=",F866)</t>
  </si>
  <si>
    <t>=NF(E866,"Item No.")</t>
  </si>
  <si>
    <t>=NF(E866,"Description")</t>
  </si>
  <si>
    <t>=NF(E866,"Quantity")</t>
  </si>
  <si>
    <t>=NF(E866,"Unit of Measure Code")</t>
  </si>
  <si>
    <t>=NF(E866,"Remaining Quantity")</t>
  </si>
  <si>
    <t>=B866</t>
  </si>
  <si>
    <t>=C866</t>
  </si>
  <si>
    <t>=D866</t>
  </si>
  <si>
    <t>=NL("Rows",IF(B867="@@",{""},"Prod. Order Component"),,"Prod. Order Line No.",D867,"Status",B867,"Prod. Order No.",C867)</t>
  </si>
  <si>
    <t>=B867</t>
  </si>
  <si>
    <t>=C867</t>
  </si>
  <si>
    <t>=D867</t>
  </si>
  <si>
    <t>="""NAV Direct"",""CRONUS JetCorp USA"",""5407"",""1"",""Released"",""2"",""MR100694"",""3"",""10000"",""4"",""20000"""</t>
  </si>
  <si>
    <t>=B868</t>
  </si>
  <si>
    <t>=C868</t>
  </si>
  <si>
    <t>=D868</t>
  </si>
  <si>
    <t>="""NAV Direct"",""CRONUS JetCorp USA"",""5407"",""1"",""Released"",""2"",""MR100694"",""3"",""10000"",""4"",""30000"""</t>
  </si>
  <si>
    <t>=B869</t>
  </si>
  <si>
    <t>=C869</t>
  </si>
  <si>
    <t>=D869</t>
  </si>
  <si>
    <t>="""NAV Direct"",""CRONUS JetCorp USA"",""5407"",""1"",""Released"",""2"",""MR100694"",""3"",""10000"",""4"",""40000"""</t>
  </si>
  <si>
    <t>=B870</t>
  </si>
  <si>
    <t>=C870</t>
  </si>
  <si>
    <t>=D870</t>
  </si>
  <si>
    <t>="""NAV Direct"",""CRONUS JetCorp USA"",""5407"",""1"",""Released"",""2"",""MR100694"",""3"",""10000"",""4"",""50000"""</t>
  </si>
  <si>
    <t>=B871</t>
  </si>
  <si>
    <t>=C871</t>
  </si>
  <si>
    <t>=D871</t>
  </si>
  <si>
    <t>="""NAV Direct"",""CRONUS JetCorp USA"",""5407"",""1"",""Released"",""2"",""MR100694"",""3"",""10000"",""4"",""60000"""</t>
  </si>
  <si>
    <t>="@@"&amp;NF(E874,"Status")</t>
  </si>
  <si>
    <t>="@@"&amp;NF(E874,"No.")</t>
  </si>
  <si>
    <t>="""NAV Direct"",""CRONUS JetCorp USA"",""5405"",""1"",""Released"",""2"",""MR100685"""</t>
  </si>
  <si>
    <t>=NF(E874,"No.")</t>
  </si>
  <si>
    <t>=NF(E874,"Due Date")</t>
  </si>
  <si>
    <t>=B874</t>
  </si>
  <si>
    <t>=C874</t>
  </si>
  <si>
    <t>="@@"&amp;NF(E875,"Line No.")</t>
  </si>
  <si>
    <t>=NL("Rows=3",IF(B875="@@",{""},"Prod. Order Line"),,"Status",B875,"Prod. Order No.",C875,"Link=",F875)</t>
  </si>
  <si>
    <t>=NF(E875,"Item No.")</t>
  </si>
  <si>
    <t>=NF(E875,"Description")</t>
  </si>
  <si>
    <t>=NF(E875,"Quantity")</t>
  </si>
  <si>
    <t>=NF(E875,"Unit of Measure Code")</t>
  </si>
  <si>
    <t>=NF(E875,"Remaining Quantity")</t>
  </si>
  <si>
    <t>=B875</t>
  </si>
  <si>
    <t>=C875</t>
  </si>
  <si>
    <t>=D875</t>
  </si>
  <si>
    <t>=NL("Rows",IF(B876="@@",{""},"Prod. Order Component"),,"Prod. Order Line No.",D876,"Status",B876,"Prod. Order No.",C876)</t>
  </si>
  <si>
    <t>=B876</t>
  </si>
  <si>
    <t>=C876</t>
  </si>
  <si>
    <t>=D876</t>
  </si>
  <si>
    <t>="""NAV Direct"",""CRONUS JetCorp USA"",""5407"",""1"",""Released"",""2"",""MR100685"",""3"",""10000"",""4"",""20000"""</t>
  </si>
  <si>
    <t>=B877</t>
  </si>
  <si>
    <t>=C877</t>
  </si>
  <si>
    <t>=D877</t>
  </si>
  <si>
    <t>="""NAV Direct"",""CRONUS JetCorp USA"",""5407"",""1"",""Released"",""2"",""MR100685"",""3"",""10000"",""4"",""30000"""</t>
  </si>
  <si>
    <t>=B878</t>
  </si>
  <si>
    <t>=C878</t>
  </si>
  <si>
    <t>=D878</t>
  </si>
  <si>
    <t>="""NAV Direct"",""CRONUS JetCorp USA"",""5407"",""1"",""Released"",""2"",""MR100685"",""3"",""10000"",""4"",""40000"""</t>
  </si>
  <si>
    <t>=B879</t>
  </si>
  <si>
    <t>=C879</t>
  </si>
  <si>
    <t>=D879</t>
  </si>
  <si>
    <t>="""NAV Direct"",""CRONUS JetCorp USA"",""5407"",""1"",""Released"",""2"",""MR100685"",""3"",""10000"",""4"",""50000"""</t>
  </si>
  <si>
    <t>=B880</t>
  </si>
  <si>
    <t>=C880</t>
  </si>
  <si>
    <t>=D880</t>
  </si>
  <si>
    <t>="""NAV Direct"",""CRONUS JetCorp USA"",""5407"",""1"",""Released"",""2"",""MR100685"",""3"",""10000"",""4"",""60000"""</t>
  </si>
  <si>
    <t>=B882</t>
  </si>
  <si>
    <t>=C882</t>
  </si>
  <si>
    <t>="@@"&amp;NF(E883,"Line No.")</t>
  </si>
  <si>
    <t>="""NAV Direct"",""CRONUS JetCorp USA"",""5406"",""1"",""Released"",""2"",""MR100685"",""3"",""20000"""</t>
  </si>
  <si>
    <t>=NF(E883,"Item No.")</t>
  </si>
  <si>
    <t>=NF(E883,"Description")</t>
  </si>
  <si>
    <t>=NF(E883,"Quantity")</t>
  </si>
  <si>
    <t>=NF(E883,"Unit of Measure Code")</t>
  </si>
  <si>
    <t>=NF(E883,"Remaining Quantity")</t>
  </si>
  <si>
    <t>=B883</t>
  </si>
  <si>
    <t>=C883</t>
  </si>
  <si>
    <t>=D883</t>
  </si>
  <si>
    <t>=NL("Rows",IF(B884="@@",{""},"Prod. Order Component"),,"Prod. Order Line No.",D884,"Status",B884,"Prod. Order No.",C884)</t>
  </si>
  <si>
    <t>=B884</t>
  </si>
  <si>
    <t>=C884</t>
  </si>
  <si>
    <t>=D884</t>
  </si>
  <si>
    <t>="""NAV Direct"",""CRONUS JetCorp USA"",""5407"",""1"",""Released"",""2"",""MR100685"",""3"",""20000"",""4"",""20000"""</t>
  </si>
  <si>
    <t>=B885</t>
  </si>
  <si>
    <t>=C885</t>
  </si>
  <si>
    <t>=D885</t>
  </si>
  <si>
    <t>="""NAV Direct"",""CRONUS JetCorp USA"",""5407"",""1"",""Released"",""2"",""MR100685"",""3"",""20000"",""4"",""30000"""</t>
  </si>
  <si>
    <t>=B886</t>
  </si>
  <si>
    <t>=C886</t>
  </si>
  <si>
    <t>=D886</t>
  </si>
  <si>
    <t>="""NAV Direct"",""CRONUS JetCorp USA"",""5407"",""1"",""Released"",""2"",""MR100685"",""3"",""20000"",""4"",""40000"""</t>
  </si>
  <si>
    <t>=B887</t>
  </si>
  <si>
    <t>=C887</t>
  </si>
  <si>
    <t>=D887</t>
  </si>
  <si>
    <t>="""NAV Direct"",""CRONUS JetCorp USA"",""5407"",""1"",""Released"",""2"",""MR100685"",""3"",""20000"",""4"",""50000"""</t>
  </si>
  <si>
    <t>=B888</t>
  </si>
  <si>
    <t>=C888</t>
  </si>
  <si>
    <t>=D888</t>
  </si>
  <si>
    <t>="""NAV Direct"",""CRONUS JetCorp USA"",""5407"",""1"",""Released"",""2"",""MR100685"",""3"",""20000"",""4"",""60000"""</t>
  </si>
  <si>
    <t>=B890</t>
  </si>
  <si>
    <t>=C890</t>
  </si>
  <si>
    <t>="@@"&amp;NF(E891,"Line No.")</t>
  </si>
  <si>
    <t>="""NAV Direct"",""CRONUS JetCorp USA"",""5406"",""1"",""Released"",""2"",""MR100685"",""3"",""30000"""</t>
  </si>
  <si>
    <t>=NF(E891,"Item No.")</t>
  </si>
  <si>
    <t>=NF(E891,"Description")</t>
  </si>
  <si>
    <t>=NF(E891,"Quantity")</t>
  </si>
  <si>
    <t>=NF(E891,"Unit of Measure Code")</t>
  </si>
  <si>
    <t>=NF(E891,"Remaining Quantity")</t>
  </si>
  <si>
    <t>=B891</t>
  </si>
  <si>
    <t>=C891</t>
  </si>
  <si>
    <t>=D891</t>
  </si>
  <si>
    <t>=NL("Rows",IF(B892="@@",{""},"Prod. Order Component"),,"Prod. Order Line No.",D892,"Status",B892,"Prod. Order No.",C892)</t>
  </si>
  <si>
    <t>=B892</t>
  </si>
  <si>
    <t>=C892</t>
  </si>
  <si>
    <t>=D892</t>
  </si>
  <si>
    <t>="""NAV Direct"",""CRONUS JetCorp USA"",""5407"",""1"",""Released"",""2"",""MR100685"",""3"",""30000"",""4"",""20000"""</t>
  </si>
  <si>
    <t>=B893</t>
  </si>
  <si>
    <t>=C893</t>
  </si>
  <si>
    <t>=D893</t>
  </si>
  <si>
    <t>="""NAV Direct"",""CRONUS JetCorp USA"",""5407"",""1"",""Released"",""2"",""MR100685"",""3"",""30000"",""4"",""30000"""</t>
  </si>
  <si>
    <t>="@@"&amp;NF(E896,"Status")</t>
  </si>
  <si>
    <t>="@@"&amp;NF(E896,"No.")</t>
  </si>
  <si>
    <t>="""NAV Direct"",""CRONUS JetCorp USA"",""5405"",""1"",""Released"",""2"",""MR100689"""</t>
  </si>
  <si>
    <t>=NF(E896,"No.")</t>
  </si>
  <si>
    <t>=NF(E896,"Due Date")</t>
  </si>
  <si>
    <t>=B896</t>
  </si>
  <si>
    <t>=C896</t>
  </si>
  <si>
    <t>="@@"&amp;NF(E897,"Line No.")</t>
  </si>
  <si>
    <t>=NL("Rows=3",IF(B897="@@",{""},"Prod. Order Line"),,"Status",B897,"Prod. Order No.",C897,"Link=",F897)</t>
  </si>
  <si>
    <t>=NF(E897,"Item No.")</t>
  </si>
  <si>
    <t>=NF(E897,"Description")</t>
  </si>
  <si>
    <t>=NF(E897,"Quantity")</t>
  </si>
  <si>
    <t>=NF(E897,"Unit of Measure Code")</t>
  </si>
  <si>
    <t>=NF(E897,"Remaining Quantity")</t>
  </si>
  <si>
    <t>=B897</t>
  </si>
  <si>
    <t>=C897</t>
  </si>
  <si>
    <t>=D897</t>
  </si>
  <si>
    <t>=NL("Rows",IF(B898="@@",{""},"Prod. Order Component"),,"Prod. Order Line No.",D898,"Status",B898,"Prod. Order No.",C898)</t>
  </si>
  <si>
    <t>=B898</t>
  </si>
  <si>
    <t>=C898</t>
  </si>
  <si>
    <t>=D898</t>
  </si>
  <si>
    <t>="""NAV Direct"",""CRONUS JetCorp USA"",""5407"",""1"",""Released"",""2"",""MR100689"",""3"",""10000"",""4"",""20000"""</t>
  </si>
  <si>
    <t>=B899</t>
  </si>
  <si>
    <t>=C899</t>
  </si>
  <si>
    <t>=D899</t>
  </si>
  <si>
    <t>="""NAV Direct"",""CRONUS JetCorp USA"",""5407"",""1"",""Released"",""2"",""MR100689"",""3"",""10000"",""4"",""30000"""</t>
  </si>
  <si>
    <t>=B900</t>
  </si>
  <si>
    <t>=C900</t>
  </si>
  <si>
    <t>=D900</t>
  </si>
  <si>
    <t>="""NAV Direct"",""CRONUS JetCorp USA"",""5407"",""1"",""Released"",""2"",""MR100689"",""3"",""10000"",""4"",""40000"""</t>
  </si>
  <si>
    <t>=B901</t>
  </si>
  <si>
    <t>=C901</t>
  </si>
  <si>
    <t>=D901</t>
  </si>
  <si>
    <t>="""NAV Direct"",""CRONUS JetCorp USA"",""5407"",""1"",""Released"",""2"",""MR100689"",""3"",""10000"",""4"",""50000"""</t>
  </si>
  <si>
    <t>="@@"&amp;NF(E904,"Status")</t>
  </si>
  <si>
    <t>="@@"&amp;NF(E904,"No.")</t>
  </si>
  <si>
    <t>="""NAV Direct"",""CRONUS JetCorp USA"",""5405"",""1"",""Released"",""2"",""MR100692"""</t>
  </si>
  <si>
    <t>=NF(E904,"No.")</t>
  </si>
  <si>
    <t>=NF(E904,"Due Date")</t>
  </si>
  <si>
    <t>=B904</t>
  </si>
  <si>
    <t>=C904</t>
  </si>
  <si>
    <t>="@@"&amp;NF(E905,"Line No.")</t>
  </si>
  <si>
    <t>=NL("Rows=3",IF(B905="@@",{""},"Prod. Order Line"),,"Status",B905,"Prod. Order No.",C905,"Link=",F905)</t>
  </si>
  <si>
    <t>=NF(E905,"Item No.")</t>
  </si>
  <si>
    <t>=NF(E905,"Description")</t>
  </si>
  <si>
    <t>=NF(E905,"Quantity")</t>
  </si>
  <si>
    <t>=NF(E905,"Unit of Measure Code")</t>
  </si>
  <si>
    <t>=NF(E905,"Remaining Quantity")</t>
  </si>
  <si>
    <t>=B905</t>
  </si>
  <si>
    <t>=C905</t>
  </si>
  <si>
    <t>=D905</t>
  </si>
  <si>
    <t>=NL("Rows",IF(B906="@@",{""},"Prod. Order Component"),,"Prod. Order Line No.",D906,"Status",B906,"Prod. Order No.",C906)</t>
  </si>
  <si>
    <t>=B906</t>
  </si>
  <si>
    <t>=C906</t>
  </si>
  <si>
    <t>=D906</t>
  </si>
  <si>
    <t>="""NAV Direct"",""CRONUS JetCorp USA"",""5407"",""1"",""Released"",""2"",""MR100692"",""3"",""10000"",""4"",""20000"""</t>
  </si>
  <si>
    <t>=B907</t>
  </si>
  <si>
    <t>=C907</t>
  </si>
  <si>
    <t>=D907</t>
  </si>
  <si>
    <t>="""NAV Direct"",""CRONUS JetCorp USA"",""5407"",""1"",""Released"",""2"",""MR100692"",""3"",""10000"",""4"",""30000"""</t>
  </si>
  <si>
    <t>=B908</t>
  </si>
  <si>
    <t>=C908</t>
  </si>
  <si>
    <t>=D908</t>
  </si>
  <si>
    <t>="""NAV Direct"",""CRONUS JetCorp USA"",""5407"",""1"",""Released"",""2"",""MR100692"",""3"",""10000"",""4"",""40000"""</t>
  </si>
  <si>
    <t>=B909</t>
  </si>
  <si>
    <t>=C909</t>
  </si>
  <si>
    <t>=D909</t>
  </si>
  <si>
    <t>="""NAV Direct"",""CRONUS JetCorp USA"",""5407"",""1"",""Released"",""2"",""MR100692"",""3"",""10000"",""4"",""50000"""</t>
  </si>
  <si>
    <t>=B910</t>
  </si>
  <si>
    <t>=C910</t>
  </si>
  <si>
    <t>=D910</t>
  </si>
  <si>
    <t>="""NAV Direct"",""CRONUS JetCorp USA"",""5407"",""1"",""Released"",""2"",""MR100692"",""3"",""10000"",""4"",""60000"""</t>
  </si>
  <si>
    <t>=B912</t>
  </si>
  <si>
    <t>=C912</t>
  </si>
  <si>
    <t>="@@"&amp;NF(E913,"Line No.")</t>
  </si>
  <si>
    <t>="""NAV Direct"",""CRONUS JetCorp USA"",""5406"",""1"",""Released"",""2"",""MR100692"",""3"",""20000"""</t>
  </si>
  <si>
    <t>=NF(E913,"Item No.")</t>
  </si>
  <si>
    <t>=NF(E913,"Description")</t>
  </si>
  <si>
    <t>=NF(E913,"Quantity")</t>
  </si>
  <si>
    <t>=NF(E913,"Unit of Measure Code")</t>
  </si>
  <si>
    <t>=NF(E913,"Remaining Quantity")</t>
  </si>
  <si>
    <t>=B913</t>
  </si>
  <si>
    <t>=C913</t>
  </si>
  <si>
    <t>=D913</t>
  </si>
  <si>
    <t>=NL("Rows",IF(B914="@@",{""},"Prod. Order Component"),,"Prod. Order Line No.",D914,"Status",B914,"Prod. Order No.",C914)</t>
  </si>
  <si>
    <t>=B914</t>
  </si>
  <si>
    <t>=C914</t>
  </si>
  <si>
    <t>=D914</t>
  </si>
  <si>
    <t>="""NAV Direct"",""CRONUS JetCorp USA"",""5407"",""1"",""Released"",""2"",""MR100692"",""3"",""20000"",""4"",""20000"""</t>
  </si>
  <si>
    <t>=B915</t>
  </si>
  <si>
    <t>=C915</t>
  </si>
  <si>
    <t>=D915</t>
  </si>
  <si>
    <t>="""NAV Direct"",""CRONUS JetCorp USA"",""5407"",""1"",""Released"",""2"",""MR100692"",""3"",""20000"",""4"",""30000"""</t>
  </si>
  <si>
    <t>=B916</t>
  </si>
  <si>
    <t>=C916</t>
  </si>
  <si>
    <t>=D916</t>
  </si>
  <si>
    <t>="""NAV Direct"",""CRONUS JetCorp USA"",""5407"",""1"",""Released"",""2"",""MR100692"",""3"",""20000"",""4"",""40000"""</t>
  </si>
  <si>
    <t>=B917</t>
  </si>
  <si>
    <t>=C917</t>
  </si>
  <si>
    <t>=D917</t>
  </si>
  <si>
    <t>="""NAV Direct"",""CRONUS JetCorp USA"",""5407"",""1"",""Released"",""2"",""MR100692"",""3"",""20000"",""4"",""50000"""</t>
  </si>
  <si>
    <t>=B919</t>
  </si>
  <si>
    <t>=C919</t>
  </si>
  <si>
    <t>="@@"&amp;NF(E920,"Line No.")</t>
  </si>
  <si>
    <t>="""NAV Direct"",""CRONUS JetCorp USA"",""5406"",""1"",""Released"",""2"",""MR100692"",""3"",""30000"""</t>
  </si>
  <si>
    <t>=NF(E920,"Item No.")</t>
  </si>
  <si>
    <t>=NF(E920,"Description")</t>
  </si>
  <si>
    <t>=NF(E920,"Quantity")</t>
  </si>
  <si>
    <t>=NF(E920,"Unit of Measure Code")</t>
  </si>
  <si>
    <t>=NF(E920,"Remaining Quantity")</t>
  </si>
  <si>
    <t>=B920</t>
  </si>
  <si>
    <t>=C920</t>
  </si>
  <si>
    <t>=D920</t>
  </si>
  <si>
    <t>=NL("Rows",IF(B921="@@",{""},"Prod. Order Component"),,"Prod. Order Line No.",D921,"Status",B921,"Prod. Order No.",C921)</t>
  </si>
  <si>
    <t>=B921</t>
  </si>
  <si>
    <t>=C921</t>
  </si>
  <si>
    <t>=D921</t>
  </si>
  <si>
    <t>="""NAV Direct"",""CRONUS JetCorp USA"",""5407"",""1"",""Released"",""2"",""MR100692"",""3"",""30000"",""4"",""20000"""</t>
  </si>
  <si>
    <t>=B922</t>
  </si>
  <si>
    <t>=C922</t>
  </si>
  <si>
    <t>=D922</t>
  </si>
  <si>
    <t>="""NAV Direct"",""CRONUS JetCorp USA"",""5407"",""1"",""Released"",""2"",""MR100692"",""3"",""30000"",""4"",""30000"""</t>
  </si>
  <si>
    <t>=B924</t>
  </si>
  <si>
    <t>=C924</t>
  </si>
  <si>
    <t>="@@"&amp;NF(E925,"Line No.")</t>
  </si>
  <si>
    <t>="""NAV Direct"",""CRONUS JetCorp USA"",""5406"",""1"",""Released"",""2"",""MR100692"",""3"",""40000"""</t>
  </si>
  <si>
    <t>=NF(E925,"Item No.")</t>
  </si>
  <si>
    <t>=NF(E925,"Description")</t>
  </si>
  <si>
    <t>=NF(E925,"Quantity")</t>
  </si>
  <si>
    <t>=NF(E925,"Unit of Measure Code")</t>
  </si>
  <si>
    <t>=NF(E925,"Remaining Quantity")</t>
  </si>
  <si>
    <t>=B925</t>
  </si>
  <si>
    <t>=C925</t>
  </si>
  <si>
    <t>=D925</t>
  </si>
  <si>
    <t>=NL("Rows",IF(B926="@@",{""},"Prod. Order Component"),,"Prod. Order Line No.",D926,"Status",B926,"Prod. Order No.",C926)</t>
  </si>
  <si>
    <t>=B926</t>
  </si>
  <si>
    <t>=C926</t>
  </si>
  <si>
    <t>=D926</t>
  </si>
  <si>
    <t>="""NAV Direct"",""CRONUS JetCorp USA"",""5407"",""1"",""Released"",""2"",""MR100692"",""3"",""40000"",""4"",""20000"""</t>
  </si>
  <si>
    <t>=B927</t>
  </si>
  <si>
    <t>=C927</t>
  </si>
  <si>
    <t>=D927</t>
  </si>
  <si>
    <t>="""NAV Direct"",""CRONUS JetCorp USA"",""5407"",""1"",""Released"",""2"",""MR100692"",""3"",""40000"",""4"",""30000"""</t>
  </si>
  <si>
    <t>=B928</t>
  </si>
  <si>
    <t>=C928</t>
  </si>
  <si>
    <t>=D928</t>
  </si>
  <si>
    <t>="""NAV Direct"",""CRONUS JetCorp USA"",""5407"",""1"",""Released"",""2"",""MR100692"",""3"",""40000"",""4"",""40000"""</t>
  </si>
  <si>
    <t>=B929</t>
  </si>
  <si>
    <t>=C929</t>
  </si>
  <si>
    <t>=D929</t>
  </si>
  <si>
    <t>="""NAV Direct"",""CRONUS JetCorp USA"",""5407"",""1"",""Released"",""2"",""MR100692"",""3"",""40000"",""4"",""50000"""</t>
  </si>
  <si>
    <t>="@@"&amp;NF(E932,"Status")</t>
  </si>
  <si>
    <t>="@@"&amp;NF(E932,"No.")</t>
  </si>
  <si>
    <t>="""NAV Direct"",""CRONUS JetCorp USA"",""5405"",""1"",""Released"",""2"",""MR100693"""</t>
  </si>
  <si>
    <t>=NF(E932,"No.")</t>
  </si>
  <si>
    <t>=NF(E932,"Due Date")</t>
  </si>
  <si>
    <t>=B932</t>
  </si>
  <si>
    <t>=C932</t>
  </si>
  <si>
    <t>="@@"&amp;NF(E933,"Line No.")</t>
  </si>
  <si>
    <t>=NL("Rows=3",IF(B933="@@",{""},"Prod. Order Line"),,"Status",B933,"Prod. Order No.",C933,"Link=",F933)</t>
  </si>
  <si>
    <t>=NF(E933,"Item No.")</t>
  </si>
  <si>
    <t>=NF(E933,"Description")</t>
  </si>
  <si>
    <t>=NF(E933,"Quantity")</t>
  </si>
  <si>
    <t>=NF(E933,"Unit of Measure Code")</t>
  </si>
  <si>
    <t>=NF(E933,"Remaining Quantity")</t>
  </si>
  <si>
    <t>=B933</t>
  </si>
  <si>
    <t>=C933</t>
  </si>
  <si>
    <t>=D933</t>
  </si>
  <si>
    <t>=NL("Rows",IF(B934="@@",{""},"Prod. Order Component"),,"Prod. Order Line No.",D934,"Status",B934,"Prod. Order No.",C934)</t>
  </si>
  <si>
    <t>=B934</t>
  </si>
  <si>
    <t>=C934</t>
  </si>
  <si>
    <t>=D934</t>
  </si>
  <si>
    <t>="""NAV Direct"",""CRONUS JetCorp USA"",""5407"",""1"",""Released"",""2"",""MR100693"",""3"",""10000"",""4"",""20000"""</t>
  </si>
  <si>
    <t>=B935</t>
  </si>
  <si>
    <t>=C935</t>
  </si>
  <si>
    <t>=D935</t>
  </si>
  <si>
    <t>="""NAV Direct"",""CRONUS JetCorp USA"",""5407"",""1"",""Released"",""2"",""MR100693"",""3"",""10000"",""4"",""30000"""</t>
  </si>
  <si>
    <t>=B936</t>
  </si>
  <si>
    <t>=C936</t>
  </si>
  <si>
    <t>=D936</t>
  </si>
  <si>
    <t>="""NAV Direct"",""CRONUS JetCorp USA"",""5407"",""1"",""Released"",""2"",""MR100693"",""3"",""10000"",""4"",""40000"""</t>
  </si>
  <si>
    <t>=B937</t>
  </si>
  <si>
    <t>=C937</t>
  </si>
  <si>
    <t>=D937</t>
  </si>
  <si>
    <t>="""NAV Direct"",""CRONUS JetCorp USA"",""5407"",""1"",""Released"",""2"",""MR100693"",""3"",""10000"",""4"",""50000"""</t>
  </si>
  <si>
    <t>="@@"&amp;NF(E940,"Status")</t>
  </si>
  <si>
    <t>="@@"&amp;NF(E940,"No.")</t>
  </si>
  <si>
    <t>="""NAV Direct"",""CRONUS JetCorp USA"",""5405"",""1"",""Released"",""2"",""MR100698"""</t>
  </si>
  <si>
    <t>=NF(E940,"No.")</t>
  </si>
  <si>
    <t>=NF(E940,"Due Date")</t>
  </si>
  <si>
    <t>=B940</t>
  </si>
  <si>
    <t>=C940</t>
  </si>
  <si>
    <t>="@@"&amp;NF(E941,"Line No.")</t>
  </si>
  <si>
    <t>=NL("Rows=3",IF(B941="@@",{""},"Prod. Order Line"),,"Status",B941,"Prod. Order No.",C941,"Link=",F941)</t>
  </si>
  <si>
    <t>=NF(E941,"Item No.")</t>
  </si>
  <si>
    <t>=NF(E941,"Description")</t>
  </si>
  <si>
    <t>=NF(E941,"Quantity")</t>
  </si>
  <si>
    <t>=NF(E941,"Unit of Measure Code")</t>
  </si>
  <si>
    <t>=NF(E941,"Remaining Quantity")</t>
  </si>
  <si>
    <t>=B941</t>
  </si>
  <si>
    <t>=C941</t>
  </si>
  <si>
    <t>=D941</t>
  </si>
  <si>
    <t>=NL("Rows",IF(B942="@@",{""},"Prod. Order Component"),,"Prod. Order Line No.",D942,"Status",B942,"Prod. Order No.",C942)</t>
  </si>
  <si>
    <t>=B942</t>
  </si>
  <si>
    <t>=C942</t>
  </si>
  <si>
    <t>=D942</t>
  </si>
  <si>
    <t>="""NAV Direct"",""CRONUS JetCorp USA"",""5407"",""1"",""Released"",""2"",""MR100698"",""3"",""10000"",""4"",""20000"""</t>
  </si>
  <si>
    <t>=B943</t>
  </si>
  <si>
    <t>=C943</t>
  </si>
  <si>
    <t>=D943</t>
  </si>
  <si>
    <t>="""NAV Direct"",""CRONUS JetCorp USA"",""5407"",""1"",""Released"",""2"",""MR100698"",""3"",""10000"",""4"",""30000"""</t>
  </si>
  <si>
    <t>="@@"&amp;NF(E946,"Status")</t>
  </si>
  <si>
    <t>="@@"&amp;NF(E946,"No.")</t>
  </si>
  <si>
    <t>="""NAV Direct"",""CRONUS JetCorp USA"",""5405"",""1"",""Released"",""2"",""MR100695"""</t>
  </si>
  <si>
    <t>=NF(E946,"No.")</t>
  </si>
  <si>
    <t>=NF(E946,"Due Date")</t>
  </si>
  <si>
    <t>=B946</t>
  </si>
  <si>
    <t>=C946</t>
  </si>
  <si>
    <t>="@@"&amp;NF(E947,"Line No.")</t>
  </si>
  <si>
    <t>=NL("Rows=3",IF(B947="@@",{""},"Prod. Order Line"),,"Status",B947,"Prod. Order No.",C947,"Link=",F947)</t>
  </si>
  <si>
    <t>=NF(E947,"Item No.")</t>
  </si>
  <si>
    <t>=NF(E947,"Description")</t>
  </si>
  <si>
    <t>=NF(E947,"Quantity")</t>
  </si>
  <si>
    <t>=NF(E947,"Unit of Measure Code")</t>
  </si>
  <si>
    <t>=NF(E947,"Remaining Quantity")</t>
  </si>
  <si>
    <t>=B947</t>
  </si>
  <si>
    <t>=C947</t>
  </si>
  <si>
    <t>=D947</t>
  </si>
  <si>
    <t>=NL("Rows",IF(B948="@@",{""},"Prod. Order Component"),,"Prod. Order Line No.",D948,"Status",B948,"Prod. Order No.",C948)</t>
  </si>
  <si>
    <t>=B948</t>
  </si>
  <si>
    <t>=C948</t>
  </si>
  <si>
    <t>=D948</t>
  </si>
  <si>
    <t>="""NAV Direct"",""CRONUS JetCorp USA"",""5407"",""1"",""Released"",""2"",""MR100695"",""3"",""10000"",""4"",""20000"""</t>
  </si>
  <si>
    <t>=B949</t>
  </si>
  <si>
    <t>=C949</t>
  </si>
  <si>
    <t>=D949</t>
  </si>
  <si>
    <t>="""NAV Direct"",""CRONUS JetCorp USA"",""5407"",""1"",""Released"",""2"",""MR100695"",""3"",""10000"",""4"",""30000"""</t>
  </si>
  <si>
    <t>=B951</t>
  </si>
  <si>
    <t>=C951</t>
  </si>
  <si>
    <t>="@@"&amp;NF(E952,"Line No.")</t>
  </si>
  <si>
    <t>="""NAV Direct"",""CRONUS JetCorp USA"",""5406"",""1"",""Released"",""2"",""MR100695"",""3"",""20000"""</t>
  </si>
  <si>
    <t>=NF(E952,"Item No.")</t>
  </si>
  <si>
    <t>=NF(E952,"Description")</t>
  </si>
  <si>
    <t>=NF(E952,"Quantity")</t>
  </si>
  <si>
    <t>=NF(E952,"Unit of Measure Code")</t>
  </si>
  <si>
    <t>=NF(E952,"Remaining Quantity")</t>
  </si>
  <si>
    <t>=B952</t>
  </si>
  <si>
    <t>=C952</t>
  </si>
  <si>
    <t>=D952</t>
  </si>
  <si>
    <t>=NL("Rows",IF(B953="@@",{""},"Prod. Order Component"),,"Prod. Order Line No.",D953,"Status",B953,"Prod. Order No.",C953)</t>
  </si>
  <si>
    <t>=B953</t>
  </si>
  <si>
    <t>=C953</t>
  </si>
  <si>
    <t>=D953</t>
  </si>
  <si>
    <t>="""NAV Direct"",""CRONUS JetCorp USA"",""5407"",""1"",""Released"",""2"",""MR100695"",""3"",""20000"",""4"",""20000"""</t>
  </si>
  <si>
    <t>=B954</t>
  </si>
  <si>
    <t>=C954</t>
  </si>
  <si>
    <t>=D954</t>
  </si>
  <si>
    <t>="""NAV Direct"",""CRONUS JetCorp USA"",""5407"",""1"",""Released"",""2"",""MR100695"",""3"",""20000"",""4"",""30000"""</t>
  </si>
  <si>
    <t>=B955</t>
  </si>
  <si>
    <t>=C955</t>
  </si>
  <si>
    <t>=D955</t>
  </si>
  <si>
    <t>="""NAV Direct"",""CRONUS JetCorp USA"",""5407"",""1"",""Released"",""2"",""MR100695"",""3"",""20000"",""4"",""40000"""</t>
  </si>
  <si>
    <t>=B956</t>
  </si>
  <si>
    <t>=C956</t>
  </si>
  <si>
    <t>=D956</t>
  </si>
  <si>
    <t>="""NAV Direct"",""CRONUS JetCorp USA"",""5407"",""1"",""Released"",""2"",""MR100695"",""3"",""20000"",""4"",""50000"""</t>
  </si>
  <si>
    <t>="@@"&amp;NF(E959,"Status")</t>
  </si>
  <si>
    <t>="@@"&amp;NF(E959,"No.")</t>
  </si>
  <si>
    <t>="""NAV Direct"",""CRONUS JetCorp USA"",""5405"",""1"",""Released"",""2"",""MR100697"""</t>
  </si>
  <si>
    <t>=NF(E959,"No.")</t>
  </si>
  <si>
    <t>=NF(E959,"Due Date")</t>
  </si>
  <si>
    <t>=B959</t>
  </si>
  <si>
    <t>=C959</t>
  </si>
  <si>
    <t>="@@"&amp;NF(E960,"Line No.")</t>
  </si>
  <si>
    <t>=NL("Rows=3",IF(B960="@@",{""},"Prod. Order Line"),,"Status",B960,"Prod. Order No.",C960,"Link=",F960)</t>
  </si>
  <si>
    <t>=NF(E960,"Item No.")</t>
  </si>
  <si>
    <t>=NF(E960,"Description")</t>
  </si>
  <si>
    <t>=NF(E960,"Quantity")</t>
  </si>
  <si>
    <t>=NF(E960,"Unit of Measure Code")</t>
  </si>
  <si>
    <t>=NF(E960,"Remaining Quantity")</t>
  </si>
  <si>
    <t>=B960</t>
  </si>
  <si>
    <t>=C960</t>
  </si>
  <si>
    <t>=D960</t>
  </si>
  <si>
    <t>=NL("Rows",IF(B961="@@",{""},"Prod. Order Component"),,"Prod. Order Line No.",D961,"Status",B961,"Prod. Order No.",C961)</t>
  </si>
  <si>
    <t>=B961</t>
  </si>
  <si>
    <t>=C961</t>
  </si>
  <si>
    <t>=D961</t>
  </si>
  <si>
    <t>="""NAV Direct"",""CRONUS JetCorp USA"",""5407"",""1"",""Released"",""2"",""MR100697"",""3"",""10000"",""4"",""20000"""</t>
  </si>
  <si>
    <t>=B962</t>
  </si>
  <si>
    <t>=C962</t>
  </si>
  <si>
    <t>=D962</t>
  </si>
  <si>
    <t>="""NAV Direct"",""CRONUS JetCorp USA"",""5407"",""1"",""Released"",""2"",""MR100697"",""3"",""10000"",""4"",""30000"""</t>
  </si>
  <si>
    <t>=B963</t>
  </si>
  <si>
    <t>=C963</t>
  </si>
  <si>
    <t>=D963</t>
  </si>
  <si>
    <t>="""NAV Direct"",""CRONUS JetCorp USA"",""5407"",""1"",""Released"",""2"",""MR100697"",""3"",""10000"",""4"",""40000"""</t>
  </si>
  <si>
    <t>=B964</t>
  </si>
  <si>
    <t>=C964</t>
  </si>
  <si>
    <t>=D964</t>
  </si>
  <si>
    <t>="""NAV Direct"",""CRONUS JetCorp USA"",""5407"",""1"",""Released"",""2"",""MR100697"",""3"",""10000"",""4"",""50000"""</t>
  </si>
  <si>
    <t>=B966</t>
  </si>
  <si>
    <t>=C966</t>
  </si>
  <si>
    <t>="@@"&amp;NF(E967,"Line No.")</t>
  </si>
  <si>
    <t>="""NAV Direct"",""CRONUS JetCorp USA"",""5406"",""1"",""Released"",""2"",""MR100697"",""3"",""20000"""</t>
  </si>
  <si>
    <t>=NF(E967,"Item No.")</t>
  </si>
  <si>
    <t>=NF(E967,"Description")</t>
  </si>
  <si>
    <t>=NF(E967,"Quantity")</t>
  </si>
  <si>
    <t>=NF(E967,"Unit of Measure Code")</t>
  </si>
  <si>
    <t>=NF(E967,"Remaining Quantity")</t>
  </si>
  <si>
    <t>=B967</t>
  </si>
  <si>
    <t>=C967</t>
  </si>
  <si>
    <t>=D967</t>
  </si>
  <si>
    <t>=NL("Rows",IF(B968="@@",{""},"Prod. Order Component"),,"Prod. Order Line No.",D968,"Status",B968,"Prod. Order No.",C968)</t>
  </si>
  <si>
    <t>=B968</t>
  </si>
  <si>
    <t>=C968</t>
  </si>
  <si>
    <t>=D968</t>
  </si>
  <si>
    <t>="""NAV Direct"",""CRONUS JetCorp USA"",""5407"",""1"",""Released"",""2"",""MR100697"",""3"",""20000"",""4"",""20000"""</t>
  </si>
  <si>
    <t>=B969</t>
  </si>
  <si>
    <t>=C969</t>
  </si>
  <si>
    <t>=D969</t>
  </si>
  <si>
    <t>="""NAV Direct"",""CRONUS JetCorp USA"",""5407"",""1"",""Released"",""2"",""MR100697"",""3"",""20000"",""4"",""30000"""</t>
  </si>
  <si>
    <t>=B970</t>
  </si>
  <si>
    <t>=C970</t>
  </si>
  <si>
    <t>=D970</t>
  </si>
  <si>
    <t>="""NAV Direct"",""CRONUS JetCorp USA"",""5407"",""1"",""Released"",""2"",""MR100697"",""3"",""20000"",""4"",""40000"""</t>
  </si>
  <si>
    <t>=B971</t>
  </si>
  <si>
    <t>=C971</t>
  </si>
  <si>
    <t>=D971</t>
  </si>
  <si>
    <t>="""NAV Direct"",""CRONUS JetCorp USA"",""5407"",""1"",""Released"",""2"",""MR100697"",""3"",""20000"",""4"",""50000"""</t>
  </si>
  <si>
    <t>=B972</t>
  </si>
  <si>
    <t>=C972</t>
  </si>
  <si>
    <t>=D972</t>
  </si>
  <si>
    <t>="""NAV Direct"",""CRONUS JetCorp USA"",""5407"",""1"",""Released"",""2"",""MR100697"",""3"",""20000"",""4"",""60000"""</t>
  </si>
  <si>
    <t>="@@"&amp;NF(E975,"Status")</t>
  </si>
  <si>
    <t>="@@"&amp;NF(E975,"No.")</t>
  </si>
  <si>
    <t>="""NAV Direct"",""CRONUS JetCorp USA"",""5405"",""1"",""Released"",""2"",""MR100696"""</t>
  </si>
  <si>
    <t>=NF(E975,"No.")</t>
  </si>
  <si>
    <t>=NF(E975,"Due Date")</t>
  </si>
  <si>
    <t>=B975</t>
  </si>
  <si>
    <t>=C975</t>
  </si>
  <si>
    <t>="@@"&amp;NF(E976,"Line No.")</t>
  </si>
  <si>
    <t>=NL("Rows=3",IF(B976="@@",{""},"Prod. Order Line"),,"Status",B976,"Prod. Order No.",C976,"Link=",F976)</t>
  </si>
  <si>
    <t>=NF(E976,"Item No.")</t>
  </si>
  <si>
    <t>=NF(E976,"Description")</t>
  </si>
  <si>
    <t>=NF(E976,"Quantity")</t>
  </si>
  <si>
    <t>=NF(E976,"Unit of Measure Code")</t>
  </si>
  <si>
    <t>=NF(E976,"Remaining Quantity")</t>
  </si>
  <si>
    <t>=B976</t>
  </si>
  <si>
    <t>=C976</t>
  </si>
  <si>
    <t>=D976</t>
  </si>
  <si>
    <t>=NL("Rows",IF(B977="@@",{""},"Prod. Order Component"),,"Prod. Order Line No.",D977,"Status",B977,"Prod. Order No.",C977)</t>
  </si>
  <si>
    <t>=B977</t>
  </si>
  <si>
    <t>=C977</t>
  </si>
  <si>
    <t>=D977</t>
  </si>
  <si>
    <t>="""NAV Direct"",""CRONUS JetCorp USA"",""5407"",""1"",""Released"",""2"",""MR100696"",""3"",""10000"",""4"",""20000"""</t>
  </si>
  <si>
    <t>=B978</t>
  </si>
  <si>
    <t>=C978</t>
  </si>
  <si>
    <t>=D978</t>
  </si>
  <si>
    <t>="""NAV Direct"",""CRONUS JetCorp USA"",""5407"",""1"",""Released"",""2"",""MR100696"",""3"",""10000"",""4"",""30000"""</t>
  </si>
  <si>
    <t>=B979</t>
  </si>
  <si>
    <t>=C979</t>
  </si>
  <si>
    <t>=D979</t>
  </si>
  <si>
    <t>="""NAV Direct"",""CRONUS JetCorp USA"",""5407"",""1"",""Released"",""2"",""MR100696"",""3"",""10000"",""4"",""40000"""</t>
  </si>
  <si>
    <t>=B980</t>
  </si>
  <si>
    <t>=C980</t>
  </si>
  <si>
    <t>=D980</t>
  </si>
  <si>
    <t>="""NAV Direct"",""CRONUS JetCorp USA"",""5407"",""1"",""Released"",""2"",""MR100696"",""3"",""10000"",""4"",""50000"""</t>
  </si>
  <si>
    <t>=B981</t>
  </si>
  <si>
    <t>=C981</t>
  </si>
  <si>
    <t>=D981</t>
  </si>
  <si>
    <t>="""NAV Direct"",""CRONUS JetCorp USA"",""5407"",""1"",""Released"",""2"",""MR100696"",""3"",""10000"",""4"",""60000"""</t>
  </si>
  <si>
    <t>=B983</t>
  </si>
  <si>
    <t>=C983</t>
  </si>
  <si>
    <t>="@@"&amp;NF(E984,"Line No.")</t>
  </si>
  <si>
    <t>="""NAV Direct"",""CRONUS JetCorp USA"",""5406"",""1"",""Released"",""2"",""MR100696"",""3"",""20000"""</t>
  </si>
  <si>
    <t>=NF(E984,"Item No.")</t>
  </si>
  <si>
    <t>=NF(E984,"Description")</t>
  </si>
  <si>
    <t>=NF(E984,"Quantity")</t>
  </si>
  <si>
    <t>=NF(E984,"Unit of Measure Code")</t>
  </si>
  <si>
    <t>=NF(E984,"Remaining Quantity")</t>
  </si>
  <si>
    <t>=B984</t>
  </si>
  <si>
    <t>=C984</t>
  </si>
  <si>
    <t>=D984</t>
  </si>
  <si>
    <t>=NL("Rows",IF(B985="@@",{""},"Prod. Order Component"),,"Prod. Order Line No.",D985,"Status",B985,"Prod. Order No.",C985)</t>
  </si>
  <si>
    <t>=B985</t>
  </si>
  <si>
    <t>=C985</t>
  </si>
  <si>
    <t>=D985</t>
  </si>
  <si>
    <t>="""NAV Direct"",""CRONUS JetCorp USA"",""5407"",""1"",""Released"",""2"",""MR100696"",""3"",""20000"",""4"",""20000"""</t>
  </si>
  <si>
    <t>=B986</t>
  </si>
  <si>
    <t>=C986</t>
  </si>
  <si>
    <t>=D986</t>
  </si>
  <si>
    <t>="""NAV Direct"",""CRONUS JetCorp USA"",""5407"",""1"",""Released"",""2"",""MR100696"",""3"",""20000"",""4"",""30000"""</t>
  </si>
  <si>
    <t>=B987</t>
  </si>
  <si>
    <t>=C987</t>
  </si>
  <si>
    <t>=D987</t>
  </si>
  <si>
    <t>="""NAV Direct"",""CRONUS JetCorp USA"",""5407"",""1"",""Released"",""2"",""MR100696"",""3"",""20000"",""4"",""40000"""</t>
  </si>
  <si>
    <t>=B988</t>
  </si>
  <si>
    <t>=C988</t>
  </si>
  <si>
    <t>=D988</t>
  </si>
  <si>
    <t>="""NAV Direct"",""CRONUS JetCorp USA"",""5407"",""1"",""Released"",""2"",""MR100696"",""3"",""20000"",""4"",""50000"""</t>
  </si>
  <si>
    <t>=B989</t>
  </si>
  <si>
    <t>=C989</t>
  </si>
  <si>
    <t>=D989</t>
  </si>
  <si>
    <t>="""NAV Direct"",""CRONUS JetCorp USA"",""5407"",""1"",""Released"",""2"",""MR100696"",""3"",""20000"",""4"",""60000"""</t>
  </si>
  <si>
    <t>=B991</t>
  </si>
  <si>
    <t>=C991</t>
  </si>
  <si>
    <t>="@@"&amp;NF(E992,"Line No.")</t>
  </si>
  <si>
    <t>="""NAV Direct"",""CRONUS JetCorp USA"",""5406"",""1"",""Released"",""2"",""MR100696"",""3"",""30000"""</t>
  </si>
  <si>
    <t>=NF(E992,"Item No.")</t>
  </si>
  <si>
    <t>=NF(E992,"Description")</t>
  </si>
  <si>
    <t>=NF(E992,"Quantity")</t>
  </si>
  <si>
    <t>=NF(E992,"Unit of Measure Code")</t>
  </si>
  <si>
    <t>=NF(E992,"Remaining Quantity")</t>
  </si>
  <si>
    <t>=B992</t>
  </si>
  <si>
    <t>=C992</t>
  </si>
  <si>
    <t>=D992</t>
  </si>
  <si>
    <t>=NL("Rows",IF(B993="@@",{""},"Prod. Order Component"),,"Prod. Order Line No.",D993,"Status",B993,"Prod. Order No.",C993)</t>
  </si>
  <si>
    <t>=B993</t>
  </si>
  <si>
    <t>=C993</t>
  </si>
  <si>
    <t>=D993</t>
  </si>
  <si>
    <t>="""NAV Direct"",""CRONUS JetCorp USA"",""5407"",""1"",""Released"",""2"",""MR100696"",""3"",""30000"",""4"",""20000"""</t>
  </si>
  <si>
    <t>=B994</t>
  </si>
  <si>
    <t>=C994</t>
  </si>
  <si>
    <t>=D994</t>
  </si>
  <si>
    <t>="""NAV Direct"",""CRONUS JetCorp USA"",""5407"",""1"",""Released"",""2"",""MR100696"",""3"",""30000"",""4"",""30000"""</t>
  </si>
  <si>
    <t>=B995</t>
  </si>
  <si>
    <t>=C995</t>
  </si>
  <si>
    <t>=D995</t>
  </si>
  <si>
    <t>="""NAV Direct"",""CRONUS JetCorp USA"",""5407"",""1"",""Released"",""2"",""MR100696"",""3"",""30000"",""4"",""40000"""</t>
  </si>
  <si>
    <t>=B996</t>
  </si>
  <si>
    <t>=C996</t>
  </si>
  <si>
    <t>=D996</t>
  </si>
  <si>
    <t>="""NAV Direct"",""CRONUS JetCorp USA"",""5407"",""1"",""Released"",""2"",""MR100696"",""3"",""30000"",""4"",""50000"""</t>
  </si>
  <si>
    <t>=B997</t>
  </si>
  <si>
    <t>=C997</t>
  </si>
  <si>
    <t>=D997</t>
  </si>
  <si>
    <t>="""NAV Direct"",""CRONUS JetCorp USA"",""5407"",""1"",""Released"",""2"",""MR100696"",""3"",""30000"",""4"",""60000"""</t>
  </si>
  <si>
    <t>=B999</t>
  </si>
  <si>
    <t>=C999</t>
  </si>
  <si>
    <t>="@@"&amp;NF(E1000,"Line No.")</t>
  </si>
  <si>
    <t>="""NAV Direct"",""CRONUS JetCorp USA"",""5406"",""1"",""Released"",""2"",""MR100696"",""3"",""40000"""</t>
  </si>
  <si>
    <t>=NF(E1000,"Item No.")</t>
  </si>
  <si>
    <t>=NF(E1000,"Description")</t>
  </si>
  <si>
    <t>=NF(E1000,"Quantity")</t>
  </si>
  <si>
    <t>=NF(E1000,"Unit of Measure Code")</t>
  </si>
  <si>
    <t>=NF(E1000,"Remaining Quantity")</t>
  </si>
  <si>
    <t>=B1000</t>
  </si>
  <si>
    <t>=C1000</t>
  </si>
  <si>
    <t>=D1000</t>
  </si>
  <si>
    <t>=NL("Rows",IF(B1001="@@",{""},"Prod. Order Component"),,"Prod. Order Line No.",D1001,"Status",B1001,"Prod. Order No.",C1001)</t>
  </si>
  <si>
    <t>=B1001</t>
  </si>
  <si>
    <t>=C1001</t>
  </si>
  <si>
    <t>=D1001</t>
  </si>
  <si>
    <t>="""NAV Direct"",""CRONUS JetCorp USA"",""5407"",""1"",""Released"",""2"",""MR100696"",""3"",""40000"",""4"",""20000"""</t>
  </si>
  <si>
    <t>=B1002</t>
  </si>
  <si>
    <t>=C1002</t>
  </si>
  <si>
    <t>=D1002</t>
  </si>
  <si>
    <t>="""NAV Direct"",""CRONUS JetCorp USA"",""5407"",""1"",""Released"",""2"",""MR100696"",""3"",""40000"",""4"",""30000"""</t>
  </si>
  <si>
    <t>="@@"&amp;NF(E1005,"Status")</t>
  </si>
  <si>
    <t>="@@"&amp;NF(E1005,"No.")</t>
  </si>
  <si>
    <t>="""NAV Direct"",""CRONUS JetCorp USA"",""5405"",""1"",""Released"",""2"",""MR100700"""</t>
  </si>
  <si>
    <t>=NF(E1005,"No.")</t>
  </si>
  <si>
    <t>=NF(E1005,"Due Date")</t>
  </si>
  <si>
    <t>=B1005</t>
  </si>
  <si>
    <t>=C1005</t>
  </si>
  <si>
    <t>="@@"&amp;NF(E1006,"Line No.")</t>
  </si>
  <si>
    <t>=NL("Rows=3",IF(B1006="@@",{""},"Prod. Order Line"),,"Status",B1006,"Prod. Order No.",C1006,"Link=",F1006)</t>
  </si>
  <si>
    <t>=NF(E1006,"Item No.")</t>
  </si>
  <si>
    <t>=NF(E1006,"Description")</t>
  </si>
  <si>
    <t>=NF(E1006,"Quantity")</t>
  </si>
  <si>
    <t>=NF(E1006,"Unit of Measure Code")</t>
  </si>
  <si>
    <t>=NF(E1006,"Remaining Quantity")</t>
  </si>
  <si>
    <t>=B1006</t>
  </si>
  <si>
    <t>=C1006</t>
  </si>
  <si>
    <t>=D1006</t>
  </si>
  <si>
    <t>=NL("Rows",IF(B1007="@@",{""},"Prod. Order Component"),,"Prod. Order Line No.",D1007,"Status",B1007,"Prod. Order No.",C1007)</t>
  </si>
  <si>
    <t>=B1007</t>
  </si>
  <si>
    <t>=C1007</t>
  </si>
  <si>
    <t>=D1007</t>
  </si>
  <si>
    <t>="""NAV Direct"",""CRONUS JetCorp USA"",""5407"",""1"",""Released"",""2"",""MR100700"",""3"",""10000"",""4"",""20000"""</t>
  </si>
  <si>
    <t>=B1008</t>
  </si>
  <si>
    <t>=C1008</t>
  </si>
  <si>
    <t>=D1008</t>
  </si>
  <si>
    <t>="""NAV Direct"",""CRONUS JetCorp USA"",""5407"",""1"",""Released"",""2"",""MR100700"",""3"",""10000"",""4"",""30000"""</t>
  </si>
  <si>
    <t>=B1009</t>
  </si>
  <si>
    <t>=C1009</t>
  </si>
  <si>
    <t>=D1009</t>
  </si>
  <si>
    <t>="""NAV Direct"",""CRONUS JetCorp USA"",""5407"",""1"",""Released"",""2"",""MR100700"",""3"",""10000"",""4"",""40000"""</t>
  </si>
  <si>
    <t>=B1010</t>
  </si>
  <si>
    <t>=C1010</t>
  </si>
  <si>
    <t>=D1010</t>
  </si>
  <si>
    <t>="""NAV Direct"",""CRONUS JetCorp USA"",""5407"",""1"",""Released"",""2"",""MR100700"",""3"",""10000"",""4"",""50000"""</t>
  </si>
  <si>
    <t>=B1011</t>
  </si>
  <si>
    <t>=C1011</t>
  </si>
  <si>
    <t>=D1011</t>
  </si>
  <si>
    <t>="""NAV Direct"",""CRONUS JetCorp USA"",""5407"",""1"",""Released"",""2"",""MR100700"",""3"",""10000"",""4"",""60000"""</t>
  </si>
  <si>
    <t>=B1013</t>
  </si>
  <si>
    <t>=C1013</t>
  </si>
  <si>
    <t>="@@"&amp;NF(E1014,"Line No.")</t>
  </si>
  <si>
    <t>="""NAV Direct"",""CRONUS JetCorp USA"",""5406"",""1"",""Released"",""2"",""MR100700"",""3"",""20000"""</t>
  </si>
  <si>
    <t>=NF(E1014,"Item No.")</t>
  </si>
  <si>
    <t>=NF(E1014,"Description")</t>
  </si>
  <si>
    <t>=NF(E1014,"Quantity")</t>
  </si>
  <si>
    <t>=NF(E1014,"Unit of Measure Code")</t>
  </si>
  <si>
    <t>=NF(E1014,"Remaining Quantity")</t>
  </si>
  <si>
    <t>=B1014</t>
  </si>
  <si>
    <t>=C1014</t>
  </si>
  <si>
    <t>=D1014</t>
  </si>
  <si>
    <t>=NL("Rows",IF(B1015="@@",{""},"Prod. Order Component"),,"Prod. Order Line No.",D1015,"Status",B1015,"Prod. Order No.",C1015)</t>
  </si>
  <si>
    <t>=B1015</t>
  </si>
  <si>
    <t>=C1015</t>
  </si>
  <si>
    <t>=D1015</t>
  </si>
  <si>
    <t>="""NAV Direct"",""CRONUS JetCorp USA"",""5407"",""1"",""Released"",""2"",""MR100700"",""3"",""20000"",""4"",""20000"""</t>
  </si>
  <si>
    <t>=B1016</t>
  </si>
  <si>
    <t>=C1016</t>
  </si>
  <si>
    <t>=D1016</t>
  </si>
  <si>
    <t>="""NAV Direct"",""CRONUS JetCorp USA"",""5407"",""1"",""Released"",""2"",""MR100700"",""3"",""20000"",""4"",""30000"""</t>
  </si>
  <si>
    <t>=B1017</t>
  </si>
  <si>
    <t>=C1017</t>
  </si>
  <si>
    <t>=D1017</t>
  </si>
  <si>
    <t>="""NAV Direct"",""CRONUS JetCorp USA"",""5407"",""1"",""Released"",""2"",""MR100700"",""3"",""20000"",""4"",""40000"""</t>
  </si>
  <si>
    <t>=B1018</t>
  </si>
  <si>
    <t>=C1018</t>
  </si>
  <si>
    <t>=D1018</t>
  </si>
  <si>
    <t>="""NAV Direct"",""CRONUS JetCorp USA"",""5407"",""1"",""Released"",""2"",""MR100700"",""3"",""20000"",""4"",""50000"""</t>
  </si>
  <si>
    <t>="@@"&amp;NF(E1021,"Status")</t>
  </si>
  <si>
    <t>="@@"&amp;NF(E1021,"No.")</t>
  </si>
  <si>
    <t>="""NAV Direct"",""CRONUS JetCorp USA"",""5405"",""1"",""Released"",""2"",""MR100701"""</t>
  </si>
  <si>
    <t>=NF(E1021,"No.")</t>
  </si>
  <si>
    <t>=NF(E1021,"Due Date")</t>
  </si>
  <si>
    <t>=B1021</t>
  </si>
  <si>
    <t>=C1021</t>
  </si>
  <si>
    <t>="@@"&amp;NF(E1022,"Line No.")</t>
  </si>
  <si>
    <t>=NL("Rows=3",IF(B1022="@@",{""},"Prod. Order Line"),,"Status",B1022,"Prod. Order No.",C1022,"Link=",F1022)</t>
  </si>
  <si>
    <t>=NF(E1022,"Item No.")</t>
  </si>
  <si>
    <t>=NF(E1022,"Description")</t>
  </si>
  <si>
    <t>=NF(E1022,"Quantity")</t>
  </si>
  <si>
    <t>=NF(E1022,"Unit of Measure Code")</t>
  </si>
  <si>
    <t>=NF(E1022,"Remaining Quantity")</t>
  </si>
  <si>
    <t>=B1022</t>
  </si>
  <si>
    <t>=C1022</t>
  </si>
  <si>
    <t>=D1022</t>
  </si>
  <si>
    <t>=NL("Rows",IF(B1023="@@",{""},"Prod. Order Component"),,"Prod. Order Line No.",D1023,"Status",B1023,"Prod. Order No.",C1023)</t>
  </si>
  <si>
    <t>=B1023</t>
  </si>
  <si>
    <t>=C1023</t>
  </si>
  <si>
    <t>=D1023</t>
  </si>
  <si>
    <t>="""NAV Direct"",""CRONUS JetCorp USA"",""5407"",""1"",""Released"",""2"",""MR100701"",""3"",""10000"",""4"",""20000"""</t>
  </si>
  <si>
    <t>=B1024</t>
  </si>
  <si>
    <t>=C1024</t>
  </si>
  <si>
    <t>=D1024</t>
  </si>
  <si>
    <t>="""NAV Direct"",""CRONUS JetCorp USA"",""5407"",""1"",""Released"",""2"",""MR100701"",""3"",""10000"",""4"",""30000"""</t>
  </si>
  <si>
    <t>=B1025</t>
  </si>
  <si>
    <t>=C1025</t>
  </si>
  <si>
    <t>=D1025</t>
  </si>
  <si>
    <t>="""NAV Direct"",""CRONUS JetCorp USA"",""5407"",""1"",""Released"",""2"",""MR100701"",""3"",""10000"",""4"",""40000"""</t>
  </si>
  <si>
    <t>=B1026</t>
  </si>
  <si>
    <t>=C1026</t>
  </si>
  <si>
    <t>=D1026</t>
  </si>
  <si>
    <t>="""NAV Direct"",""CRONUS JetCorp USA"",""5407"",""1"",""Released"",""2"",""MR100701"",""3"",""10000"",""4"",""50000"""</t>
  </si>
  <si>
    <t>=B1027</t>
  </si>
  <si>
    <t>=C1027</t>
  </si>
  <si>
    <t>=D1027</t>
  </si>
  <si>
    <t>="""NAV Direct"",""CRONUS JetCorp USA"",""5407"",""1"",""Released"",""2"",""MR100701"",""3"",""10000"",""4"",""60000"""</t>
  </si>
  <si>
    <t>=B1029</t>
  </si>
  <si>
    <t>=C1029</t>
  </si>
  <si>
    <t>="@@"&amp;NF(E1030,"Line No.")</t>
  </si>
  <si>
    <t>="""NAV Direct"",""CRONUS JetCorp USA"",""5406"",""1"",""Released"",""2"",""MR100701"",""3"",""20000"""</t>
  </si>
  <si>
    <t>=NF(E1030,"Item No.")</t>
  </si>
  <si>
    <t>=NF(E1030,"Description")</t>
  </si>
  <si>
    <t>=NF(E1030,"Quantity")</t>
  </si>
  <si>
    <t>=NF(E1030,"Unit of Measure Code")</t>
  </si>
  <si>
    <t>=NF(E1030,"Remaining Quantity")</t>
  </si>
  <si>
    <t>=B1030</t>
  </si>
  <si>
    <t>=C1030</t>
  </si>
  <si>
    <t>=D1030</t>
  </si>
  <si>
    <t>=NL("Rows",IF(B1031="@@",{""},"Prod. Order Component"),,"Prod. Order Line No.",D1031,"Status",B1031,"Prod. Order No.",C1031)</t>
  </si>
  <si>
    <t>=B1031</t>
  </si>
  <si>
    <t>=C1031</t>
  </si>
  <si>
    <t>=D1031</t>
  </si>
  <si>
    <t>="""NAV Direct"",""CRONUS JetCorp USA"",""5407"",""1"",""Released"",""2"",""MR100701"",""3"",""20000"",""4"",""20000"""</t>
  </si>
  <si>
    <t>=B1032</t>
  </si>
  <si>
    <t>=C1032</t>
  </si>
  <si>
    <t>=D1032</t>
  </si>
  <si>
    <t>="""NAV Direct"",""CRONUS JetCorp USA"",""5407"",""1"",""Released"",""2"",""MR100701"",""3"",""20000"",""4"",""30000"""</t>
  </si>
  <si>
    <t>=B1033</t>
  </si>
  <si>
    <t>=C1033</t>
  </si>
  <si>
    <t>=D1033</t>
  </si>
  <si>
    <t>="""NAV Direct"",""CRONUS JetCorp USA"",""5407"",""1"",""Released"",""2"",""MR100701"",""3"",""20000"",""4"",""40000"""</t>
  </si>
  <si>
    <t>=B1034</t>
  </si>
  <si>
    <t>=C1034</t>
  </si>
  <si>
    <t>=D1034</t>
  </si>
  <si>
    <t>="""NAV Direct"",""CRONUS JetCorp USA"",""5407"",""1"",""Released"",""2"",""MR100701"",""3"",""20000"",""4"",""50000"""</t>
  </si>
  <si>
    <t>="@@"&amp;NF(E1037,"Status")</t>
  </si>
  <si>
    <t>="@@"&amp;NF(E1037,"No.")</t>
  </si>
  <si>
    <t>="""NAV Direct"",""CRONUS JetCorp USA"",""5405"",""1"",""Released"",""2"",""MR100705"""</t>
  </si>
  <si>
    <t>=NF(E1037,"No.")</t>
  </si>
  <si>
    <t>=NF(E1037,"Due Date")</t>
  </si>
  <si>
    <t>=B1037</t>
  </si>
  <si>
    <t>=C1037</t>
  </si>
  <si>
    <t>="@@"&amp;NF(E1038,"Line No.")</t>
  </si>
  <si>
    <t>=NL("Rows=3",IF(B1038="@@",{""},"Prod. Order Line"),,"Status",B1038,"Prod. Order No.",C1038,"Link=",F1038)</t>
  </si>
  <si>
    <t>=NF(E1038,"Item No.")</t>
  </si>
  <si>
    <t>=NF(E1038,"Description")</t>
  </si>
  <si>
    <t>=NF(E1038,"Quantity")</t>
  </si>
  <si>
    <t>=NF(E1038,"Unit of Measure Code")</t>
  </si>
  <si>
    <t>=NF(E1038,"Remaining Quantity")</t>
  </si>
  <si>
    <t>=B1038</t>
  </si>
  <si>
    <t>=C1038</t>
  </si>
  <si>
    <t>=D1038</t>
  </si>
  <si>
    <t>=NL("Rows",IF(B1039="@@",{""},"Prod. Order Component"),,"Prod. Order Line No.",D1039,"Status",B1039,"Prod. Order No.",C1039)</t>
  </si>
  <si>
    <t>=B1039</t>
  </si>
  <si>
    <t>=C1039</t>
  </si>
  <si>
    <t>=D1039</t>
  </si>
  <si>
    <t>="""NAV Direct"",""CRONUS JetCorp USA"",""5407"",""1"",""Released"",""2"",""MR100705"",""3"",""10000"",""4"",""20000"""</t>
  </si>
  <si>
    <t>=B1040</t>
  </si>
  <si>
    <t>=C1040</t>
  </si>
  <si>
    <t>=D1040</t>
  </si>
  <si>
    <t>="""NAV Direct"",""CRONUS JetCorp USA"",""5407"",""1"",""Released"",""2"",""MR100705"",""3"",""10000"",""4"",""30000"""</t>
  </si>
  <si>
    <t>=B1042</t>
  </si>
  <si>
    <t>=C1042</t>
  </si>
  <si>
    <t>="@@"&amp;NF(E1043,"Line No.")</t>
  </si>
  <si>
    <t>="""NAV Direct"",""CRONUS JetCorp USA"",""5406"",""1"",""Released"",""2"",""MR100705"",""3"",""20000"""</t>
  </si>
  <si>
    <t>=NF(E1043,"Item No.")</t>
  </si>
  <si>
    <t>=NF(E1043,"Description")</t>
  </si>
  <si>
    <t>=NF(E1043,"Quantity")</t>
  </si>
  <si>
    <t>=NF(E1043,"Unit of Measure Code")</t>
  </si>
  <si>
    <t>=NF(E1043,"Remaining Quantity")</t>
  </si>
  <si>
    <t>=B1043</t>
  </si>
  <si>
    <t>=C1043</t>
  </si>
  <si>
    <t>=D1043</t>
  </si>
  <si>
    <t>=NL("Rows",IF(B1044="@@",{""},"Prod. Order Component"),,"Prod. Order Line No.",D1044,"Status",B1044,"Prod. Order No.",C1044)</t>
  </si>
  <si>
    <t>=B1044</t>
  </si>
  <si>
    <t>=C1044</t>
  </si>
  <si>
    <t>=D1044</t>
  </si>
  <si>
    <t>="""NAV Direct"",""CRONUS JetCorp USA"",""5407"",""1"",""Released"",""2"",""MR100705"",""3"",""20000"",""4"",""20000"""</t>
  </si>
  <si>
    <t>=B1045</t>
  </si>
  <si>
    <t>=C1045</t>
  </si>
  <si>
    <t>=D1045</t>
  </si>
  <si>
    <t>="""NAV Direct"",""CRONUS JetCorp USA"",""5407"",""1"",""Released"",""2"",""MR100705"",""3"",""20000"",""4"",""30000"""</t>
  </si>
  <si>
    <t>=B1046</t>
  </si>
  <si>
    <t>=C1046</t>
  </si>
  <si>
    <t>=D1046</t>
  </si>
  <si>
    <t>="""NAV Direct"",""CRONUS JetCorp USA"",""5407"",""1"",""Released"",""2"",""MR100705"",""3"",""20000"",""4"",""40000"""</t>
  </si>
  <si>
    <t>=B1047</t>
  </si>
  <si>
    <t>=C1047</t>
  </si>
  <si>
    <t>=D1047</t>
  </si>
  <si>
    <t>="""NAV Direct"",""CRONUS JetCorp USA"",""5407"",""1"",""Released"",""2"",""MR100705"",""3"",""20000"",""4"",""50000"""</t>
  </si>
  <si>
    <t>=B1048</t>
  </si>
  <si>
    <t>=C1048</t>
  </si>
  <si>
    <t>=D1048</t>
  </si>
  <si>
    <t>="""NAV Direct"",""CRONUS JetCorp USA"",""5407"",""1"",""Released"",""2"",""MR100705"",""3"",""20000"",""4"",""60000"""</t>
  </si>
  <si>
    <t>=B1050</t>
  </si>
  <si>
    <t>=C1050</t>
  </si>
  <si>
    <t>="@@"&amp;NF(E1051,"Line No.")</t>
  </si>
  <si>
    <t>="""NAV Direct"",""CRONUS JetCorp USA"",""5406"",""1"",""Released"",""2"",""MR100705"",""3"",""30000"""</t>
  </si>
  <si>
    <t>=NF(E1051,"Item No.")</t>
  </si>
  <si>
    <t>=NF(E1051,"Description")</t>
  </si>
  <si>
    <t>=NF(E1051,"Quantity")</t>
  </si>
  <si>
    <t>=NF(E1051,"Unit of Measure Code")</t>
  </si>
  <si>
    <t>=NF(E1051,"Remaining Quantity")</t>
  </si>
  <si>
    <t>=B1051</t>
  </si>
  <si>
    <t>=C1051</t>
  </si>
  <si>
    <t>=D1051</t>
  </si>
  <si>
    <t>=NL("Rows",IF(B1052="@@",{""},"Prod. Order Component"),,"Prod. Order Line No.",D1052,"Status",B1052,"Prod. Order No.",C1052)</t>
  </si>
  <si>
    <t>=B1052</t>
  </si>
  <si>
    <t>=C1052</t>
  </si>
  <si>
    <t>=D1052</t>
  </si>
  <si>
    <t>="""NAV Direct"",""CRONUS JetCorp USA"",""5407"",""1"",""Released"",""2"",""MR100705"",""3"",""30000"",""4"",""20000"""</t>
  </si>
  <si>
    <t>=B1053</t>
  </si>
  <si>
    <t>=C1053</t>
  </si>
  <si>
    <t>=D1053</t>
  </si>
  <si>
    <t>="""NAV Direct"",""CRONUS JetCorp USA"",""5407"",""1"",""Released"",""2"",""MR100705"",""3"",""30000"",""4"",""30000"""</t>
  </si>
  <si>
    <t>=B1054</t>
  </si>
  <si>
    <t>=C1054</t>
  </si>
  <si>
    <t>=D1054</t>
  </si>
  <si>
    <t>="""NAV Direct"",""CRONUS JetCorp USA"",""5407"",""1"",""Released"",""2"",""MR100705"",""3"",""30000"",""4"",""40000"""</t>
  </si>
  <si>
    <t>=B1055</t>
  </si>
  <si>
    <t>=C1055</t>
  </si>
  <si>
    <t>=D1055</t>
  </si>
  <si>
    <t>="""NAV Direct"",""CRONUS JetCorp USA"",""5407"",""1"",""Released"",""2"",""MR100705"",""3"",""30000"",""4"",""50000"""</t>
  </si>
  <si>
    <t>=B1056</t>
  </si>
  <si>
    <t>=C1056</t>
  </si>
  <si>
    <t>=D1056</t>
  </si>
  <si>
    <t>="""NAV Direct"",""CRONUS JetCorp USA"",""5407"",""1"",""Released"",""2"",""MR100705"",""3"",""30000"",""4"",""60000"""</t>
  </si>
  <si>
    <t>=B1058</t>
  </si>
  <si>
    <t>=C1058</t>
  </si>
  <si>
    <t>="@@"&amp;NF(E1059,"Line No.")</t>
  </si>
  <si>
    <t>="""NAV Direct"",""CRONUS JetCorp USA"",""5406"",""1"",""Released"",""2"",""MR100705"",""3"",""40000"""</t>
  </si>
  <si>
    <t>=NF(E1059,"Item No.")</t>
  </si>
  <si>
    <t>=NF(E1059,"Description")</t>
  </si>
  <si>
    <t>=NF(E1059,"Quantity")</t>
  </si>
  <si>
    <t>=NF(E1059,"Unit of Measure Code")</t>
  </si>
  <si>
    <t>=NF(E1059,"Remaining Quantity")</t>
  </si>
  <si>
    <t>=B1059</t>
  </si>
  <si>
    <t>=C1059</t>
  </si>
  <si>
    <t>=D1059</t>
  </si>
  <si>
    <t>=NL("Rows",IF(B1060="@@",{""},"Prod. Order Component"),,"Prod. Order Line No.",D1060,"Status",B1060,"Prod. Order No.",C1060)</t>
  </si>
  <si>
    <t>=B1060</t>
  </si>
  <si>
    <t>=C1060</t>
  </si>
  <si>
    <t>=D1060</t>
  </si>
  <si>
    <t>="""NAV Direct"",""CRONUS JetCorp USA"",""5407"",""1"",""Released"",""2"",""MR100705"",""3"",""40000"",""4"",""20000"""</t>
  </si>
  <si>
    <t>=B1061</t>
  </si>
  <si>
    <t>=C1061</t>
  </si>
  <si>
    <t>=D1061</t>
  </si>
  <si>
    <t>="""NAV Direct"",""CRONUS JetCorp USA"",""5407"",""1"",""Released"",""2"",""MR100705"",""3"",""40000"",""4"",""30000"""</t>
  </si>
  <si>
    <t>=B1062</t>
  </si>
  <si>
    <t>=C1062</t>
  </si>
  <si>
    <t>=D1062</t>
  </si>
  <si>
    <t>="""NAV Direct"",""CRONUS JetCorp USA"",""5407"",""1"",""Released"",""2"",""MR100705"",""3"",""40000"",""4"",""40000"""</t>
  </si>
  <si>
    <t>=B1063</t>
  </si>
  <si>
    <t>=C1063</t>
  </si>
  <si>
    <t>=D1063</t>
  </si>
  <si>
    <t>="""NAV Direct"",""CRONUS JetCorp USA"",""5407"",""1"",""Released"",""2"",""MR100705"",""3"",""40000"",""4"",""50000"""</t>
  </si>
  <si>
    <t>=B1064</t>
  </si>
  <si>
    <t>=C1064</t>
  </si>
  <si>
    <t>=D1064</t>
  </si>
  <si>
    <t>="""NAV Direct"",""CRONUS JetCorp USA"",""5407"",""1"",""Released"",""2"",""MR100705"",""3"",""40000"",""4"",""60000"""</t>
  </si>
  <si>
    <t>="@@"&amp;NF(E1067,"Status")</t>
  </si>
  <si>
    <t>="@@"&amp;NF(E1067,"No.")</t>
  </si>
  <si>
    <t>="""NAV Direct"",""CRONUS JetCorp USA"",""5405"",""1"",""Released"",""2"",""MR100702"""</t>
  </si>
  <si>
    <t>=NF(E1067,"No.")</t>
  </si>
  <si>
    <t>=NF(E1067,"Due Date")</t>
  </si>
  <si>
    <t>=B1067</t>
  </si>
  <si>
    <t>=C1067</t>
  </si>
  <si>
    <t>="@@"&amp;NF(E1068,"Line No.")</t>
  </si>
  <si>
    <t>=NL("Rows=3",IF(B1068="@@",{""},"Prod. Order Line"),,"Status",B1068,"Prod. Order No.",C1068,"Link=",F1068)</t>
  </si>
  <si>
    <t>=NF(E1068,"Item No.")</t>
  </si>
  <si>
    <t>=NF(E1068,"Description")</t>
  </si>
  <si>
    <t>=NF(E1068,"Quantity")</t>
  </si>
  <si>
    <t>=NF(E1068,"Unit of Measure Code")</t>
  </si>
  <si>
    <t>=NF(E1068,"Remaining Quantity")</t>
  </si>
  <si>
    <t>=B1068</t>
  </si>
  <si>
    <t>=C1068</t>
  </si>
  <si>
    <t>=D1068</t>
  </si>
  <si>
    <t>=NL("Rows",IF(B1069="@@",{""},"Prod. Order Component"),,"Prod. Order Line No.",D1069,"Status",B1069,"Prod. Order No.",C1069)</t>
  </si>
  <si>
    <t>=B1069</t>
  </si>
  <si>
    <t>=C1069</t>
  </si>
  <si>
    <t>=D1069</t>
  </si>
  <si>
    <t>="""NAV Direct"",""CRONUS JetCorp USA"",""5407"",""1"",""Released"",""2"",""MR100702"",""3"",""10000"",""4"",""20000"""</t>
  </si>
  <si>
    <t>=B1070</t>
  </si>
  <si>
    <t>=C1070</t>
  </si>
  <si>
    <t>=D1070</t>
  </si>
  <si>
    <t>="""NAV Direct"",""CRONUS JetCorp USA"",""5407"",""1"",""Released"",""2"",""MR100702"",""3"",""10000"",""4"",""30000"""</t>
  </si>
  <si>
    <t>=B1072</t>
  </si>
  <si>
    <t>=C1072</t>
  </si>
  <si>
    <t>="@@"&amp;NF(E1073,"Line No.")</t>
  </si>
  <si>
    <t>="""NAV Direct"",""CRONUS JetCorp USA"",""5406"",""1"",""Released"",""2"",""MR100702"",""3"",""20000"""</t>
  </si>
  <si>
    <t>=NF(E1073,"Item No.")</t>
  </si>
  <si>
    <t>=NF(E1073,"Description")</t>
  </si>
  <si>
    <t>=NF(E1073,"Quantity")</t>
  </si>
  <si>
    <t>=NF(E1073,"Unit of Measure Code")</t>
  </si>
  <si>
    <t>=NF(E1073,"Remaining Quantity")</t>
  </si>
  <si>
    <t>=B1073</t>
  </si>
  <si>
    <t>=C1073</t>
  </si>
  <si>
    <t>=D1073</t>
  </si>
  <si>
    <t>=NL("Rows",IF(B1074="@@",{""},"Prod. Order Component"),,"Prod. Order Line No.",D1074,"Status",B1074,"Prod. Order No.",C1074)</t>
  </si>
  <si>
    <t>=B1074</t>
  </si>
  <si>
    <t>=C1074</t>
  </si>
  <si>
    <t>=D1074</t>
  </si>
  <si>
    <t>="""NAV Direct"",""CRONUS JetCorp USA"",""5407"",""1"",""Released"",""2"",""MR100702"",""3"",""20000"",""4"",""20000"""</t>
  </si>
  <si>
    <t>=B1075</t>
  </si>
  <si>
    <t>=C1075</t>
  </si>
  <si>
    <t>=D1075</t>
  </si>
  <si>
    <t>="""NAV Direct"",""CRONUS JetCorp USA"",""5407"",""1"",""Released"",""2"",""MR100702"",""3"",""20000"",""4"",""30000"""</t>
  </si>
  <si>
    <t>=B1076</t>
  </si>
  <si>
    <t>=C1076</t>
  </si>
  <si>
    <t>=D1076</t>
  </si>
  <si>
    <t>="""NAV Direct"",""CRONUS JetCorp USA"",""5407"",""1"",""Released"",""2"",""MR100702"",""3"",""20000"",""4"",""40000"""</t>
  </si>
  <si>
    <t>=B1077</t>
  </si>
  <si>
    <t>=C1077</t>
  </si>
  <si>
    <t>=D1077</t>
  </si>
  <si>
    <t>="""NAV Direct"",""CRONUS JetCorp USA"",""5407"",""1"",""Released"",""2"",""MR100702"",""3"",""20000"",""4"",""50000"""</t>
  </si>
  <si>
    <t>="@@"&amp;NF(E1080,"Status")</t>
  </si>
  <si>
    <t>="@@"&amp;NF(E1080,"No.")</t>
  </si>
  <si>
    <t>="""NAV Direct"",""CRONUS JetCorp USA"",""5405"",""1"",""Released"",""2"",""MR100706"""</t>
  </si>
  <si>
    <t>=NF(E1080,"No.")</t>
  </si>
  <si>
    <t>=NF(E1080,"Due Date")</t>
  </si>
  <si>
    <t>=B1080</t>
  </si>
  <si>
    <t>=C1080</t>
  </si>
  <si>
    <t>="@@"&amp;NF(E1081,"Line No.")</t>
  </si>
  <si>
    <t>=NL("Rows=3",IF(B1081="@@",{""},"Prod. Order Line"),,"Status",B1081,"Prod. Order No.",C1081,"Link=",F1081)</t>
  </si>
  <si>
    <t>=NF(E1081,"Item No.")</t>
  </si>
  <si>
    <t>=NF(E1081,"Description")</t>
  </si>
  <si>
    <t>=NF(E1081,"Quantity")</t>
  </si>
  <si>
    <t>=NF(E1081,"Unit of Measure Code")</t>
  </si>
  <si>
    <t>=NF(E1081,"Remaining Quantity")</t>
  </si>
  <si>
    <t>=B1081</t>
  </si>
  <si>
    <t>=C1081</t>
  </si>
  <si>
    <t>=D1081</t>
  </si>
  <si>
    <t>=NL("Rows",IF(B1082="@@",{""},"Prod. Order Component"),,"Prod. Order Line No.",D1082,"Status",B1082,"Prod. Order No.",C1082)</t>
  </si>
  <si>
    <t>=B1082</t>
  </si>
  <si>
    <t>=C1082</t>
  </si>
  <si>
    <t>=D1082</t>
  </si>
  <si>
    <t>="""NAV Direct"",""CRONUS JetCorp USA"",""5407"",""1"",""Released"",""2"",""MR100706"",""3"",""10000"",""4"",""20000"""</t>
  </si>
  <si>
    <t>=B1083</t>
  </si>
  <si>
    <t>=C1083</t>
  </si>
  <si>
    <t>=D1083</t>
  </si>
  <si>
    <t>="""NAV Direct"",""CRONUS JetCorp USA"",""5407"",""1"",""Released"",""2"",""MR100706"",""3"",""10000"",""4"",""30000"""</t>
  </si>
  <si>
    <t>=B1084</t>
  </si>
  <si>
    <t>=C1084</t>
  </si>
  <si>
    <t>=D1084</t>
  </si>
  <si>
    <t>="""NAV Direct"",""CRONUS JetCorp USA"",""5407"",""1"",""Released"",""2"",""MR100706"",""3"",""10000"",""4"",""40000"""</t>
  </si>
  <si>
    <t>=B1085</t>
  </si>
  <si>
    <t>=C1085</t>
  </si>
  <si>
    <t>=D1085</t>
  </si>
  <si>
    <t>="""NAV Direct"",""CRONUS JetCorp USA"",""5407"",""1"",""Released"",""2"",""MR100706"",""3"",""10000"",""4"",""50000"""</t>
  </si>
  <si>
    <t>=B1086</t>
  </si>
  <si>
    <t>=C1086</t>
  </si>
  <si>
    <t>=D1086</t>
  </si>
  <si>
    <t>="""NAV Direct"",""CRONUS JetCorp USA"",""5407"",""1"",""Released"",""2"",""MR100706"",""3"",""10000"",""4"",""60000"""</t>
  </si>
  <si>
    <t>=B1088</t>
  </si>
  <si>
    <t>=C1088</t>
  </si>
  <si>
    <t>="@@"&amp;NF(E1089,"Line No.")</t>
  </si>
  <si>
    <t>="""NAV Direct"",""CRONUS JetCorp USA"",""5406"",""1"",""Released"",""2"",""MR100706"",""3"",""20000"""</t>
  </si>
  <si>
    <t>=NF(E1089,"Item No.")</t>
  </si>
  <si>
    <t>=NF(E1089,"Description")</t>
  </si>
  <si>
    <t>=NF(E1089,"Quantity")</t>
  </si>
  <si>
    <t>=NF(E1089,"Unit of Measure Code")</t>
  </si>
  <si>
    <t>=NF(E1089,"Remaining Quantity")</t>
  </si>
  <si>
    <t>=B1089</t>
  </si>
  <si>
    <t>=C1089</t>
  </si>
  <si>
    <t>=D1089</t>
  </si>
  <si>
    <t>=NL("Rows",IF(B1090="@@",{""},"Prod. Order Component"),,"Prod. Order Line No.",D1090,"Status",B1090,"Prod. Order No.",C1090)</t>
  </si>
  <si>
    <t>=B1090</t>
  </si>
  <si>
    <t>=C1090</t>
  </si>
  <si>
    <t>=D1090</t>
  </si>
  <si>
    <t>="""NAV Direct"",""CRONUS JetCorp USA"",""5407"",""1"",""Released"",""2"",""MR100706"",""3"",""20000"",""4"",""20000"""</t>
  </si>
  <si>
    <t>=B1091</t>
  </si>
  <si>
    <t>=C1091</t>
  </si>
  <si>
    <t>=D1091</t>
  </si>
  <si>
    <t>="""NAV Direct"",""CRONUS JetCorp USA"",""5407"",""1"",""Released"",""2"",""MR100706"",""3"",""20000"",""4"",""30000"""</t>
  </si>
  <si>
    <t>=B1092</t>
  </si>
  <si>
    <t>=C1092</t>
  </si>
  <si>
    <t>=D1092</t>
  </si>
  <si>
    <t>="""NAV Direct"",""CRONUS JetCorp USA"",""5407"",""1"",""Released"",""2"",""MR100706"",""3"",""20000"",""4"",""40000"""</t>
  </si>
  <si>
    <t>=B1093</t>
  </si>
  <si>
    <t>=C1093</t>
  </si>
  <si>
    <t>=D1093</t>
  </si>
  <si>
    <t>="""NAV Direct"",""CRONUS JetCorp USA"",""5407"",""1"",""Released"",""2"",""MR100706"",""3"",""20000"",""4"",""50000"""</t>
  </si>
  <si>
    <t>=B1095</t>
  </si>
  <si>
    <t>=C1095</t>
  </si>
  <si>
    <t>="@@"&amp;NF(E1096,"Line No.")</t>
  </si>
  <si>
    <t>="""NAV Direct"",""CRONUS JetCorp USA"",""5406"",""1"",""Released"",""2"",""MR100706"",""3"",""30000"""</t>
  </si>
  <si>
    <t>=NF(E1096,"Item No.")</t>
  </si>
  <si>
    <t>=NF(E1096,"Description")</t>
  </si>
  <si>
    <t>=NF(E1096,"Quantity")</t>
  </si>
  <si>
    <t>=NF(E1096,"Unit of Measure Code")</t>
  </si>
  <si>
    <t>=NF(E1096,"Remaining Quantity")</t>
  </si>
  <si>
    <t>=B1096</t>
  </si>
  <si>
    <t>=C1096</t>
  </si>
  <si>
    <t>=D1096</t>
  </si>
  <si>
    <t>=NL("Rows",IF(B1097="@@",{""},"Prod. Order Component"),,"Prod. Order Line No.",D1097,"Status",B1097,"Prod. Order No.",C1097)</t>
  </si>
  <si>
    <t>=B1097</t>
  </si>
  <si>
    <t>=C1097</t>
  </si>
  <si>
    <t>=D1097</t>
  </si>
  <si>
    <t>="""NAV Direct"",""CRONUS JetCorp USA"",""5407"",""1"",""Released"",""2"",""MR100706"",""3"",""30000"",""4"",""20000"""</t>
  </si>
  <si>
    <t>=B1098</t>
  </si>
  <si>
    <t>=C1098</t>
  </si>
  <si>
    <t>=D1098</t>
  </si>
  <si>
    <t>="""NAV Direct"",""CRONUS JetCorp USA"",""5407"",""1"",""Released"",""2"",""MR100706"",""3"",""30000"",""4"",""30000"""</t>
  </si>
  <si>
    <t>=B1099</t>
  </si>
  <si>
    <t>=C1099</t>
  </si>
  <si>
    <t>=D1099</t>
  </si>
  <si>
    <t>="""NAV Direct"",""CRONUS JetCorp USA"",""5407"",""1"",""Released"",""2"",""MR100706"",""3"",""30000"",""4"",""40000"""</t>
  </si>
  <si>
    <t>=B1100</t>
  </si>
  <si>
    <t>=C1100</t>
  </si>
  <si>
    <t>=D1100</t>
  </si>
  <si>
    <t>="""NAV Direct"",""CRONUS JetCorp USA"",""5407"",""1"",""Released"",""2"",""MR100706"",""3"",""30000"",""4"",""50000"""</t>
  </si>
  <si>
    <t>="@@"&amp;NF(E1103,"Status")</t>
  </si>
  <si>
    <t>="@@"&amp;NF(E1103,"No.")</t>
  </si>
  <si>
    <t>="""NAV Direct"",""CRONUS JetCorp USA"",""5405"",""1"",""Released"",""2"",""MR100704"""</t>
  </si>
  <si>
    <t>=NF(E1103,"No.")</t>
  </si>
  <si>
    <t>=NF(E1103,"Due Date")</t>
  </si>
  <si>
    <t>=B1103</t>
  </si>
  <si>
    <t>=C1103</t>
  </si>
  <si>
    <t>="@@"&amp;NF(E1104,"Line No.")</t>
  </si>
  <si>
    <t>=NL("Rows=3",IF(B1104="@@",{""},"Prod. Order Line"),,"Status",B1104,"Prod. Order No.",C1104,"Link=",F1104)</t>
  </si>
  <si>
    <t>=NF(E1104,"Item No.")</t>
  </si>
  <si>
    <t>=NF(E1104,"Description")</t>
  </si>
  <si>
    <t>=NF(E1104,"Quantity")</t>
  </si>
  <si>
    <t>=NF(E1104,"Unit of Measure Code")</t>
  </si>
  <si>
    <t>=NF(E1104,"Remaining Quantity")</t>
  </si>
  <si>
    <t>=B1104</t>
  </si>
  <si>
    <t>=C1104</t>
  </si>
  <si>
    <t>=D1104</t>
  </si>
  <si>
    <t>=NL("Rows",IF(B1105="@@",{""},"Prod. Order Component"),,"Prod. Order Line No.",D1105,"Status",B1105,"Prod. Order No.",C1105)</t>
  </si>
  <si>
    <t>=B1105</t>
  </si>
  <si>
    <t>=C1105</t>
  </si>
  <si>
    <t>=D1105</t>
  </si>
  <si>
    <t>="""NAV Direct"",""CRONUS JetCorp USA"",""5407"",""1"",""Released"",""2"",""MR100704"",""3"",""10000"",""4"",""20000"""</t>
  </si>
  <si>
    <t>=B1106</t>
  </si>
  <si>
    <t>=C1106</t>
  </si>
  <si>
    <t>=D1106</t>
  </si>
  <si>
    <t>="""NAV Direct"",""CRONUS JetCorp USA"",""5407"",""1"",""Released"",""2"",""MR100704"",""3"",""10000"",""4"",""30000"""</t>
  </si>
  <si>
    <t>=B1107</t>
  </si>
  <si>
    <t>=C1107</t>
  </si>
  <si>
    <t>=D1107</t>
  </si>
  <si>
    <t>="""NAV Direct"",""CRONUS JetCorp USA"",""5407"",""1"",""Released"",""2"",""MR100704"",""3"",""10000"",""4"",""40000"""</t>
  </si>
  <si>
    <t>=B1108</t>
  </si>
  <si>
    <t>=C1108</t>
  </si>
  <si>
    <t>=D1108</t>
  </si>
  <si>
    <t>="""NAV Direct"",""CRONUS JetCorp USA"",""5407"",""1"",""Released"",""2"",""MR100704"",""3"",""10000"",""4"",""50000"""</t>
  </si>
  <si>
    <t>=B1109</t>
  </si>
  <si>
    <t>=C1109</t>
  </si>
  <si>
    <t>=D1109</t>
  </si>
  <si>
    <t>="""NAV Direct"",""CRONUS JetCorp USA"",""5407"",""1"",""Released"",""2"",""MR100704"",""3"",""10000"",""4"",""60000"""</t>
  </si>
  <si>
    <t>="@@"&amp;NF(E1112,"Status")</t>
  </si>
  <si>
    <t>="@@"&amp;NF(E1112,"No.")</t>
  </si>
  <si>
    <t>="""NAV Direct"",""CRONUS JetCorp USA"",""5405"",""1"",""Released"",""2"",""MR100707"""</t>
  </si>
  <si>
    <t>=NF(E1112,"No.")</t>
  </si>
  <si>
    <t>=NF(E1112,"Due Date")</t>
  </si>
  <si>
    <t>=B1112</t>
  </si>
  <si>
    <t>=C1112</t>
  </si>
  <si>
    <t>="@@"&amp;NF(E1113,"Line No.")</t>
  </si>
  <si>
    <t>=NL("Rows=3",IF(B1113="@@",{""},"Prod. Order Line"),,"Status",B1113,"Prod. Order No.",C1113,"Link=",F1113)</t>
  </si>
  <si>
    <t>=NF(E1113,"Item No.")</t>
  </si>
  <si>
    <t>=NF(E1113,"Description")</t>
  </si>
  <si>
    <t>=NF(E1113,"Quantity")</t>
  </si>
  <si>
    <t>=NF(E1113,"Unit of Measure Code")</t>
  </si>
  <si>
    <t>=NF(E1113,"Remaining Quantity")</t>
  </si>
  <si>
    <t>=B1113</t>
  </si>
  <si>
    <t>=C1113</t>
  </si>
  <si>
    <t>=D1113</t>
  </si>
  <si>
    <t>=NL("Rows",IF(B1114="@@",{""},"Prod. Order Component"),,"Prod. Order Line No.",D1114,"Status",B1114,"Prod. Order No.",C1114)</t>
  </si>
  <si>
    <t>=B1114</t>
  </si>
  <si>
    <t>=C1114</t>
  </si>
  <si>
    <t>=D1114</t>
  </si>
  <si>
    <t>="""NAV Direct"",""CRONUS JetCorp USA"",""5407"",""1"",""Released"",""2"",""MR100707"",""3"",""10000"",""4"",""20000"""</t>
  </si>
  <si>
    <t>=B1115</t>
  </si>
  <si>
    <t>=C1115</t>
  </si>
  <si>
    <t>=D1115</t>
  </si>
  <si>
    <t>="""NAV Direct"",""CRONUS JetCorp USA"",""5407"",""1"",""Released"",""2"",""MR100707"",""3"",""10000"",""4"",""30000"""</t>
  </si>
  <si>
    <t>=B1116</t>
  </si>
  <si>
    <t>=C1116</t>
  </si>
  <si>
    <t>=D1116</t>
  </si>
  <si>
    <t>="""NAV Direct"",""CRONUS JetCorp USA"",""5407"",""1"",""Released"",""2"",""MR100707"",""3"",""10000"",""4"",""40000"""</t>
  </si>
  <si>
    <t>=B1117</t>
  </si>
  <si>
    <t>=C1117</t>
  </si>
  <si>
    <t>=D1117</t>
  </si>
  <si>
    <t>="""NAV Direct"",""CRONUS JetCorp USA"",""5407"",""1"",""Released"",""2"",""MR100707"",""3"",""10000"",""4"",""50000"""</t>
  </si>
  <si>
    <t>=B1118</t>
  </si>
  <si>
    <t>=C1118</t>
  </si>
  <si>
    <t>=D1118</t>
  </si>
  <si>
    <t>="""NAV Direct"",""CRONUS JetCorp USA"",""5407"",""1"",""Released"",""2"",""MR100707"",""3"",""10000"",""4"",""60000"""</t>
  </si>
  <si>
    <t>=B1120</t>
  </si>
  <si>
    <t>=C1120</t>
  </si>
  <si>
    <t>="@@"&amp;NF(E1121,"Line No.")</t>
  </si>
  <si>
    <t>="""NAV Direct"",""CRONUS JetCorp USA"",""5406"",""1"",""Released"",""2"",""MR100707"",""3"",""20000"""</t>
  </si>
  <si>
    <t>=NF(E1121,"Item No.")</t>
  </si>
  <si>
    <t>=NF(E1121,"Description")</t>
  </si>
  <si>
    <t>=NF(E1121,"Quantity")</t>
  </si>
  <si>
    <t>=NF(E1121,"Unit of Measure Code")</t>
  </si>
  <si>
    <t>=NF(E1121,"Remaining Quantity")</t>
  </si>
  <si>
    <t>=B1121</t>
  </si>
  <si>
    <t>=C1121</t>
  </si>
  <si>
    <t>=D1121</t>
  </si>
  <si>
    <t>=NL("Rows",IF(B1122="@@",{""},"Prod. Order Component"),,"Prod. Order Line No.",D1122,"Status",B1122,"Prod. Order No.",C1122)</t>
  </si>
  <si>
    <t>=B1122</t>
  </si>
  <si>
    <t>=C1122</t>
  </si>
  <si>
    <t>=D1122</t>
  </si>
  <si>
    <t>="""NAV Direct"",""CRONUS JetCorp USA"",""5407"",""1"",""Released"",""2"",""MR100707"",""3"",""20000"",""4"",""20000"""</t>
  </si>
  <si>
    <t>=B1123</t>
  </si>
  <si>
    <t>=C1123</t>
  </si>
  <si>
    <t>=D1123</t>
  </si>
  <si>
    <t>="""NAV Direct"",""CRONUS JetCorp USA"",""5407"",""1"",""Released"",""2"",""MR100707"",""3"",""20000"",""4"",""30000"""</t>
  </si>
  <si>
    <t>=B1124</t>
  </si>
  <si>
    <t>=C1124</t>
  </si>
  <si>
    <t>=D1124</t>
  </si>
  <si>
    <t>="""NAV Direct"",""CRONUS JetCorp USA"",""5407"",""1"",""Released"",""2"",""MR100707"",""3"",""20000"",""4"",""40000"""</t>
  </si>
  <si>
    <t>=B1125</t>
  </si>
  <si>
    <t>=C1125</t>
  </si>
  <si>
    <t>=D1125</t>
  </si>
  <si>
    <t>="""NAV Direct"",""CRONUS JetCorp USA"",""5407"",""1"",""Released"",""2"",""MR100707"",""3"",""20000"",""4"",""50000"""</t>
  </si>
  <si>
    <t>=B1126</t>
  </si>
  <si>
    <t>=C1126</t>
  </si>
  <si>
    <t>=D1126</t>
  </si>
  <si>
    <t>="""NAV Direct"",""CRONUS JetCorp USA"",""5407"",""1"",""Released"",""2"",""MR100707"",""3"",""20000"",""4"",""60000"""</t>
  </si>
  <si>
    <t>="@@"&amp;NF(E1129,"Status")</t>
  </si>
  <si>
    <t>="@@"&amp;NF(E1129,"No.")</t>
  </si>
  <si>
    <t>="""NAV Direct"",""CRONUS JetCorp USA"",""5405"",""1"",""Released"",""2"",""MR100703"""</t>
  </si>
  <si>
    <t>=NF(E1129,"No.")</t>
  </si>
  <si>
    <t>=NF(E1129,"Due Date")</t>
  </si>
  <si>
    <t>=B1129</t>
  </si>
  <si>
    <t>=C1129</t>
  </si>
  <si>
    <t>="@@"&amp;NF(E1130,"Line No.")</t>
  </si>
  <si>
    <t>=NL("Rows=3",IF(B1130="@@",{""},"Prod. Order Line"),,"Status",B1130,"Prod. Order No.",C1130,"Link=",F1130)</t>
  </si>
  <si>
    <t>=NF(E1130,"Item No.")</t>
  </si>
  <si>
    <t>=NF(E1130,"Description")</t>
  </si>
  <si>
    <t>=NF(E1130,"Quantity")</t>
  </si>
  <si>
    <t>=NF(E1130,"Unit of Measure Code")</t>
  </si>
  <si>
    <t>=NF(E1130,"Remaining Quantity")</t>
  </si>
  <si>
    <t>=B1130</t>
  </si>
  <si>
    <t>=C1130</t>
  </si>
  <si>
    <t>=D1130</t>
  </si>
  <si>
    <t>=NL("Rows",IF(B1131="@@",{""},"Prod. Order Component"),,"Prod. Order Line No.",D1131,"Status",B1131,"Prod. Order No.",C1131)</t>
  </si>
  <si>
    <t>=B1131</t>
  </si>
  <si>
    <t>=C1131</t>
  </si>
  <si>
    <t>=D1131</t>
  </si>
  <si>
    <t>="""NAV Direct"",""CRONUS JetCorp USA"",""5407"",""1"",""Released"",""2"",""MR100703"",""3"",""10000"",""4"",""20000"""</t>
  </si>
  <si>
    <t>=B1132</t>
  </si>
  <si>
    <t>=C1132</t>
  </si>
  <si>
    <t>=D1132</t>
  </si>
  <si>
    <t>="""NAV Direct"",""CRONUS JetCorp USA"",""5407"",""1"",""Released"",""2"",""MR100703"",""3"",""10000"",""4"",""30000"""</t>
  </si>
  <si>
    <t>=B1133</t>
  </si>
  <si>
    <t>=C1133</t>
  </si>
  <si>
    <t>=D1133</t>
  </si>
  <si>
    <t>="""NAV Direct"",""CRONUS JetCorp USA"",""5407"",""1"",""Released"",""2"",""MR100703"",""3"",""10000"",""4"",""40000"""</t>
  </si>
  <si>
    <t>=B1134</t>
  </si>
  <si>
    <t>=C1134</t>
  </si>
  <si>
    <t>=D1134</t>
  </si>
  <si>
    <t>="""NAV Direct"",""CRONUS JetCorp USA"",""5407"",""1"",""Released"",""2"",""MR100703"",""3"",""10000"",""4"",""50000"""</t>
  </si>
  <si>
    <t>=B1135</t>
  </si>
  <si>
    <t>=C1135</t>
  </si>
  <si>
    <t>=D1135</t>
  </si>
  <si>
    <t>="""NAV Direct"",""CRONUS JetCorp USA"",""5407"",""1"",""Released"",""2"",""MR100703"",""3"",""10000"",""4"",""60000"""</t>
  </si>
  <si>
    <t>=B1137</t>
  </si>
  <si>
    <t>=C1137</t>
  </si>
  <si>
    <t>="@@"&amp;NF(E1138,"Line No.")</t>
  </si>
  <si>
    <t>="""NAV Direct"",""CRONUS JetCorp USA"",""5406"",""1"",""Released"",""2"",""MR100703"",""3"",""20000"""</t>
  </si>
  <si>
    <t>=NF(E1138,"Item No.")</t>
  </si>
  <si>
    <t>=NF(E1138,"Description")</t>
  </si>
  <si>
    <t>=NF(E1138,"Quantity")</t>
  </si>
  <si>
    <t>=NF(E1138,"Unit of Measure Code")</t>
  </si>
  <si>
    <t>=NF(E1138,"Remaining Quantity")</t>
  </si>
  <si>
    <t>=B1138</t>
  </si>
  <si>
    <t>=C1138</t>
  </si>
  <si>
    <t>=D1138</t>
  </si>
  <si>
    <t>=NL("Rows",IF(B1139="@@",{""},"Prod. Order Component"),,"Prod. Order Line No.",D1139,"Status",B1139,"Prod. Order No.",C1139)</t>
  </si>
  <si>
    <t>=B1139</t>
  </si>
  <si>
    <t>=C1139</t>
  </si>
  <si>
    <t>=D1139</t>
  </si>
  <si>
    <t>="""NAV Direct"",""CRONUS JetCorp USA"",""5407"",""1"",""Released"",""2"",""MR100703"",""3"",""20000"",""4"",""20000"""</t>
  </si>
  <si>
    <t>=B1140</t>
  </si>
  <si>
    <t>=C1140</t>
  </si>
  <si>
    <t>=D1140</t>
  </si>
  <si>
    <t>="""NAV Direct"",""CRONUS JetCorp USA"",""5407"",""1"",""Released"",""2"",""MR100703"",""3"",""20000"",""4"",""30000"""</t>
  </si>
  <si>
    <t>=B1141</t>
  </si>
  <si>
    <t>=C1141</t>
  </si>
  <si>
    <t>=D1141</t>
  </si>
  <si>
    <t>="""NAV Direct"",""CRONUS JetCorp USA"",""5407"",""1"",""Released"",""2"",""MR100703"",""3"",""20000"",""4"",""40000"""</t>
  </si>
  <si>
    <t>=B1142</t>
  </si>
  <si>
    <t>=C1142</t>
  </si>
  <si>
    <t>=D1142</t>
  </si>
  <si>
    <t>="""NAV Direct"",""CRONUS JetCorp USA"",""5407"",""1"",""Released"",""2"",""MR100703"",""3"",""20000"",""4"",""50000"""</t>
  </si>
  <si>
    <t>=B1143</t>
  </si>
  <si>
    <t>=C1143</t>
  </si>
  <si>
    <t>=D1143</t>
  </si>
  <si>
    <t>="""NAV Direct"",""CRONUS JetCorp USA"",""5407"",""1"",""Released"",""2"",""MR100703"",""3"",""20000"",""4"",""60000"""</t>
  </si>
  <si>
    <t>=B1145</t>
  </si>
  <si>
    <t>=C1145</t>
  </si>
  <si>
    <t>="@@"&amp;NF(E1146,"Line No.")</t>
  </si>
  <si>
    <t>="""NAV Direct"",""CRONUS JetCorp USA"",""5406"",""1"",""Released"",""2"",""MR100703"",""3"",""30000"""</t>
  </si>
  <si>
    <t>=NF(E1146,"Item No.")</t>
  </si>
  <si>
    <t>=NF(E1146,"Description")</t>
  </si>
  <si>
    <t>=NF(E1146,"Quantity")</t>
  </si>
  <si>
    <t>=NF(E1146,"Unit of Measure Code")</t>
  </si>
  <si>
    <t>=NF(E1146,"Remaining Quantity")</t>
  </si>
  <si>
    <t>=B1146</t>
  </si>
  <si>
    <t>=C1146</t>
  </si>
  <si>
    <t>=D1146</t>
  </si>
  <si>
    <t>=NL("Rows",IF(B1147="@@",{""},"Prod. Order Component"),,"Prod. Order Line No.",D1147,"Status",B1147,"Prod. Order No.",C1147)</t>
  </si>
  <si>
    <t>=B1147</t>
  </si>
  <si>
    <t>=C1147</t>
  </si>
  <si>
    <t>=D1147</t>
  </si>
  <si>
    <t>="""NAV Direct"",""CRONUS JetCorp USA"",""5407"",""1"",""Released"",""2"",""MR100703"",""3"",""30000"",""4"",""20000"""</t>
  </si>
  <si>
    <t>=B1148</t>
  </si>
  <si>
    <t>=C1148</t>
  </si>
  <si>
    <t>=D1148</t>
  </si>
  <si>
    <t>="""NAV Direct"",""CRONUS JetCorp USA"",""5407"",""1"",""Released"",""2"",""MR100703"",""3"",""30000"",""4"",""30000"""</t>
  </si>
  <si>
    <t>="@@"&amp;NF(E1151,"Status")</t>
  </si>
  <si>
    <t>="@@"&amp;NF(E1151,"No.")</t>
  </si>
  <si>
    <t>="""NAV Direct"",""CRONUS JetCorp USA"",""5405"",""1"",""Released"",""2"",""MR100708"""</t>
  </si>
  <si>
    <t>=NF(E1151,"No.")</t>
  </si>
  <si>
    <t>=NF(E1151,"Due Date")</t>
  </si>
  <si>
    <t>=B1151</t>
  </si>
  <si>
    <t>=C1151</t>
  </si>
  <si>
    <t>="@@"&amp;NF(E1152,"Line No.")</t>
  </si>
  <si>
    <t>=NL("Rows=3",IF(B1152="@@",{""},"Prod. Order Line"),,"Status",B1152,"Prod. Order No.",C1152,"Link=",F1152)</t>
  </si>
  <si>
    <t>=NF(E1152,"Item No.")</t>
  </si>
  <si>
    <t>=NF(E1152,"Description")</t>
  </si>
  <si>
    <t>=NF(E1152,"Quantity")</t>
  </si>
  <si>
    <t>=NF(E1152,"Unit of Measure Code")</t>
  </si>
  <si>
    <t>=NF(E1152,"Remaining Quantity")</t>
  </si>
  <si>
    <t>=B1152</t>
  </si>
  <si>
    <t>=C1152</t>
  </si>
  <si>
    <t>=D1152</t>
  </si>
  <si>
    <t>=NL("Rows",IF(B1153="@@",{""},"Prod. Order Component"),,"Prod. Order Line No.",D1153,"Status",B1153,"Prod. Order No.",C1153)</t>
  </si>
  <si>
    <t>=B1153</t>
  </si>
  <si>
    <t>=C1153</t>
  </si>
  <si>
    <t>=D1153</t>
  </si>
  <si>
    <t>="""NAV Direct"",""CRONUS JetCorp USA"",""5407"",""1"",""Released"",""2"",""MR100708"",""3"",""10000"",""4"",""20000"""</t>
  </si>
  <si>
    <t>=B1154</t>
  </si>
  <si>
    <t>=C1154</t>
  </si>
  <si>
    <t>=D1154</t>
  </si>
  <si>
    <t>="""NAV Direct"",""CRONUS JetCorp USA"",""5407"",""1"",""Released"",""2"",""MR100708"",""3"",""10000"",""4"",""30000"""</t>
  </si>
  <si>
    <t>="@@"&amp;NF(E1157,"Status")</t>
  </si>
  <si>
    <t>="@@"&amp;NF(E1157,"No.")</t>
  </si>
  <si>
    <t>="""NAV Direct"",""CRONUS JetCorp USA"",""5405"",""1"",""Released"",""2"",""MR100710"""</t>
  </si>
  <si>
    <t>=NF(E1157,"No.")</t>
  </si>
  <si>
    <t>=NF(E1157,"Due Date")</t>
  </si>
  <si>
    <t>=B1157</t>
  </si>
  <si>
    <t>=C1157</t>
  </si>
  <si>
    <t>="@@"&amp;NF(E1158,"Line No.")</t>
  </si>
  <si>
    <t>=NL("Rows=3",IF(B1158="@@",{""},"Prod. Order Line"),,"Status",B1158,"Prod. Order No.",C1158,"Link=",F1158)</t>
  </si>
  <si>
    <t>=NF(E1158,"Item No.")</t>
  </si>
  <si>
    <t>=NF(E1158,"Description")</t>
  </si>
  <si>
    <t>=NF(E1158,"Quantity")</t>
  </si>
  <si>
    <t>=NF(E1158,"Unit of Measure Code")</t>
  </si>
  <si>
    <t>=NF(E1158,"Remaining Quantity")</t>
  </si>
  <si>
    <t>=B1158</t>
  </si>
  <si>
    <t>=C1158</t>
  </si>
  <si>
    <t>=D1158</t>
  </si>
  <si>
    <t>=NL("Rows",IF(B1159="@@",{""},"Prod. Order Component"),,"Prod. Order Line No.",D1159,"Status",B1159,"Prod. Order No.",C1159)</t>
  </si>
  <si>
    <t>=B1159</t>
  </si>
  <si>
    <t>=C1159</t>
  </si>
  <si>
    <t>=D1159</t>
  </si>
  <si>
    <t>="""NAV Direct"",""CRONUS JetCorp USA"",""5407"",""1"",""Released"",""2"",""MR100710"",""3"",""10000"",""4"",""20000"""</t>
  </si>
  <si>
    <t>=B1160</t>
  </si>
  <si>
    <t>=C1160</t>
  </si>
  <si>
    <t>=D1160</t>
  </si>
  <si>
    <t>="""NAV Direct"",""CRONUS JetCorp USA"",""5407"",""1"",""Released"",""2"",""MR100710"",""3"",""10000"",""4"",""30000"""</t>
  </si>
  <si>
    <t>=B1161</t>
  </si>
  <si>
    <t>=C1161</t>
  </si>
  <si>
    <t>=D1161</t>
  </si>
  <si>
    <t>="""NAV Direct"",""CRONUS JetCorp USA"",""5407"",""1"",""Released"",""2"",""MR100710"",""3"",""10000"",""4"",""40000"""</t>
  </si>
  <si>
    <t>=B1162</t>
  </si>
  <si>
    <t>=C1162</t>
  </si>
  <si>
    <t>=D1162</t>
  </si>
  <si>
    <t>="""NAV Direct"",""CRONUS JetCorp USA"",""5407"",""1"",""Released"",""2"",""MR100710"",""3"",""10000"",""4"",""50000"""</t>
  </si>
  <si>
    <t>=B1163</t>
  </si>
  <si>
    <t>=C1163</t>
  </si>
  <si>
    <t>=D1163</t>
  </si>
  <si>
    <t>="""NAV Direct"",""CRONUS JetCorp USA"",""5407"",""1"",""Released"",""2"",""MR100710"",""3"",""10000"",""4"",""60000"""</t>
  </si>
  <si>
    <t>=B1165</t>
  </si>
  <si>
    <t>=C1165</t>
  </si>
  <si>
    <t>="@@"&amp;NF(E1166,"Line No.")</t>
  </si>
  <si>
    <t>="""NAV Direct"",""CRONUS JetCorp USA"",""5406"",""1"",""Released"",""2"",""MR100710"",""3"",""20000"""</t>
  </si>
  <si>
    <t>=NF(E1166,"Item No.")</t>
  </si>
  <si>
    <t>=NF(E1166,"Description")</t>
  </si>
  <si>
    <t>=NF(E1166,"Quantity")</t>
  </si>
  <si>
    <t>=NF(E1166,"Unit of Measure Code")</t>
  </si>
  <si>
    <t>=NF(E1166,"Remaining Quantity")</t>
  </si>
  <si>
    <t>=B1166</t>
  </si>
  <si>
    <t>=C1166</t>
  </si>
  <si>
    <t>=D1166</t>
  </si>
  <si>
    <t>=NL("Rows",IF(B1167="@@",{""},"Prod. Order Component"),,"Prod. Order Line No.",D1167,"Status",B1167,"Prod. Order No.",C1167)</t>
  </si>
  <si>
    <t>=B1167</t>
  </si>
  <si>
    <t>=C1167</t>
  </si>
  <si>
    <t>=D1167</t>
  </si>
  <si>
    <t>="""NAV Direct"",""CRONUS JetCorp USA"",""5407"",""1"",""Released"",""2"",""MR100710"",""3"",""20000"",""4"",""20000"""</t>
  </si>
  <si>
    <t>=B1168</t>
  </si>
  <si>
    <t>=C1168</t>
  </si>
  <si>
    <t>=D1168</t>
  </si>
  <si>
    <t>="""NAV Direct"",""CRONUS JetCorp USA"",""5407"",""1"",""Released"",""2"",""MR100710"",""3"",""20000"",""4"",""30000"""</t>
  </si>
  <si>
    <t>=B1169</t>
  </si>
  <si>
    <t>=C1169</t>
  </si>
  <si>
    <t>=D1169</t>
  </si>
  <si>
    <t>="""NAV Direct"",""CRONUS JetCorp USA"",""5407"",""1"",""Released"",""2"",""MR100710"",""3"",""20000"",""4"",""40000"""</t>
  </si>
  <si>
    <t>=B1170</t>
  </si>
  <si>
    <t>=C1170</t>
  </si>
  <si>
    <t>=D1170</t>
  </si>
  <si>
    <t>="""NAV Direct"",""CRONUS JetCorp USA"",""5407"",""1"",""Released"",""2"",""MR100710"",""3"",""20000"",""4"",""50000"""</t>
  </si>
  <si>
    <t>=B1172</t>
  </si>
  <si>
    <t>=C1172</t>
  </si>
  <si>
    <t>="@@"&amp;NF(E1173,"Line No.")</t>
  </si>
  <si>
    <t>="""NAV Direct"",""CRONUS JetCorp USA"",""5406"",""1"",""Released"",""2"",""MR100710"",""3"",""30000"""</t>
  </si>
  <si>
    <t>=NF(E1173,"Item No.")</t>
  </si>
  <si>
    <t>=NF(E1173,"Description")</t>
  </si>
  <si>
    <t>=NF(E1173,"Quantity")</t>
  </si>
  <si>
    <t>=NF(E1173,"Unit of Measure Code")</t>
  </si>
  <si>
    <t>=NF(E1173,"Remaining Quantity")</t>
  </si>
  <si>
    <t>=B1173</t>
  </si>
  <si>
    <t>=C1173</t>
  </si>
  <si>
    <t>=D1173</t>
  </si>
  <si>
    <t>=NL("Rows",IF(B1174="@@",{""},"Prod. Order Component"),,"Prod. Order Line No.",D1174,"Status",B1174,"Prod. Order No.",C1174)</t>
  </si>
  <si>
    <t>=B1174</t>
  </si>
  <si>
    <t>=C1174</t>
  </si>
  <si>
    <t>=D1174</t>
  </si>
  <si>
    <t>="""NAV Direct"",""CRONUS JetCorp USA"",""5407"",""1"",""Released"",""2"",""MR100710"",""3"",""30000"",""4"",""20000"""</t>
  </si>
  <si>
    <t>=B1175</t>
  </si>
  <si>
    <t>=C1175</t>
  </si>
  <si>
    <t>=D1175</t>
  </si>
  <si>
    <t>="""NAV Direct"",""CRONUS JetCorp USA"",""5407"",""1"",""Released"",""2"",""MR100710"",""3"",""30000"",""4"",""30000"""</t>
  </si>
  <si>
    <t>=B1176</t>
  </si>
  <si>
    <t>=C1176</t>
  </si>
  <si>
    <t>=D1176</t>
  </si>
  <si>
    <t>="""NAV Direct"",""CRONUS JetCorp USA"",""5407"",""1"",""Released"",""2"",""MR100710"",""3"",""30000"",""4"",""40000"""</t>
  </si>
  <si>
    <t>=B1177</t>
  </si>
  <si>
    <t>=C1177</t>
  </si>
  <si>
    <t>=D1177</t>
  </si>
  <si>
    <t>="""NAV Direct"",""CRONUS JetCorp USA"",""5407"",""1"",""Released"",""2"",""MR100710"",""3"",""30000"",""4"",""50000"""</t>
  </si>
  <si>
    <t>="@@"&amp;NF(E1180,"Status")</t>
  </si>
  <si>
    <t>="@@"&amp;NF(E1180,"No.")</t>
  </si>
  <si>
    <t>="""NAV Direct"",""CRONUS JetCorp USA"",""5405"",""1"",""Released"",""2"",""MR100709"""</t>
  </si>
  <si>
    <t>=NF(E1180,"No.")</t>
  </si>
  <si>
    <t>=NF(E1180,"Due Date")</t>
  </si>
  <si>
    <t>=B1180</t>
  </si>
  <si>
    <t>=C1180</t>
  </si>
  <si>
    <t>="@@"&amp;NF(E1181,"Line No.")</t>
  </si>
  <si>
    <t>=NL("Rows=3",IF(B1181="@@",{""},"Prod. Order Line"),,"Status",B1181,"Prod. Order No.",C1181,"Link=",F1181)</t>
  </si>
  <si>
    <t>=NF(E1181,"Item No.")</t>
  </si>
  <si>
    <t>=NF(E1181,"Description")</t>
  </si>
  <si>
    <t>=NF(E1181,"Quantity")</t>
  </si>
  <si>
    <t>=NF(E1181,"Unit of Measure Code")</t>
  </si>
  <si>
    <t>=NF(E1181,"Remaining Quantity")</t>
  </si>
  <si>
    <t>=B1181</t>
  </si>
  <si>
    <t>=C1181</t>
  </si>
  <si>
    <t>=D1181</t>
  </si>
  <si>
    <t>=NL("Rows",IF(B1182="@@",{""},"Prod. Order Component"),,"Prod. Order Line No.",D1182,"Status",B1182,"Prod. Order No.",C1182)</t>
  </si>
  <si>
    <t>=B1182</t>
  </si>
  <si>
    <t>=C1182</t>
  </si>
  <si>
    <t>=D1182</t>
  </si>
  <si>
    <t>="""NAV Direct"",""CRONUS JetCorp USA"",""5407"",""1"",""Released"",""2"",""MR100709"",""3"",""10000"",""4"",""20000"""</t>
  </si>
  <si>
    <t>=B1183</t>
  </si>
  <si>
    <t>=C1183</t>
  </si>
  <si>
    <t>=D1183</t>
  </si>
  <si>
    <t>="""NAV Direct"",""CRONUS JetCorp USA"",""5407"",""1"",""Released"",""2"",""MR100709"",""3"",""10000"",""4"",""30000"""</t>
  </si>
  <si>
    <t>=B1185</t>
  </si>
  <si>
    <t>=C1185</t>
  </si>
  <si>
    <t>="@@"&amp;NF(E1186,"Line No.")</t>
  </si>
  <si>
    <t>="""NAV Direct"",""CRONUS JetCorp USA"",""5406"",""1"",""Released"",""2"",""MR100709"",""3"",""20000"""</t>
  </si>
  <si>
    <t>=NF(E1186,"Item No.")</t>
  </si>
  <si>
    <t>=NF(E1186,"Description")</t>
  </si>
  <si>
    <t>=NF(E1186,"Quantity")</t>
  </si>
  <si>
    <t>=NF(E1186,"Unit of Measure Code")</t>
  </si>
  <si>
    <t>=NF(E1186,"Remaining Quantity")</t>
  </si>
  <si>
    <t>=B1186</t>
  </si>
  <si>
    <t>=C1186</t>
  </si>
  <si>
    <t>=D1186</t>
  </si>
  <si>
    <t>=NL("Rows",IF(B1187="@@",{""},"Prod. Order Component"),,"Prod. Order Line No.",D1187,"Status",B1187,"Prod. Order No.",C1187)</t>
  </si>
  <si>
    <t>=B1187</t>
  </si>
  <si>
    <t>=C1187</t>
  </si>
  <si>
    <t>=D1187</t>
  </si>
  <si>
    <t>="""NAV Direct"",""CRONUS JetCorp USA"",""5407"",""1"",""Released"",""2"",""MR100709"",""3"",""20000"",""4"",""20000"""</t>
  </si>
  <si>
    <t>=B1188</t>
  </si>
  <si>
    <t>=C1188</t>
  </si>
  <si>
    <t>=D1188</t>
  </si>
  <si>
    <t>="""NAV Direct"",""CRONUS JetCorp USA"",""5407"",""1"",""Released"",""2"",""MR100709"",""3"",""20000"",""4"",""30000"""</t>
  </si>
  <si>
    <t>="@@"&amp;NF(E1191,"Status")</t>
  </si>
  <si>
    <t>="@@"&amp;NF(E1191,"No.")</t>
  </si>
  <si>
    <t>="""NAV Direct"",""CRONUS JetCorp USA"",""5405"",""1"",""Released"",""2"",""MR100711"""</t>
  </si>
  <si>
    <t>=NF(E1191,"No.")</t>
  </si>
  <si>
    <t>=NF(E1191,"Due Date")</t>
  </si>
  <si>
    <t>=B1191</t>
  </si>
  <si>
    <t>=C1191</t>
  </si>
  <si>
    <t>="@@"&amp;NF(E1192,"Line No.")</t>
  </si>
  <si>
    <t>=NL("Rows=3",IF(B1192="@@",{""},"Prod. Order Line"),,"Status",B1192,"Prod. Order No.",C1192,"Link=",F1192)</t>
  </si>
  <si>
    <t>=NF(E1192,"Item No.")</t>
  </si>
  <si>
    <t>=NF(E1192,"Description")</t>
  </si>
  <si>
    <t>=NF(E1192,"Quantity")</t>
  </si>
  <si>
    <t>=NF(E1192,"Unit of Measure Code")</t>
  </si>
  <si>
    <t>=NF(E1192,"Remaining Quantity")</t>
  </si>
  <si>
    <t>=B1192</t>
  </si>
  <si>
    <t>=C1192</t>
  </si>
  <si>
    <t>=D1192</t>
  </si>
  <si>
    <t>=NL("Rows",IF(B1193="@@",{""},"Prod. Order Component"),,"Prod. Order Line No.",D1193,"Status",B1193,"Prod. Order No.",C1193)</t>
  </si>
  <si>
    <t>=B1193</t>
  </si>
  <si>
    <t>=C1193</t>
  </si>
  <si>
    <t>=D1193</t>
  </si>
  <si>
    <t>="""NAV Direct"",""CRONUS JetCorp USA"",""5407"",""1"",""Released"",""2"",""MR100711"",""3"",""10000"",""4"",""20000"""</t>
  </si>
  <si>
    <t>=B1194</t>
  </si>
  <si>
    <t>=C1194</t>
  </si>
  <si>
    <t>=D1194</t>
  </si>
  <si>
    <t>="""NAV Direct"",""CRONUS JetCorp USA"",""5407"",""1"",""Released"",""2"",""MR100711"",""3"",""10000"",""4"",""30000"""</t>
  </si>
  <si>
    <t>=B1196</t>
  </si>
  <si>
    <t>=C1196</t>
  </si>
  <si>
    <t>="@@"&amp;NF(E1197,"Line No.")</t>
  </si>
  <si>
    <t>="""NAV Direct"",""CRONUS JetCorp USA"",""5406"",""1"",""Released"",""2"",""MR100711"",""3"",""20000"""</t>
  </si>
  <si>
    <t>=NF(E1197,"Item No.")</t>
  </si>
  <si>
    <t>=NF(E1197,"Description")</t>
  </si>
  <si>
    <t>=NF(E1197,"Quantity")</t>
  </si>
  <si>
    <t>=NF(E1197,"Unit of Measure Code")</t>
  </si>
  <si>
    <t>=NF(E1197,"Remaining Quantity")</t>
  </si>
  <si>
    <t>=B1197</t>
  </si>
  <si>
    <t>=C1197</t>
  </si>
  <si>
    <t>=D1197</t>
  </si>
  <si>
    <t>=NL("Rows",IF(B1198="@@",{""},"Prod. Order Component"),,"Prod. Order Line No.",D1198,"Status",B1198,"Prod. Order No.",C1198)</t>
  </si>
  <si>
    <t>=B1198</t>
  </si>
  <si>
    <t>=C1198</t>
  </si>
  <si>
    <t>=D1198</t>
  </si>
  <si>
    <t>="""NAV Direct"",""CRONUS JetCorp USA"",""5407"",""1"",""Released"",""2"",""MR100711"",""3"",""20000"",""4"",""20000"""</t>
  </si>
  <si>
    <t>=B1199</t>
  </si>
  <si>
    <t>=C1199</t>
  </si>
  <si>
    <t>=D1199</t>
  </si>
  <si>
    <t>="""NAV Direct"",""CRONUS JetCorp USA"",""5407"",""1"",""Released"",""2"",""MR100711"",""3"",""20000"",""4"",""30000"""</t>
  </si>
  <si>
    <t>=B1200</t>
  </si>
  <si>
    <t>=C1200</t>
  </si>
  <si>
    <t>=D1200</t>
  </si>
  <si>
    <t>="""NAV Direct"",""CRONUS JetCorp USA"",""5407"",""1"",""Released"",""2"",""MR100711"",""3"",""20000"",""4"",""40000"""</t>
  </si>
  <si>
    <t>=B1201</t>
  </si>
  <si>
    <t>=C1201</t>
  </si>
  <si>
    <t>=D1201</t>
  </si>
  <si>
    <t>="""NAV Direct"",""CRONUS JetCorp USA"",""5407"",""1"",""Released"",""2"",""MR100711"",""3"",""20000"",""4"",""50000"""</t>
  </si>
  <si>
    <t>=B1203</t>
  </si>
  <si>
    <t>=C1203</t>
  </si>
  <si>
    <t>="@@"&amp;NF(E1204,"Line No.")</t>
  </si>
  <si>
    <t>="""NAV Direct"",""CRONUS JetCorp USA"",""5406"",""1"",""Released"",""2"",""MR100711"",""3"",""30000"""</t>
  </si>
  <si>
    <t>=NF(E1204,"Item No.")</t>
  </si>
  <si>
    <t>=NF(E1204,"Description")</t>
  </si>
  <si>
    <t>=NF(E1204,"Quantity")</t>
  </si>
  <si>
    <t>=NF(E1204,"Unit of Measure Code")</t>
  </si>
  <si>
    <t>=NF(E1204,"Remaining Quantity")</t>
  </si>
  <si>
    <t>=B1204</t>
  </si>
  <si>
    <t>=C1204</t>
  </si>
  <si>
    <t>=D1204</t>
  </si>
  <si>
    <t>=NL("Rows",IF(B1205="@@",{""},"Prod. Order Component"),,"Prod. Order Line No.",D1205,"Status",B1205,"Prod. Order No.",C1205)</t>
  </si>
  <si>
    <t>=B1205</t>
  </si>
  <si>
    <t>=C1205</t>
  </si>
  <si>
    <t>=D1205</t>
  </si>
  <si>
    <t>="""NAV Direct"",""CRONUS JetCorp USA"",""5407"",""1"",""Released"",""2"",""MR100711"",""3"",""30000"",""4"",""20000"""</t>
  </si>
  <si>
    <t>=B1206</t>
  </si>
  <si>
    <t>=C1206</t>
  </si>
  <si>
    <t>=D1206</t>
  </si>
  <si>
    <t>="""NAV Direct"",""CRONUS JetCorp USA"",""5407"",""1"",""Released"",""2"",""MR100711"",""3"",""30000"",""4"",""30000"""</t>
  </si>
  <si>
    <t>=B1207</t>
  </si>
  <si>
    <t>=C1207</t>
  </si>
  <si>
    <t>=D1207</t>
  </si>
  <si>
    <t>="""NAV Direct"",""CRONUS JetCorp USA"",""5407"",""1"",""Released"",""2"",""MR100711"",""3"",""30000"",""4"",""40000"""</t>
  </si>
  <si>
    <t>=B1208</t>
  </si>
  <si>
    <t>=C1208</t>
  </si>
  <si>
    <t>=D1208</t>
  </si>
  <si>
    <t>="""NAV Direct"",""CRONUS JetCorp USA"",""5407"",""1"",""Released"",""2"",""MR100711"",""3"",""30000"",""4"",""50000"""</t>
  </si>
  <si>
    <t>=B1209</t>
  </si>
  <si>
    <t>=C1209</t>
  </si>
  <si>
    <t>=D1209</t>
  </si>
  <si>
    <t>="""NAV Direct"",""CRONUS JetCorp USA"",""5407"",""1"",""Released"",""2"",""MR100711"",""3"",""30000"",""4"",""60000"""</t>
  </si>
  <si>
    <t>="@@"&amp;NF(E1212,"Status")</t>
  </si>
  <si>
    <t>="@@"&amp;NF(E1212,"No.")</t>
  </si>
  <si>
    <t>="""NAV Direct"",""CRONUS JetCorp USA"",""5405"",""1"",""Released"",""2"",""MR100716"""</t>
  </si>
  <si>
    <t>=NF(E1212,"No.")</t>
  </si>
  <si>
    <t>=NF(E1212,"Due Date")</t>
  </si>
  <si>
    <t>=B1212</t>
  </si>
  <si>
    <t>=C1212</t>
  </si>
  <si>
    <t>="@@"&amp;NF(E1213,"Line No.")</t>
  </si>
  <si>
    <t>=NL("Rows=3",IF(B1213="@@",{""},"Prod. Order Line"),,"Status",B1213,"Prod. Order No.",C1213,"Link=",F1213)</t>
  </si>
  <si>
    <t>=NF(E1213,"Item No.")</t>
  </si>
  <si>
    <t>=NF(E1213,"Description")</t>
  </si>
  <si>
    <t>=NF(E1213,"Quantity")</t>
  </si>
  <si>
    <t>=NF(E1213,"Unit of Measure Code")</t>
  </si>
  <si>
    <t>=NF(E1213,"Remaining Quantity")</t>
  </si>
  <si>
    <t>=B1213</t>
  </si>
  <si>
    <t>=C1213</t>
  </si>
  <si>
    <t>=D1213</t>
  </si>
  <si>
    <t>=NL("Rows",IF(B1214="@@",{""},"Prod. Order Component"),,"Prod. Order Line No.",D1214,"Status",B1214,"Prod. Order No.",C1214)</t>
  </si>
  <si>
    <t>=B1214</t>
  </si>
  <si>
    <t>=C1214</t>
  </si>
  <si>
    <t>=D1214</t>
  </si>
  <si>
    <t>="""NAV Direct"",""CRONUS JetCorp USA"",""5407"",""1"",""Released"",""2"",""MR100716"",""3"",""10000"",""4"",""20000"""</t>
  </si>
  <si>
    <t>=B1215</t>
  </si>
  <si>
    <t>=C1215</t>
  </si>
  <si>
    <t>=D1215</t>
  </si>
  <si>
    <t>="""NAV Direct"",""CRONUS JetCorp USA"",""5407"",""1"",""Released"",""2"",""MR100716"",""3"",""10000"",""4"",""30000"""</t>
  </si>
  <si>
    <t>=B1216</t>
  </si>
  <si>
    <t>=C1216</t>
  </si>
  <si>
    <t>=D1216</t>
  </si>
  <si>
    <t>="""NAV Direct"",""CRONUS JetCorp USA"",""5407"",""1"",""Released"",""2"",""MR100716"",""3"",""10000"",""4"",""40000"""</t>
  </si>
  <si>
    <t>=B1217</t>
  </si>
  <si>
    <t>=C1217</t>
  </si>
  <si>
    <t>=D1217</t>
  </si>
  <si>
    <t>="""NAV Direct"",""CRONUS JetCorp USA"",""5407"",""1"",""Released"",""2"",""MR100716"",""3"",""10000"",""4"",""50000"""</t>
  </si>
  <si>
    <t>=B1218</t>
  </si>
  <si>
    <t>=C1218</t>
  </si>
  <si>
    <t>=D1218</t>
  </si>
  <si>
    <t>="""NAV Direct"",""CRONUS JetCorp USA"",""5407"",""1"",""Released"",""2"",""MR100716"",""3"",""10000"",""4"",""60000"""</t>
  </si>
  <si>
    <t>=B1220</t>
  </si>
  <si>
    <t>=C1220</t>
  </si>
  <si>
    <t>="@@"&amp;NF(E1221,"Line No.")</t>
  </si>
  <si>
    <t>="""NAV Direct"",""CRONUS JetCorp USA"",""5406"",""1"",""Released"",""2"",""MR100716"",""3"",""20000"""</t>
  </si>
  <si>
    <t>=NF(E1221,"Item No.")</t>
  </si>
  <si>
    <t>=NF(E1221,"Description")</t>
  </si>
  <si>
    <t>=NF(E1221,"Quantity")</t>
  </si>
  <si>
    <t>=NF(E1221,"Unit of Measure Code")</t>
  </si>
  <si>
    <t>=NF(E1221,"Remaining Quantity")</t>
  </si>
  <si>
    <t>=B1221</t>
  </si>
  <si>
    <t>=C1221</t>
  </si>
  <si>
    <t>=D1221</t>
  </si>
  <si>
    <t>=NL("Rows",IF(B1222="@@",{""},"Prod. Order Component"),,"Prod. Order Line No.",D1222,"Status",B1222,"Prod. Order No.",C1222)</t>
  </si>
  <si>
    <t>=B1222</t>
  </si>
  <si>
    <t>=C1222</t>
  </si>
  <si>
    <t>=D1222</t>
  </si>
  <si>
    <t>="""NAV Direct"",""CRONUS JetCorp USA"",""5407"",""1"",""Released"",""2"",""MR100716"",""3"",""20000"",""4"",""20000"""</t>
  </si>
  <si>
    <t>=B1223</t>
  </si>
  <si>
    <t>=C1223</t>
  </si>
  <si>
    <t>=D1223</t>
  </si>
  <si>
    <t>="""NAV Direct"",""CRONUS JetCorp USA"",""5407"",""1"",""Released"",""2"",""MR100716"",""3"",""20000"",""4"",""30000"""</t>
  </si>
  <si>
    <t>=B1224</t>
  </si>
  <si>
    <t>=C1224</t>
  </si>
  <si>
    <t>=D1224</t>
  </si>
  <si>
    <t>="""NAV Direct"",""CRONUS JetCorp USA"",""5407"",""1"",""Released"",""2"",""MR100716"",""3"",""20000"",""4"",""40000"""</t>
  </si>
  <si>
    <t>=B1225</t>
  </si>
  <si>
    <t>=C1225</t>
  </si>
  <si>
    <t>=D1225</t>
  </si>
  <si>
    <t>="""NAV Direct"",""CRONUS JetCorp USA"",""5407"",""1"",""Released"",""2"",""MR100716"",""3"",""20000"",""4"",""50000"""</t>
  </si>
  <si>
    <t>=B1227</t>
  </si>
  <si>
    <t>=C1227</t>
  </si>
  <si>
    <t>="@@"&amp;NF(E1228,"Line No.")</t>
  </si>
  <si>
    <t>="""NAV Direct"",""CRONUS JetCorp USA"",""5406"",""1"",""Released"",""2"",""MR100716"",""3"",""30000"""</t>
  </si>
  <si>
    <t>=NF(E1228,"Item No.")</t>
  </si>
  <si>
    <t>=NF(E1228,"Description")</t>
  </si>
  <si>
    <t>=NF(E1228,"Quantity")</t>
  </si>
  <si>
    <t>=NF(E1228,"Unit of Measure Code")</t>
  </si>
  <si>
    <t>=NF(E1228,"Remaining Quantity")</t>
  </si>
  <si>
    <t>=B1228</t>
  </si>
  <si>
    <t>=C1228</t>
  </si>
  <si>
    <t>=D1228</t>
  </si>
  <si>
    <t>=NL("Rows",IF(B1229="@@",{""},"Prod. Order Component"),,"Prod. Order Line No.",D1229,"Status",B1229,"Prod. Order No.",C1229)</t>
  </si>
  <si>
    <t>=B1229</t>
  </si>
  <si>
    <t>=C1229</t>
  </si>
  <si>
    <t>=D1229</t>
  </si>
  <si>
    <t>="""NAV Direct"",""CRONUS JetCorp USA"",""5407"",""1"",""Released"",""2"",""MR100716"",""3"",""30000"",""4"",""20000"""</t>
  </si>
  <si>
    <t>=B1230</t>
  </si>
  <si>
    <t>=C1230</t>
  </si>
  <si>
    <t>=D1230</t>
  </si>
  <si>
    <t>="""NAV Direct"",""CRONUS JetCorp USA"",""5407"",""1"",""Released"",""2"",""MR100716"",""3"",""30000"",""4"",""30000"""</t>
  </si>
  <si>
    <t>=B1231</t>
  </si>
  <si>
    <t>=C1231</t>
  </si>
  <si>
    <t>=D1231</t>
  </si>
  <si>
    <t>="""NAV Direct"",""CRONUS JetCorp USA"",""5407"",""1"",""Released"",""2"",""MR100716"",""3"",""30000"",""4"",""40000"""</t>
  </si>
  <si>
    <t>=B1232</t>
  </si>
  <si>
    <t>=C1232</t>
  </si>
  <si>
    <t>=D1232</t>
  </si>
  <si>
    <t>="""NAV Direct"",""CRONUS JetCorp USA"",""5407"",""1"",""Released"",""2"",""MR100716"",""3"",""30000"",""4"",""50000"""</t>
  </si>
  <si>
    <t>=B1233</t>
  </si>
  <si>
    <t>=C1233</t>
  </si>
  <si>
    <t>=D1233</t>
  </si>
  <si>
    <t>="""NAV Direct"",""CRONUS JetCorp USA"",""5407"",""1"",""Released"",""2"",""MR100716"",""3"",""30000"",""4"",""60000"""</t>
  </si>
  <si>
    <t>="@@"&amp;NF(E1236,"Status")</t>
  </si>
  <si>
    <t>="@@"&amp;NF(E1236,"No.")</t>
  </si>
  <si>
    <t>="""NAV Direct"",""CRONUS JetCorp USA"",""5405"",""1"",""Released"",""2"",""MR100718"""</t>
  </si>
  <si>
    <t>=NF(E1236,"No.")</t>
  </si>
  <si>
    <t>=NF(E1236,"Due Date")</t>
  </si>
  <si>
    <t>=B1236</t>
  </si>
  <si>
    <t>=C1236</t>
  </si>
  <si>
    <t>="@@"&amp;NF(E1237,"Line No.")</t>
  </si>
  <si>
    <t>=NL("Rows=3",IF(B1237="@@",{""},"Prod. Order Line"),,"Status",B1237,"Prod. Order No.",C1237,"Link=",F1237)</t>
  </si>
  <si>
    <t>=NF(E1237,"Item No.")</t>
  </si>
  <si>
    <t>=NF(E1237,"Description")</t>
  </si>
  <si>
    <t>=NF(E1237,"Quantity")</t>
  </si>
  <si>
    <t>=NF(E1237,"Unit of Measure Code")</t>
  </si>
  <si>
    <t>=NF(E1237,"Remaining Quantity")</t>
  </si>
  <si>
    <t>=B1237</t>
  </si>
  <si>
    <t>=C1237</t>
  </si>
  <si>
    <t>=D1237</t>
  </si>
  <si>
    <t>=NL("Rows",IF(B1238="@@",{""},"Prod. Order Component"),,"Prod. Order Line No.",D1238,"Status",B1238,"Prod. Order No.",C1238)</t>
  </si>
  <si>
    <t>=B1238</t>
  </si>
  <si>
    <t>=C1238</t>
  </si>
  <si>
    <t>=D1238</t>
  </si>
  <si>
    <t>="""NAV Direct"",""CRONUS JetCorp USA"",""5407"",""1"",""Released"",""2"",""MR100718"",""3"",""10000"",""4"",""20000"""</t>
  </si>
  <si>
    <t>=B1239</t>
  </si>
  <si>
    <t>=C1239</t>
  </si>
  <si>
    <t>=D1239</t>
  </si>
  <si>
    <t>="""NAV Direct"",""CRONUS JetCorp USA"",""5407"",""1"",""Released"",""2"",""MR100718"",""3"",""10000"",""4"",""30000"""</t>
  </si>
  <si>
    <t>=B1240</t>
  </si>
  <si>
    <t>=C1240</t>
  </si>
  <si>
    <t>=D1240</t>
  </si>
  <si>
    <t>="""NAV Direct"",""CRONUS JetCorp USA"",""5407"",""1"",""Released"",""2"",""MR100718"",""3"",""10000"",""4"",""40000"""</t>
  </si>
  <si>
    <t>=B1241</t>
  </si>
  <si>
    <t>=C1241</t>
  </si>
  <si>
    <t>=D1241</t>
  </si>
  <si>
    <t>="""NAV Direct"",""CRONUS JetCorp USA"",""5407"",""1"",""Released"",""2"",""MR100718"",""3"",""10000"",""4"",""50000"""</t>
  </si>
  <si>
    <t>=B1242</t>
  </si>
  <si>
    <t>=C1242</t>
  </si>
  <si>
    <t>=D1242</t>
  </si>
  <si>
    <t>="""NAV Direct"",""CRONUS JetCorp USA"",""5407"",""1"",""Released"",""2"",""MR100718"",""3"",""10000"",""4"",""60000"""</t>
  </si>
  <si>
    <t>=B1244</t>
  </si>
  <si>
    <t>=C1244</t>
  </si>
  <si>
    <t>="@@"&amp;NF(E1245,"Line No.")</t>
  </si>
  <si>
    <t>="""NAV Direct"",""CRONUS JetCorp USA"",""5406"",""1"",""Released"",""2"",""MR100718"",""3"",""20000"""</t>
  </si>
  <si>
    <t>=NF(E1245,"Item No.")</t>
  </si>
  <si>
    <t>=NF(E1245,"Description")</t>
  </si>
  <si>
    <t>=NF(E1245,"Quantity")</t>
  </si>
  <si>
    <t>=NF(E1245,"Unit of Measure Code")</t>
  </si>
  <si>
    <t>=NF(E1245,"Remaining Quantity")</t>
  </si>
  <si>
    <t>=B1245</t>
  </si>
  <si>
    <t>=C1245</t>
  </si>
  <si>
    <t>=D1245</t>
  </si>
  <si>
    <t>=NL("Rows",IF(B1246="@@",{""},"Prod. Order Component"),,"Prod. Order Line No.",D1246,"Status",B1246,"Prod. Order No.",C1246)</t>
  </si>
  <si>
    <t>=B1246</t>
  </si>
  <si>
    <t>=C1246</t>
  </si>
  <si>
    <t>=D1246</t>
  </si>
  <si>
    <t>="""NAV Direct"",""CRONUS JetCorp USA"",""5407"",""1"",""Released"",""2"",""MR100718"",""3"",""20000"",""4"",""20000"""</t>
  </si>
  <si>
    <t>=B1247</t>
  </si>
  <si>
    <t>=C1247</t>
  </si>
  <si>
    <t>=D1247</t>
  </si>
  <si>
    <t>="""NAV Direct"",""CRONUS JetCorp USA"",""5407"",""1"",""Released"",""2"",""MR100718"",""3"",""20000"",""4"",""30000"""</t>
  </si>
  <si>
    <t>=B1248</t>
  </si>
  <si>
    <t>=C1248</t>
  </si>
  <si>
    <t>=D1248</t>
  </si>
  <si>
    <t>="""NAV Direct"",""CRONUS JetCorp USA"",""5407"",""1"",""Released"",""2"",""MR100718"",""3"",""20000"",""4"",""40000"""</t>
  </si>
  <si>
    <t>=B1249</t>
  </si>
  <si>
    <t>=C1249</t>
  </si>
  <si>
    <t>=D1249</t>
  </si>
  <si>
    <t>="""NAV Direct"",""CRONUS JetCorp USA"",""5407"",""1"",""Released"",""2"",""MR100718"",""3"",""20000"",""4"",""50000"""</t>
  </si>
  <si>
    <t>=B1251</t>
  </si>
  <si>
    <t>=C1251</t>
  </si>
  <si>
    <t>="@@"&amp;NF(E1252,"Line No.")</t>
  </si>
  <si>
    <t>="""NAV Direct"",""CRONUS JetCorp USA"",""5406"",""1"",""Released"",""2"",""MR100718"",""3"",""30000"""</t>
  </si>
  <si>
    <t>=NF(E1252,"Item No.")</t>
  </si>
  <si>
    <t>=NF(E1252,"Description")</t>
  </si>
  <si>
    <t>=NF(E1252,"Quantity")</t>
  </si>
  <si>
    <t>=NF(E1252,"Unit of Measure Code")</t>
  </si>
  <si>
    <t>=NF(E1252,"Remaining Quantity")</t>
  </si>
  <si>
    <t>=B1252</t>
  </si>
  <si>
    <t>=C1252</t>
  </si>
  <si>
    <t>=D1252</t>
  </si>
  <si>
    <t>=NL("Rows",IF(B1253="@@",{""},"Prod. Order Component"),,"Prod. Order Line No.",D1253,"Status",B1253,"Prod. Order No.",C1253)</t>
  </si>
  <si>
    <t>=B1253</t>
  </si>
  <si>
    <t>=C1253</t>
  </si>
  <si>
    <t>=D1253</t>
  </si>
  <si>
    <t>="""NAV Direct"",""CRONUS JetCorp USA"",""5407"",""1"",""Released"",""2"",""MR100718"",""3"",""30000"",""4"",""20000"""</t>
  </si>
  <si>
    <t>=B1254</t>
  </si>
  <si>
    <t>=C1254</t>
  </si>
  <si>
    <t>=D1254</t>
  </si>
  <si>
    <t>="""NAV Direct"",""CRONUS JetCorp USA"",""5407"",""1"",""Released"",""2"",""MR100718"",""3"",""30000"",""4"",""30000"""</t>
  </si>
  <si>
    <t>=B1256</t>
  </si>
  <si>
    <t>=C1256</t>
  </si>
  <si>
    <t>="@@"&amp;NF(E1257,"Line No.")</t>
  </si>
  <si>
    <t>="""NAV Direct"",""CRONUS JetCorp USA"",""5406"",""1"",""Released"",""2"",""MR100718"",""3"",""40000"""</t>
  </si>
  <si>
    <t>=NF(E1257,"Item No.")</t>
  </si>
  <si>
    <t>=NF(E1257,"Description")</t>
  </si>
  <si>
    <t>=NF(E1257,"Quantity")</t>
  </si>
  <si>
    <t>=NF(E1257,"Unit of Measure Code")</t>
  </si>
  <si>
    <t>=NF(E1257,"Remaining Quantity")</t>
  </si>
  <si>
    <t>=B1257</t>
  </si>
  <si>
    <t>=C1257</t>
  </si>
  <si>
    <t>=D1257</t>
  </si>
  <si>
    <t>=NL("Rows",IF(B1258="@@",{""},"Prod. Order Component"),,"Prod. Order Line No.",D1258,"Status",B1258,"Prod. Order No.",C1258)</t>
  </si>
  <si>
    <t>=B1258</t>
  </si>
  <si>
    <t>=C1258</t>
  </si>
  <si>
    <t>=D1258</t>
  </si>
  <si>
    <t>="""NAV Direct"",""CRONUS JetCorp USA"",""5407"",""1"",""Released"",""2"",""MR100718"",""3"",""40000"",""4"",""20000"""</t>
  </si>
  <si>
    <t>=B1259</t>
  </si>
  <si>
    <t>=C1259</t>
  </si>
  <si>
    <t>=D1259</t>
  </si>
  <si>
    <t>="""NAV Direct"",""CRONUS JetCorp USA"",""5407"",""1"",""Released"",""2"",""MR100718"",""3"",""40000"",""4"",""30000"""</t>
  </si>
  <si>
    <t>=B1260</t>
  </si>
  <si>
    <t>=C1260</t>
  </si>
  <si>
    <t>=D1260</t>
  </si>
  <si>
    <t>="""NAV Direct"",""CRONUS JetCorp USA"",""5407"",""1"",""Released"",""2"",""MR100718"",""3"",""40000"",""4"",""40000"""</t>
  </si>
  <si>
    <t>=B1261</t>
  </si>
  <si>
    <t>=C1261</t>
  </si>
  <si>
    <t>=D1261</t>
  </si>
  <si>
    <t>="""NAV Direct"",""CRONUS JetCorp USA"",""5407"",""1"",""Released"",""2"",""MR100718"",""3"",""40000"",""4"",""50000"""</t>
  </si>
  <si>
    <t>=B1262</t>
  </si>
  <si>
    <t>=C1262</t>
  </si>
  <si>
    <t>=D1262</t>
  </si>
  <si>
    <t>="""NAV Direct"",""CRONUS JetCorp USA"",""5407"",""1"",""Released"",""2"",""MR100718"",""3"",""40000"",""4"",""60000"""</t>
  </si>
  <si>
    <t>="@@"&amp;NF(E1265,"Status")</t>
  </si>
  <si>
    <t>="@@"&amp;NF(E1265,"No.")</t>
  </si>
  <si>
    <t>="""NAV Direct"",""CRONUS JetCorp USA"",""5405"",""1"",""Released"",""2"",""MR100713"""</t>
  </si>
  <si>
    <t>=NF(E1265,"No.")</t>
  </si>
  <si>
    <t>=NF(E1265,"Due Date")</t>
  </si>
  <si>
    <t>=B1265</t>
  </si>
  <si>
    <t>=C1265</t>
  </si>
  <si>
    <t>="@@"&amp;NF(E1266,"Line No.")</t>
  </si>
  <si>
    <t>=NL("Rows=3",IF(B1266="@@",{""},"Prod. Order Line"),,"Status",B1266,"Prod. Order No.",C1266,"Link=",F1266)</t>
  </si>
  <si>
    <t>=NF(E1266,"Item No.")</t>
  </si>
  <si>
    <t>=NF(E1266,"Description")</t>
  </si>
  <si>
    <t>=NF(E1266,"Quantity")</t>
  </si>
  <si>
    <t>=NF(E1266,"Unit of Measure Code")</t>
  </si>
  <si>
    <t>=NF(E1266,"Remaining Quantity")</t>
  </si>
  <si>
    <t>=B1266</t>
  </si>
  <si>
    <t>=C1266</t>
  </si>
  <si>
    <t>=D1266</t>
  </si>
  <si>
    <t>=NL("Rows",IF(B1267="@@",{""},"Prod. Order Component"),,"Prod. Order Line No.",D1267,"Status",B1267,"Prod. Order No.",C1267)</t>
  </si>
  <si>
    <t>=B1267</t>
  </si>
  <si>
    <t>=C1267</t>
  </si>
  <si>
    <t>=D1267</t>
  </si>
  <si>
    <t>="""NAV Direct"",""CRONUS JetCorp USA"",""5407"",""1"",""Released"",""2"",""MR100713"",""3"",""10000"",""4"",""20000"""</t>
  </si>
  <si>
    <t>=B1268</t>
  </si>
  <si>
    <t>=C1268</t>
  </si>
  <si>
    <t>=D1268</t>
  </si>
  <si>
    <t>="""NAV Direct"",""CRONUS JetCorp USA"",""5407"",""1"",""Released"",""2"",""MR100713"",""3"",""10000"",""4"",""30000"""</t>
  </si>
  <si>
    <t>=B1270</t>
  </si>
  <si>
    <t>=C1270</t>
  </si>
  <si>
    <t>="@@"&amp;NF(E1271,"Line No.")</t>
  </si>
  <si>
    <t>="""NAV Direct"",""CRONUS JetCorp USA"",""5406"",""1"",""Released"",""2"",""MR100713"",""3"",""20000"""</t>
  </si>
  <si>
    <t>=NF(E1271,"Item No.")</t>
  </si>
  <si>
    <t>=NF(E1271,"Description")</t>
  </si>
  <si>
    <t>=NF(E1271,"Quantity")</t>
  </si>
  <si>
    <t>=NF(E1271,"Unit of Measure Code")</t>
  </si>
  <si>
    <t>=NF(E1271,"Remaining Quantity")</t>
  </si>
  <si>
    <t>=B1271</t>
  </si>
  <si>
    <t>=C1271</t>
  </si>
  <si>
    <t>=D1271</t>
  </si>
  <si>
    <t>=NL("Rows",IF(B1272="@@",{""},"Prod. Order Component"),,"Prod. Order Line No.",D1272,"Status",B1272,"Prod. Order No.",C1272)</t>
  </si>
  <si>
    <t>=B1272</t>
  </si>
  <si>
    <t>=C1272</t>
  </si>
  <si>
    <t>=D1272</t>
  </si>
  <si>
    <t>="""NAV Direct"",""CRONUS JetCorp USA"",""5407"",""1"",""Released"",""2"",""MR100713"",""3"",""20000"",""4"",""20000"""</t>
  </si>
  <si>
    <t>=B1273</t>
  </si>
  <si>
    <t>=C1273</t>
  </si>
  <si>
    <t>=D1273</t>
  </si>
  <si>
    <t>="""NAV Direct"",""CRONUS JetCorp USA"",""5407"",""1"",""Released"",""2"",""MR100713"",""3"",""20000"",""4"",""30000"""</t>
  </si>
  <si>
    <t>="@@"&amp;NF(E1276,"Status")</t>
  </si>
  <si>
    <t>="@@"&amp;NF(E1276,"No.")</t>
  </si>
  <si>
    <t>="""NAV Direct"",""CRONUS JetCorp USA"",""5405"",""1"",""Released"",""2"",""MR100714"""</t>
  </si>
  <si>
    <t>=NF(E1276,"No.")</t>
  </si>
  <si>
    <t>=NF(E1276,"Due Date")</t>
  </si>
  <si>
    <t>=B1276</t>
  </si>
  <si>
    <t>=C1276</t>
  </si>
  <si>
    <t>="@@"&amp;NF(E1277,"Line No.")</t>
  </si>
  <si>
    <t>=NL("Rows=3",IF(B1277="@@",{""},"Prod. Order Line"),,"Status",B1277,"Prod. Order No.",C1277,"Link=",F1277)</t>
  </si>
  <si>
    <t>=NF(E1277,"Item No.")</t>
  </si>
  <si>
    <t>=NF(E1277,"Description")</t>
  </si>
  <si>
    <t>=NF(E1277,"Quantity")</t>
  </si>
  <si>
    <t>=NF(E1277,"Unit of Measure Code")</t>
  </si>
  <si>
    <t>=NF(E1277,"Remaining Quantity")</t>
  </si>
  <si>
    <t>=B1277</t>
  </si>
  <si>
    <t>=C1277</t>
  </si>
  <si>
    <t>=D1277</t>
  </si>
  <si>
    <t>=NL("Rows",IF(B1278="@@",{""},"Prod. Order Component"),,"Prod. Order Line No.",D1278,"Status",B1278,"Prod. Order No.",C1278)</t>
  </si>
  <si>
    <t>=B1278</t>
  </si>
  <si>
    <t>=C1278</t>
  </si>
  <si>
    <t>=D1278</t>
  </si>
  <si>
    <t>="""NAV Direct"",""CRONUS JetCorp USA"",""5407"",""1"",""Released"",""2"",""MR100714"",""3"",""10000"",""4"",""20000"""</t>
  </si>
  <si>
    <t>=B1279</t>
  </si>
  <si>
    <t>=C1279</t>
  </si>
  <si>
    <t>=D1279</t>
  </si>
  <si>
    <t>="""NAV Direct"",""CRONUS JetCorp USA"",""5407"",""1"",""Released"",""2"",""MR100714"",""3"",""10000"",""4"",""30000"""</t>
  </si>
  <si>
    <t>="@@"&amp;NF(E1282,"Status")</t>
  </si>
  <si>
    <t>="@@"&amp;NF(E1282,"No.")</t>
  </si>
  <si>
    <t>="""NAV Direct"",""CRONUS JetCorp USA"",""5405"",""1"",""Released"",""2"",""MR100712"""</t>
  </si>
  <si>
    <t>=NF(E1282,"No.")</t>
  </si>
  <si>
    <t>=NF(E1282,"Due Date")</t>
  </si>
  <si>
    <t>=B1282</t>
  </si>
  <si>
    <t>=C1282</t>
  </si>
  <si>
    <t>="@@"&amp;NF(E1283,"Line No.")</t>
  </si>
  <si>
    <t>=NL("Rows=3",IF(B1283="@@",{""},"Prod. Order Line"),,"Status",B1283,"Prod. Order No.",C1283,"Link=",F1283)</t>
  </si>
  <si>
    <t>=NF(E1283,"Item No.")</t>
  </si>
  <si>
    <t>=NF(E1283,"Description")</t>
  </si>
  <si>
    <t>=NF(E1283,"Quantity")</t>
  </si>
  <si>
    <t>=NF(E1283,"Unit of Measure Code")</t>
  </si>
  <si>
    <t>=NF(E1283,"Remaining Quantity")</t>
  </si>
  <si>
    <t>=B1283</t>
  </si>
  <si>
    <t>=C1283</t>
  </si>
  <si>
    <t>=D1283</t>
  </si>
  <si>
    <t>=NL("Rows",IF(B1284="@@",{""},"Prod. Order Component"),,"Prod. Order Line No.",D1284,"Status",B1284,"Prod. Order No.",C1284)</t>
  </si>
  <si>
    <t>=B1284</t>
  </si>
  <si>
    <t>=C1284</t>
  </si>
  <si>
    <t>=D1284</t>
  </si>
  <si>
    <t>="""NAV Direct"",""CRONUS JetCorp USA"",""5407"",""1"",""Released"",""2"",""MR100712"",""3"",""10000"",""4"",""20000"""</t>
  </si>
  <si>
    <t>=B1285</t>
  </si>
  <si>
    <t>=C1285</t>
  </si>
  <si>
    <t>=D1285</t>
  </si>
  <si>
    <t>="""NAV Direct"",""CRONUS JetCorp USA"",""5407"",""1"",""Released"",""2"",""MR100712"",""3"",""10000"",""4"",""30000"""</t>
  </si>
  <si>
    <t>=B1286</t>
  </si>
  <si>
    <t>=C1286</t>
  </si>
  <si>
    <t>=D1286</t>
  </si>
  <si>
    <t>="""NAV Direct"",""CRONUS JetCorp USA"",""5407"",""1"",""Released"",""2"",""MR100712"",""3"",""10000"",""4"",""40000"""</t>
  </si>
  <si>
    <t>=B1287</t>
  </si>
  <si>
    <t>=C1287</t>
  </si>
  <si>
    <t>=D1287</t>
  </si>
  <si>
    <t>="""NAV Direct"",""CRONUS JetCorp USA"",""5407"",""1"",""Released"",""2"",""MR100712"",""3"",""10000"",""4"",""50000"""</t>
  </si>
  <si>
    <t>=B1288</t>
  </si>
  <si>
    <t>=C1288</t>
  </si>
  <si>
    <t>=D1288</t>
  </si>
  <si>
    <t>="""NAV Direct"",""CRONUS JetCorp USA"",""5407"",""1"",""Released"",""2"",""MR100712"",""3"",""10000"",""4"",""60000"""</t>
  </si>
  <si>
    <t>=B1290</t>
  </si>
  <si>
    <t>=C1290</t>
  </si>
  <si>
    <t>="@@"&amp;NF(E1291,"Line No.")</t>
  </si>
  <si>
    <t>="""NAV Direct"",""CRONUS JetCorp USA"",""5406"",""1"",""Released"",""2"",""MR100712"",""3"",""20000"""</t>
  </si>
  <si>
    <t>=NF(E1291,"Item No.")</t>
  </si>
  <si>
    <t>=NF(E1291,"Description")</t>
  </si>
  <si>
    <t>=NF(E1291,"Quantity")</t>
  </si>
  <si>
    <t>=NF(E1291,"Unit of Measure Code")</t>
  </si>
  <si>
    <t>=NF(E1291,"Remaining Quantity")</t>
  </si>
  <si>
    <t>=B1291</t>
  </si>
  <si>
    <t>=C1291</t>
  </si>
  <si>
    <t>=D1291</t>
  </si>
  <si>
    <t>=NL("Rows",IF(B1292="@@",{""},"Prod. Order Component"),,"Prod. Order Line No.",D1292,"Status",B1292,"Prod. Order No.",C1292)</t>
  </si>
  <si>
    <t>=B1292</t>
  </si>
  <si>
    <t>=C1292</t>
  </si>
  <si>
    <t>=D1292</t>
  </si>
  <si>
    <t>="""NAV Direct"",""CRONUS JetCorp USA"",""5407"",""1"",""Released"",""2"",""MR100712"",""3"",""20000"",""4"",""20000"""</t>
  </si>
  <si>
    <t>=B1293</t>
  </si>
  <si>
    <t>=C1293</t>
  </si>
  <si>
    <t>=D1293</t>
  </si>
  <si>
    <t>="""NAV Direct"",""CRONUS JetCorp USA"",""5407"",""1"",""Released"",""2"",""MR100712"",""3"",""20000"",""4"",""30000"""</t>
  </si>
  <si>
    <t>=B1294</t>
  </si>
  <si>
    <t>=C1294</t>
  </si>
  <si>
    <t>=D1294</t>
  </si>
  <si>
    <t>="""NAV Direct"",""CRONUS JetCorp USA"",""5407"",""1"",""Released"",""2"",""MR100712"",""3"",""20000"",""4"",""40000"""</t>
  </si>
  <si>
    <t>=B1295</t>
  </si>
  <si>
    <t>=C1295</t>
  </si>
  <si>
    <t>=D1295</t>
  </si>
  <si>
    <t>="""NAV Direct"",""CRONUS JetCorp USA"",""5407"",""1"",""Released"",""2"",""MR100712"",""3"",""20000"",""4"",""50000"""</t>
  </si>
  <si>
    <t>=B1297</t>
  </si>
  <si>
    <t>=C1297</t>
  </si>
  <si>
    <t>="@@"&amp;NF(E1298,"Line No.")</t>
  </si>
  <si>
    <t>="""NAV Direct"",""CRONUS JetCorp USA"",""5406"",""1"",""Released"",""2"",""MR100712"",""3"",""30000"""</t>
  </si>
  <si>
    <t>=NF(E1298,"Item No.")</t>
  </si>
  <si>
    <t>=NF(E1298,"Description")</t>
  </si>
  <si>
    <t>=NF(E1298,"Quantity")</t>
  </si>
  <si>
    <t>=NF(E1298,"Unit of Measure Code")</t>
  </si>
  <si>
    <t>=NF(E1298,"Remaining Quantity")</t>
  </si>
  <si>
    <t>=B1298</t>
  </si>
  <si>
    <t>=C1298</t>
  </si>
  <si>
    <t>=D1298</t>
  </si>
  <si>
    <t>=NL("Rows",IF(B1299="@@",{""},"Prod. Order Component"),,"Prod. Order Line No.",D1299,"Status",B1299,"Prod. Order No.",C1299)</t>
  </si>
  <si>
    <t>=B1299</t>
  </si>
  <si>
    <t>=C1299</t>
  </si>
  <si>
    <t>=D1299</t>
  </si>
  <si>
    <t>="""NAV Direct"",""CRONUS JetCorp USA"",""5407"",""1"",""Released"",""2"",""MR100712"",""3"",""30000"",""4"",""20000"""</t>
  </si>
  <si>
    <t>=B1300</t>
  </si>
  <si>
    <t>=C1300</t>
  </si>
  <si>
    <t>=D1300</t>
  </si>
  <si>
    <t>="""NAV Direct"",""CRONUS JetCorp USA"",""5407"",""1"",""Released"",""2"",""MR100712"",""3"",""30000"",""4"",""30000"""</t>
  </si>
  <si>
    <t>=B1301</t>
  </si>
  <si>
    <t>=C1301</t>
  </si>
  <si>
    <t>=D1301</t>
  </si>
  <si>
    <t>="""NAV Direct"",""CRONUS JetCorp USA"",""5407"",""1"",""Released"",""2"",""MR100712"",""3"",""30000"",""4"",""40000"""</t>
  </si>
  <si>
    <t>=B1302</t>
  </si>
  <si>
    <t>=C1302</t>
  </si>
  <si>
    <t>=D1302</t>
  </si>
  <si>
    <t>="""NAV Direct"",""CRONUS JetCorp USA"",""5407"",""1"",""Released"",""2"",""MR100712"",""3"",""30000"",""4"",""50000"""</t>
  </si>
  <si>
    <t>=B1303</t>
  </si>
  <si>
    <t>=C1303</t>
  </si>
  <si>
    <t>=D1303</t>
  </si>
  <si>
    <t>="""NAV Direct"",""CRONUS JetCorp USA"",""5407"",""1"",""Released"",""2"",""MR100712"",""3"",""30000"",""4"",""60000"""</t>
  </si>
  <si>
    <t>="@@"&amp;NF(E1306,"Status")</t>
  </si>
  <si>
    <t>="@@"&amp;NF(E1306,"No.")</t>
  </si>
  <si>
    <t>="""NAV Direct"",""CRONUS JetCorp USA"",""5405"",""1"",""Released"",""2"",""MR100715"""</t>
  </si>
  <si>
    <t>=NF(E1306,"No.")</t>
  </si>
  <si>
    <t>=NF(E1306,"Due Date")</t>
  </si>
  <si>
    <t>=B1306</t>
  </si>
  <si>
    <t>=C1306</t>
  </si>
  <si>
    <t>="@@"&amp;NF(E1307,"Line No.")</t>
  </si>
  <si>
    <t>=NL("Rows=3",IF(B1307="@@",{""},"Prod. Order Line"),,"Status",B1307,"Prod. Order No.",C1307,"Link=",F1307)</t>
  </si>
  <si>
    <t>=NF(E1307,"Item No.")</t>
  </si>
  <si>
    <t>=NF(E1307,"Description")</t>
  </si>
  <si>
    <t>=NF(E1307,"Quantity")</t>
  </si>
  <si>
    <t>=NF(E1307,"Unit of Measure Code")</t>
  </si>
  <si>
    <t>=NF(E1307,"Remaining Quantity")</t>
  </si>
  <si>
    <t>=B1307</t>
  </si>
  <si>
    <t>=C1307</t>
  </si>
  <si>
    <t>=D1307</t>
  </si>
  <si>
    <t>=NL("Rows",IF(B1308="@@",{""},"Prod. Order Component"),,"Prod. Order Line No.",D1308,"Status",B1308,"Prod. Order No.",C1308)</t>
  </si>
  <si>
    <t>=B1308</t>
  </si>
  <si>
    <t>=C1308</t>
  </si>
  <si>
    <t>=D1308</t>
  </si>
  <si>
    <t>="""NAV Direct"",""CRONUS JetCorp USA"",""5407"",""1"",""Released"",""2"",""MR100715"",""3"",""10000"",""4"",""20000"""</t>
  </si>
  <si>
    <t>=B1309</t>
  </si>
  <si>
    <t>=C1309</t>
  </si>
  <si>
    <t>=D1309</t>
  </si>
  <si>
    <t>="""NAV Direct"",""CRONUS JetCorp USA"",""5407"",""1"",""Released"",""2"",""MR100715"",""3"",""10000"",""4"",""30000"""</t>
  </si>
  <si>
    <t>=B1310</t>
  </si>
  <si>
    <t>=C1310</t>
  </si>
  <si>
    <t>=D1310</t>
  </si>
  <si>
    <t>="""NAV Direct"",""CRONUS JetCorp USA"",""5407"",""1"",""Released"",""2"",""MR100715"",""3"",""10000"",""4"",""40000"""</t>
  </si>
  <si>
    <t>=B1311</t>
  </si>
  <si>
    <t>=C1311</t>
  </si>
  <si>
    <t>=D1311</t>
  </si>
  <si>
    <t>="""NAV Direct"",""CRONUS JetCorp USA"",""5407"",""1"",""Released"",""2"",""MR100715"",""3"",""10000"",""4"",""50000"""</t>
  </si>
  <si>
    <t>=B1312</t>
  </si>
  <si>
    <t>=C1312</t>
  </si>
  <si>
    <t>=D1312</t>
  </si>
  <si>
    <t>="""NAV Direct"",""CRONUS JetCorp USA"",""5407"",""1"",""Released"",""2"",""MR100715"",""3"",""10000"",""4"",""60000"""</t>
  </si>
  <si>
    <t>=B1314</t>
  </si>
  <si>
    <t>=C1314</t>
  </si>
  <si>
    <t>="@@"&amp;NF(E1315,"Line No.")</t>
  </si>
  <si>
    <t>="""NAV Direct"",""CRONUS JetCorp USA"",""5406"",""1"",""Released"",""2"",""MR100715"",""3"",""20000"""</t>
  </si>
  <si>
    <t>=NF(E1315,"Item No.")</t>
  </si>
  <si>
    <t>=NF(E1315,"Description")</t>
  </si>
  <si>
    <t>=NF(E1315,"Quantity")</t>
  </si>
  <si>
    <t>=NF(E1315,"Unit of Measure Code")</t>
  </si>
  <si>
    <t>=NF(E1315,"Remaining Quantity")</t>
  </si>
  <si>
    <t>=B1315</t>
  </si>
  <si>
    <t>=C1315</t>
  </si>
  <si>
    <t>=D1315</t>
  </si>
  <si>
    <t>=NL("Rows",IF(B1316="@@",{""},"Prod. Order Component"),,"Prod. Order Line No.",D1316,"Status",B1316,"Prod. Order No.",C1316)</t>
  </si>
  <si>
    <t>=B1316</t>
  </si>
  <si>
    <t>=C1316</t>
  </si>
  <si>
    <t>=D1316</t>
  </si>
  <si>
    <t>="""NAV Direct"",""CRONUS JetCorp USA"",""5407"",""1"",""Released"",""2"",""MR100715"",""3"",""20000"",""4"",""20000"""</t>
  </si>
  <si>
    <t>=B1317</t>
  </si>
  <si>
    <t>=C1317</t>
  </si>
  <si>
    <t>=D1317</t>
  </si>
  <si>
    <t>="""NAV Direct"",""CRONUS JetCorp USA"",""5407"",""1"",""Released"",""2"",""MR100715"",""3"",""20000"",""4"",""30000"""</t>
  </si>
  <si>
    <t>=B1318</t>
  </si>
  <si>
    <t>=C1318</t>
  </si>
  <si>
    <t>=D1318</t>
  </si>
  <si>
    <t>="""NAV Direct"",""CRONUS JetCorp USA"",""5407"",""1"",""Released"",""2"",""MR100715"",""3"",""20000"",""4"",""40000"""</t>
  </si>
  <si>
    <t>=B1319</t>
  </si>
  <si>
    <t>=C1319</t>
  </si>
  <si>
    <t>=D1319</t>
  </si>
  <si>
    <t>="""NAV Direct"",""CRONUS JetCorp USA"",""5407"",""1"",""Released"",""2"",""MR100715"",""3"",""20000"",""4"",""50000"""</t>
  </si>
  <si>
    <t>=B1321</t>
  </si>
  <si>
    <t>=C1321</t>
  </si>
  <si>
    <t>="@@"&amp;NF(E1322,"Line No.")</t>
  </si>
  <si>
    <t>="""NAV Direct"",""CRONUS JetCorp USA"",""5406"",""1"",""Released"",""2"",""MR100715"",""3"",""30000"""</t>
  </si>
  <si>
    <t>=NF(E1322,"Item No.")</t>
  </si>
  <si>
    <t>=NF(E1322,"Description")</t>
  </si>
  <si>
    <t>=NF(E1322,"Quantity")</t>
  </si>
  <si>
    <t>=NF(E1322,"Unit of Measure Code")</t>
  </si>
  <si>
    <t>=NF(E1322,"Remaining Quantity")</t>
  </si>
  <si>
    <t>=B1322</t>
  </si>
  <si>
    <t>=C1322</t>
  </si>
  <si>
    <t>=D1322</t>
  </si>
  <si>
    <t>=NL("Rows",IF(B1323="@@",{""},"Prod. Order Component"),,"Prod. Order Line No.",D1323,"Status",B1323,"Prod. Order No.",C1323)</t>
  </si>
  <si>
    <t>=B1323</t>
  </si>
  <si>
    <t>=C1323</t>
  </si>
  <si>
    <t>=D1323</t>
  </si>
  <si>
    <t>="""NAV Direct"",""CRONUS JetCorp USA"",""5407"",""1"",""Released"",""2"",""MR100715"",""3"",""30000"",""4"",""20000"""</t>
  </si>
  <si>
    <t>=B1324</t>
  </si>
  <si>
    <t>=C1324</t>
  </si>
  <si>
    <t>=D1324</t>
  </si>
  <si>
    <t>="""NAV Direct"",""CRONUS JetCorp USA"",""5407"",""1"",""Released"",""2"",""MR100715"",""3"",""30000"",""4"",""30000"""</t>
  </si>
  <si>
    <t>=B1326</t>
  </si>
  <si>
    <t>=C1326</t>
  </si>
  <si>
    <t>="@@"&amp;NF(E1327,"Line No.")</t>
  </si>
  <si>
    <t>="""NAV Direct"",""CRONUS JetCorp USA"",""5406"",""1"",""Released"",""2"",""MR100715"",""3"",""40000"""</t>
  </si>
  <si>
    <t>=NF(E1327,"Item No.")</t>
  </si>
  <si>
    <t>=NF(E1327,"Description")</t>
  </si>
  <si>
    <t>=NF(E1327,"Quantity")</t>
  </si>
  <si>
    <t>=NF(E1327,"Unit of Measure Code")</t>
  </si>
  <si>
    <t>=NF(E1327,"Remaining Quantity")</t>
  </si>
  <si>
    <t>=B1327</t>
  </si>
  <si>
    <t>=C1327</t>
  </si>
  <si>
    <t>=D1327</t>
  </si>
  <si>
    <t>=NL("Rows",IF(B1328="@@",{""},"Prod. Order Component"),,"Prod. Order Line No.",D1328,"Status",B1328,"Prod. Order No.",C1328)</t>
  </si>
  <si>
    <t>=B1328</t>
  </si>
  <si>
    <t>=C1328</t>
  </si>
  <si>
    <t>=D1328</t>
  </si>
  <si>
    <t>="""NAV Direct"",""CRONUS JetCorp USA"",""5407"",""1"",""Released"",""2"",""MR100715"",""3"",""40000"",""4"",""20000"""</t>
  </si>
  <si>
    <t>=B1329</t>
  </si>
  <si>
    <t>=C1329</t>
  </si>
  <si>
    <t>=D1329</t>
  </si>
  <si>
    <t>="""NAV Direct"",""CRONUS JetCorp USA"",""5407"",""1"",""Released"",""2"",""MR100715"",""3"",""40000"",""4"",""30000"""</t>
  </si>
  <si>
    <t>=B1330</t>
  </si>
  <si>
    <t>=C1330</t>
  </si>
  <si>
    <t>=D1330</t>
  </si>
  <si>
    <t>="""NAV Direct"",""CRONUS JetCorp USA"",""5407"",""1"",""Released"",""2"",""MR100715"",""3"",""40000"",""4"",""40000"""</t>
  </si>
  <si>
    <t>=B1331</t>
  </si>
  <si>
    <t>=C1331</t>
  </si>
  <si>
    <t>=D1331</t>
  </si>
  <si>
    <t>="""NAV Direct"",""CRONUS JetCorp USA"",""5407"",""1"",""Released"",""2"",""MR100715"",""3"",""40000"",""4"",""50000"""</t>
  </si>
  <si>
    <t>=B1332</t>
  </si>
  <si>
    <t>=C1332</t>
  </si>
  <si>
    <t>=D1332</t>
  </si>
  <si>
    <t>="""NAV Direct"",""CRONUS JetCorp USA"",""5407"",""1"",""Released"",""2"",""MR100715"",""3"",""40000"",""4"",""60000"""</t>
  </si>
  <si>
    <t>=B1334</t>
  </si>
  <si>
    <t>=C1334</t>
  </si>
  <si>
    <t>="@@"&amp;NF(E1335,"Line No.")</t>
  </si>
  <si>
    <t>="""NAV Direct"",""CRONUS JetCorp USA"",""5406"",""1"",""Released"",""2"",""MR100715"",""3"",""50000"""</t>
  </si>
  <si>
    <t>=NF(E1335,"Item No.")</t>
  </si>
  <si>
    <t>=NF(E1335,"Description")</t>
  </si>
  <si>
    <t>=NF(E1335,"Quantity")</t>
  </si>
  <si>
    <t>=NF(E1335,"Unit of Measure Code")</t>
  </si>
  <si>
    <t>=NF(E1335,"Remaining Quantity")</t>
  </si>
  <si>
    <t>=B1335</t>
  </si>
  <si>
    <t>=C1335</t>
  </si>
  <si>
    <t>=D1335</t>
  </si>
  <si>
    <t>=NL("Rows",IF(B1336="@@",{""},"Prod. Order Component"),,"Prod. Order Line No.",D1336,"Status",B1336,"Prod. Order No.",C1336)</t>
  </si>
  <si>
    <t>=B1336</t>
  </si>
  <si>
    <t>=C1336</t>
  </si>
  <si>
    <t>=D1336</t>
  </si>
  <si>
    <t>="""NAV Direct"",""CRONUS JetCorp USA"",""5407"",""1"",""Released"",""2"",""MR100715"",""3"",""50000"",""4"",""20000"""</t>
  </si>
  <si>
    <t>=B1337</t>
  </si>
  <si>
    <t>=C1337</t>
  </si>
  <si>
    <t>=D1337</t>
  </si>
  <si>
    <t>="""NAV Direct"",""CRONUS JetCorp USA"",""5407"",""1"",""Released"",""2"",""MR100715"",""3"",""50000"",""4"",""30000"""</t>
  </si>
  <si>
    <t>=B1338</t>
  </si>
  <si>
    <t>=C1338</t>
  </si>
  <si>
    <t>=D1338</t>
  </si>
  <si>
    <t>="""NAV Direct"",""CRONUS JetCorp USA"",""5407"",""1"",""Released"",""2"",""MR100715"",""3"",""50000"",""4"",""40000"""</t>
  </si>
  <si>
    <t>=B1339</t>
  </si>
  <si>
    <t>=C1339</t>
  </si>
  <si>
    <t>=D1339</t>
  </si>
  <si>
    <t>="""NAV Direct"",""CRONUS JetCorp USA"",""5407"",""1"",""Released"",""2"",""MR100715"",""3"",""50000"",""4"",""50000"""</t>
  </si>
  <si>
    <t>="@@"&amp;NF(E1342,"Status")</t>
  </si>
  <si>
    <t>="@@"&amp;NF(E1342,"No.")</t>
  </si>
  <si>
    <t>="""NAV Direct"",""CRONUS JetCorp USA"",""5405"",""1"",""Released"",""2"",""MR100717"""</t>
  </si>
  <si>
    <t>=NF(E1342,"No.")</t>
  </si>
  <si>
    <t>=NF(E1342,"Due Date")</t>
  </si>
  <si>
    <t>=B1342</t>
  </si>
  <si>
    <t>=C1342</t>
  </si>
  <si>
    <t>="@@"&amp;NF(E1343,"Line No.")</t>
  </si>
  <si>
    <t>=NL("Rows=3",IF(B1343="@@",{""},"Prod. Order Line"),,"Status",B1343,"Prod. Order No.",C1343,"Link=",F1343)</t>
  </si>
  <si>
    <t>=NF(E1343,"Item No.")</t>
  </si>
  <si>
    <t>=NF(E1343,"Description")</t>
  </si>
  <si>
    <t>=NF(E1343,"Quantity")</t>
  </si>
  <si>
    <t>=NF(E1343,"Unit of Measure Code")</t>
  </si>
  <si>
    <t>=NF(E1343,"Remaining Quantity")</t>
  </si>
  <si>
    <t>=B1343</t>
  </si>
  <si>
    <t>=C1343</t>
  </si>
  <si>
    <t>=D1343</t>
  </si>
  <si>
    <t>=NL("Rows",IF(B1344="@@",{""},"Prod. Order Component"),,"Prod. Order Line No.",D1344,"Status",B1344,"Prod. Order No.",C1344)</t>
  </si>
  <si>
    <t>=B1344</t>
  </si>
  <si>
    <t>=C1344</t>
  </si>
  <si>
    <t>=D1344</t>
  </si>
  <si>
    <t>="""NAV Direct"",""CRONUS JetCorp USA"",""5407"",""1"",""Released"",""2"",""MR100717"",""3"",""10000"",""4"",""20000"""</t>
  </si>
  <si>
    <t>=B1345</t>
  </si>
  <si>
    <t>=C1345</t>
  </si>
  <si>
    <t>=D1345</t>
  </si>
  <si>
    <t>="""NAV Direct"",""CRONUS JetCorp USA"",""5407"",""1"",""Released"",""2"",""MR100717"",""3"",""10000"",""4"",""30000"""</t>
  </si>
  <si>
    <t>=B1346</t>
  </si>
  <si>
    <t>=C1346</t>
  </si>
  <si>
    <t>=D1346</t>
  </si>
  <si>
    <t>="""NAV Direct"",""CRONUS JetCorp USA"",""5407"",""1"",""Released"",""2"",""MR100717"",""3"",""10000"",""4"",""40000"""</t>
  </si>
  <si>
    <t>=B1347</t>
  </si>
  <si>
    <t>=C1347</t>
  </si>
  <si>
    <t>=D1347</t>
  </si>
  <si>
    <t>="""NAV Direct"",""CRONUS JetCorp USA"",""5407"",""1"",""Released"",""2"",""MR100717"",""3"",""10000"",""4"",""50000"""</t>
  </si>
  <si>
    <t>=B1349</t>
  </si>
  <si>
    <t>=C1349</t>
  </si>
  <si>
    <t>="@@"&amp;NF(E1350,"Line No.")</t>
  </si>
  <si>
    <t>="""NAV Direct"",""CRONUS JetCorp USA"",""5406"",""1"",""Released"",""2"",""MR100717"",""3"",""20000"""</t>
  </si>
  <si>
    <t>=NF(E1350,"Item No.")</t>
  </si>
  <si>
    <t>=NF(E1350,"Description")</t>
  </si>
  <si>
    <t>=NF(E1350,"Quantity")</t>
  </si>
  <si>
    <t>=NF(E1350,"Unit of Measure Code")</t>
  </si>
  <si>
    <t>=NF(E1350,"Remaining Quantity")</t>
  </si>
  <si>
    <t>=B1350</t>
  </si>
  <si>
    <t>=C1350</t>
  </si>
  <si>
    <t>=D1350</t>
  </si>
  <si>
    <t>=NL("Rows",IF(B1351="@@",{""},"Prod. Order Component"),,"Prod. Order Line No.",D1351,"Status",B1351,"Prod. Order No.",C1351)</t>
  </si>
  <si>
    <t>=B1351</t>
  </si>
  <si>
    <t>=C1351</t>
  </si>
  <si>
    <t>=D1351</t>
  </si>
  <si>
    <t>="""NAV Direct"",""CRONUS JetCorp USA"",""5407"",""1"",""Released"",""2"",""MR100717"",""3"",""20000"",""4"",""20000"""</t>
  </si>
  <si>
    <t>=B1352</t>
  </si>
  <si>
    <t>=C1352</t>
  </si>
  <si>
    <t>=D1352</t>
  </si>
  <si>
    <t>="""NAV Direct"",""CRONUS JetCorp USA"",""5407"",""1"",""Released"",""2"",""MR100717"",""3"",""20000"",""4"",""30000"""</t>
  </si>
  <si>
    <t>=B1353</t>
  </si>
  <si>
    <t>=C1353</t>
  </si>
  <si>
    <t>=D1353</t>
  </si>
  <si>
    <t>="""NAV Direct"",""CRONUS JetCorp USA"",""5407"",""1"",""Released"",""2"",""MR100717"",""3"",""20000"",""4"",""40000"""</t>
  </si>
  <si>
    <t>=B1354</t>
  </si>
  <si>
    <t>=C1354</t>
  </si>
  <si>
    <t>=D1354</t>
  </si>
  <si>
    <t>="""NAV Direct"",""CRONUS JetCorp USA"",""5407"",""1"",""Released"",""2"",""MR100717"",""3"",""20000"",""4"",""50000"""</t>
  </si>
  <si>
    <t>=B1355</t>
  </si>
  <si>
    <t>=C1355</t>
  </si>
  <si>
    <t>=D1355</t>
  </si>
  <si>
    <t>="""NAV Direct"",""CRONUS JetCorp USA"",""5407"",""1"",""Released"",""2"",""MR100717"",""3"",""20000"",""4"",""60000"""</t>
  </si>
  <si>
    <t>="@@"&amp;NF(E1358,"Status")</t>
  </si>
  <si>
    <t>="@@"&amp;NF(E1358,"No.")</t>
  </si>
  <si>
    <t>="""NAV Direct"",""CRONUS JetCorp USA"",""5405"",""1"",""Released"",""2"",""MR100719"""</t>
  </si>
  <si>
    <t>=NF(E1358,"No.")</t>
  </si>
  <si>
    <t>=NF(E1358,"Due Date")</t>
  </si>
  <si>
    <t>=B1358</t>
  </si>
  <si>
    <t>=C1358</t>
  </si>
  <si>
    <t>="@@"&amp;NF(E1359,"Line No.")</t>
  </si>
  <si>
    <t>=NL("Rows=3",IF(B1359="@@",{""},"Prod. Order Line"),,"Status",B1359,"Prod. Order No.",C1359,"Link=",F1359)</t>
  </si>
  <si>
    <t>=NF(E1359,"Item No.")</t>
  </si>
  <si>
    <t>=NF(E1359,"Description")</t>
  </si>
  <si>
    <t>=NF(E1359,"Quantity")</t>
  </si>
  <si>
    <t>=NF(E1359,"Unit of Measure Code")</t>
  </si>
  <si>
    <t>=NF(E1359,"Remaining Quantity")</t>
  </si>
  <si>
    <t>=B1359</t>
  </si>
  <si>
    <t>=C1359</t>
  </si>
  <si>
    <t>=D1359</t>
  </si>
  <si>
    <t>=NL("Rows",IF(B1360="@@",{""},"Prod. Order Component"),,"Prod. Order Line No.",D1360,"Status",B1360,"Prod. Order No.",C1360)</t>
  </si>
  <si>
    <t>=B1360</t>
  </si>
  <si>
    <t>=C1360</t>
  </si>
  <si>
    <t>=D1360</t>
  </si>
  <si>
    <t>="""NAV Direct"",""CRONUS JetCorp USA"",""5407"",""1"",""Released"",""2"",""MR100719"",""3"",""10000"",""4"",""20000"""</t>
  </si>
  <si>
    <t>=B1361</t>
  </si>
  <si>
    <t>=C1361</t>
  </si>
  <si>
    <t>=D1361</t>
  </si>
  <si>
    <t>="""NAV Direct"",""CRONUS JetCorp USA"",""5407"",""1"",""Released"",""2"",""MR100719"",""3"",""10000"",""4"",""30000"""</t>
  </si>
  <si>
    <t>=B1362</t>
  </si>
  <si>
    <t>=C1362</t>
  </si>
  <si>
    <t>=D1362</t>
  </si>
  <si>
    <t>="""NAV Direct"",""CRONUS JetCorp USA"",""5407"",""1"",""Released"",""2"",""MR100719"",""3"",""10000"",""4"",""40000"""</t>
  </si>
  <si>
    <t>=B1363</t>
  </si>
  <si>
    <t>=C1363</t>
  </si>
  <si>
    <t>=D1363</t>
  </si>
  <si>
    <t>="""NAV Direct"",""CRONUS JetCorp USA"",""5407"",""1"",""Released"",""2"",""MR100719"",""3"",""10000"",""4"",""50000"""</t>
  </si>
  <si>
    <t>=B1365</t>
  </si>
  <si>
    <t>=C1365</t>
  </si>
  <si>
    <t>="@@"&amp;NF(E1366,"Line No.")</t>
  </si>
  <si>
    <t>="""NAV Direct"",""CRONUS JetCorp USA"",""5406"",""1"",""Released"",""2"",""MR100719"",""3"",""20000"""</t>
  </si>
  <si>
    <t>=NF(E1366,"Item No.")</t>
  </si>
  <si>
    <t>=NF(E1366,"Description")</t>
  </si>
  <si>
    <t>=NF(E1366,"Quantity")</t>
  </si>
  <si>
    <t>=NF(E1366,"Unit of Measure Code")</t>
  </si>
  <si>
    <t>=NF(E1366,"Remaining Quantity")</t>
  </si>
  <si>
    <t>=B1366</t>
  </si>
  <si>
    <t>=C1366</t>
  </si>
  <si>
    <t>=D1366</t>
  </si>
  <si>
    <t>=NL("Rows",IF(B1367="@@",{""},"Prod. Order Component"),,"Prod. Order Line No.",D1367,"Status",B1367,"Prod. Order No.",C1367)</t>
  </si>
  <si>
    <t>=B1367</t>
  </si>
  <si>
    <t>=C1367</t>
  </si>
  <si>
    <t>=D1367</t>
  </si>
  <si>
    <t>="""NAV Direct"",""CRONUS JetCorp USA"",""5407"",""1"",""Released"",""2"",""MR100719"",""3"",""20000"",""4"",""20000"""</t>
  </si>
  <si>
    <t>=B1368</t>
  </si>
  <si>
    <t>=C1368</t>
  </si>
  <si>
    <t>=D1368</t>
  </si>
  <si>
    <t>="""NAV Direct"",""CRONUS JetCorp USA"",""5407"",""1"",""Released"",""2"",""MR100719"",""3"",""20000"",""4"",""30000"""</t>
  </si>
  <si>
    <t>=B1369</t>
  </si>
  <si>
    <t>=C1369</t>
  </si>
  <si>
    <t>=D1369</t>
  </si>
  <si>
    <t>="""NAV Direct"",""CRONUS JetCorp USA"",""5407"",""1"",""Released"",""2"",""MR100719"",""3"",""20000"",""4"",""40000"""</t>
  </si>
  <si>
    <t>=B1370</t>
  </si>
  <si>
    <t>=C1370</t>
  </si>
  <si>
    <t>=D1370</t>
  </si>
  <si>
    <t>="""NAV Direct"",""CRONUS JetCorp USA"",""5407"",""1"",""Released"",""2"",""MR100719"",""3"",""20000"",""4"",""50000"""</t>
  </si>
  <si>
    <t>=B1371</t>
  </si>
  <si>
    <t>=C1371</t>
  </si>
  <si>
    <t>=D1371</t>
  </si>
  <si>
    <t>="""NAV Direct"",""CRONUS JetCorp USA"",""5407"",""1"",""Released"",""2"",""MR100719"",""3"",""20000"",""4"",""60000"""</t>
  </si>
  <si>
    <t>=B1373</t>
  </si>
  <si>
    <t>=C1373</t>
  </si>
  <si>
    <t>="@@"&amp;NF(E1374,"Line No.")</t>
  </si>
  <si>
    <t>="""NAV Direct"",""CRONUS JetCorp USA"",""5406"",""1"",""Released"",""2"",""MR100719"",""3"",""30000"""</t>
  </si>
  <si>
    <t>=NF(E1374,"Item No.")</t>
  </si>
  <si>
    <t>=NF(E1374,"Description")</t>
  </si>
  <si>
    <t>=NF(E1374,"Quantity")</t>
  </si>
  <si>
    <t>=NF(E1374,"Unit of Measure Code")</t>
  </si>
  <si>
    <t>=NF(E1374,"Remaining Quantity")</t>
  </si>
  <si>
    <t>=B1374</t>
  </si>
  <si>
    <t>=C1374</t>
  </si>
  <si>
    <t>=D1374</t>
  </si>
  <si>
    <t>=NL("Rows",IF(B1375="@@",{""},"Prod. Order Component"),,"Prod. Order Line No.",D1375,"Status",B1375,"Prod. Order No.",C1375)</t>
  </si>
  <si>
    <t>=B1375</t>
  </si>
  <si>
    <t>=C1375</t>
  </si>
  <si>
    <t>=D1375</t>
  </si>
  <si>
    <t>="""NAV Direct"",""CRONUS JetCorp USA"",""5407"",""1"",""Released"",""2"",""MR100719"",""3"",""30000"",""4"",""20000"""</t>
  </si>
  <si>
    <t>=B1376</t>
  </si>
  <si>
    <t>=C1376</t>
  </si>
  <si>
    <t>=D1376</t>
  </si>
  <si>
    <t>="""NAV Direct"",""CRONUS JetCorp USA"",""5407"",""1"",""Released"",""2"",""MR100719"",""3"",""30000"",""4"",""30000"""</t>
  </si>
  <si>
    <t>=B1377</t>
  </si>
  <si>
    <t>=C1377</t>
  </si>
  <si>
    <t>=D1377</t>
  </si>
  <si>
    <t>="""NAV Direct"",""CRONUS JetCorp USA"",""5407"",""1"",""Released"",""2"",""MR100719"",""3"",""30000"",""4"",""40000"""</t>
  </si>
  <si>
    <t>=B1378</t>
  </si>
  <si>
    <t>=C1378</t>
  </si>
  <si>
    <t>=D1378</t>
  </si>
  <si>
    <t>="""NAV Direct"",""CRONUS JetCorp USA"",""5407"",""1"",""Released"",""2"",""MR100719"",""3"",""30000"",""4"",""50000"""</t>
  </si>
  <si>
    <t>=B1380</t>
  </si>
  <si>
    <t>=C1380</t>
  </si>
  <si>
    <t>="@@"&amp;NF(E1381,"Line No.")</t>
  </si>
  <si>
    <t>="""NAV Direct"",""CRONUS JetCorp USA"",""5406"",""1"",""Released"",""2"",""MR100719"",""3"",""40000"""</t>
  </si>
  <si>
    <t>=NF(E1381,"Item No.")</t>
  </si>
  <si>
    <t>=NF(E1381,"Description")</t>
  </si>
  <si>
    <t>=NF(E1381,"Quantity")</t>
  </si>
  <si>
    <t>=NF(E1381,"Unit of Measure Code")</t>
  </si>
  <si>
    <t>=NF(E1381,"Remaining Quantity")</t>
  </si>
  <si>
    <t>=B1381</t>
  </si>
  <si>
    <t>=C1381</t>
  </si>
  <si>
    <t>=D1381</t>
  </si>
  <si>
    <t>=NL("Rows",IF(B1382="@@",{""},"Prod. Order Component"),,"Prod. Order Line No.",D1382,"Status",B1382,"Prod. Order No.",C1382)</t>
  </si>
  <si>
    <t>=B1382</t>
  </si>
  <si>
    <t>=C1382</t>
  </si>
  <si>
    <t>=D1382</t>
  </si>
  <si>
    <t>="""NAV Direct"",""CRONUS JetCorp USA"",""5407"",""1"",""Released"",""2"",""MR100719"",""3"",""40000"",""4"",""20000"""</t>
  </si>
  <si>
    <t>=B1383</t>
  </si>
  <si>
    <t>=C1383</t>
  </si>
  <si>
    <t>=D1383</t>
  </si>
  <si>
    <t>="""NAV Direct"",""CRONUS JetCorp USA"",""5407"",""1"",""Released"",""2"",""MR100719"",""3"",""40000"",""4"",""30000"""</t>
  </si>
  <si>
    <t>="@@"&amp;NF(E1386,"Status")</t>
  </si>
  <si>
    <t>="@@"&amp;NF(E1386,"No.")</t>
  </si>
  <si>
    <t>="""NAV Direct"",""CRONUS JetCorp USA"",""5405"",""1"",""Released"",""2"",""MR100722"""</t>
  </si>
  <si>
    <t>=NF(E1386,"No.")</t>
  </si>
  <si>
    <t>=NF(E1386,"Due Date")</t>
  </si>
  <si>
    <t>=B1386</t>
  </si>
  <si>
    <t>=C1386</t>
  </si>
  <si>
    <t>="@@"&amp;NF(E1387,"Line No.")</t>
  </si>
  <si>
    <t>=NL("Rows=3",IF(B1387="@@",{""},"Prod. Order Line"),,"Status",B1387,"Prod. Order No.",C1387,"Link=",F1387)</t>
  </si>
  <si>
    <t>=NF(E1387,"Item No.")</t>
  </si>
  <si>
    <t>=NF(E1387,"Description")</t>
  </si>
  <si>
    <t>=NF(E1387,"Quantity")</t>
  </si>
  <si>
    <t>=NF(E1387,"Unit of Measure Code")</t>
  </si>
  <si>
    <t>=NF(E1387,"Remaining Quantity")</t>
  </si>
  <si>
    <t>=B1387</t>
  </si>
  <si>
    <t>=C1387</t>
  </si>
  <si>
    <t>=D1387</t>
  </si>
  <si>
    <t>=NL("Rows",IF(B1388="@@",{""},"Prod. Order Component"),,"Prod. Order Line No.",D1388,"Status",B1388,"Prod. Order No.",C1388)</t>
  </si>
  <si>
    <t>=B1388</t>
  </si>
  <si>
    <t>=C1388</t>
  </si>
  <si>
    <t>=D1388</t>
  </si>
  <si>
    <t>="""NAV Direct"",""CRONUS JetCorp USA"",""5407"",""1"",""Released"",""2"",""MR100722"",""3"",""10000"",""4"",""20000"""</t>
  </si>
  <si>
    <t>=B1389</t>
  </si>
  <si>
    <t>=C1389</t>
  </si>
  <si>
    <t>=D1389</t>
  </si>
  <si>
    <t>="""NAV Direct"",""CRONUS JetCorp USA"",""5407"",""1"",""Released"",""2"",""MR100722"",""3"",""10000"",""4"",""30000"""</t>
  </si>
  <si>
    <t>=B1390</t>
  </si>
  <si>
    <t>=C1390</t>
  </si>
  <si>
    <t>=D1390</t>
  </si>
  <si>
    <t>="""NAV Direct"",""CRONUS JetCorp USA"",""5407"",""1"",""Released"",""2"",""MR100722"",""3"",""10000"",""4"",""40000"""</t>
  </si>
  <si>
    <t>=B1391</t>
  </si>
  <si>
    <t>=C1391</t>
  </si>
  <si>
    <t>=D1391</t>
  </si>
  <si>
    <t>="""NAV Direct"",""CRONUS JetCorp USA"",""5407"",""1"",""Released"",""2"",""MR100722"",""3"",""10000"",""4"",""50000"""</t>
  </si>
  <si>
    <t>=B1392</t>
  </si>
  <si>
    <t>=C1392</t>
  </si>
  <si>
    <t>=D1392</t>
  </si>
  <si>
    <t>="""NAV Direct"",""CRONUS JetCorp USA"",""5407"",""1"",""Released"",""2"",""MR100722"",""3"",""10000"",""4"",""60000"""</t>
  </si>
  <si>
    <t>=B1394</t>
  </si>
  <si>
    <t>=C1394</t>
  </si>
  <si>
    <t>="@@"&amp;NF(E1395,"Line No.")</t>
  </si>
  <si>
    <t>="""NAV Direct"",""CRONUS JetCorp USA"",""5406"",""1"",""Released"",""2"",""MR100722"",""3"",""20000"""</t>
  </si>
  <si>
    <t>=NF(E1395,"Item No.")</t>
  </si>
  <si>
    <t>=NF(E1395,"Description")</t>
  </si>
  <si>
    <t>=NF(E1395,"Quantity")</t>
  </si>
  <si>
    <t>=NF(E1395,"Unit of Measure Code")</t>
  </si>
  <si>
    <t>=NF(E1395,"Remaining Quantity")</t>
  </si>
  <si>
    <t>=B1395</t>
  </si>
  <si>
    <t>=C1395</t>
  </si>
  <si>
    <t>=D1395</t>
  </si>
  <si>
    <t>=NL("Rows",IF(B1396="@@",{""},"Prod. Order Component"),,"Prod. Order Line No.",D1396,"Status",B1396,"Prod. Order No.",C1396)</t>
  </si>
  <si>
    <t>=B1396</t>
  </si>
  <si>
    <t>=C1396</t>
  </si>
  <si>
    <t>=D1396</t>
  </si>
  <si>
    <t>="""NAV Direct"",""CRONUS JetCorp USA"",""5407"",""1"",""Released"",""2"",""MR100722"",""3"",""20000"",""4"",""20000"""</t>
  </si>
  <si>
    <t>=B1397</t>
  </si>
  <si>
    <t>=C1397</t>
  </si>
  <si>
    <t>=D1397</t>
  </si>
  <si>
    <t>="""NAV Direct"",""CRONUS JetCorp USA"",""5407"",""1"",""Released"",""2"",""MR100722"",""3"",""20000"",""4"",""30000"""</t>
  </si>
  <si>
    <t>=B1398</t>
  </si>
  <si>
    <t>=C1398</t>
  </si>
  <si>
    <t>=D1398</t>
  </si>
  <si>
    <t>="""NAV Direct"",""CRONUS JetCorp USA"",""5407"",""1"",""Released"",""2"",""MR100722"",""3"",""20000"",""4"",""40000"""</t>
  </si>
  <si>
    <t>=B1399</t>
  </si>
  <si>
    <t>=C1399</t>
  </si>
  <si>
    <t>=D1399</t>
  </si>
  <si>
    <t>="""NAV Direct"",""CRONUS JetCorp USA"",""5407"",""1"",""Released"",""2"",""MR100722"",""3"",""20000"",""4"",""50000"""</t>
  </si>
  <si>
    <t>=B1401</t>
  </si>
  <si>
    <t>=C1401</t>
  </si>
  <si>
    <t>="@@"&amp;NF(E1402,"Line No.")</t>
  </si>
  <si>
    <t>="""NAV Direct"",""CRONUS JetCorp USA"",""5406"",""1"",""Released"",""2"",""MR100722"",""3"",""30000"""</t>
  </si>
  <si>
    <t>=NF(E1402,"Item No.")</t>
  </si>
  <si>
    <t>=NF(E1402,"Description")</t>
  </si>
  <si>
    <t>=NF(E1402,"Quantity")</t>
  </si>
  <si>
    <t>=NF(E1402,"Unit of Measure Code")</t>
  </si>
  <si>
    <t>=NF(E1402,"Remaining Quantity")</t>
  </si>
  <si>
    <t>=B1402</t>
  </si>
  <si>
    <t>=C1402</t>
  </si>
  <si>
    <t>=D1402</t>
  </si>
  <si>
    <t>=NL("Rows",IF(B1403="@@",{""},"Prod. Order Component"),,"Prod. Order Line No.",D1403,"Status",B1403,"Prod. Order No.",C1403)</t>
  </si>
  <si>
    <t>=B1403</t>
  </si>
  <si>
    <t>=C1403</t>
  </si>
  <si>
    <t>=D1403</t>
  </si>
  <si>
    <t>="""NAV Direct"",""CRONUS JetCorp USA"",""5407"",""1"",""Released"",""2"",""MR100722"",""3"",""30000"",""4"",""20000"""</t>
  </si>
  <si>
    <t>=B1404</t>
  </si>
  <si>
    <t>=C1404</t>
  </si>
  <si>
    <t>=D1404</t>
  </si>
  <si>
    <t>="""NAV Direct"",""CRONUS JetCorp USA"",""5407"",""1"",""Released"",""2"",""MR100722"",""3"",""30000"",""4"",""30000"""</t>
  </si>
  <si>
    <t>="@@"&amp;NF(E1407,"Status")</t>
  </si>
  <si>
    <t>="@@"&amp;NF(E1407,"No.")</t>
  </si>
  <si>
    <t>="""NAV Direct"",""CRONUS JetCorp USA"",""5405"",""1"",""Released"",""2"",""MR100725"""</t>
  </si>
  <si>
    <t>=NF(E1407,"No.")</t>
  </si>
  <si>
    <t>=NF(E1407,"Due Date")</t>
  </si>
  <si>
    <t>=B1407</t>
  </si>
  <si>
    <t>=C1407</t>
  </si>
  <si>
    <t>="@@"&amp;NF(E1408,"Line No.")</t>
  </si>
  <si>
    <t>=NL("Rows=3",IF(B1408="@@",{""},"Prod. Order Line"),,"Status",B1408,"Prod. Order No.",C1408,"Link=",F1408)</t>
  </si>
  <si>
    <t>=NF(E1408,"Item No.")</t>
  </si>
  <si>
    <t>=NF(E1408,"Description")</t>
  </si>
  <si>
    <t>=NF(E1408,"Quantity")</t>
  </si>
  <si>
    <t>=NF(E1408,"Unit of Measure Code")</t>
  </si>
  <si>
    <t>=NF(E1408,"Remaining Quantity")</t>
  </si>
  <si>
    <t>=B1408</t>
  </si>
  <si>
    <t>=C1408</t>
  </si>
  <si>
    <t>=D1408</t>
  </si>
  <si>
    <t>=NL("Rows",IF(B1409="@@",{""},"Prod. Order Component"),,"Prod. Order Line No.",D1409,"Status",B1409,"Prod. Order No.",C1409)</t>
  </si>
  <si>
    <t>=B1409</t>
  </si>
  <si>
    <t>=C1409</t>
  </si>
  <si>
    <t>=D1409</t>
  </si>
  <si>
    <t>="""NAV Direct"",""CRONUS JetCorp USA"",""5407"",""1"",""Released"",""2"",""MR100725"",""3"",""10000"",""4"",""20000"""</t>
  </si>
  <si>
    <t>=B1410</t>
  </si>
  <si>
    <t>=C1410</t>
  </si>
  <si>
    <t>=D1410</t>
  </si>
  <si>
    <t>="""NAV Direct"",""CRONUS JetCorp USA"",""5407"",""1"",""Released"",""2"",""MR100725"",""3"",""10000"",""4"",""30000"""</t>
  </si>
  <si>
    <t>=B1411</t>
  </si>
  <si>
    <t>=C1411</t>
  </si>
  <si>
    <t>=D1411</t>
  </si>
  <si>
    <t>="""NAV Direct"",""CRONUS JetCorp USA"",""5407"",""1"",""Released"",""2"",""MR100725"",""3"",""10000"",""4"",""40000"""</t>
  </si>
  <si>
    <t>=B1412</t>
  </si>
  <si>
    <t>=C1412</t>
  </si>
  <si>
    <t>=D1412</t>
  </si>
  <si>
    <t>="""NAV Direct"",""CRONUS JetCorp USA"",""5407"",""1"",""Released"",""2"",""MR100725"",""3"",""10000"",""4"",""50000"""</t>
  </si>
  <si>
    <t>=B1413</t>
  </si>
  <si>
    <t>=C1413</t>
  </si>
  <si>
    <t>=D1413</t>
  </si>
  <si>
    <t>="""NAV Direct"",""CRONUS JetCorp USA"",""5407"",""1"",""Released"",""2"",""MR100725"",""3"",""10000"",""4"",""60000"""</t>
  </si>
  <si>
    <t>=B1415</t>
  </si>
  <si>
    <t>=C1415</t>
  </si>
  <si>
    <t>="@@"&amp;NF(E1416,"Line No.")</t>
  </si>
  <si>
    <t>="""NAV Direct"",""CRONUS JetCorp USA"",""5406"",""1"",""Released"",""2"",""MR100725"",""3"",""20000"""</t>
  </si>
  <si>
    <t>=NF(E1416,"Item No.")</t>
  </si>
  <si>
    <t>=NF(E1416,"Description")</t>
  </si>
  <si>
    <t>=NF(E1416,"Quantity")</t>
  </si>
  <si>
    <t>=NF(E1416,"Unit of Measure Code")</t>
  </si>
  <si>
    <t>=NF(E1416,"Remaining Quantity")</t>
  </si>
  <si>
    <t>=B1416</t>
  </si>
  <si>
    <t>=C1416</t>
  </si>
  <si>
    <t>=D1416</t>
  </si>
  <si>
    <t>=NL("Rows",IF(B1417="@@",{""},"Prod. Order Component"),,"Prod. Order Line No.",D1417,"Status",B1417,"Prod. Order No.",C1417)</t>
  </si>
  <si>
    <t>=B1417</t>
  </si>
  <si>
    <t>=C1417</t>
  </si>
  <si>
    <t>=D1417</t>
  </si>
  <si>
    <t>="""NAV Direct"",""CRONUS JetCorp USA"",""5407"",""1"",""Released"",""2"",""MR100725"",""3"",""20000"",""4"",""20000"""</t>
  </si>
  <si>
    <t>=B1418</t>
  </si>
  <si>
    <t>=C1418</t>
  </si>
  <si>
    <t>=D1418</t>
  </si>
  <si>
    <t>="""NAV Direct"",""CRONUS JetCorp USA"",""5407"",""1"",""Released"",""2"",""MR100725"",""3"",""20000"",""4"",""30000"""</t>
  </si>
  <si>
    <t>=B1419</t>
  </si>
  <si>
    <t>=C1419</t>
  </si>
  <si>
    <t>=D1419</t>
  </si>
  <si>
    <t>="""NAV Direct"",""CRONUS JetCorp USA"",""5407"",""1"",""Released"",""2"",""MR100725"",""3"",""20000"",""4"",""40000"""</t>
  </si>
  <si>
    <t>=B1420</t>
  </si>
  <si>
    <t>=C1420</t>
  </si>
  <si>
    <t>=D1420</t>
  </si>
  <si>
    <t>="""NAV Direct"",""CRONUS JetCorp USA"",""5407"",""1"",""Released"",""2"",""MR100725"",""3"",""20000"",""4"",""50000"""</t>
  </si>
  <si>
    <t>=B1422</t>
  </si>
  <si>
    <t>=C1422</t>
  </si>
  <si>
    <t>="@@"&amp;NF(E1423,"Line No.")</t>
  </si>
  <si>
    <t>="""NAV Direct"",""CRONUS JetCorp USA"",""5406"",""1"",""Released"",""2"",""MR100725"",""3"",""30000"""</t>
  </si>
  <si>
    <t>=NF(E1423,"Item No.")</t>
  </si>
  <si>
    <t>=NF(E1423,"Description")</t>
  </si>
  <si>
    <t>=NF(E1423,"Quantity")</t>
  </si>
  <si>
    <t>=NF(E1423,"Unit of Measure Code")</t>
  </si>
  <si>
    <t>=NF(E1423,"Remaining Quantity")</t>
  </si>
  <si>
    <t>=B1423</t>
  </si>
  <si>
    <t>=C1423</t>
  </si>
  <si>
    <t>=D1423</t>
  </si>
  <si>
    <t>=NL("Rows",IF(B1424="@@",{""},"Prod. Order Component"),,"Prod. Order Line No.",D1424,"Status",B1424,"Prod. Order No.",C1424)</t>
  </si>
  <si>
    <t>=B1424</t>
  </si>
  <si>
    <t>=C1424</t>
  </si>
  <si>
    <t>=D1424</t>
  </si>
  <si>
    <t>="""NAV Direct"",""CRONUS JetCorp USA"",""5407"",""1"",""Released"",""2"",""MR100725"",""3"",""30000"",""4"",""20000"""</t>
  </si>
  <si>
    <t>=B1425</t>
  </si>
  <si>
    <t>=C1425</t>
  </si>
  <si>
    <t>=D1425</t>
  </si>
  <si>
    <t>="""NAV Direct"",""CRONUS JetCorp USA"",""5407"",""1"",""Released"",""2"",""MR100725"",""3"",""30000"",""4"",""30000"""</t>
  </si>
  <si>
    <t>=B1426</t>
  </si>
  <si>
    <t>=C1426</t>
  </si>
  <si>
    <t>=D1426</t>
  </si>
  <si>
    <t>="""NAV Direct"",""CRONUS JetCorp USA"",""5407"",""1"",""Released"",""2"",""MR100725"",""3"",""30000"",""4"",""40000"""</t>
  </si>
  <si>
    <t>=B1427</t>
  </si>
  <si>
    <t>=C1427</t>
  </si>
  <si>
    <t>=D1427</t>
  </si>
  <si>
    <t>="""NAV Direct"",""CRONUS JetCorp USA"",""5407"",""1"",""Released"",""2"",""MR100725"",""3"",""30000"",""4"",""50000"""</t>
  </si>
  <si>
    <t>=B1428</t>
  </si>
  <si>
    <t>=C1428</t>
  </si>
  <si>
    <t>=D1428</t>
  </si>
  <si>
    <t>="""NAV Direct"",""CRONUS JetCorp USA"",""5407"",""1"",""Released"",""2"",""MR100725"",""3"",""30000"",""4"",""60000"""</t>
  </si>
  <si>
    <t>="@@"&amp;NF(E1431,"Status")</t>
  </si>
  <si>
    <t>="@@"&amp;NF(E1431,"No.")</t>
  </si>
  <si>
    <t>="""NAV Direct"",""CRONUS JetCorp USA"",""5405"",""1"",""Released"",""2"",""MR100720"""</t>
  </si>
  <si>
    <t>=NF(E1431,"No.")</t>
  </si>
  <si>
    <t>=NF(E1431,"Due Date")</t>
  </si>
  <si>
    <t>=B1431</t>
  </si>
  <si>
    <t>=C1431</t>
  </si>
  <si>
    <t>="@@"&amp;NF(E1432,"Line No.")</t>
  </si>
  <si>
    <t>=NL("Rows=3",IF(B1432="@@",{""},"Prod. Order Line"),,"Status",B1432,"Prod. Order No.",C1432,"Link=",F1432)</t>
  </si>
  <si>
    <t>=NF(E1432,"Item No.")</t>
  </si>
  <si>
    <t>=NF(E1432,"Description")</t>
  </si>
  <si>
    <t>=NF(E1432,"Quantity")</t>
  </si>
  <si>
    <t>=NF(E1432,"Unit of Measure Code")</t>
  </si>
  <si>
    <t>=NF(E1432,"Remaining Quantity")</t>
  </si>
  <si>
    <t>=B1432</t>
  </si>
  <si>
    <t>=C1432</t>
  </si>
  <si>
    <t>=D1432</t>
  </si>
  <si>
    <t>=NL("Rows",IF(B1433="@@",{""},"Prod. Order Component"),,"Prod. Order Line No.",D1433,"Status",B1433,"Prod. Order No.",C1433)</t>
  </si>
  <si>
    <t>=B1433</t>
  </si>
  <si>
    <t>=C1433</t>
  </si>
  <si>
    <t>=D1433</t>
  </si>
  <si>
    <t>="""NAV Direct"",""CRONUS JetCorp USA"",""5407"",""1"",""Released"",""2"",""MR100720"",""3"",""10000"",""4"",""20000"""</t>
  </si>
  <si>
    <t>=B1434</t>
  </si>
  <si>
    <t>=C1434</t>
  </si>
  <si>
    <t>=D1434</t>
  </si>
  <si>
    <t>="""NAV Direct"",""CRONUS JetCorp USA"",""5407"",""1"",""Released"",""2"",""MR100720"",""3"",""10000"",""4"",""30000"""</t>
  </si>
  <si>
    <t>=B1435</t>
  </si>
  <si>
    <t>=C1435</t>
  </si>
  <si>
    <t>=D1435</t>
  </si>
  <si>
    <t>="""NAV Direct"",""CRONUS JetCorp USA"",""5407"",""1"",""Released"",""2"",""MR100720"",""3"",""10000"",""4"",""40000"""</t>
  </si>
  <si>
    <t>=B1436</t>
  </si>
  <si>
    <t>=C1436</t>
  </si>
  <si>
    <t>=D1436</t>
  </si>
  <si>
    <t>="""NAV Direct"",""CRONUS JetCorp USA"",""5407"",""1"",""Released"",""2"",""MR100720"",""3"",""10000"",""4"",""50000"""</t>
  </si>
  <si>
    <t>=B1437</t>
  </si>
  <si>
    <t>=C1437</t>
  </si>
  <si>
    <t>=D1437</t>
  </si>
  <si>
    <t>="""NAV Direct"",""CRONUS JetCorp USA"",""5407"",""1"",""Released"",""2"",""MR100720"",""3"",""10000"",""4"",""60000"""</t>
  </si>
  <si>
    <t>=B1439</t>
  </si>
  <si>
    <t>=C1439</t>
  </si>
  <si>
    <t>="@@"&amp;NF(E1440,"Line No.")</t>
  </si>
  <si>
    <t>="""NAV Direct"",""CRONUS JetCorp USA"",""5406"",""1"",""Released"",""2"",""MR100720"",""3"",""20000"""</t>
  </si>
  <si>
    <t>=NF(E1440,"Item No.")</t>
  </si>
  <si>
    <t>=NF(E1440,"Description")</t>
  </si>
  <si>
    <t>=NF(E1440,"Quantity")</t>
  </si>
  <si>
    <t>=NF(E1440,"Unit of Measure Code")</t>
  </si>
  <si>
    <t>=NF(E1440,"Remaining Quantity")</t>
  </si>
  <si>
    <t>=B1440</t>
  </si>
  <si>
    <t>=C1440</t>
  </si>
  <si>
    <t>=D1440</t>
  </si>
  <si>
    <t>=NL("Rows",IF(B1441="@@",{""},"Prod. Order Component"),,"Prod. Order Line No.",D1441,"Status",B1441,"Prod. Order No.",C1441)</t>
  </si>
  <si>
    <t>=B1441</t>
  </si>
  <si>
    <t>=C1441</t>
  </si>
  <si>
    <t>=D1441</t>
  </si>
  <si>
    <t>="""NAV Direct"",""CRONUS JetCorp USA"",""5407"",""1"",""Released"",""2"",""MR100720"",""3"",""20000"",""4"",""20000"""</t>
  </si>
  <si>
    <t>=B1442</t>
  </si>
  <si>
    <t>=C1442</t>
  </si>
  <si>
    <t>=D1442</t>
  </si>
  <si>
    <t>="""NAV Direct"",""CRONUS JetCorp USA"",""5407"",""1"",""Released"",""2"",""MR100720"",""3"",""20000"",""4"",""30000"""</t>
  </si>
  <si>
    <t>=B1443</t>
  </si>
  <si>
    <t>=C1443</t>
  </si>
  <si>
    <t>=D1443</t>
  </si>
  <si>
    <t>="""NAV Direct"",""CRONUS JetCorp USA"",""5407"",""1"",""Released"",""2"",""MR100720"",""3"",""20000"",""4"",""40000"""</t>
  </si>
  <si>
    <t>=B1444</t>
  </si>
  <si>
    <t>=C1444</t>
  </si>
  <si>
    <t>=D1444</t>
  </si>
  <si>
    <t>="""NAV Direct"",""CRONUS JetCorp USA"",""5407"",""1"",""Released"",""2"",""MR100720"",""3"",""20000"",""4"",""50000"""</t>
  </si>
  <si>
    <t>=B1445</t>
  </si>
  <si>
    <t>=C1445</t>
  </si>
  <si>
    <t>=D1445</t>
  </si>
  <si>
    <t>="""NAV Direct"",""CRONUS JetCorp USA"",""5407"",""1"",""Released"",""2"",""MR100720"",""3"",""20000"",""4"",""60000"""</t>
  </si>
  <si>
    <t>="@@"&amp;NF(E1448,"Status")</t>
  </si>
  <si>
    <t>="@@"&amp;NF(E1448,"No.")</t>
  </si>
  <si>
    <t>="""NAV Direct"",""CRONUS JetCorp USA"",""5405"",""1"",""Released"",""2"",""MR100721"""</t>
  </si>
  <si>
    <t>=NF(E1448,"No.")</t>
  </si>
  <si>
    <t>=NF(E1448,"Due Date")</t>
  </si>
  <si>
    <t>=B1448</t>
  </si>
  <si>
    <t>=C1448</t>
  </si>
  <si>
    <t>="@@"&amp;NF(E1449,"Line No.")</t>
  </si>
  <si>
    <t>=NL("Rows=3",IF(B1449="@@",{""},"Prod. Order Line"),,"Status",B1449,"Prod. Order No.",C1449,"Link=",F1449)</t>
  </si>
  <si>
    <t>=NF(E1449,"Item No.")</t>
  </si>
  <si>
    <t>=NF(E1449,"Description")</t>
  </si>
  <si>
    <t>=NF(E1449,"Quantity")</t>
  </si>
  <si>
    <t>=NF(E1449,"Unit of Measure Code")</t>
  </si>
  <si>
    <t>=NF(E1449,"Remaining Quantity")</t>
  </si>
  <si>
    <t>=B1449</t>
  </si>
  <si>
    <t>=C1449</t>
  </si>
  <si>
    <t>=D1449</t>
  </si>
  <si>
    <t>=NL("Rows",IF(B1450="@@",{""},"Prod. Order Component"),,"Prod. Order Line No.",D1450,"Status",B1450,"Prod. Order No.",C1450)</t>
  </si>
  <si>
    <t>=B1450</t>
  </si>
  <si>
    <t>=C1450</t>
  </si>
  <si>
    <t>=D1450</t>
  </si>
  <si>
    <t>="""NAV Direct"",""CRONUS JetCorp USA"",""5407"",""1"",""Released"",""2"",""MR100721"",""3"",""10000"",""4"",""20000"""</t>
  </si>
  <si>
    <t>=B1451</t>
  </si>
  <si>
    <t>=C1451</t>
  </si>
  <si>
    <t>=D1451</t>
  </si>
  <si>
    <t>="""NAV Direct"",""CRONUS JetCorp USA"",""5407"",""1"",""Released"",""2"",""MR100721"",""3"",""10000"",""4"",""30000"""</t>
  </si>
  <si>
    <t>=B1452</t>
  </si>
  <si>
    <t>=C1452</t>
  </si>
  <si>
    <t>=D1452</t>
  </si>
  <si>
    <t>="""NAV Direct"",""CRONUS JetCorp USA"",""5407"",""1"",""Released"",""2"",""MR100721"",""3"",""10000"",""4"",""40000"""</t>
  </si>
  <si>
    <t>=B1453</t>
  </si>
  <si>
    <t>=C1453</t>
  </si>
  <si>
    <t>=D1453</t>
  </si>
  <si>
    <t>="""NAV Direct"",""CRONUS JetCorp USA"",""5407"",""1"",""Released"",""2"",""MR100721"",""3"",""10000"",""4"",""50000"""</t>
  </si>
  <si>
    <t>=B1454</t>
  </si>
  <si>
    <t>=C1454</t>
  </si>
  <si>
    <t>=D1454</t>
  </si>
  <si>
    <t>="""NAV Direct"",""CRONUS JetCorp USA"",""5407"",""1"",""Released"",""2"",""MR100721"",""3"",""10000"",""4"",""60000"""</t>
  </si>
  <si>
    <t>=B1456</t>
  </si>
  <si>
    <t>=C1456</t>
  </si>
  <si>
    <t>="@@"&amp;NF(E1457,"Line No.")</t>
  </si>
  <si>
    <t>="""NAV Direct"",""CRONUS JetCorp USA"",""5406"",""1"",""Released"",""2"",""MR100721"",""3"",""20000"""</t>
  </si>
  <si>
    <t>=NF(E1457,"Item No.")</t>
  </si>
  <si>
    <t>=NF(E1457,"Description")</t>
  </si>
  <si>
    <t>=NF(E1457,"Quantity")</t>
  </si>
  <si>
    <t>=NF(E1457,"Unit of Measure Code")</t>
  </si>
  <si>
    <t>=NF(E1457,"Remaining Quantity")</t>
  </si>
  <si>
    <t>=B1457</t>
  </si>
  <si>
    <t>=C1457</t>
  </si>
  <si>
    <t>=D1457</t>
  </si>
  <si>
    <t>=NL("Rows",IF(B1458="@@",{""},"Prod. Order Component"),,"Prod. Order Line No.",D1458,"Status",B1458,"Prod. Order No.",C1458)</t>
  </si>
  <si>
    <t>=B1458</t>
  </si>
  <si>
    <t>=C1458</t>
  </si>
  <si>
    <t>=D1458</t>
  </si>
  <si>
    <t>="""NAV Direct"",""CRONUS JetCorp USA"",""5407"",""1"",""Released"",""2"",""MR100721"",""3"",""20000"",""4"",""20000"""</t>
  </si>
  <si>
    <t>=B1459</t>
  </si>
  <si>
    <t>=C1459</t>
  </si>
  <si>
    <t>=D1459</t>
  </si>
  <si>
    <t>="""NAV Direct"",""CRONUS JetCorp USA"",""5407"",""1"",""Released"",""2"",""MR100721"",""3"",""20000"",""4"",""30000"""</t>
  </si>
  <si>
    <t>=B1460</t>
  </si>
  <si>
    <t>=C1460</t>
  </si>
  <si>
    <t>=D1460</t>
  </si>
  <si>
    <t>="""NAV Direct"",""CRONUS JetCorp USA"",""5407"",""1"",""Released"",""2"",""MR100721"",""3"",""20000"",""4"",""40000"""</t>
  </si>
  <si>
    <t>=B1461</t>
  </si>
  <si>
    <t>=C1461</t>
  </si>
  <si>
    <t>=D1461</t>
  </si>
  <si>
    <t>="""NAV Direct"",""CRONUS JetCorp USA"",""5407"",""1"",""Released"",""2"",""MR100721"",""3"",""20000"",""4"",""50000"""</t>
  </si>
  <si>
    <t>=B1462</t>
  </si>
  <si>
    <t>=C1462</t>
  </si>
  <si>
    <t>=D1462</t>
  </si>
  <si>
    <t>="""NAV Direct"",""CRONUS JetCorp USA"",""5407"",""1"",""Released"",""2"",""MR100721"",""3"",""20000"",""4"",""60000"""</t>
  </si>
  <si>
    <t>="@@"&amp;NF(E1465,"Status")</t>
  </si>
  <si>
    <t>="@@"&amp;NF(E1465,"No.")</t>
  </si>
  <si>
    <t>="""NAV Direct"",""CRONUS JetCorp USA"",""5405"",""1"",""Released"",""2"",""MR100724"""</t>
  </si>
  <si>
    <t>=NF(E1465,"No.")</t>
  </si>
  <si>
    <t>=NF(E1465,"Due Date")</t>
  </si>
  <si>
    <t>=B1465</t>
  </si>
  <si>
    <t>=C1465</t>
  </si>
  <si>
    <t>="@@"&amp;NF(E1466,"Line No.")</t>
  </si>
  <si>
    <t>=NL("Rows=3",IF(B1466="@@",{""},"Prod. Order Line"),,"Status",B1466,"Prod. Order No.",C1466,"Link=",F1466)</t>
  </si>
  <si>
    <t>=NF(E1466,"Item No.")</t>
  </si>
  <si>
    <t>=NF(E1466,"Description")</t>
  </si>
  <si>
    <t>=NF(E1466,"Quantity")</t>
  </si>
  <si>
    <t>=NF(E1466,"Unit of Measure Code")</t>
  </si>
  <si>
    <t>=NF(E1466,"Remaining Quantity")</t>
  </si>
  <si>
    <t>=B1466</t>
  </si>
  <si>
    <t>=C1466</t>
  </si>
  <si>
    <t>=D1466</t>
  </si>
  <si>
    <t>=NL("Rows",IF(B1467="@@",{""},"Prod. Order Component"),,"Prod. Order Line No.",D1467,"Status",B1467,"Prod. Order No.",C1467)</t>
  </si>
  <si>
    <t>=B1467</t>
  </si>
  <si>
    <t>=C1467</t>
  </si>
  <si>
    <t>=D1467</t>
  </si>
  <si>
    <t>="""NAV Direct"",""CRONUS JetCorp USA"",""5407"",""1"",""Released"",""2"",""MR100724"",""3"",""10000"",""4"",""20000"""</t>
  </si>
  <si>
    <t>=B1468</t>
  </si>
  <si>
    <t>=C1468</t>
  </si>
  <si>
    <t>=D1468</t>
  </si>
  <si>
    <t>="""NAV Direct"",""CRONUS JetCorp USA"",""5407"",""1"",""Released"",""2"",""MR100724"",""3"",""10000"",""4"",""30000"""</t>
  </si>
  <si>
    <t>=B1469</t>
  </si>
  <si>
    <t>=C1469</t>
  </si>
  <si>
    <t>=D1469</t>
  </si>
  <si>
    <t>="""NAV Direct"",""CRONUS JetCorp USA"",""5407"",""1"",""Released"",""2"",""MR100724"",""3"",""10000"",""4"",""40000"""</t>
  </si>
  <si>
    <t>=B1470</t>
  </si>
  <si>
    <t>=C1470</t>
  </si>
  <si>
    <t>=D1470</t>
  </si>
  <si>
    <t>="""NAV Direct"",""CRONUS JetCorp USA"",""5407"",""1"",""Released"",""2"",""MR100724"",""3"",""10000"",""4"",""50000"""</t>
  </si>
  <si>
    <t>=B1471</t>
  </si>
  <si>
    <t>=C1471</t>
  </si>
  <si>
    <t>=D1471</t>
  </si>
  <si>
    <t>="""NAV Direct"",""CRONUS JetCorp USA"",""5407"",""1"",""Released"",""2"",""MR100724"",""3"",""10000"",""4"",""60000"""</t>
  </si>
  <si>
    <t>=B1473</t>
  </si>
  <si>
    <t>=C1473</t>
  </si>
  <si>
    <t>="@@"&amp;NF(E1474,"Line No.")</t>
  </si>
  <si>
    <t>="""NAV Direct"",""CRONUS JetCorp USA"",""5406"",""1"",""Released"",""2"",""MR100724"",""3"",""20000"""</t>
  </si>
  <si>
    <t>=NF(E1474,"Item No.")</t>
  </si>
  <si>
    <t>=NF(E1474,"Description")</t>
  </si>
  <si>
    <t>=NF(E1474,"Quantity")</t>
  </si>
  <si>
    <t>=NF(E1474,"Unit of Measure Code")</t>
  </si>
  <si>
    <t>=NF(E1474,"Remaining Quantity")</t>
  </si>
  <si>
    <t>=B1474</t>
  </si>
  <si>
    <t>=C1474</t>
  </si>
  <si>
    <t>=D1474</t>
  </si>
  <si>
    <t>=NL("Rows",IF(B1475="@@",{""},"Prod. Order Component"),,"Prod. Order Line No.",D1475,"Status",B1475,"Prod. Order No.",C1475)</t>
  </si>
  <si>
    <t>=B1475</t>
  </si>
  <si>
    <t>=C1475</t>
  </si>
  <si>
    <t>=D1475</t>
  </si>
  <si>
    <t>="""NAV Direct"",""CRONUS JetCorp USA"",""5407"",""1"",""Released"",""2"",""MR100724"",""3"",""20000"",""4"",""20000"""</t>
  </si>
  <si>
    <t>=B1476</t>
  </si>
  <si>
    <t>=C1476</t>
  </si>
  <si>
    <t>=D1476</t>
  </si>
  <si>
    <t>="""NAV Direct"",""CRONUS JetCorp USA"",""5407"",""1"",""Released"",""2"",""MR100724"",""3"",""20000"",""4"",""30000"""</t>
  </si>
  <si>
    <t>=B1477</t>
  </si>
  <si>
    <t>=C1477</t>
  </si>
  <si>
    <t>=D1477</t>
  </si>
  <si>
    <t>="""NAV Direct"",""CRONUS JetCorp USA"",""5407"",""1"",""Released"",""2"",""MR100724"",""3"",""20000"",""4"",""40000"""</t>
  </si>
  <si>
    <t>=B1478</t>
  </si>
  <si>
    <t>=C1478</t>
  </si>
  <si>
    <t>=D1478</t>
  </si>
  <si>
    <t>="""NAV Direct"",""CRONUS JetCorp USA"",""5407"",""1"",""Released"",""2"",""MR100724"",""3"",""20000"",""4"",""50000"""</t>
  </si>
  <si>
    <t>=B1479</t>
  </si>
  <si>
    <t>=C1479</t>
  </si>
  <si>
    <t>=D1479</t>
  </si>
  <si>
    <t>="""NAV Direct"",""CRONUS JetCorp USA"",""5407"",""1"",""Released"",""2"",""MR100724"",""3"",""20000"",""4"",""60000"""</t>
  </si>
  <si>
    <t>="@@"&amp;NF(E1482,"Status")</t>
  </si>
  <si>
    <t>="@@"&amp;NF(E1482,"No.")</t>
  </si>
  <si>
    <t>="""NAV Direct"",""CRONUS JetCorp USA"",""5405"",""1"",""Released"",""2"",""MR100731"""</t>
  </si>
  <si>
    <t>=NF(E1482,"No.")</t>
  </si>
  <si>
    <t>=NF(E1482,"Due Date")</t>
  </si>
  <si>
    <t>=B1482</t>
  </si>
  <si>
    <t>=C1482</t>
  </si>
  <si>
    <t>="@@"&amp;NF(E1483,"Line No.")</t>
  </si>
  <si>
    <t>=NL("Rows=3",IF(B1483="@@",{""},"Prod. Order Line"),,"Status",B1483,"Prod. Order No.",C1483,"Link=",F1483)</t>
  </si>
  <si>
    <t>=NF(E1483,"Item No.")</t>
  </si>
  <si>
    <t>=NF(E1483,"Description")</t>
  </si>
  <si>
    <t>=NF(E1483,"Quantity")</t>
  </si>
  <si>
    <t>=NF(E1483,"Unit of Measure Code")</t>
  </si>
  <si>
    <t>=NF(E1483,"Remaining Quantity")</t>
  </si>
  <si>
    <t>=B1483</t>
  </si>
  <si>
    <t>=C1483</t>
  </si>
  <si>
    <t>=D1483</t>
  </si>
  <si>
    <t>=NL("Rows",IF(B1484="@@",{""},"Prod. Order Component"),,"Prod. Order Line No.",D1484,"Status",B1484,"Prod. Order No.",C1484)</t>
  </si>
  <si>
    <t>=B1484</t>
  </si>
  <si>
    <t>=C1484</t>
  </si>
  <si>
    <t>=D1484</t>
  </si>
  <si>
    <t>="""NAV Direct"",""CRONUS JetCorp USA"",""5407"",""1"",""Released"",""2"",""MR100731"",""3"",""10000"",""4"",""20000"""</t>
  </si>
  <si>
    <t>=B1485</t>
  </si>
  <si>
    <t>=C1485</t>
  </si>
  <si>
    <t>=D1485</t>
  </si>
  <si>
    <t>="""NAV Direct"",""CRONUS JetCorp USA"",""5407"",""1"",""Released"",""2"",""MR100731"",""3"",""10000"",""4"",""30000"""</t>
  </si>
  <si>
    <t>="@@"&amp;NF(E1488,"Status")</t>
  </si>
  <si>
    <t>="@@"&amp;NF(E1488,"No.")</t>
  </si>
  <si>
    <t>="""NAV Direct"",""CRONUS JetCorp USA"",""5405"",""1"",""Released"",""2"",""MR100732"""</t>
  </si>
  <si>
    <t>=NF(E1488,"No.")</t>
  </si>
  <si>
    <t>=NF(E1488,"Due Date")</t>
  </si>
  <si>
    <t>=B1488</t>
  </si>
  <si>
    <t>=C1488</t>
  </si>
  <si>
    <t>="@@"&amp;NF(E1489,"Line No.")</t>
  </si>
  <si>
    <t>=NL("Rows=3",IF(B1489="@@",{""},"Prod. Order Line"),,"Status",B1489,"Prod. Order No.",C1489,"Link=",F1489)</t>
  </si>
  <si>
    <t>=NF(E1489,"Item No.")</t>
  </si>
  <si>
    <t>=NF(E1489,"Description")</t>
  </si>
  <si>
    <t>=NF(E1489,"Quantity")</t>
  </si>
  <si>
    <t>=NF(E1489,"Unit of Measure Code")</t>
  </si>
  <si>
    <t>=NF(E1489,"Remaining Quantity")</t>
  </si>
  <si>
    <t>=B1489</t>
  </si>
  <si>
    <t>=C1489</t>
  </si>
  <si>
    <t>=D1489</t>
  </si>
  <si>
    <t>=NL("Rows",IF(B1490="@@",{""},"Prod. Order Component"),,"Prod. Order Line No.",D1490,"Status",B1490,"Prod. Order No.",C1490)</t>
  </si>
  <si>
    <t>=B1490</t>
  </si>
  <si>
    <t>=C1490</t>
  </si>
  <si>
    <t>=D1490</t>
  </si>
  <si>
    <t>="""NAV Direct"",""CRONUS JetCorp USA"",""5407"",""1"",""Released"",""2"",""MR100732"",""3"",""10000"",""4"",""20000"""</t>
  </si>
  <si>
    <t>=B1491</t>
  </si>
  <si>
    <t>=C1491</t>
  </si>
  <si>
    <t>=D1491</t>
  </si>
  <si>
    <t>="""NAV Direct"",""CRONUS JetCorp USA"",""5407"",""1"",""Released"",""2"",""MR100732"",""3"",""10000"",""4"",""30000"""</t>
  </si>
  <si>
    <t>=B1492</t>
  </si>
  <si>
    <t>=C1492</t>
  </si>
  <si>
    <t>=D1492</t>
  </si>
  <si>
    <t>="""NAV Direct"",""CRONUS JetCorp USA"",""5407"",""1"",""Released"",""2"",""MR100732"",""3"",""10000"",""4"",""40000"""</t>
  </si>
  <si>
    <t>=B1493</t>
  </si>
  <si>
    <t>=C1493</t>
  </si>
  <si>
    <t>=D1493</t>
  </si>
  <si>
    <t>="""NAV Direct"",""CRONUS JetCorp USA"",""5407"",""1"",""Released"",""2"",""MR100732"",""3"",""10000"",""4"",""50000"""</t>
  </si>
  <si>
    <t>=B1495</t>
  </si>
  <si>
    <t>=C1495</t>
  </si>
  <si>
    <t>="@@"&amp;NF(E1496,"Line No.")</t>
  </si>
  <si>
    <t>="""NAV Direct"",""CRONUS JetCorp USA"",""5406"",""1"",""Released"",""2"",""MR100732"",""3"",""20000"""</t>
  </si>
  <si>
    <t>=NF(E1496,"Item No.")</t>
  </si>
  <si>
    <t>=NF(E1496,"Description")</t>
  </si>
  <si>
    <t>=NF(E1496,"Quantity")</t>
  </si>
  <si>
    <t>=NF(E1496,"Unit of Measure Code")</t>
  </si>
  <si>
    <t>=NF(E1496,"Remaining Quantity")</t>
  </si>
  <si>
    <t>=B1496</t>
  </si>
  <si>
    <t>=C1496</t>
  </si>
  <si>
    <t>=D1496</t>
  </si>
  <si>
    <t>=NL("Rows",IF(B1497="@@",{""},"Prod. Order Component"),,"Prod. Order Line No.",D1497,"Status",B1497,"Prod. Order No.",C1497)</t>
  </si>
  <si>
    <t>=B1497</t>
  </si>
  <si>
    <t>=C1497</t>
  </si>
  <si>
    <t>=D1497</t>
  </si>
  <si>
    <t>="""NAV Direct"",""CRONUS JetCorp USA"",""5407"",""1"",""Released"",""2"",""MR100732"",""3"",""20000"",""4"",""20000"""</t>
  </si>
  <si>
    <t>=B1498</t>
  </si>
  <si>
    <t>=C1498</t>
  </si>
  <si>
    <t>=D1498</t>
  </si>
  <si>
    <t>="""NAV Direct"",""CRONUS JetCorp USA"",""5407"",""1"",""Released"",""2"",""MR100732"",""3"",""20000"",""4"",""30000"""</t>
  </si>
  <si>
    <t>=B1499</t>
  </si>
  <si>
    <t>=C1499</t>
  </si>
  <si>
    <t>=D1499</t>
  </si>
  <si>
    <t>="""NAV Direct"",""CRONUS JetCorp USA"",""5407"",""1"",""Released"",""2"",""MR100732"",""3"",""20000"",""4"",""40000"""</t>
  </si>
  <si>
    <t>=B1500</t>
  </si>
  <si>
    <t>=C1500</t>
  </si>
  <si>
    <t>=D1500</t>
  </si>
  <si>
    <t>="""NAV Direct"",""CRONUS JetCorp USA"",""5407"",""1"",""Released"",""2"",""MR100732"",""3"",""20000"",""4"",""50000"""</t>
  </si>
  <si>
    <t>="@@"&amp;NF(E1503,"Status")</t>
  </si>
  <si>
    <t>="@@"&amp;NF(E1503,"No.")</t>
  </si>
  <si>
    <t>="""NAV Direct"",""CRONUS JetCorp USA"",""5405"",""1"",""Released"",""2"",""MR100727"""</t>
  </si>
  <si>
    <t>=NF(E1503,"No.")</t>
  </si>
  <si>
    <t>=NF(E1503,"Due Date")</t>
  </si>
  <si>
    <t>=B1503</t>
  </si>
  <si>
    <t>=C1503</t>
  </si>
  <si>
    <t>="@@"&amp;NF(E1504,"Line No.")</t>
  </si>
  <si>
    <t>=NL("Rows=3",IF(B1504="@@",{""},"Prod. Order Line"),,"Status",B1504,"Prod. Order No.",C1504,"Link=",F1504)</t>
  </si>
  <si>
    <t>=NF(E1504,"Item No.")</t>
  </si>
  <si>
    <t>=NF(E1504,"Description")</t>
  </si>
  <si>
    <t>=NF(E1504,"Quantity")</t>
  </si>
  <si>
    <t>=NF(E1504,"Unit of Measure Code")</t>
  </si>
  <si>
    <t>=NF(E1504,"Remaining Quantity")</t>
  </si>
  <si>
    <t>=B1504</t>
  </si>
  <si>
    <t>=C1504</t>
  </si>
  <si>
    <t>=D1504</t>
  </si>
  <si>
    <t>=NL("Rows",IF(B1505="@@",{""},"Prod. Order Component"),,"Prod. Order Line No.",D1505,"Status",B1505,"Prod. Order No.",C1505)</t>
  </si>
  <si>
    <t>=B1505</t>
  </si>
  <si>
    <t>=C1505</t>
  </si>
  <si>
    <t>=D1505</t>
  </si>
  <si>
    <t>="""NAV Direct"",""CRONUS JetCorp USA"",""5407"",""1"",""Released"",""2"",""MR100727"",""3"",""10000"",""4"",""20000"""</t>
  </si>
  <si>
    <t>=B1506</t>
  </si>
  <si>
    <t>=C1506</t>
  </si>
  <si>
    <t>=D1506</t>
  </si>
  <si>
    <t>="""NAV Direct"",""CRONUS JetCorp USA"",""5407"",""1"",""Released"",""2"",""MR100727"",""3"",""10000"",""4"",""30000"""</t>
  </si>
  <si>
    <t>=B1507</t>
  </si>
  <si>
    <t>=C1507</t>
  </si>
  <si>
    <t>=D1507</t>
  </si>
  <si>
    <t>="""NAV Direct"",""CRONUS JetCorp USA"",""5407"",""1"",""Released"",""2"",""MR100727"",""3"",""10000"",""4"",""40000"""</t>
  </si>
  <si>
    <t>=B1508</t>
  </si>
  <si>
    <t>=C1508</t>
  </si>
  <si>
    <t>=D1508</t>
  </si>
  <si>
    <t>="""NAV Direct"",""CRONUS JetCorp USA"",""5407"",""1"",""Released"",""2"",""MR100727"",""3"",""10000"",""4"",""50000"""</t>
  </si>
  <si>
    <t>=B1510</t>
  </si>
  <si>
    <t>=C1510</t>
  </si>
  <si>
    <t>="@@"&amp;NF(E1511,"Line No.")</t>
  </si>
  <si>
    <t>="""NAV Direct"",""CRONUS JetCorp USA"",""5406"",""1"",""Released"",""2"",""MR100727"",""3"",""20000"""</t>
  </si>
  <si>
    <t>=NF(E1511,"Item No.")</t>
  </si>
  <si>
    <t>=NF(E1511,"Description")</t>
  </si>
  <si>
    <t>=NF(E1511,"Quantity")</t>
  </si>
  <si>
    <t>=NF(E1511,"Unit of Measure Code")</t>
  </si>
  <si>
    <t>=NF(E1511,"Remaining Quantity")</t>
  </si>
  <si>
    <t>=B1511</t>
  </si>
  <si>
    <t>=C1511</t>
  </si>
  <si>
    <t>=D1511</t>
  </si>
  <si>
    <t>=NL("Rows",IF(B1512="@@",{""},"Prod. Order Component"),,"Prod. Order Line No.",D1512,"Status",B1512,"Prod. Order No.",C1512)</t>
  </si>
  <si>
    <t>=B1512</t>
  </si>
  <si>
    <t>=C1512</t>
  </si>
  <si>
    <t>=D1512</t>
  </si>
  <si>
    <t>="""NAV Direct"",""CRONUS JetCorp USA"",""5407"",""1"",""Released"",""2"",""MR100727"",""3"",""20000"",""4"",""20000"""</t>
  </si>
  <si>
    <t>=B1513</t>
  </si>
  <si>
    <t>=C1513</t>
  </si>
  <si>
    <t>=D1513</t>
  </si>
  <si>
    <t>="""NAV Direct"",""CRONUS JetCorp USA"",""5407"",""1"",""Released"",""2"",""MR100727"",""3"",""20000"",""4"",""30000"""</t>
  </si>
  <si>
    <t>=B1515</t>
  </si>
  <si>
    <t>=C1515</t>
  </si>
  <si>
    <t>="@@"&amp;NF(E1516,"Line No.")</t>
  </si>
  <si>
    <t>="""NAV Direct"",""CRONUS JetCorp USA"",""5406"",""1"",""Released"",""2"",""MR100727"",""3"",""30000"""</t>
  </si>
  <si>
    <t>=NF(E1516,"Item No.")</t>
  </si>
  <si>
    <t>=NF(E1516,"Description")</t>
  </si>
  <si>
    <t>=NF(E1516,"Quantity")</t>
  </si>
  <si>
    <t>=NF(E1516,"Unit of Measure Code")</t>
  </si>
  <si>
    <t>=NF(E1516,"Remaining Quantity")</t>
  </si>
  <si>
    <t>=B1516</t>
  </si>
  <si>
    <t>=C1516</t>
  </si>
  <si>
    <t>=D1516</t>
  </si>
  <si>
    <t>=NL("Rows",IF(B1517="@@",{""},"Prod. Order Component"),,"Prod. Order Line No.",D1517,"Status",B1517,"Prod. Order No.",C1517)</t>
  </si>
  <si>
    <t>=B1517</t>
  </si>
  <si>
    <t>=C1517</t>
  </si>
  <si>
    <t>=D1517</t>
  </si>
  <si>
    <t>="""NAV Direct"",""CRONUS JetCorp USA"",""5407"",""1"",""Released"",""2"",""MR100727"",""3"",""30000"",""4"",""20000"""</t>
  </si>
  <si>
    <t>=B1518</t>
  </si>
  <si>
    <t>=C1518</t>
  </si>
  <si>
    <t>=D1518</t>
  </si>
  <si>
    <t>="""NAV Direct"",""CRONUS JetCorp USA"",""5407"",""1"",""Released"",""2"",""MR100727"",""3"",""30000"",""4"",""30000"""</t>
  </si>
  <si>
    <t>=B1519</t>
  </si>
  <si>
    <t>=C1519</t>
  </si>
  <si>
    <t>=D1519</t>
  </si>
  <si>
    <t>="""NAV Direct"",""CRONUS JetCorp USA"",""5407"",""1"",""Released"",""2"",""MR100727"",""3"",""30000"",""4"",""40000"""</t>
  </si>
  <si>
    <t>=B1520</t>
  </si>
  <si>
    <t>=C1520</t>
  </si>
  <si>
    <t>=D1520</t>
  </si>
  <si>
    <t>="""NAV Direct"",""CRONUS JetCorp USA"",""5407"",""1"",""Released"",""2"",""MR100727"",""3"",""30000"",""4"",""50000"""</t>
  </si>
  <si>
    <t>=B1521</t>
  </si>
  <si>
    <t>=C1521</t>
  </si>
  <si>
    <t>=D1521</t>
  </si>
  <si>
    <t>="""NAV Direct"",""CRONUS JetCorp USA"",""5407"",""1"",""Released"",""2"",""MR100727"",""3"",""30000"",""4"",""60000"""</t>
  </si>
  <si>
    <t>="@@"&amp;NF(E1524,"Status")</t>
  </si>
  <si>
    <t>="@@"&amp;NF(E1524,"No.")</t>
  </si>
  <si>
    <t>="""NAV Direct"",""CRONUS JetCorp USA"",""5405"",""1"",""Released"",""2"",""MR100723"""</t>
  </si>
  <si>
    <t>=NF(E1524,"No.")</t>
  </si>
  <si>
    <t>=NF(E1524,"Due Date")</t>
  </si>
  <si>
    <t>=B1524</t>
  </si>
  <si>
    <t>=C1524</t>
  </si>
  <si>
    <t>="@@"&amp;NF(E1525,"Line No.")</t>
  </si>
  <si>
    <t>=NL("Rows=3",IF(B1525="@@",{""},"Prod. Order Line"),,"Status",B1525,"Prod. Order No.",C1525,"Link=",F1525)</t>
  </si>
  <si>
    <t>=NF(E1525,"Item No.")</t>
  </si>
  <si>
    <t>=NF(E1525,"Description")</t>
  </si>
  <si>
    <t>=NF(E1525,"Quantity")</t>
  </si>
  <si>
    <t>=NF(E1525,"Unit of Measure Code")</t>
  </si>
  <si>
    <t>=NF(E1525,"Remaining Quantity")</t>
  </si>
  <si>
    <t>=B1525</t>
  </si>
  <si>
    <t>=C1525</t>
  </si>
  <si>
    <t>=D1525</t>
  </si>
  <si>
    <t>=NL("Rows",IF(B1526="@@",{""},"Prod. Order Component"),,"Prod. Order Line No.",D1526,"Status",B1526,"Prod. Order No.",C1526)</t>
  </si>
  <si>
    <t>=B1526</t>
  </si>
  <si>
    <t>=C1526</t>
  </si>
  <si>
    <t>=D1526</t>
  </si>
  <si>
    <t>="""NAV Direct"",""CRONUS JetCorp USA"",""5407"",""1"",""Released"",""2"",""MR100723"",""3"",""10000"",""4"",""20000"""</t>
  </si>
  <si>
    <t>=B1527</t>
  </si>
  <si>
    <t>=C1527</t>
  </si>
  <si>
    <t>=D1527</t>
  </si>
  <si>
    <t>="""NAV Direct"",""CRONUS JetCorp USA"",""5407"",""1"",""Released"",""2"",""MR100723"",""3"",""10000"",""4"",""30000"""</t>
  </si>
  <si>
    <t>=B1529</t>
  </si>
  <si>
    <t>=C1529</t>
  </si>
  <si>
    <t>="@@"&amp;NF(E1530,"Line No.")</t>
  </si>
  <si>
    <t>="""NAV Direct"",""CRONUS JetCorp USA"",""5406"",""1"",""Released"",""2"",""MR100723"",""3"",""20000"""</t>
  </si>
  <si>
    <t>=NF(E1530,"Item No.")</t>
  </si>
  <si>
    <t>=NF(E1530,"Description")</t>
  </si>
  <si>
    <t>=NF(E1530,"Quantity")</t>
  </si>
  <si>
    <t>=NF(E1530,"Unit of Measure Code")</t>
  </si>
  <si>
    <t>=NF(E1530,"Remaining Quantity")</t>
  </si>
  <si>
    <t>=B1530</t>
  </si>
  <si>
    <t>=C1530</t>
  </si>
  <si>
    <t>=D1530</t>
  </si>
  <si>
    <t>=NL("Rows",IF(B1531="@@",{""},"Prod. Order Component"),,"Prod. Order Line No.",D1531,"Status",B1531,"Prod. Order No.",C1531)</t>
  </si>
  <si>
    <t>=B1531</t>
  </si>
  <si>
    <t>=C1531</t>
  </si>
  <si>
    <t>=D1531</t>
  </si>
  <si>
    <t>="""NAV Direct"",""CRONUS JetCorp USA"",""5407"",""1"",""Released"",""2"",""MR100723"",""3"",""20000"",""4"",""20000"""</t>
  </si>
  <si>
    <t>=B1532</t>
  </si>
  <si>
    <t>=C1532</t>
  </si>
  <si>
    <t>=D1532</t>
  </si>
  <si>
    <t>="""NAV Direct"",""CRONUS JetCorp USA"",""5407"",""1"",""Released"",""2"",""MR100723"",""3"",""20000"",""4"",""30000"""</t>
  </si>
  <si>
    <t>=B1533</t>
  </si>
  <si>
    <t>=C1533</t>
  </si>
  <si>
    <t>=D1533</t>
  </si>
  <si>
    <t>="""NAV Direct"",""CRONUS JetCorp USA"",""5407"",""1"",""Released"",""2"",""MR100723"",""3"",""20000"",""4"",""40000"""</t>
  </si>
  <si>
    <t>=B1534</t>
  </si>
  <si>
    <t>=C1534</t>
  </si>
  <si>
    <t>=D1534</t>
  </si>
  <si>
    <t>="""NAV Direct"",""CRONUS JetCorp USA"",""5407"",""1"",""Released"",""2"",""MR100723"",""3"",""20000"",""4"",""50000"""</t>
  </si>
  <si>
    <t>=B1535</t>
  </si>
  <si>
    <t>=C1535</t>
  </si>
  <si>
    <t>=D1535</t>
  </si>
  <si>
    <t>="""NAV Direct"",""CRONUS JetCorp USA"",""5407"",""1"",""Released"",""2"",""MR100723"",""3"",""20000"",""4"",""60000"""</t>
  </si>
  <si>
    <t>=B1537</t>
  </si>
  <si>
    <t>=C1537</t>
  </si>
  <si>
    <t>="@@"&amp;NF(E1538,"Line No.")</t>
  </si>
  <si>
    <t>="""NAV Direct"",""CRONUS JetCorp USA"",""5406"",""1"",""Released"",""2"",""MR100723"",""3"",""30000"""</t>
  </si>
  <si>
    <t>=NF(E1538,"Item No.")</t>
  </si>
  <si>
    <t>=NF(E1538,"Description")</t>
  </si>
  <si>
    <t>=NF(E1538,"Quantity")</t>
  </si>
  <si>
    <t>=NF(E1538,"Unit of Measure Code")</t>
  </si>
  <si>
    <t>=NF(E1538,"Remaining Quantity")</t>
  </si>
  <si>
    <t>=B1538</t>
  </si>
  <si>
    <t>=C1538</t>
  </si>
  <si>
    <t>=D1538</t>
  </si>
  <si>
    <t>=NL("Rows",IF(B1539="@@",{""},"Prod. Order Component"),,"Prod. Order Line No.",D1539,"Status",B1539,"Prod. Order No.",C1539)</t>
  </si>
  <si>
    <t>=B1539</t>
  </si>
  <si>
    <t>=C1539</t>
  </si>
  <si>
    <t>=D1539</t>
  </si>
  <si>
    <t>="""NAV Direct"",""CRONUS JetCorp USA"",""5407"",""1"",""Released"",""2"",""MR100723"",""3"",""30000"",""4"",""20000"""</t>
  </si>
  <si>
    <t>=B1540</t>
  </si>
  <si>
    <t>=C1540</t>
  </si>
  <si>
    <t>=D1540</t>
  </si>
  <si>
    <t>="""NAV Direct"",""CRONUS JetCorp USA"",""5407"",""1"",""Released"",""2"",""MR100723"",""3"",""30000"",""4"",""30000"""</t>
  </si>
  <si>
    <t>=B1541</t>
  </si>
  <si>
    <t>=C1541</t>
  </si>
  <si>
    <t>=D1541</t>
  </si>
  <si>
    <t>="""NAV Direct"",""CRONUS JetCorp USA"",""5407"",""1"",""Released"",""2"",""MR100723"",""3"",""30000"",""4"",""40000"""</t>
  </si>
  <si>
    <t>=B1542</t>
  </si>
  <si>
    <t>=C1542</t>
  </si>
  <si>
    <t>=D1542</t>
  </si>
  <si>
    <t>="""NAV Direct"",""CRONUS JetCorp USA"",""5407"",""1"",""Released"",""2"",""MR100723"",""3"",""30000"",""4"",""50000"""</t>
  </si>
  <si>
    <t>=B1543</t>
  </si>
  <si>
    <t>=C1543</t>
  </si>
  <si>
    <t>=D1543</t>
  </si>
  <si>
    <t>="""NAV Direct"",""CRONUS JetCorp USA"",""5407"",""1"",""Released"",""2"",""MR100723"",""3"",""30000"",""4"",""60000"""</t>
  </si>
  <si>
    <t>=B1545</t>
  </si>
  <si>
    <t>=C1545</t>
  </si>
  <si>
    <t>="@@"&amp;NF(E1546,"Line No.")</t>
  </si>
  <si>
    <t>="""NAV Direct"",""CRONUS JetCorp USA"",""5406"",""1"",""Released"",""2"",""MR100723"",""3"",""40000"""</t>
  </si>
  <si>
    <t>=NF(E1546,"Item No.")</t>
  </si>
  <si>
    <t>=NF(E1546,"Description")</t>
  </si>
  <si>
    <t>=NF(E1546,"Quantity")</t>
  </si>
  <si>
    <t>=NF(E1546,"Unit of Measure Code")</t>
  </si>
  <si>
    <t>=NF(E1546,"Remaining Quantity")</t>
  </si>
  <si>
    <t>=B1546</t>
  </si>
  <si>
    <t>=C1546</t>
  </si>
  <si>
    <t>=D1546</t>
  </si>
  <si>
    <t>=NL("Rows",IF(B1547="@@",{""},"Prod. Order Component"),,"Prod. Order Line No.",D1547,"Status",B1547,"Prod. Order No.",C1547)</t>
  </si>
  <si>
    <t>=B1547</t>
  </si>
  <si>
    <t>=C1547</t>
  </si>
  <si>
    <t>=D1547</t>
  </si>
  <si>
    <t>="""NAV Direct"",""CRONUS JetCorp USA"",""5407"",""1"",""Released"",""2"",""MR100723"",""3"",""40000"",""4"",""20000"""</t>
  </si>
  <si>
    <t>=B1548</t>
  </si>
  <si>
    <t>=C1548</t>
  </si>
  <si>
    <t>=D1548</t>
  </si>
  <si>
    <t>="""NAV Direct"",""CRONUS JetCorp USA"",""5407"",""1"",""Released"",""2"",""MR100723"",""3"",""40000"",""4"",""30000"""</t>
  </si>
  <si>
    <t>=B1549</t>
  </si>
  <si>
    <t>=C1549</t>
  </si>
  <si>
    <t>=D1549</t>
  </si>
  <si>
    <t>="""NAV Direct"",""CRONUS JetCorp USA"",""5407"",""1"",""Released"",""2"",""MR100723"",""3"",""40000"",""4"",""40000"""</t>
  </si>
  <si>
    <t>=B1550</t>
  </si>
  <si>
    <t>=C1550</t>
  </si>
  <si>
    <t>=D1550</t>
  </si>
  <si>
    <t>="""NAV Direct"",""CRONUS JetCorp USA"",""5407"",""1"",""Released"",""2"",""MR100723"",""3"",""40000"",""4"",""50000"""</t>
  </si>
  <si>
    <t>="@@"&amp;NF(E1553,"Status")</t>
  </si>
  <si>
    <t>="@@"&amp;NF(E1553,"No.")</t>
  </si>
  <si>
    <t>="""NAV Direct"",""CRONUS JetCorp USA"",""5405"",""1"",""Released"",""2"",""MR100726"""</t>
  </si>
  <si>
    <t>=NF(E1553,"No.")</t>
  </si>
  <si>
    <t>=NF(E1553,"Due Date")</t>
  </si>
  <si>
    <t>=B1553</t>
  </si>
  <si>
    <t>=C1553</t>
  </si>
  <si>
    <t>="@@"&amp;NF(E1554,"Line No.")</t>
  </si>
  <si>
    <t>=NL("Rows=3",IF(B1554="@@",{""},"Prod. Order Line"),,"Status",B1554,"Prod. Order No.",C1554,"Link=",F1554)</t>
  </si>
  <si>
    <t>=NF(E1554,"Item No.")</t>
  </si>
  <si>
    <t>=NF(E1554,"Description")</t>
  </si>
  <si>
    <t>=NF(E1554,"Quantity")</t>
  </si>
  <si>
    <t>=NF(E1554,"Unit of Measure Code")</t>
  </si>
  <si>
    <t>=NF(E1554,"Remaining Quantity")</t>
  </si>
  <si>
    <t>=B1554</t>
  </si>
  <si>
    <t>=C1554</t>
  </si>
  <si>
    <t>=D1554</t>
  </si>
  <si>
    <t>=NL("Rows",IF(B1555="@@",{""},"Prod. Order Component"),,"Prod. Order Line No.",D1555,"Status",B1555,"Prod. Order No.",C1555)</t>
  </si>
  <si>
    <t>=B1555</t>
  </si>
  <si>
    <t>=C1555</t>
  </si>
  <si>
    <t>=D1555</t>
  </si>
  <si>
    <t>="""NAV Direct"",""CRONUS JetCorp USA"",""5407"",""1"",""Released"",""2"",""MR100726"",""3"",""10000"",""4"",""20000"""</t>
  </si>
  <si>
    <t>=B1556</t>
  </si>
  <si>
    <t>=C1556</t>
  </si>
  <si>
    <t>=D1556</t>
  </si>
  <si>
    <t>="""NAV Direct"",""CRONUS JetCorp USA"",""5407"",""1"",""Released"",""2"",""MR100726"",""3"",""10000"",""4"",""30000"""</t>
  </si>
  <si>
    <t>=B1557</t>
  </si>
  <si>
    <t>=C1557</t>
  </si>
  <si>
    <t>=D1557</t>
  </si>
  <si>
    <t>="""NAV Direct"",""CRONUS JetCorp USA"",""5407"",""1"",""Released"",""2"",""MR100726"",""3"",""10000"",""4"",""40000"""</t>
  </si>
  <si>
    <t>=B1558</t>
  </si>
  <si>
    <t>=C1558</t>
  </si>
  <si>
    <t>=D1558</t>
  </si>
  <si>
    <t>="""NAV Direct"",""CRONUS JetCorp USA"",""5407"",""1"",""Released"",""2"",""MR100726"",""3"",""10000"",""4"",""50000"""</t>
  </si>
  <si>
    <t>=B1559</t>
  </si>
  <si>
    <t>=C1559</t>
  </si>
  <si>
    <t>=D1559</t>
  </si>
  <si>
    <t>="""NAV Direct"",""CRONUS JetCorp USA"",""5407"",""1"",""Released"",""2"",""MR100726"",""3"",""10000"",""4"",""60000"""</t>
  </si>
  <si>
    <t>=B1561</t>
  </si>
  <si>
    <t>=C1561</t>
  </si>
  <si>
    <t>="@@"&amp;NF(E1562,"Line No.")</t>
  </si>
  <si>
    <t>="""NAV Direct"",""CRONUS JetCorp USA"",""5406"",""1"",""Released"",""2"",""MR100726"",""3"",""20000"""</t>
  </si>
  <si>
    <t>=NF(E1562,"Item No.")</t>
  </si>
  <si>
    <t>=NF(E1562,"Description")</t>
  </si>
  <si>
    <t>=NF(E1562,"Quantity")</t>
  </si>
  <si>
    <t>=NF(E1562,"Unit of Measure Code")</t>
  </si>
  <si>
    <t>=NF(E1562,"Remaining Quantity")</t>
  </si>
  <si>
    <t>=B1562</t>
  </si>
  <si>
    <t>=C1562</t>
  </si>
  <si>
    <t>=D1562</t>
  </si>
  <si>
    <t>=NL("Rows",IF(B1563="@@",{""},"Prod. Order Component"),,"Prod. Order Line No.",D1563,"Status",B1563,"Prod. Order No.",C1563)</t>
  </si>
  <si>
    <t>=B1563</t>
  </si>
  <si>
    <t>=C1563</t>
  </si>
  <si>
    <t>=D1563</t>
  </si>
  <si>
    <t>="""NAV Direct"",""CRONUS JetCorp USA"",""5407"",""1"",""Released"",""2"",""MR100726"",""3"",""20000"",""4"",""20000"""</t>
  </si>
  <si>
    <t>=B1564</t>
  </si>
  <si>
    <t>=C1564</t>
  </si>
  <si>
    <t>=D1564</t>
  </si>
  <si>
    <t>="""NAV Direct"",""CRONUS JetCorp USA"",""5407"",""1"",""Released"",""2"",""MR100726"",""3"",""20000"",""4"",""30000"""</t>
  </si>
  <si>
    <t>=B1565</t>
  </si>
  <si>
    <t>=C1565</t>
  </si>
  <si>
    <t>=D1565</t>
  </si>
  <si>
    <t>="""NAV Direct"",""CRONUS JetCorp USA"",""5407"",""1"",""Released"",""2"",""MR100726"",""3"",""20000"",""4"",""40000"""</t>
  </si>
  <si>
    <t>=B1566</t>
  </si>
  <si>
    <t>=C1566</t>
  </si>
  <si>
    <t>=D1566</t>
  </si>
  <si>
    <t>="""NAV Direct"",""CRONUS JetCorp USA"",""5407"",""1"",""Released"",""2"",""MR100726"",""3"",""20000"",""4"",""50000"""</t>
  </si>
  <si>
    <t>=B1567</t>
  </si>
  <si>
    <t>=C1567</t>
  </si>
  <si>
    <t>=D1567</t>
  </si>
  <si>
    <t>="""NAV Direct"",""CRONUS JetCorp USA"",""5407"",""1"",""Released"",""2"",""MR100726"",""3"",""20000"",""4"",""60000"""</t>
  </si>
  <si>
    <t>=B1569</t>
  </si>
  <si>
    <t>=C1569</t>
  </si>
  <si>
    <t>="@@"&amp;NF(E1570,"Line No.")</t>
  </si>
  <si>
    <t>="""NAV Direct"",""CRONUS JetCorp USA"",""5406"",""1"",""Released"",""2"",""MR100726"",""3"",""30000"""</t>
  </si>
  <si>
    <t>=NF(E1570,"Item No.")</t>
  </si>
  <si>
    <t>=NF(E1570,"Description")</t>
  </si>
  <si>
    <t>=NF(E1570,"Quantity")</t>
  </si>
  <si>
    <t>=NF(E1570,"Unit of Measure Code")</t>
  </si>
  <si>
    <t>=NF(E1570,"Remaining Quantity")</t>
  </si>
  <si>
    <t>=B1570</t>
  </si>
  <si>
    <t>=C1570</t>
  </si>
  <si>
    <t>=D1570</t>
  </si>
  <si>
    <t>=NL("Rows",IF(B1571="@@",{""},"Prod. Order Component"),,"Prod. Order Line No.",D1571,"Status",B1571,"Prod. Order No.",C1571)</t>
  </si>
  <si>
    <t>=B1571</t>
  </si>
  <si>
    <t>=C1571</t>
  </si>
  <si>
    <t>=D1571</t>
  </si>
  <si>
    <t>="""NAV Direct"",""CRONUS JetCorp USA"",""5407"",""1"",""Released"",""2"",""MR100726"",""3"",""30000"",""4"",""20000"""</t>
  </si>
  <si>
    <t>=B1572</t>
  </si>
  <si>
    <t>=C1572</t>
  </si>
  <si>
    <t>=D1572</t>
  </si>
  <si>
    <t>="""NAV Direct"",""CRONUS JetCorp USA"",""5407"",""1"",""Released"",""2"",""MR100726"",""3"",""30000"",""4"",""30000"""</t>
  </si>
  <si>
    <t>=B1573</t>
  </si>
  <si>
    <t>=C1573</t>
  </si>
  <si>
    <t>=D1573</t>
  </si>
  <si>
    <t>="""NAV Direct"",""CRONUS JetCorp USA"",""5407"",""1"",""Released"",""2"",""MR100726"",""3"",""30000"",""4"",""40000"""</t>
  </si>
  <si>
    <t>=B1574</t>
  </si>
  <si>
    <t>=C1574</t>
  </si>
  <si>
    <t>=D1574</t>
  </si>
  <si>
    <t>="""NAV Direct"",""CRONUS JetCorp USA"",""5407"",""1"",""Released"",""2"",""MR100726"",""3"",""30000"",""4"",""50000"""</t>
  </si>
  <si>
    <t>=B1576</t>
  </si>
  <si>
    <t>=C1576</t>
  </si>
  <si>
    <t>="@@"&amp;NF(E1577,"Line No.")</t>
  </si>
  <si>
    <t>="""NAV Direct"",""CRONUS JetCorp USA"",""5406"",""1"",""Released"",""2"",""MR100726"",""3"",""40000"""</t>
  </si>
  <si>
    <t>=NF(E1577,"Item No.")</t>
  </si>
  <si>
    <t>=NF(E1577,"Description")</t>
  </si>
  <si>
    <t>=NF(E1577,"Quantity")</t>
  </si>
  <si>
    <t>=NF(E1577,"Unit of Measure Code")</t>
  </si>
  <si>
    <t>=NF(E1577,"Remaining Quantity")</t>
  </si>
  <si>
    <t>=B1577</t>
  </si>
  <si>
    <t>=C1577</t>
  </si>
  <si>
    <t>=D1577</t>
  </si>
  <si>
    <t>=NL("Rows",IF(B1578="@@",{""},"Prod. Order Component"),,"Prod. Order Line No.",D1578,"Status",B1578,"Prod. Order No.",C1578)</t>
  </si>
  <si>
    <t>=B1578</t>
  </si>
  <si>
    <t>=C1578</t>
  </si>
  <si>
    <t>=D1578</t>
  </si>
  <si>
    <t>="""NAV Direct"",""CRONUS JetCorp USA"",""5407"",""1"",""Released"",""2"",""MR100726"",""3"",""40000"",""4"",""20000"""</t>
  </si>
  <si>
    <t>=B1579</t>
  </si>
  <si>
    <t>=C1579</t>
  </si>
  <si>
    <t>=D1579</t>
  </si>
  <si>
    <t>="""NAV Direct"",""CRONUS JetCorp USA"",""5407"",""1"",""Released"",""2"",""MR100726"",""3"",""40000"",""4"",""30000"""</t>
  </si>
  <si>
    <t>=B1580</t>
  </si>
  <si>
    <t>=C1580</t>
  </si>
  <si>
    <t>=D1580</t>
  </si>
  <si>
    <t>="""NAV Direct"",""CRONUS JetCorp USA"",""5407"",""1"",""Released"",""2"",""MR100726"",""3"",""40000"",""4"",""40000"""</t>
  </si>
  <si>
    <t>=B1581</t>
  </si>
  <si>
    <t>=C1581</t>
  </si>
  <si>
    <t>=D1581</t>
  </si>
  <si>
    <t>="""NAV Direct"",""CRONUS JetCorp USA"",""5407"",""1"",""Released"",""2"",""MR100726"",""3"",""40000"",""4"",""50000"""</t>
  </si>
  <si>
    <t>="@@"&amp;NF(E1584,"Status")</t>
  </si>
  <si>
    <t>="@@"&amp;NF(E1584,"No.")</t>
  </si>
  <si>
    <t>="""NAV Direct"",""CRONUS JetCorp USA"",""5405"",""1"",""Released"",""2"",""MR100734"""</t>
  </si>
  <si>
    <t>=NF(E1584,"No.")</t>
  </si>
  <si>
    <t>=NF(E1584,"Due Date")</t>
  </si>
  <si>
    <t>=B1584</t>
  </si>
  <si>
    <t>=C1584</t>
  </si>
  <si>
    <t>="@@"&amp;NF(E1585,"Line No.")</t>
  </si>
  <si>
    <t>=NL("Rows=3",IF(B1585="@@",{""},"Prod. Order Line"),,"Status",B1585,"Prod. Order No.",C1585,"Link=",F1585)</t>
  </si>
  <si>
    <t>=NF(E1585,"Item No.")</t>
  </si>
  <si>
    <t>=NF(E1585,"Description")</t>
  </si>
  <si>
    <t>=NF(E1585,"Quantity")</t>
  </si>
  <si>
    <t>=NF(E1585,"Unit of Measure Code")</t>
  </si>
  <si>
    <t>=NF(E1585,"Remaining Quantity")</t>
  </si>
  <si>
    <t>=B1585</t>
  </si>
  <si>
    <t>=C1585</t>
  </si>
  <si>
    <t>=D1585</t>
  </si>
  <si>
    <t>=NL("Rows",IF(B1586="@@",{""},"Prod. Order Component"),,"Prod. Order Line No.",D1586,"Status",B1586,"Prod. Order No.",C1586)</t>
  </si>
  <si>
    <t>=B1586</t>
  </si>
  <si>
    <t>=C1586</t>
  </si>
  <si>
    <t>=D1586</t>
  </si>
  <si>
    <t>="""NAV Direct"",""CRONUS JetCorp USA"",""5407"",""1"",""Released"",""2"",""MR100734"",""3"",""10000"",""4"",""20000"""</t>
  </si>
  <si>
    <t>=B1587</t>
  </si>
  <si>
    <t>=C1587</t>
  </si>
  <si>
    <t>=D1587</t>
  </si>
  <si>
    <t>="""NAV Direct"",""CRONUS JetCorp USA"",""5407"",""1"",""Released"",""2"",""MR100734"",""3"",""10000"",""4"",""30000"""</t>
  </si>
  <si>
    <t>="@@"&amp;NF(E1590,"Status")</t>
  </si>
  <si>
    <t>="@@"&amp;NF(E1590,"No.")</t>
  </si>
  <si>
    <t>="""NAV Direct"",""CRONUS JetCorp USA"",""5405"",""1"",""Released"",""2"",""MR100729"""</t>
  </si>
  <si>
    <t>=NF(E1590,"No.")</t>
  </si>
  <si>
    <t>=NF(E1590,"Due Date")</t>
  </si>
  <si>
    <t>=B1590</t>
  </si>
  <si>
    <t>=C1590</t>
  </si>
  <si>
    <t>="@@"&amp;NF(E1591,"Line No.")</t>
  </si>
  <si>
    <t>=NL("Rows=3",IF(B1591="@@",{""},"Prod. Order Line"),,"Status",B1591,"Prod. Order No.",C1591,"Link=",F1591)</t>
  </si>
  <si>
    <t>=NF(E1591,"Item No.")</t>
  </si>
  <si>
    <t>=NF(E1591,"Description")</t>
  </si>
  <si>
    <t>=NF(E1591,"Quantity")</t>
  </si>
  <si>
    <t>=NF(E1591,"Unit of Measure Code")</t>
  </si>
  <si>
    <t>=NF(E1591,"Remaining Quantity")</t>
  </si>
  <si>
    <t>=B1591</t>
  </si>
  <si>
    <t>=C1591</t>
  </si>
  <si>
    <t>=D1591</t>
  </si>
  <si>
    <t>=NL("Rows",IF(B1592="@@",{""},"Prod. Order Component"),,"Prod. Order Line No.",D1592,"Status",B1592,"Prod. Order No.",C1592)</t>
  </si>
  <si>
    <t>=B1592</t>
  </si>
  <si>
    <t>=C1592</t>
  </si>
  <si>
    <t>=D1592</t>
  </si>
  <si>
    <t>="""NAV Direct"",""CRONUS JetCorp USA"",""5407"",""1"",""Released"",""2"",""MR100729"",""3"",""10000"",""4"",""20000"""</t>
  </si>
  <si>
    <t>=B1593</t>
  </si>
  <si>
    <t>=C1593</t>
  </si>
  <si>
    <t>=D1593</t>
  </si>
  <si>
    <t>="""NAV Direct"",""CRONUS JetCorp USA"",""5407"",""1"",""Released"",""2"",""MR100729"",""3"",""10000"",""4"",""30000"""</t>
  </si>
  <si>
    <t>=B1594</t>
  </si>
  <si>
    <t>=C1594</t>
  </si>
  <si>
    <t>=D1594</t>
  </si>
  <si>
    <t>="""NAV Direct"",""CRONUS JetCorp USA"",""5407"",""1"",""Released"",""2"",""MR100729"",""3"",""10000"",""4"",""40000"""</t>
  </si>
  <si>
    <t>=B1595</t>
  </si>
  <si>
    <t>=C1595</t>
  </si>
  <si>
    <t>=D1595</t>
  </si>
  <si>
    <t>="""NAV Direct"",""CRONUS JetCorp USA"",""5407"",""1"",""Released"",""2"",""MR100729"",""3"",""10000"",""4"",""50000"""</t>
  </si>
  <si>
    <t>=B1596</t>
  </si>
  <si>
    <t>=C1596</t>
  </si>
  <si>
    <t>=D1596</t>
  </si>
  <si>
    <t>="""NAV Direct"",""CRONUS JetCorp USA"",""5407"",""1"",""Released"",""2"",""MR100729"",""3"",""10000"",""4"",""60000"""</t>
  </si>
  <si>
    <t>=B1598</t>
  </si>
  <si>
    <t>=C1598</t>
  </si>
  <si>
    <t>="@@"&amp;NF(E1599,"Line No.")</t>
  </si>
  <si>
    <t>="""NAV Direct"",""CRONUS JetCorp USA"",""5406"",""1"",""Released"",""2"",""MR100729"",""3"",""20000"""</t>
  </si>
  <si>
    <t>=NF(E1599,"Item No.")</t>
  </si>
  <si>
    <t>=NF(E1599,"Description")</t>
  </si>
  <si>
    <t>=NF(E1599,"Quantity")</t>
  </si>
  <si>
    <t>=NF(E1599,"Unit of Measure Code")</t>
  </si>
  <si>
    <t>=NF(E1599,"Remaining Quantity")</t>
  </si>
  <si>
    <t>=B1599</t>
  </si>
  <si>
    <t>=C1599</t>
  </si>
  <si>
    <t>=D1599</t>
  </si>
  <si>
    <t>=NL("Rows",IF(B1600="@@",{""},"Prod. Order Component"),,"Prod. Order Line No.",D1600,"Status",B1600,"Prod. Order No.",C1600)</t>
  </si>
  <si>
    <t>=B1600</t>
  </si>
  <si>
    <t>=C1600</t>
  </si>
  <si>
    <t>=D1600</t>
  </si>
  <si>
    <t>="""NAV Direct"",""CRONUS JetCorp USA"",""5407"",""1"",""Released"",""2"",""MR100729"",""3"",""20000"",""4"",""20000"""</t>
  </si>
  <si>
    <t>=B1601</t>
  </si>
  <si>
    <t>=C1601</t>
  </si>
  <si>
    <t>=D1601</t>
  </si>
  <si>
    <t>="""NAV Direct"",""CRONUS JetCorp USA"",""5407"",""1"",""Released"",""2"",""MR100729"",""3"",""20000"",""4"",""30000"""</t>
  </si>
  <si>
    <t>=B1602</t>
  </si>
  <si>
    <t>=C1602</t>
  </si>
  <si>
    <t>=D1602</t>
  </si>
  <si>
    <t>="""NAV Direct"",""CRONUS JetCorp USA"",""5407"",""1"",""Released"",""2"",""MR100729"",""3"",""20000"",""4"",""40000"""</t>
  </si>
  <si>
    <t>=B1603</t>
  </si>
  <si>
    <t>=C1603</t>
  </si>
  <si>
    <t>=D1603</t>
  </si>
  <si>
    <t>="""NAV Direct"",""CRONUS JetCorp USA"",""5407"",""1"",""Released"",""2"",""MR100729"",""3"",""20000"",""4"",""50000"""</t>
  </si>
  <si>
    <t>=B1605</t>
  </si>
  <si>
    <t>=C1605</t>
  </si>
  <si>
    <t>="@@"&amp;NF(E1606,"Line No.")</t>
  </si>
  <si>
    <t>="""NAV Direct"",""CRONUS JetCorp USA"",""5406"",""1"",""Released"",""2"",""MR100729"",""3"",""30000"""</t>
  </si>
  <si>
    <t>=NF(E1606,"Item No.")</t>
  </si>
  <si>
    <t>=NF(E1606,"Description")</t>
  </si>
  <si>
    <t>=NF(E1606,"Quantity")</t>
  </si>
  <si>
    <t>=NF(E1606,"Unit of Measure Code")</t>
  </si>
  <si>
    <t>=NF(E1606,"Remaining Quantity")</t>
  </si>
  <si>
    <t>=B1606</t>
  </si>
  <si>
    <t>=C1606</t>
  </si>
  <si>
    <t>=D1606</t>
  </si>
  <si>
    <t>=NL("Rows",IF(B1607="@@",{""},"Prod. Order Component"),,"Prod. Order Line No.",D1607,"Status",B1607,"Prod. Order No.",C1607)</t>
  </si>
  <si>
    <t>=B1607</t>
  </si>
  <si>
    <t>=C1607</t>
  </si>
  <si>
    <t>=D1607</t>
  </si>
  <si>
    <t>="""NAV Direct"",""CRONUS JetCorp USA"",""5407"",""1"",""Released"",""2"",""MR100729"",""3"",""30000"",""4"",""20000"""</t>
  </si>
  <si>
    <t>=B1608</t>
  </si>
  <si>
    <t>=C1608</t>
  </si>
  <si>
    <t>=D1608</t>
  </si>
  <si>
    <t>="""NAV Direct"",""CRONUS JetCorp USA"",""5407"",""1"",""Released"",""2"",""MR100729"",""3"",""30000"",""4"",""30000"""</t>
  </si>
  <si>
    <t>=B1609</t>
  </si>
  <si>
    <t>=C1609</t>
  </si>
  <si>
    <t>=D1609</t>
  </si>
  <si>
    <t>="""NAV Direct"",""CRONUS JetCorp USA"",""5407"",""1"",""Released"",""2"",""MR100729"",""3"",""30000"",""4"",""40000"""</t>
  </si>
  <si>
    <t>=B1610</t>
  </si>
  <si>
    <t>=C1610</t>
  </si>
  <si>
    <t>=D1610</t>
  </si>
  <si>
    <t>="""NAV Direct"",""CRONUS JetCorp USA"",""5407"",""1"",""Released"",""2"",""MR100729"",""3"",""30000"",""4"",""50000"""</t>
  </si>
  <si>
    <t>=B1611</t>
  </si>
  <si>
    <t>=C1611</t>
  </si>
  <si>
    <t>=D1611</t>
  </si>
  <si>
    <t>="""NAV Direct"",""CRONUS JetCorp USA"",""5407"",""1"",""Released"",""2"",""MR100729"",""3"",""30000"",""4"",""60000"""</t>
  </si>
  <si>
    <t>="@@"&amp;NF(E1614,"Status")</t>
  </si>
  <si>
    <t>="@@"&amp;NF(E1614,"No.")</t>
  </si>
  <si>
    <t>="""NAV Direct"",""CRONUS JetCorp USA"",""5405"",""1"",""Released"",""2"",""MR100728"""</t>
  </si>
  <si>
    <t>=NF(E1614,"No.")</t>
  </si>
  <si>
    <t>=NF(E1614,"Due Date")</t>
  </si>
  <si>
    <t>=B1614</t>
  </si>
  <si>
    <t>=C1614</t>
  </si>
  <si>
    <t>="@@"&amp;NF(E1615,"Line No.")</t>
  </si>
  <si>
    <t>=NL("Rows=3",IF(B1615="@@",{""},"Prod. Order Line"),,"Status",B1615,"Prod. Order No.",C1615,"Link=",F1615)</t>
  </si>
  <si>
    <t>=NF(E1615,"Item No.")</t>
  </si>
  <si>
    <t>=NF(E1615,"Description")</t>
  </si>
  <si>
    <t>=NF(E1615,"Quantity")</t>
  </si>
  <si>
    <t>=NF(E1615,"Unit of Measure Code")</t>
  </si>
  <si>
    <t>=NF(E1615,"Remaining Quantity")</t>
  </si>
  <si>
    <t>=B1615</t>
  </si>
  <si>
    <t>=C1615</t>
  </si>
  <si>
    <t>=D1615</t>
  </si>
  <si>
    <t>=NL("Rows",IF(B1616="@@",{""},"Prod. Order Component"),,"Prod. Order Line No.",D1616,"Status",B1616,"Prod. Order No.",C1616)</t>
  </si>
  <si>
    <t>=B1616</t>
  </si>
  <si>
    <t>=C1616</t>
  </si>
  <si>
    <t>=D1616</t>
  </si>
  <si>
    <t>="""NAV Direct"",""CRONUS JetCorp USA"",""5407"",""1"",""Released"",""2"",""MR100728"",""3"",""10000"",""4"",""20000"""</t>
  </si>
  <si>
    <t>=B1617</t>
  </si>
  <si>
    <t>=C1617</t>
  </si>
  <si>
    <t>=D1617</t>
  </si>
  <si>
    <t>="""NAV Direct"",""CRONUS JetCorp USA"",""5407"",""1"",""Released"",""2"",""MR100728"",""3"",""10000"",""4"",""30000"""</t>
  </si>
  <si>
    <t>=B1619</t>
  </si>
  <si>
    <t>=C1619</t>
  </si>
  <si>
    <t>="@@"&amp;NF(E1620,"Line No.")</t>
  </si>
  <si>
    <t>="""NAV Direct"",""CRONUS JetCorp USA"",""5406"",""1"",""Released"",""2"",""MR100728"",""3"",""20000"""</t>
  </si>
  <si>
    <t>=NF(E1620,"Item No.")</t>
  </si>
  <si>
    <t>=NF(E1620,"Description")</t>
  </si>
  <si>
    <t>=NF(E1620,"Quantity")</t>
  </si>
  <si>
    <t>=NF(E1620,"Unit of Measure Code")</t>
  </si>
  <si>
    <t>=NF(E1620,"Remaining Quantity")</t>
  </si>
  <si>
    <t>=B1620</t>
  </si>
  <si>
    <t>=C1620</t>
  </si>
  <si>
    <t>=D1620</t>
  </si>
  <si>
    <t>=NL("Rows",IF(B1621="@@",{""},"Prod. Order Component"),,"Prod. Order Line No.",D1621,"Status",B1621,"Prod. Order No.",C1621)</t>
  </si>
  <si>
    <t>=B1621</t>
  </si>
  <si>
    <t>=C1621</t>
  </si>
  <si>
    <t>=D1621</t>
  </si>
  <si>
    <t>="""NAV Direct"",""CRONUS JetCorp USA"",""5407"",""1"",""Released"",""2"",""MR100728"",""3"",""20000"",""4"",""20000"""</t>
  </si>
  <si>
    <t>=B1622</t>
  </si>
  <si>
    <t>=C1622</t>
  </si>
  <si>
    <t>=D1622</t>
  </si>
  <si>
    <t>="""NAV Direct"",""CRONUS JetCorp USA"",""5407"",""1"",""Released"",""2"",""MR100728"",""3"",""20000"",""4"",""30000"""</t>
  </si>
  <si>
    <t>=B1623</t>
  </si>
  <si>
    <t>=C1623</t>
  </si>
  <si>
    <t>=D1623</t>
  </si>
  <si>
    <t>="""NAV Direct"",""CRONUS JetCorp USA"",""5407"",""1"",""Released"",""2"",""MR100728"",""3"",""20000"",""4"",""40000"""</t>
  </si>
  <si>
    <t>=B1624</t>
  </si>
  <si>
    <t>=C1624</t>
  </si>
  <si>
    <t>=D1624</t>
  </si>
  <si>
    <t>="""NAV Direct"",""CRONUS JetCorp USA"",""5407"",""1"",""Released"",""2"",""MR100728"",""3"",""20000"",""4"",""50000"""</t>
  </si>
  <si>
    <t>="@@"&amp;NF(E1627,"Status")</t>
  </si>
  <si>
    <t>="@@"&amp;NF(E1627,"No.")</t>
  </si>
  <si>
    <t>="""NAV Direct"",""CRONUS JetCorp USA"",""5405"",""1"",""Released"",""2"",""MR100736"""</t>
  </si>
  <si>
    <t>=NF(E1627,"No.")</t>
  </si>
  <si>
    <t>=NF(E1627,"Due Date")</t>
  </si>
  <si>
    <t>=B1627</t>
  </si>
  <si>
    <t>=C1627</t>
  </si>
  <si>
    <t>="@@"&amp;NF(E1628,"Line No.")</t>
  </si>
  <si>
    <t>=NL("Rows=3",IF(B1628="@@",{""},"Prod. Order Line"),,"Status",B1628,"Prod. Order No.",C1628,"Link=",F1628)</t>
  </si>
  <si>
    <t>=NF(E1628,"Item No.")</t>
  </si>
  <si>
    <t>=NF(E1628,"Description")</t>
  </si>
  <si>
    <t>=NF(E1628,"Quantity")</t>
  </si>
  <si>
    <t>=NF(E1628,"Unit of Measure Code")</t>
  </si>
  <si>
    <t>=NF(E1628,"Remaining Quantity")</t>
  </si>
  <si>
    <t>=B1628</t>
  </si>
  <si>
    <t>=C1628</t>
  </si>
  <si>
    <t>=D1628</t>
  </si>
  <si>
    <t>=NL("Rows",IF(B1629="@@",{""},"Prod. Order Component"),,"Prod. Order Line No.",D1629,"Status",B1629,"Prod. Order No.",C1629)</t>
  </si>
  <si>
    <t>=B1629</t>
  </si>
  <si>
    <t>=C1629</t>
  </si>
  <si>
    <t>=D1629</t>
  </si>
  <si>
    <t>="""NAV Direct"",""CRONUS JetCorp USA"",""5407"",""1"",""Released"",""2"",""MR100736"",""3"",""10000"",""4"",""20000"""</t>
  </si>
  <si>
    <t>=B1630</t>
  </si>
  <si>
    <t>=C1630</t>
  </si>
  <si>
    <t>=D1630</t>
  </si>
  <si>
    <t>="""NAV Direct"",""CRONUS JetCorp USA"",""5407"",""1"",""Released"",""2"",""MR100736"",""3"",""10000"",""4"",""30000"""</t>
  </si>
  <si>
    <t>=B1631</t>
  </si>
  <si>
    <t>=C1631</t>
  </si>
  <si>
    <t>=D1631</t>
  </si>
  <si>
    <t>="""NAV Direct"",""CRONUS JetCorp USA"",""5407"",""1"",""Released"",""2"",""MR100736"",""3"",""10000"",""4"",""40000"""</t>
  </si>
  <si>
    <t>=B1632</t>
  </si>
  <si>
    <t>=C1632</t>
  </si>
  <si>
    <t>=D1632</t>
  </si>
  <si>
    <t>="""NAV Direct"",""CRONUS JetCorp USA"",""5407"",""1"",""Released"",""2"",""MR100736"",""3"",""10000"",""4"",""50000"""</t>
  </si>
  <si>
    <t>=B1634</t>
  </si>
  <si>
    <t>=C1634</t>
  </si>
  <si>
    <t>="@@"&amp;NF(E1635,"Line No.")</t>
  </si>
  <si>
    <t>="""NAV Direct"",""CRONUS JetCorp USA"",""5406"",""1"",""Released"",""2"",""MR100736"",""3"",""20000"""</t>
  </si>
  <si>
    <t>=NF(E1635,"Item No.")</t>
  </si>
  <si>
    <t>=NF(E1635,"Description")</t>
  </si>
  <si>
    <t>=NF(E1635,"Quantity")</t>
  </si>
  <si>
    <t>=NF(E1635,"Unit of Measure Code")</t>
  </si>
  <si>
    <t>=NF(E1635,"Remaining Quantity")</t>
  </si>
  <si>
    <t>=B1635</t>
  </si>
  <si>
    <t>=C1635</t>
  </si>
  <si>
    <t>=D1635</t>
  </si>
  <si>
    <t>=NL("Rows",IF(B1636="@@",{""},"Prod. Order Component"),,"Prod. Order Line No.",D1636,"Status",B1636,"Prod. Order No.",C1636)</t>
  </si>
  <si>
    <t>=B1636</t>
  </si>
  <si>
    <t>=C1636</t>
  </si>
  <si>
    <t>=D1636</t>
  </si>
  <si>
    <t>="""NAV Direct"",""CRONUS JetCorp USA"",""5407"",""1"",""Released"",""2"",""MR100736"",""3"",""20000"",""4"",""20000"""</t>
  </si>
  <si>
    <t>=B1637</t>
  </si>
  <si>
    <t>=C1637</t>
  </si>
  <si>
    <t>=D1637</t>
  </si>
  <si>
    <t>="""NAV Direct"",""CRONUS JetCorp USA"",""5407"",""1"",""Released"",""2"",""MR100736"",""3"",""20000"",""4"",""30000"""</t>
  </si>
  <si>
    <t>=B1638</t>
  </si>
  <si>
    <t>=C1638</t>
  </si>
  <si>
    <t>=D1638</t>
  </si>
  <si>
    <t>="""NAV Direct"",""CRONUS JetCorp USA"",""5407"",""1"",""Released"",""2"",""MR100736"",""3"",""20000"",""4"",""40000"""</t>
  </si>
  <si>
    <t>=B1639</t>
  </si>
  <si>
    <t>=C1639</t>
  </si>
  <si>
    <t>=D1639</t>
  </si>
  <si>
    <t>="""NAV Direct"",""CRONUS JetCorp USA"",""5407"",""1"",""Released"",""2"",""MR100736"",""3"",""20000"",""4"",""50000"""</t>
  </si>
  <si>
    <t>=B1640</t>
  </si>
  <si>
    <t>=C1640</t>
  </si>
  <si>
    <t>=D1640</t>
  </si>
  <si>
    <t>="""NAV Direct"",""CRONUS JetCorp USA"",""5407"",""1"",""Released"",""2"",""MR100736"",""3"",""20000"",""4"",""60000"""</t>
  </si>
  <si>
    <t>=B1642</t>
  </si>
  <si>
    <t>=C1642</t>
  </si>
  <si>
    <t>="@@"&amp;NF(E1643,"Line No.")</t>
  </si>
  <si>
    <t>="""NAV Direct"",""CRONUS JetCorp USA"",""5406"",""1"",""Released"",""2"",""MR100736"",""3"",""30000"""</t>
  </si>
  <si>
    <t>=NF(E1643,"Item No.")</t>
  </si>
  <si>
    <t>=NF(E1643,"Description")</t>
  </si>
  <si>
    <t>=NF(E1643,"Quantity")</t>
  </si>
  <si>
    <t>=NF(E1643,"Unit of Measure Code")</t>
  </si>
  <si>
    <t>=NF(E1643,"Remaining Quantity")</t>
  </si>
  <si>
    <t>=B1643</t>
  </si>
  <si>
    <t>=C1643</t>
  </si>
  <si>
    <t>=D1643</t>
  </si>
  <si>
    <t>=NL("Rows",IF(B1644="@@",{""},"Prod. Order Component"),,"Prod. Order Line No.",D1644,"Status",B1644,"Prod. Order No.",C1644)</t>
  </si>
  <si>
    <t>=B1644</t>
  </si>
  <si>
    <t>=C1644</t>
  </si>
  <si>
    <t>=D1644</t>
  </si>
  <si>
    <t>="""NAV Direct"",""CRONUS JetCorp USA"",""5407"",""1"",""Released"",""2"",""MR100736"",""3"",""30000"",""4"",""20000"""</t>
  </si>
  <si>
    <t>=B1645</t>
  </si>
  <si>
    <t>=C1645</t>
  </si>
  <si>
    <t>=D1645</t>
  </si>
  <si>
    <t>="""NAV Direct"",""CRONUS JetCorp USA"",""5407"",""1"",""Released"",""2"",""MR100736"",""3"",""30000"",""4"",""30000"""</t>
  </si>
  <si>
    <t>=B1646</t>
  </si>
  <si>
    <t>=C1646</t>
  </si>
  <si>
    <t>=D1646</t>
  </si>
  <si>
    <t>="""NAV Direct"",""CRONUS JetCorp USA"",""5407"",""1"",""Released"",""2"",""MR100736"",""3"",""30000"",""4"",""40000"""</t>
  </si>
  <si>
    <t>=B1647</t>
  </si>
  <si>
    <t>=C1647</t>
  </si>
  <si>
    <t>=D1647</t>
  </si>
  <si>
    <t>="""NAV Direct"",""CRONUS JetCorp USA"",""5407"",""1"",""Released"",""2"",""MR100736"",""3"",""30000"",""4"",""50000"""</t>
  </si>
  <si>
    <t>="@@"&amp;NF(E1650,"Status")</t>
  </si>
  <si>
    <t>="@@"&amp;NF(E1650,"No.")</t>
  </si>
  <si>
    <t>="""NAV Direct"",""CRONUS JetCorp USA"",""5405"",""1"",""Released"",""2"",""MR100730"""</t>
  </si>
  <si>
    <t>=NF(E1650,"No.")</t>
  </si>
  <si>
    <t>=NF(E1650,"Due Date")</t>
  </si>
  <si>
    <t>=B1650</t>
  </si>
  <si>
    <t>=C1650</t>
  </si>
  <si>
    <t>="@@"&amp;NF(E1651,"Line No.")</t>
  </si>
  <si>
    <t>=NL("Rows=3",IF(B1651="@@",{""},"Prod. Order Line"),,"Status",B1651,"Prod. Order No.",C1651,"Link=",F1651)</t>
  </si>
  <si>
    <t>=NF(E1651,"Item No.")</t>
  </si>
  <si>
    <t>=NF(E1651,"Description")</t>
  </si>
  <si>
    <t>=NF(E1651,"Quantity")</t>
  </si>
  <si>
    <t>=NF(E1651,"Unit of Measure Code")</t>
  </si>
  <si>
    <t>=NF(E1651,"Remaining Quantity")</t>
  </si>
  <si>
    <t>=B1651</t>
  </si>
  <si>
    <t>=C1651</t>
  </si>
  <si>
    <t>=D1651</t>
  </si>
  <si>
    <t>=NL("Rows",IF(B1652="@@",{""},"Prod. Order Component"),,"Prod. Order Line No.",D1652,"Status",B1652,"Prod. Order No.",C1652)</t>
  </si>
  <si>
    <t>=B1652</t>
  </si>
  <si>
    <t>=C1652</t>
  </si>
  <si>
    <t>=D1652</t>
  </si>
  <si>
    <t>="""NAV Direct"",""CRONUS JetCorp USA"",""5407"",""1"",""Released"",""2"",""MR100730"",""3"",""10000"",""4"",""20000"""</t>
  </si>
  <si>
    <t>=B1653</t>
  </si>
  <si>
    <t>=C1653</t>
  </si>
  <si>
    <t>=D1653</t>
  </si>
  <si>
    <t>="""NAV Direct"",""CRONUS JetCorp USA"",""5407"",""1"",""Released"",""2"",""MR100730"",""3"",""10000"",""4"",""30000"""</t>
  </si>
  <si>
    <t>=B1654</t>
  </si>
  <si>
    <t>=C1654</t>
  </si>
  <si>
    <t>=D1654</t>
  </si>
  <si>
    <t>="""NAV Direct"",""CRONUS JetCorp USA"",""5407"",""1"",""Released"",""2"",""MR100730"",""3"",""10000"",""4"",""40000"""</t>
  </si>
  <si>
    <t>=B1655</t>
  </si>
  <si>
    <t>=C1655</t>
  </si>
  <si>
    <t>=D1655</t>
  </si>
  <si>
    <t>="""NAV Direct"",""CRONUS JetCorp USA"",""5407"",""1"",""Released"",""2"",""MR100730"",""3"",""10000"",""4"",""50000"""</t>
  </si>
  <si>
    <t>=B1656</t>
  </si>
  <si>
    <t>=C1656</t>
  </si>
  <si>
    <t>=D1656</t>
  </si>
  <si>
    <t>="""NAV Direct"",""CRONUS JetCorp USA"",""5407"",""1"",""Released"",""2"",""MR100730"",""3"",""10000"",""4"",""60000"""</t>
  </si>
  <si>
    <t>=B1658</t>
  </si>
  <si>
    <t>=C1658</t>
  </si>
  <si>
    <t>="@@"&amp;NF(E1659,"Line No.")</t>
  </si>
  <si>
    <t>="""NAV Direct"",""CRONUS JetCorp USA"",""5406"",""1"",""Released"",""2"",""MR100730"",""3"",""20000"""</t>
  </si>
  <si>
    <t>=NF(E1659,"Item No.")</t>
  </si>
  <si>
    <t>=NF(E1659,"Description")</t>
  </si>
  <si>
    <t>=NF(E1659,"Quantity")</t>
  </si>
  <si>
    <t>=NF(E1659,"Unit of Measure Code")</t>
  </si>
  <si>
    <t>=NF(E1659,"Remaining Quantity")</t>
  </si>
  <si>
    <t>=B1659</t>
  </si>
  <si>
    <t>=C1659</t>
  </si>
  <si>
    <t>=D1659</t>
  </si>
  <si>
    <t>=NL("Rows",IF(B1660="@@",{""},"Prod. Order Component"),,"Prod. Order Line No.",D1660,"Status",B1660,"Prod. Order No.",C1660)</t>
  </si>
  <si>
    <t>=B1660</t>
  </si>
  <si>
    <t>=C1660</t>
  </si>
  <si>
    <t>=D1660</t>
  </si>
  <si>
    <t>="""NAV Direct"",""CRONUS JetCorp USA"",""5407"",""1"",""Released"",""2"",""MR100730"",""3"",""20000"",""4"",""20000"""</t>
  </si>
  <si>
    <t>=B1661</t>
  </si>
  <si>
    <t>=C1661</t>
  </si>
  <si>
    <t>=D1661</t>
  </si>
  <si>
    <t>="""NAV Direct"",""CRONUS JetCorp USA"",""5407"",""1"",""Released"",""2"",""MR100730"",""3"",""20000"",""4"",""30000"""</t>
  </si>
  <si>
    <t>=B1662</t>
  </si>
  <si>
    <t>=C1662</t>
  </si>
  <si>
    <t>=D1662</t>
  </si>
  <si>
    <t>="""NAV Direct"",""CRONUS JetCorp USA"",""5407"",""1"",""Released"",""2"",""MR100730"",""3"",""20000"",""4"",""40000"""</t>
  </si>
  <si>
    <t>=B1663</t>
  </si>
  <si>
    <t>=C1663</t>
  </si>
  <si>
    <t>=D1663</t>
  </si>
  <si>
    <t>="""NAV Direct"",""CRONUS JetCorp USA"",""5407"",""1"",""Released"",""2"",""MR100730"",""3"",""20000"",""4"",""50000"""</t>
  </si>
  <si>
    <t>=B1664</t>
  </si>
  <si>
    <t>=C1664</t>
  </si>
  <si>
    <t>=D1664</t>
  </si>
  <si>
    <t>="""NAV Direct"",""CRONUS JetCorp USA"",""5407"",""1"",""Released"",""2"",""MR100730"",""3"",""20000"",""4"",""60000"""</t>
  </si>
  <si>
    <t>=B1666</t>
  </si>
  <si>
    <t>=C1666</t>
  </si>
  <si>
    <t>="@@"&amp;NF(E1667,"Line No.")</t>
  </si>
  <si>
    <t>="""NAV Direct"",""CRONUS JetCorp USA"",""5406"",""1"",""Released"",""2"",""MR100730"",""3"",""30000"""</t>
  </si>
  <si>
    <t>=NF(E1667,"Item No.")</t>
  </si>
  <si>
    <t>=NF(E1667,"Description")</t>
  </si>
  <si>
    <t>=NF(E1667,"Quantity")</t>
  </si>
  <si>
    <t>=NF(E1667,"Unit of Measure Code")</t>
  </si>
  <si>
    <t>=NF(E1667,"Remaining Quantity")</t>
  </si>
  <si>
    <t>=B1667</t>
  </si>
  <si>
    <t>=C1667</t>
  </si>
  <si>
    <t>=D1667</t>
  </si>
  <si>
    <t>=NL("Rows",IF(B1668="@@",{""},"Prod. Order Component"),,"Prod. Order Line No.",D1668,"Status",B1668,"Prod. Order No.",C1668)</t>
  </si>
  <si>
    <t>=B1668</t>
  </si>
  <si>
    <t>=C1668</t>
  </si>
  <si>
    <t>=D1668</t>
  </si>
  <si>
    <t>="""NAV Direct"",""CRONUS JetCorp USA"",""5407"",""1"",""Released"",""2"",""MR100730"",""3"",""30000"",""4"",""20000"""</t>
  </si>
  <si>
    <t>=B1669</t>
  </si>
  <si>
    <t>=C1669</t>
  </si>
  <si>
    <t>=D1669</t>
  </si>
  <si>
    <t>="""NAV Direct"",""CRONUS JetCorp USA"",""5407"",""1"",""Released"",""2"",""MR100730"",""3"",""30000"",""4"",""30000"""</t>
  </si>
  <si>
    <t>="@@"&amp;NF(E1672,"Status")</t>
  </si>
  <si>
    <t>="@@"&amp;NF(E1672,"No.")</t>
  </si>
  <si>
    <t>="""NAV Direct"",""CRONUS JetCorp USA"",""5405"",""1"",""Released"",""2"",""MR100733"""</t>
  </si>
  <si>
    <t>=NF(E1672,"No.")</t>
  </si>
  <si>
    <t>=NF(E1672,"Due Date")</t>
  </si>
  <si>
    <t>=B1672</t>
  </si>
  <si>
    <t>=C1672</t>
  </si>
  <si>
    <t>="@@"&amp;NF(E1673,"Line No.")</t>
  </si>
  <si>
    <t>=NL("Rows=3",IF(B1673="@@",{""},"Prod. Order Line"),,"Status",B1673,"Prod. Order No.",C1673,"Link=",F1673)</t>
  </si>
  <si>
    <t>=NF(E1673,"Item No.")</t>
  </si>
  <si>
    <t>=NF(E1673,"Description")</t>
  </si>
  <si>
    <t>=NF(E1673,"Quantity")</t>
  </si>
  <si>
    <t>=NF(E1673,"Unit of Measure Code")</t>
  </si>
  <si>
    <t>=NF(E1673,"Remaining Quantity")</t>
  </si>
  <si>
    <t>=B1673</t>
  </si>
  <si>
    <t>=C1673</t>
  </si>
  <si>
    <t>=D1673</t>
  </si>
  <si>
    <t>=NL("Rows",IF(B1674="@@",{""},"Prod. Order Component"),,"Prod. Order Line No.",D1674,"Status",B1674,"Prod. Order No.",C1674)</t>
  </si>
  <si>
    <t>=B1674</t>
  </si>
  <si>
    <t>=C1674</t>
  </si>
  <si>
    <t>=D1674</t>
  </si>
  <si>
    <t>="""NAV Direct"",""CRONUS JetCorp USA"",""5407"",""1"",""Released"",""2"",""MR100733"",""3"",""10000"",""4"",""20000"""</t>
  </si>
  <si>
    <t>=B1675</t>
  </si>
  <si>
    <t>=C1675</t>
  </si>
  <si>
    <t>=D1675</t>
  </si>
  <si>
    <t>="""NAV Direct"",""CRONUS JetCorp USA"",""5407"",""1"",""Released"",""2"",""MR100733"",""3"",""10000"",""4"",""30000"""</t>
  </si>
  <si>
    <t>=B1677</t>
  </si>
  <si>
    <t>=C1677</t>
  </si>
  <si>
    <t>="@@"&amp;NF(E1678,"Line No.")</t>
  </si>
  <si>
    <t>="""NAV Direct"",""CRONUS JetCorp USA"",""5406"",""1"",""Released"",""2"",""MR100733"",""3"",""20000"""</t>
  </si>
  <si>
    <t>=NF(E1678,"Item No.")</t>
  </si>
  <si>
    <t>=NF(E1678,"Description")</t>
  </si>
  <si>
    <t>=NF(E1678,"Quantity")</t>
  </si>
  <si>
    <t>=NF(E1678,"Unit of Measure Code")</t>
  </si>
  <si>
    <t>=NF(E1678,"Remaining Quantity")</t>
  </si>
  <si>
    <t>=B1678</t>
  </si>
  <si>
    <t>=C1678</t>
  </si>
  <si>
    <t>=D1678</t>
  </si>
  <si>
    <t>=NL("Rows",IF(B1679="@@",{""},"Prod. Order Component"),,"Prod. Order Line No.",D1679,"Status",B1679,"Prod. Order No.",C1679)</t>
  </si>
  <si>
    <t>=B1679</t>
  </si>
  <si>
    <t>=C1679</t>
  </si>
  <si>
    <t>=D1679</t>
  </si>
  <si>
    <t>="""NAV Direct"",""CRONUS JetCorp USA"",""5407"",""1"",""Released"",""2"",""MR100733"",""3"",""20000"",""4"",""20000"""</t>
  </si>
  <si>
    <t>=B1680</t>
  </si>
  <si>
    <t>=C1680</t>
  </si>
  <si>
    <t>=D1680</t>
  </si>
  <si>
    <t>="""NAV Direct"",""CRONUS JetCorp USA"",""5407"",""1"",""Released"",""2"",""MR100733"",""3"",""20000"",""4"",""30000"""</t>
  </si>
  <si>
    <t>=B1681</t>
  </si>
  <si>
    <t>=C1681</t>
  </si>
  <si>
    <t>=D1681</t>
  </si>
  <si>
    <t>="""NAV Direct"",""CRONUS JetCorp USA"",""5407"",""1"",""Released"",""2"",""MR100733"",""3"",""20000"",""4"",""40000"""</t>
  </si>
  <si>
    <t>=B1682</t>
  </si>
  <si>
    <t>=C1682</t>
  </si>
  <si>
    <t>=D1682</t>
  </si>
  <si>
    <t>="""NAV Direct"",""CRONUS JetCorp USA"",""5407"",""1"",""Released"",""2"",""MR100733"",""3"",""20000"",""4"",""50000"""</t>
  </si>
  <si>
    <t>=B1683</t>
  </si>
  <si>
    <t>=C1683</t>
  </si>
  <si>
    <t>=D1683</t>
  </si>
  <si>
    <t>="""NAV Direct"",""CRONUS JetCorp USA"",""5407"",""1"",""Released"",""2"",""MR100733"",""3"",""20000"",""4"",""60000"""</t>
  </si>
  <si>
    <t>=B1685</t>
  </si>
  <si>
    <t>=C1685</t>
  </si>
  <si>
    <t>="@@"&amp;NF(E1686,"Line No.")</t>
  </si>
  <si>
    <t>="""NAV Direct"",""CRONUS JetCorp USA"",""5406"",""1"",""Released"",""2"",""MR100733"",""3"",""30000"""</t>
  </si>
  <si>
    <t>=NF(E1686,"Item No.")</t>
  </si>
  <si>
    <t>=NF(E1686,"Description")</t>
  </si>
  <si>
    <t>=NF(E1686,"Quantity")</t>
  </si>
  <si>
    <t>=NF(E1686,"Unit of Measure Code")</t>
  </si>
  <si>
    <t>=NF(E1686,"Remaining Quantity")</t>
  </si>
  <si>
    <t>=B1686</t>
  </si>
  <si>
    <t>=C1686</t>
  </si>
  <si>
    <t>=D1686</t>
  </si>
  <si>
    <t>=NL("Rows",IF(B1687="@@",{""},"Prod. Order Component"),,"Prod. Order Line No.",D1687,"Status",B1687,"Prod. Order No.",C1687)</t>
  </si>
  <si>
    <t>=B1687</t>
  </si>
  <si>
    <t>=C1687</t>
  </si>
  <si>
    <t>=D1687</t>
  </si>
  <si>
    <t>="""NAV Direct"",""CRONUS JetCorp USA"",""5407"",""1"",""Released"",""2"",""MR100733"",""3"",""30000"",""4"",""20000"""</t>
  </si>
  <si>
    <t>=B1688</t>
  </si>
  <si>
    <t>=C1688</t>
  </si>
  <si>
    <t>=D1688</t>
  </si>
  <si>
    <t>="""NAV Direct"",""CRONUS JetCorp USA"",""5407"",""1"",""Released"",""2"",""MR100733"",""3"",""30000"",""4"",""30000"""</t>
  </si>
  <si>
    <t>="@@"&amp;NF(E1691,"Status")</t>
  </si>
  <si>
    <t>="@@"&amp;NF(E1691,"No.")</t>
  </si>
  <si>
    <t>="""NAV Direct"",""CRONUS JetCorp USA"",""5405"",""1"",""Released"",""2"",""MR100737"""</t>
  </si>
  <si>
    <t>=NF(E1691,"No.")</t>
  </si>
  <si>
    <t>=NF(E1691,"Due Date")</t>
  </si>
  <si>
    <t>=B1691</t>
  </si>
  <si>
    <t>=C1691</t>
  </si>
  <si>
    <t>="@@"&amp;NF(E1692,"Line No.")</t>
  </si>
  <si>
    <t>=NL("Rows=3",IF(B1692="@@",{""},"Prod. Order Line"),,"Status",B1692,"Prod. Order No.",C1692,"Link=",F1692)</t>
  </si>
  <si>
    <t>=NF(E1692,"Item No.")</t>
  </si>
  <si>
    <t>=NF(E1692,"Description")</t>
  </si>
  <si>
    <t>=NF(E1692,"Quantity")</t>
  </si>
  <si>
    <t>=NF(E1692,"Unit of Measure Code")</t>
  </si>
  <si>
    <t>=NF(E1692,"Remaining Quantity")</t>
  </si>
  <si>
    <t>=B1692</t>
  </si>
  <si>
    <t>=C1692</t>
  </si>
  <si>
    <t>=D1692</t>
  </si>
  <si>
    <t>=NL("Rows",IF(B1693="@@",{""},"Prod. Order Component"),,"Prod. Order Line No.",D1693,"Status",B1693,"Prod. Order No.",C1693)</t>
  </si>
  <si>
    <t>=B1693</t>
  </si>
  <si>
    <t>=C1693</t>
  </si>
  <si>
    <t>=D1693</t>
  </si>
  <si>
    <t>="""NAV Direct"",""CRONUS JetCorp USA"",""5407"",""1"",""Released"",""2"",""MR100737"",""3"",""10000"",""4"",""20000"""</t>
  </si>
  <si>
    <t>=B1694</t>
  </si>
  <si>
    <t>=C1694</t>
  </si>
  <si>
    <t>=D1694</t>
  </si>
  <si>
    <t>="""NAV Direct"",""CRONUS JetCorp USA"",""5407"",""1"",""Released"",""2"",""MR100737"",""3"",""10000"",""4"",""30000"""</t>
  </si>
  <si>
    <t>=B1695</t>
  </si>
  <si>
    <t>=C1695</t>
  </si>
  <si>
    <t>=D1695</t>
  </si>
  <si>
    <t>="""NAV Direct"",""CRONUS JetCorp USA"",""5407"",""1"",""Released"",""2"",""MR100737"",""3"",""10000"",""4"",""40000"""</t>
  </si>
  <si>
    <t>=B1696</t>
  </si>
  <si>
    <t>=C1696</t>
  </si>
  <si>
    <t>=D1696</t>
  </si>
  <si>
    <t>="""NAV Direct"",""CRONUS JetCorp USA"",""5407"",""1"",""Released"",""2"",""MR100737"",""3"",""10000"",""4"",""50000"""</t>
  </si>
  <si>
    <t>=B1697</t>
  </si>
  <si>
    <t>=C1697</t>
  </si>
  <si>
    <t>=D1697</t>
  </si>
  <si>
    <t>="""NAV Direct"",""CRONUS JetCorp USA"",""5407"",""1"",""Released"",""2"",""MR100737"",""3"",""10000"",""4"",""60000"""</t>
  </si>
  <si>
    <t>=B1699</t>
  </si>
  <si>
    <t>=C1699</t>
  </si>
  <si>
    <t>="@@"&amp;NF(E1700,"Line No.")</t>
  </si>
  <si>
    <t>="""NAV Direct"",""CRONUS JetCorp USA"",""5406"",""1"",""Released"",""2"",""MR100737"",""3"",""20000"""</t>
  </si>
  <si>
    <t>=NF(E1700,"Item No.")</t>
  </si>
  <si>
    <t>=NF(E1700,"Description")</t>
  </si>
  <si>
    <t>=NF(E1700,"Quantity")</t>
  </si>
  <si>
    <t>=NF(E1700,"Unit of Measure Code")</t>
  </si>
  <si>
    <t>=NF(E1700,"Remaining Quantity")</t>
  </si>
  <si>
    <t>=B1700</t>
  </si>
  <si>
    <t>=C1700</t>
  </si>
  <si>
    <t>=D1700</t>
  </si>
  <si>
    <t>=NL("Rows",IF(B1701="@@",{""},"Prod. Order Component"),,"Prod. Order Line No.",D1701,"Status",B1701,"Prod. Order No.",C1701)</t>
  </si>
  <si>
    <t>=B1701</t>
  </si>
  <si>
    <t>=C1701</t>
  </si>
  <si>
    <t>=D1701</t>
  </si>
  <si>
    <t>="""NAV Direct"",""CRONUS JetCorp USA"",""5407"",""1"",""Released"",""2"",""MR100737"",""3"",""20000"",""4"",""20000"""</t>
  </si>
  <si>
    <t>=B1702</t>
  </si>
  <si>
    <t>=C1702</t>
  </si>
  <si>
    <t>=D1702</t>
  </si>
  <si>
    <t>="""NAV Direct"",""CRONUS JetCorp USA"",""5407"",""1"",""Released"",""2"",""MR100737"",""3"",""20000"",""4"",""30000"""</t>
  </si>
  <si>
    <t>=B1704</t>
  </si>
  <si>
    <t>=C1704</t>
  </si>
  <si>
    <t>="@@"&amp;NF(E1705,"Line No.")</t>
  </si>
  <si>
    <t>="""NAV Direct"",""CRONUS JetCorp USA"",""5406"",""1"",""Released"",""2"",""MR100737"",""3"",""30000"""</t>
  </si>
  <si>
    <t>=NF(E1705,"Item No.")</t>
  </si>
  <si>
    <t>=NF(E1705,"Description")</t>
  </si>
  <si>
    <t>=NF(E1705,"Quantity")</t>
  </si>
  <si>
    <t>=NF(E1705,"Unit of Measure Code")</t>
  </si>
  <si>
    <t>=NF(E1705,"Remaining Quantity")</t>
  </si>
  <si>
    <t>=B1705</t>
  </si>
  <si>
    <t>=C1705</t>
  </si>
  <si>
    <t>=D1705</t>
  </si>
  <si>
    <t>=NL("Rows",IF(B1706="@@",{""},"Prod. Order Component"),,"Prod. Order Line No.",D1706,"Status",B1706,"Prod. Order No.",C1706)</t>
  </si>
  <si>
    <t>=B1706</t>
  </si>
  <si>
    <t>=C1706</t>
  </si>
  <si>
    <t>=D1706</t>
  </si>
  <si>
    <t>="""NAV Direct"",""CRONUS JetCorp USA"",""5407"",""1"",""Released"",""2"",""MR100737"",""3"",""30000"",""4"",""20000"""</t>
  </si>
  <si>
    <t>=B1707</t>
  </si>
  <si>
    <t>=C1707</t>
  </si>
  <si>
    <t>=D1707</t>
  </si>
  <si>
    <t>="""NAV Direct"",""CRONUS JetCorp USA"",""5407"",""1"",""Released"",""2"",""MR100737"",""3"",""30000"",""4"",""30000"""</t>
  </si>
  <si>
    <t>=B1708</t>
  </si>
  <si>
    <t>=C1708</t>
  </si>
  <si>
    <t>=D1708</t>
  </si>
  <si>
    <t>="""NAV Direct"",""CRONUS JetCorp USA"",""5407"",""1"",""Released"",""2"",""MR100737"",""3"",""30000"",""4"",""40000"""</t>
  </si>
  <si>
    <t>=B1709</t>
  </si>
  <si>
    <t>=C1709</t>
  </si>
  <si>
    <t>=D1709</t>
  </si>
  <si>
    <t>="""NAV Direct"",""CRONUS JetCorp USA"",""5407"",""1"",""Released"",""2"",""MR100737"",""3"",""30000"",""4"",""50000"""</t>
  </si>
  <si>
    <t>="@@"&amp;NF(E1712,"Status")</t>
  </si>
  <si>
    <t>="@@"&amp;NF(E1712,"No.")</t>
  </si>
  <si>
    <t>="""NAV Direct"",""CRONUS JetCorp USA"",""5405"",""1"",""Released"",""2"",""MR100741"""</t>
  </si>
  <si>
    <t>=NF(E1712,"No.")</t>
  </si>
  <si>
    <t>=NF(E1712,"Due Date")</t>
  </si>
  <si>
    <t>=B1712</t>
  </si>
  <si>
    <t>=C1712</t>
  </si>
  <si>
    <t>="@@"&amp;NF(E1713,"Line No.")</t>
  </si>
  <si>
    <t>=NL("Rows=3",IF(B1713="@@",{""},"Prod. Order Line"),,"Status",B1713,"Prod. Order No.",C1713,"Link=",F1713)</t>
  </si>
  <si>
    <t>=NF(E1713,"Item No.")</t>
  </si>
  <si>
    <t>=NF(E1713,"Description")</t>
  </si>
  <si>
    <t>=NF(E1713,"Quantity")</t>
  </si>
  <si>
    <t>=NF(E1713,"Unit of Measure Code")</t>
  </si>
  <si>
    <t>=NF(E1713,"Remaining Quantity")</t>
  </si>
  <si>
    <t>=B1713</t>
  </si>
  <si>
    <t>=C1713</t>
  </si>
  <si>
    <t>=D1713</t>
  </si>
  <si>
    <t>=NL("Rows",IF(B1714="@@",{""},"Prod. Order Component"),,"Prod. Order Line No.",D1714,"Status",B1714,"Prod. Order No.",C1714)</t>
  </si>
  <si>
    <t>=B1714</t>
  </si>
  <si>
    <t>=C1714</t>
  </si>
  <si>
    <t>=D1714</t>
  </si>
  <si>
    <t>="""NAV Direct"",""CRONUS JetCorp USA"",""5407"",""1"",""Released"",""2"",""MR100741"",""3"",""10000"",""4"",""20000"""</t>
  </si>
  <si>
    <t>=B1715</t>
  </si>
  <si>
    <t>=C1715</t>
  </si>
  <si>
    <t>=D1715</t>
  </si>
  <si>
    <t>="""NAV Direct"",""CRONUS JetCorp USA"",""5407"",""1"",""Released"",""2"",""MR100741"",""3"",""10000"",""4"",""30000"""</t>
  </si>
  <si>
    <t>=B1717</t>
  </si>
  <si>
    <t>=C1717</t>
  </si>
  <si>
    <t>="@@"&amp;NF(E1718,"Line No.")</t>
  </si>
  <si>
    <t>="""NAV Direct"",""CRONUS JetCorp USA"",""5406"",""1"",""Released"",""2"",""MR100741"",""3"",""20000"""</t>
  </si>
  <si>
    <t>=NF(E1718,"Item No.")</t>
  </si>
  <si>
    <t>=NF(E1718,"Description")</t>
  </si>
  <si>
    <t>=NF(E1718,"Quantity")</t>
  </si>
  <si>
    <t>=NF(E1718,"Unit of Measure Code")</t>
  </si>
  <si>
    <t>=NF(E1718,"Remaining Quantity")</t>
  </si>
  <si>
    <t>=B1718</t>
  </si>
  <si>
    <t>=C1718</t>
  </si>
  <si>
    <t>=D1718</t>
  </si>
  <si>
    <t>=NL("Rows",IF(B1719="@@",{""},"Prod. Order Component"),,"Prod. Order Line No.",D1719,"Status",B1719,"Prod. Order No.",C1719)</t>
  </si>
  <si>
    <t>=B1719</t>
  </si>
  <si>
    <t>=C1719</t>
  </si>
  <si>
    <t>=D1719</t>
  </si>
  <si>
    <t>="""NAV Direct"",""CRONUS JetCorp USA"",""5407"",""1"",""Released"",""2"",""MR100741"",""3"",""20000"",""4"",""20000"""</t>
  </si>
  <si>
    <t>=B1720</t>
  </si>
  <si>
    <t>=C1720</t>
  </si>
  <si>
    <t>=D1720</t>
  </si>
  <si>
    <t>="""NAV Direct"",""CRONUS JetCorp USA"",""5407"",""1"",""Released"",""2"",""MR100741"",""3"",""20000"",""4"",""30000"""</t>
  </si>
  <si>
    <t>=B1721</t>
  </si>
  <si>
    <t>=C1721</t>
  </si>
  <si>
    <t>=D1721</t>
  </si>
  <si>
    <t>="""NAV Direct"",""CRONUS JetCorp USA"",""5407"",""1"",""Released"",""2"",""MR100741"",""3"",""20000"",""4"",""40000"""</t>
  </si>
  <si>
    <t>=B1722</t>
  </si>
  <si>
    <t>=C1722</t>
  </si>
  <si>
    <t>=D1722</t>
  </si>
  <si>
    <t>="""NAV Direct"",""CRONUS JetCorp USA"",""5407"",""1"",""Released"",""2"",""MR100741"",""3"",""20000"",""4"",""50000"""</t>
  </si>
  <si>
    <t>="@@"&amp;NF(E1725,"Status")</t>
  </si>
  <si>
    <t>="@@"&amp;NF(E1725,"No.")</t>
  </si>
  <si>
    <t>="""NAV Direct"",""CRONUS JetCorp USA"",""5405"",""1"",""Released"",""2"",""MR100735"""</t>
  </si>
  <si>
    <t>=NF(E1725,"No.")</t>
  </si>
  <si>
    <t>=NF(E1725,"Due Date")</t>
  </si>
  <si>
    <t>=B1725</t>
  </si>
  <si>
    <t>=C1725</t>
  </si>
  <si>
    <t>="@@"&amp;NF(E1726,"Line No.")</t>
  </si>
  <si>
    <t>=NL("Rows=3",IF(B1726="@@",{""},"Prod. Order Line"),,"Status",B1726,"Prod. Order No.",C1726,"Link=",F1726)</t>
  </si>
  <si>
    <t>=NF(E1726,"Item No.")</t>
  </si>
  <si>
    <t>=NF(E1726,"Description")</t>
  </si>
  <si>
    <t>=NF(E1726,"Quantity")</t>
  </si>
  <si>
    <t>=NF(E1726,"Unit of Measure Code")</t>
  </si>
  <si>
    <t>=NF(E1726,"Remaining Quantity")</t>
  </si>
  <si>
    <t>=B1726</t>
  </si>
  <si>
    <t>=C1726</t>
  </si>
  <si>
    <t>=D1726</t>
  </si>
  <si>
    <t>=NL("Rows",IF(B1727="@@",{""},"Prod. Order Component"),,"Prod. Order Line No.",D1727,"Status",B1727,"Prod. Order No.",C1727)</t>
  </si>
  <si>
    <t>=B1727</t>
  </si>
  <si>
    <t>=C1727</t>
  </si>
  <si>
    <t>=D1727</t>
  </si>
  <si>
    <t>="""NAV Direct"",""CRONUS JetCorp USA"",""5407"",""1"",""Released"",""2"",""MR100735"",""3"",""10000"",""4"",""20000"""</t>
  </si>
  <si>
    <t>=B1728</t>
  </si>
  <si>
    <t>=C1728</t>
  </si>
  <si>
    <t>=D1728</t>
  </si>
  <si>
    <t>="""NAV Direct"",""CRONUS JetCorp USA"",""5407"",""1"",""Released"",""2"",""MR100735"",""3"",""10000"",""4"",""30000"""</t>
  </si>
  <si>
    <t>=B1729</t>
  </si>
  <si>
    <t>=C1729</t>
  </si>
  <si>
    <t>=D1729</t>
  </si>
  <si>
    <t>="""NAV Direct"",""CRONUS JetCorp USA"",""5407"",""1"",""Released"",""2"",""MR100735"",""3"",""10000"",""4"",""40000"""</t>
  </si>
  <si>
    <t>=B1730</t>
  </si>
  <si>
    <t>=C1730</t>
  </si>
  <si>
    <t>=D1730</t>
  </si>
  <si>
    <t>="""NAV Direct"",""CRONUS JetCorp USA"",""5407"",""1"",""Released"",""2"",""MR100735"",""3"",""10000"",""4"",""50000"""</t>
  </si>
  <si>
    <t>=B1731</t>
  </si>
  <si>
    <t>=C1731</t>
  </si>
  <si>
    <t>=D1731</t>
  </si>
  <si>
    <t>="""NAV Direct"",""CRONUS JetCorp USA"",""5407"",""1"",""Released"",""2"",""MR100735"",""3"",""10000"",""4"",""60000"""</t>
  </si>
  <si>
    <t>=B1733</t>
  </si>
  <si>
    <t>=C1733</t>
  </si>
  <si>
    <t>="@@"&amp;NF(E1734,"Line No.")</t>
  </si>
  <si>
    <t>="""NAV Direct"",""CRONUS JetCorp USA"",""5406"",""1"",""Released"",""2"",""MR100735"",""3"",""20000"""</t>
  </si>
  <si>
    <t>=NF(E1734,"Item No.")</t>
  </si>
  <si>
    <t>=NF(E1734,"Description")</t>
  </si>
  <si>
    <t>=NF(E1734,"Quantity")</t>
  </si>
  <si>
    <t>=NF(E1734,"Unit of Measure Code")</t>
  </si>
  <si>
    <t>=NF(E1734,"Remaining Quantity")</t>
  </si>
  <si>
    <t>=B1734</t>
  </si>
  <si>
    <t>=C1734</t>
  </si>
  <si>
    <t>=D1734</t>
  </si>
  <si>
    <t>=NL("Rows",IF(B1735="@@",{""},"Prod. Order Component"),,"Prod. Order Line No.",D1735,"Status",B1735,"Prod. Order No.",C1735)</t>
  </si>
  <si>
    <t>=B1735</t>
  </si>
  <si>
    <t>=C1735</t>
  </si>
  <si>
    <t>=D1735</t>
  </si>
  <si>
    <t>="""NAV Direct"",""CRONUS JetCorp USA"",""5407"",""1"",""Released"",""2"",""MR100735"",""3"",""20000"",""4"",""20000"""</t>
  </si>
  <si>
    <t>=B1736</t>
  </si>
  <si>
    <t>=C1736</t>
  </si>
  <si>
    <t>=D1736</t>
  </si>
  <si>
    <t>="""NAV Direct"",""CRONUS JetCorp USA"",""5407"",""1"",""Released"",""2"",""MR100735"",""3"",""20000"",""4"",""30000"""</t>
  </si>
  <si>
    <t>=B1737</t>
  </si>
  <si>
    <t>=C1737</t>
  </si>
  <si>
    <t>=D1737</t>
  </si>
  <si>
    <t>="""NAV Direct"",""CRONUS JetCorp USA"",""5407"",""1"",""Released"",""2"",""MR100735"",""3"",""20000"",""4"",""40000"""</t>
  </si>
  <si>
    <t>=B1738</t>
  </si>
  <si>
    <t>=C1738</t>
  </si>
  <si>
    <t>=D1738</t>
  </si>
  <si>
    <t>="""NAV Direct"",""CRONUS JetCorp USA"",""5407"",""1"",""Released"",""2"",""MR100735"",""3"",""20000"",""4"",""50000"""</t>
  </si>
  <si>
    <t>=B1740</t>
  </si>
  <si>
    <t>=C1740</t>
  </si>
  <si>
    <t>="@@"&amp;NF(E1741,"Line No.")</t>
  </si>
  <si>
    <t>="""NAV Direct"",""CRONUS JetCorp USA"",""5406"",""1"",""Released"",""2"",""MR100735"",""3"",""30000"""</t>
  </si>
  <si>
    <t>=NF(E1741,"Item No.")</t>
  </si>
  <si>
    <t>=NF(E1741,"Description")</t>
  </si>
  <si>
    <t>=NF(E1741,"Quantity")</t>
  </si>
  <si>
    <t>=NF(E1741,"Unit of Measure Code")</t>
  </si>
  <si>
    <t>=NF(E1741,"Remaining Quantity")</t>
  </si>
  <si>
    <t>=B1741</t>
  </si>
  <si>
    <t>=C1741</t>
  </si>
  <si>
    <t>=D1741</t>
  </si>
  <si>
    <t>=NL("Rows",IF(B1742="@@",{""},"Prod. Order Component"),,"Prod. Order Line No.",D1742,"Status",B1742,"Prod. Order No.",C1742)</t>
  </si>
  <si>
    <t>=B1742</t>
  </si>
  <si>
    <t>=C1742</t>
  </si>
  <si>
    <t>=D1742</t>
  </si>
  <si>
    <t>="""NAV Direct"",""CRONUS JetCorp USA"",""5407"",""1"",""Released"",""2"",""MR100735"",""3"",""30000"",""4"",""20000"""</t>
  </si>
  <si>
    <t>=B1743</t>
  </si>
  <si>
    <t>=C1743</t>
  </si>
  <si>
    <t>=D1743</t>
  </si>
  <si>
    <t>="""NAV Direct"",""CRONUS JetCorp USA"",""5407"",""1"",""Released"",""2"",""MR100735"",""3"",""30000"",""4"",""30000"""</t>
  </si>
  <si>
    <t>="@@"&amp;NF(E1746,"Status")</t>
  </si>
  <si>
    <t>="@@"&amp;NF(E1746,"No.")</t>
  </si>
  <si>
    <t>="""NAV Direct"",""CRONUS JetCorp USA"",""5405"",""1"",""Released"",""2"",""MR100738"""</t>
  </si>
  <si>
    <t>=NF(E1746,"No.")</t>
  </si>
  <si>
    <t>=NF(E1746,"Due Date")</t>
  </si>
  <si>
    <t>=B1746</t>
  </si>
  <si>
    <t>=C1746</t>
  </si>
  <si>
    <t>="@@"&amp;NF(E1747,"Line No.")</t>
  </si>
  <si>
    <t>=NL("Rows=3",IF(B1747="@@",{""},"Prod. Order Line"),,"Status",B1747,"Prod. Order No.",C1747,"Link=",F1747)</t>
  </si>
  <si>
    <t>=NF(E1747,"Item No.")</t>
  </si>
  <si>
    <t>=NF(E1747,"Description")</t>
  </si>
  <si>
    <t>=NF(E1747,"Quantity")</t>
  </si>
  <si>
    <t>=NF(E1747,"Unit of Measure Code")</t>
  </si>
  <si>
    <t>=NF(E1747,"Remaining Quantity")</t>
  </si>
  <si>
    <t>=B1747</t>
  </si>
  <si>
    <t>=C1747</t>
  </si>
  <si>
    <t>=D1747</t>
  </si>
  <si>
    <t>=NL("Rows",IF(B1748="@@",{""},"Prod. Order Component"),,"Prod. Order Line No.",D1748,"Status",B1748,"Prod. Order No.",C1748)</t>
  </si>
  <si>
    <t>=B1748</t>
  </si>
  <si>
    <t>=C1748</t>
  </si>
  <si>
    <t>=D1748</t>
  </si>
  <si>
    <t>="""NAV Direct"",""CRONUS JetCorp USA"",""5407"",""1"",""Released"",""2"",""MR100738"",""3"",""10000"",""4"",""20000"""</t>
  </si>
  <si>
    <t>=B1749</t>
  </si>
  <si>
    <t>=C1749</t>
  </si>
  <si>
    <t>=D1749</t>
  </si>
  <si>
    <t>="""NAV Direct"",""CRONUS JetCorp USA"",""5407"",""1"",""Released"",""2"",""MR100738"",""3"",""10000"",""4"",""30000"""</t>
  </si>
  <si>
    <t>=B1750</t>
  </si>
  <si>
    <t>=C1750</t>
  </si>
  <si>
    <t>=D1750</t>
  </si>
  <si>
    <t>="""NAV Direct"",""CRONUS JetCorp USA"",""5407"",""1"",""Released"",""2"",""MR100738"",""3"",""10000"",""4"",""40000"""</t>
  </si>
  <si>
    <t>=B1751</t>
  </si>
  <si>
    <t>=C1751</t>
  </si>
  <si>
    <t>=D1751</t>
  </si>
  <si>
    <t>="""NAV Direct"",""CRONUS JetCorp USA"",""5407"",""1"",""Released"",""2"",""MR100738"",""3"",""10000"",""4"",""50000"""</t>
  </si>
  <si>
    <t>=B1752</t>
  </si>
  <si>
    <t>=C1752</t>
  </si>
  <si>
    <t>=D1752</t>
  </si>
  <si>
    <t>="""NAV Direct"",""CRONUS JetCorp USA"",""5407"",""1"",""Released"",""2"",""MR100738"",""3"",""10000"",""4"",""60000"""</t>
  </si>
  <si>
    <t>=B1754</t>
  </si>
  <si>
    <t>=C1754</t>
  </si>
  <si>
    <t>="@@"&amp;NF(E1755,"Line No.")</t>
  </si>
  <si>
    <t>="""NAV Direct"",""CRONUS JetCorp USA"",""5406"",""1"",""Released"",""2"",""MR100738"",""3"",""20000"""</t>
  </si>
  <si>
    <t>=NF(E1755,"Item No.")</t>
  </si>
  <si>
    <t>=NF(E1755,"Description")</t>
  </si>
  <si>
    <t>=NF(E1755,"Quantity")</t>
  </si>
  <si>
    <t>=NF(E1755,"Unit of Measure Code")</t>
  </si>
  <si>
    <t>=NF(E1755,"Remaining Quantity")</t>
  </si>
  <si>
    <t>=B1755</t>
  </si>
  <si>
    <t>=C1755</t>
  </si>
  <si>
    <t>=D1755</t>
  </si>
  <si>
    <t>=NL("Rows",IF(B1756="@@",{""},"Prod. Order Component"),,"Prod. Order Line No.",D1756,"Status",B1756,"Prod. Order No.",C1756)</t>
  </si>
  <si>
    <t>=B1756</t>
  </si>
  <si>
    <t>=C1756</t>
  </si>
  <si>
    <t>=D1756</t>
  </si>
  <si>
    <t>="""NAV Direct"",""CRONUS JetCorp USA"",""5407"",""1"",""Released"",""2"",""MR100738"",""3"",""20000"",""4"",""20000"""</t>
  </si>
  <si>
    <t>=B1757</t>
  </si>
  <si>
    <t>=C1757</t>
  </si>
  <si>
    <t>=D1757</t>
  </si>
  <si>
    <t>="""NAV Direct"",""CRONUS JetCorp USA"",""5407"",""1"",""Released"",""2"",""MR100738"",""3"",""20000"",""4"",""30000"""</t>
  </si>
  <si>
    <t>=B1758</t>
  </si>
  <si>
    <t>=C1758</t>
  </si>
  <si>
    <t>=D1758</t>
  </si>
  <si>
    <t>="""NAV Direct"",""CRONUS JetCorp USA"",""5407"",""1"",""Released"",""2"",""MR100738"",""3"",""20000"",""4"",""40000"""</t>
  </si>
  <si>
    <t>=B1759</t>
  </si>
  <si>
    <t>=C1759</t>
  </si>
  <si>
    <t>=D1759</t>
  </si>
  <si>
    <t>="""NAV Direct"",""CRONUS JetCorp USA"",""5407"",""1"",""Released"",""2"",""MR100738"",""3"",""20000"",""4"",""50000"""</t>
  </si>
  <si>
    <t>=B1761</t>
  </si>
  <si>
    <t>=C1761</t>
  </si>
  <si>
    <t>="@@"&amp;NF(E1762,"Line No.")</t>
  </si>
  <si>
    <t>="""NAV Direct"",""CRONUS JetCorp USA"",""5406"",""1"",""Released"",""2"",""MR100738"",""3"",""30000"""</t>
  </si>
  <si>
    <t>=NF(E1762,"Item No.")</t>
  </si>
  <si>
    <t>=NF(E1762,"Description")</t>
  </si>
  <si>
    <t>=NF(E1762,"Quantity")</t>
  </si>
  <si>
    <t>=NF(E1762,"Unit of Measure Code")</t>
  </si>
  <si>
    <t>=NF(E1762,"Remaining Quantity")</t>
  </si>
  <si>
    <t>=B1762</t>
  </si>
  <si>
    <t>=C1762</t>
  </si>
  <si>
    <t>=D1762</t>
  </si>
  <si>
    <t>=NL("Rows",IF(B1763="@@",{""},"Prod. Order Component"),,"Prod. Order Line No.",D1763,"Status",B1763,"Prod. Order No.",C1763)</t>
  </si>
  <si>
    <t>=B1763</t>
  </si>
  <si>
    <t>=C1763</t>
  </si>
  <si>
    <t>=D1763</t>
  </si>
  <si>
    <t>="""NAV Direct"",""CRONUS JetCorp USA"",""5407"",""1"",""Released"",""2"",""MR100738"",""3"",""30000"",""4"",""20000"""</t>
  </si>
  <si>
    <t>=B1764</t>
  </si>
  <si>
    <t>=C1764</t>
  </si>
  <si>
    <t>=D1764</t>
  </si>
  <si>
    <t>="""NAV Direct"",""CRONUS JetCorp USA"",""5407"",""1"",""Released"",""2"",""MR100738"",""3"",""30000"",""4"",""30000"""</t>
  </si>
  <si>
    <t>=B1766</t>
  </si>
  <si>
    <t>=C1766</t>
  </si>
  <si>
    <t>="@@"&amp;NF(E1767,"Line No.")</t>
  </si>
  <si>
    <t>="""NAV Direct"",""CRONUS JetCorp USA"",""5406"",""1"",""Released"",""2"",""MR100738"",""3"",""40000"""</t>
  </si>
  <si>
    <t>=NF(E1767,"Item No.")</t>
  </si>
  <si>
    <t>=NF(E1767,"Description")</t>
  </si>
  <si>
    <t>=NF(E1767,"Quantity")</t>
  </si>
  <si>
    <t>=NF(E1767,"Unit of Measure Code")</t>
  </si>
  <si>
    <t>=NF(E1767,"Remaining Quantity")</t>
  </si>
  <si>
    <t>=B1767</t>
  </si>
  <si>
    <t>=C1767</t>
  </si>
  <si>
    <t>=D1767</t>
  </si>
  <si>
    <t>=NL("Rows",IF(B1768="@@",{""},"Prod. Order Component"),,"Prod. Order Line No.",D1768,"Status",B1768,"Prod. Order No.",C1768)</t>
  </si>
  <si>
    <t>=B1768</t>
  </si>
  <si>
    <t>=C1768</t>
  </si>
  <si>
    <t>=D1768</t>
  </si>
  <si>
    <t>="""NAV Direct"",""CRONUS JetCorp USA"",""5407"",""1"",""Released"",""2"",""MR100738"",""3"",""40000"",""4"",""20000"""</t>
  </si>
  <si>
    <t>=B1769</t>
  </si>
  <si>
    <t>=C1769</t>
  </si>
  <si>
    <t>=D1769</t>
  </si>
  <si>
    <t>="""NAV Direct"",""CRONUS JetCorp USA"",""5407"",""1"",""Released"",""2"",""MR100738"",""3"",""40000"",""4"",""30000"""</t>
  </si>
  <si>
    <t>=B1771</t>
  </si>
  <si>
    <t>=C1771</t>
  </si>
  <si>
    <t>="@@"&amp;NF(E1772,"Line No.")</t>
  </si>
  <si>
    <t>="""NAV Direct"",""CRONUS JetCorp USA"",""5406"",""1"",""Released"",""2"",""MR100738"",""3"",""50000"""</t>
  </si>
  <si>
    <t>=NF(E1772,"Item No.")</t>
  </si>
  <si>
    <t>=NF(E1772,"Description")</t>
  </si>
  <si>
    <t>=NF(E1772,"Quantity")</t>
  </si>
  <si>
    <t>=NF(E1772,"Unit of Measure Code")</t>
  </si>
  <si>
    <t>=NF(E1772,"Remaining Quantity")</t>
  </si>
  <si>
    <t>=B1772</t>
  </si>
  <si>
    <t>=C1772</t>
  </si>
  <si>
    <t>=D1772</t>
  </si>
  <si>
    <t>=NL("Rows",IF(B1773="@@",{""},"Prod. Order Component"),,"Prod. Order Line No.",D1773,"Status",B1773,"Prod. Order No.",C1773)</t>
  </si>
  <si>
    <t>=B1773</t>
  </si>
  <si>
    <t>=C1773</t>
  </si>
  <si>
    <t>=D1773</t>
  </si>
  <si>
    <t>="""NAV Direct"",""CRONUS JetCorp USA"",""5407"",""1"",""Released"",""2"",""MR100738"",""3"",""50000"",""4"",""20000"""</t>
  </si>
  <si>
    <t>=B1774</t>
  </si>
  <si>
    <t>=C1774</t>
  </si>
  <si>
    <t>=D1774</t>
  </si>
  <si>
    <t>="""NAV Direct"",""CRONUS JetCorp USA"",""5407"",""1"",""Released"",""2"",""MR100738"",""3"",""50000"",""4"",""30000"""</t>
  </si>
  <si>
    <t>=B1775</t>
  </si>
  <si>
    <t>=C1775</t>
  </si>
  <si>
    <t>=D1775</t>
  </si>
  <si>
    <t>="""NAV Direct"",""CRONUS JetCorp USA"",""5407"",""1"",""Released"",""2"",""MR100738"",""3"",""50000"",""4"",""40000"""</t>
  </si>
  <si>
    <t>=B1776</t>
  </si>
  <si>
    <t>=C1776</t>
  </si>
  <si>
    <t>=D1776</t>
  </si>
  <si>
    <t>="""NAV Direct"",""CRONUS JetCorp USA"",""5407"",""1"",""Released"",""2"",""MR100738"",""3"",""50000"",""4"",""50000"""</t>
  </si>
  <si>
    <t>=B1777</t>
  </si>
  <si>
    <t>=C1777</t>
  </si>
  <si>
    <t>=D1777</t>
  </si>
  <si>
    <t>="""NAV Direct"",""CRONUS JetCorp USA"",""5407"",""1"",""Released"",""2"",""MR100738"",""3"",""50000"",""4"",""60000"""</t>
  </si>
  <si>
    <t>="@@"&amp;NF(E1780,"Status")</t>
  </si>
  <si>
    <t>="@@"&amp;NF(E1780,"No.")</t>
  </si>
  <si>
    <t>="""NAV Direct"",""CRONUS JetCorp USA"",""5405"",""1"",""Released"",""2"",""MR100739"""</t>
  </si>
  <si>
    <t>=NF(E1780,"No.")</t>
  </si>
  <si>
    <t>=NF(E1780,"Due Date")</t>
  </si>
  <si>
    <t>=B1780</t>
  </si>
  <si>
    <t>=C1780</t>
  </si>
  <si>
    <t>="@@"&amp;NF(E1781,"Line No.")</t>
  </si>
  <si>
    <t>=NL("Rows=3",IF(B1781="@@",{""},"Prod. Order Line"),,"Status",B1781,"Prod. Order No.",C1781,"Link=",F1781)</t>
  </si>
  <si>
    <t>=NF(E1781,"Item No.")</t>
  </si>
  <si>
    <t>=NF(E1781,"Description")</t>
  </si>
  <si>
    <t>=NF(E1781,"Quantity")</t>
  </si>
  <si>
    <t>=NF(E1781,"Unit of Measure Code")</t>
  </si>
  <si>
    <t>=NF(E1781,"Remaining Quantity")</t>
  </si>
  <si>
    <t>=B1781</t>
  </si>
  <si>
    <t>=C1781</t>
  </si>
  <si>
    <t>=D1781</t>
  </si>
  <si>
    <t>=NL("Rows",IF(B1782="@@",{""},"Prod. Order Component"),,"Prod. Order Line No.",D1782,"Status",B1782,"Prod. Order No.",C1782)</t>
  </si>
  <si>
    <t>=B1782</t>
  </si>
  <si>
    <t>=C1782</t>
  </si>
  <si>
    <t>=D1782</t>
  </si>
  <si>
    <t>="""NAV Direct"",""CRONUS JetCorp USA"",""5407"",""1"",""Released"",""2"",""MR100739"",""3"",""10000"",""4"",""20000"""</t>
  </si>
  <si>
    <t>=B1783</t>
  </si>
  <si>
    <t>=C1783</t>
  </si>
  <si>
    <t>=D1783</t>
  </si>
  <si>
    <t>="""NAV Direct"",""CRONUS JetCorp USA"",""5407"",""1"",""Released"",""2"",""MR100739"",""3"",""10000"",""4"",""30000"""</t>
  </si>
  <si>
    <t>=B1784</t>
  </si>
  <si>
    <t>=C1784</t>
  </si>
  <si>
    <t>=D1784</t>
  </si>
  <si>
    <t>="""NAV Direct"",""CRONUS JetCorp USA"",""5407"",""1"",""Released"",""2"",""MR100739"",""3"",""10000"",""4"",""40000"""</t>
  </si>
  <si>
    <t>=B1785</t>
  </si>
  <si>
    <t>=C1785</t>
  </si>
  <si>
    <t>=D1785</t>
  </si>
  <si>
    <t>="""NAV Direct"",""CRONUS JetCorp USA"",""5407"",""1"",""Released"",""2"",""MR100739"",""3"",""10000"",""4"",""50000"""</t>
  </si>
  <si>
    <t>=B1786</t>
  </si>
  <si>
    <t>=C1786</t>
  </si>
  <si>
    <t>=D1786</t>
  </si>
  <si>
    <t>="""NAV Direct"",""CRONUS JetCorp USA"",""5407"",""1"",""Released"",""2"",""MR100739"",""3"",""10000"",""4"",""60000"""</t>
  </si>
  <si>
    <t>=B1788</t>
  </si>
  <si>
    <t>=C1788</t>
  </si>
  <si>
    <t>="@@"&amp;NF(E1789,"Line No.")</t>
  </si>
  <si>
    <t>="""NAV Direct"",""CRONUS JetCorp USA"",""5406"",""1"",""Released"",""2"",""MR100739"",""3"",""20000"""</t>
  </si>
  <si>
    <t>=NF(E1789,"Item No.")</t>
  </si>
  <si>
    <t>=NF(E1789,"Description")</t>
  </si>
  <si>
    <t>=NF(E1789,"Quantity")</t>
  </si>
  <si>
    <t>=NF(E1789,"Unit of Measure Code")</t>
  </si>
  <si>
    <t>=NF(E1789,"Remaining Quantity")</t>
  </si>
  <si>
    <t>=B1789</t>
  </si>
  <si>
    <t>=C1789</t>
  </si>
  <si>
    <t>=D1789</t>
  </si>
  <si>
    <t>=NL("Rows",IF(B1790="@@",{""},"Prod. Order Component"),,"Prod. Order Line No.",D1790,"Status",B1790,"Prod. Order No.",C1790)</t>
  </si>
  <si>
    <t>=B1790</t>
  </si>
  <si>
    <t>=C1790</t>
  </si>
  <si>
    <t>=D1790</t>
  </si>
  <si>
    <t>="""NAV Direct"",""CRONUS JetCorp USA"",""5407"",""1"",""Released"",""2"",""MR100739"",""3"",""20000"",""4"",""20000"""</t>
  </si>
  <si>
    <t>=B1791</t>
  </si>
  <si>
    <t>=C1791</t>
  </si>
  <si>
    <t>=D1791</t>
  </si>
  <si>
    <t>="""NAV Direct"",""CRONUS JetCorp USA"",""5407"",""1"",""Released"",""2"",""MR100739"",""3"",""20000"",""4"",""30000"""</t>
  </si>
  <si>
    <t>=B1792</t>
  </si>
  <si>
    <t>=C1792</t>
  </si>
  <si>
    <t>=D1792</t>
  </si>
  <si>
    <t>="""NAV Direct"",""CRONUS JetCorp USA"",""5407"",""1"",""Released"",""2"",""MR100739"",""3"",""20000"",""4"",""40000"""</t>
  </si>
  <si>
    <t>=B1793</t>
  </si>
  <si>
    <t>=C1793</t>
  </si>
  <si>
    <t>=D1793</t>
  </si>
  <si>
    <t>="""NAV Direct"",""CRONUS JetCorp USA"",""5407"",""1"",""Released"",""2"",""MR100739"",""3"",""20000"",""4"",""50000"""</t>
  </si>
  <si>
    <t>=B1795</t>
  </si>
  <si>
    <t>=C1795</t>
  </si>
  <si>
    <t>="@@"&amp;NF(E1796,"Line No.")</t>
  </si>
  <si>
    <t>="""NAV Direct"",""CRONUS JetCorp USA"",""5406"",""1"",""Released"",""2"",""MR100739"",""3"",""30000"""</t>
  </si>
  <si>
    <t>=NF(E1796,"Item No.")</t>
  </si>
  <si>
    <t>=NF(E1796,"Description")</t>
  </si>
  <si>
    <t>=NF(E1796,"Quantity")</t>
  </si>
  <si>
    <t>=NF(E1796,"Unit of Measure Code")</t>
  </si>
  <si>
    <t>=NF(E1796,"Remaining Quantity")</t>
  </si>
  <si>
    <t>=B1796</t>
  </si>
  <si>
    <t>=C1796</t>
  </si>
  <si>
    <t>=D1796</t>
  </si>
  <si>
    <t>=NL("Rows",IF(B1797="@@",{""},"Prod. Order Component"),,"Prod. Order Line No.",D1797,"Status",B1797,"Prod. Order No.",C1797)</t>
  </si>
  <si>
    <t>=B1797</t>
  </si>
  <si>
    <t>=C1797</t>
  </si>
  <si>
    <t>=D1797</t>
  </si>
  <si>
    <t>="""NAV Direct"",""CRONUS JetCorp USA"",""5407"",""1"",""Released"",""2"",""MR100739"",""3"",""30000"",""4"",""20000"""</t>
  </si>
  <si>
    <t>=B1798</t>
  </si>
  <si>
    <t>=C1798</t>
  </si>
  <si>
    <t>=D1798</t>
  </si>
  <si>
    <t>="""NAV Direct"",""CRONUS JetCorp USA"",""5407"",""1"",""Released"",""2"",""MR100739"",""3"",""30000"",""4"",""30000"""</t>
  </si>
  <si>
    <t>=B1799</t>
  </si>
  <si>
    <t>=C1799</t>
  </si>
  <si>
    <t>=D1799</t>
  </si>
  <si>
    <t>="""NAV Direct"",""CRONUS JetCorp USA"",""5407"",""1"",""Released"",""2"",""MR100739"",""3"",""30000"",""4"",""40000"""</t>
  </si>
  <si>
    <t>=B1800</t>
  </si>
  <si>
    <t>=C1800</t>
  </si>
  <si>
    <t>=D1800</t>
  </si>
  <si>
    <t>="""NAV Direct"",""CRONUS JetCorp USA"",""5407"",""1"",""Released"",""2"",""MR100739"",""3"",""30000"",""4"",""50000"""</t>
  </si>
  <si>
    <t>=B1801</t>
  </si>
  <si>
    <t>=C1801</t>
  </si>
  <si>
    <t>=D1801</t>
  </si>
  <si>
    <t>="""NAV Direct"",""CRONUS JetCorp USA"",""5407"",""1"",""Released"",""2"",""MR100739"",""3"",""30000"",""4"",""60000"""</t>
  </si>
  <si>
    <t>=B1803</t>
  </si>
  <si>
    <t>=C1803</t>
  </si>
  <si>
    <t>="@@"&amp;NF(E1804,"Line No.")</t>
  </si>
  <si>
    <t>="""NAV Direct"",""CRONUS JetCorp USA"",""5406"",""1"",""Released"",""2"",""MR100739"",""3"",""40000"""</t>
  </si>
  <si>
    <t>=NF(E1804,"Item No.")</t>
  </si>
  <si>
    <t>=NF(E1804,"Description")</t>
  </si>
  <si>
    <t>=NF(E1804,"Quantity")</t>
  </si>
  <si>
    <t>=NF(E1804,"Unit of Measure Code")</t>
  </si>
  <si>
    <t>=NF(E1804,"Remaining Quantity")</t>
  </si>
  <si>
    <t>=B1804</t>
  </si>
  <si>
    <t>=C1804</t>
  </si>
  <si>
    <t>=D1804</t>
  </si>
  <si>
    <t>=NL("Rows",IF(B1805="@@",{""},"Prod. Order Component"),,"Prod. Order Line No.",D1805,"Status",B1805,"Prod. Order No.",C1805)</t>
  </si>
  <si>
    <t>=B1805</t>
  </si>
  <si>
    <t>=C1805</t>
  </si>
  <si>
    <t>=D1805</t>
  </si>
  <si>
    <t>="""NAV Direct"",""CRONUS JetCorp USA"",""5407"",""1"",""Released"",""2"",""MR100739"",""3"",""40000"",""4"",""20000"""</t>
  </si>
  <si>
    <t>=B1806</t>
  </si>
  <si>
    <t>=C1806</t>
  </si>
  <si>
    <t>=D1806</t>
  </si>
  <si>
    <t>="""NAV Direct"",""CRONUS JetCorp USA"",""5407"",""1"",""Released"",""2"",""MR100739"",""3"",""40000"",""4"",""30000"""</t>
  </si>
  <si>
    <t>=B1807</t>
  </si>
  <si>
    <t>=C1807</t>
  </si>
  <si>
    <t>=D1807</t>
  </si>
  <si>
    <t>="""NAV Direct"",""CRONUS JetCorp USA"",""5407"",""1"",""Released"",""2"",""MR100739"",""3"",""40000"",""4"",""40000"""</t>
  </si>
  <si>
    <t>=B1808</t>
  </si>
  <si>
    <t>=C1808</t>
  </si>
  <si>
    <t>=D1808</t>
  </si>
  <si>
    <t>="""NAV Direct"",""CRONUS JetCorp USA"",""5407"",""1"",""Released"",""2"",""MR100739"",""3"",""40000"",""4"",""50000"""</t>
  </si>
  <si>
    <t>="@@"&amp;NF(E1811,"Status")</t>
  </si>
  <si>
    <t>="@@"&amp;NF(E1811,"No.")</t>
  </si>
  <si>
    <t>="""NAV Direct"",""CRONUS JetCorp USA"",""5405"",""1"",""Released"",""2"",""MR100744"""</t>
  </si>
  <si>
    <t>=NF(E1811,"No.")</t>
  </si>
  <si>
    <t>=NF(E1811,"Due Date")</t>
  </si>
  <si>
    <t>=B1811</t>
  </si>
  <si>
    <t>=C1811</t>
  </si>
  <si>
    <t>="@@"&amp;NF(E1812,"Line No.")</t>
  </si>
  <si>
    <t>=NL("Rows=3",IF(B1812="@@",{""},"Prod. Order Line"),,"Status",B1812,"Prod. Order No.",C1812,"Link=",F1812)</t>
  </si>
  <si>
    <t>=NF(E1812,"Item No.")</t>
  </si>
  <si>
    <t>=NF(E1812,"Description")</t>
  </si>
  <si>
    <t>=NF(E1812,"Quantity")</t>
  </si>
  <si>
    <t>=NF(E1812,"Unit of Measure Code")</t>
  </si>
  <si>
    <t>=NF(E1812,"Remaining Quantity")</t>
  </si>
  <si>
    <t>=B1812</t>
  </si>
  <si>
    <t>=C1812</t>
  </si>
  <si>
    <t>=D1812</t>
  </si>
  <si>
    <t>=NL("Rows",IF(B1813="@@",{""},"Prod. Order Component"),,"Prod. Order Line No.",D1813,"Status",B1813,"Prod. Order No.",C1813)</t>
  </si>
  <si>
    <t>=B1813</t>
  </si>
  <si>
    <t>=C1813</t>
  </si>
  <si>
    <t>=D1813</t>
  </si>
  <si>
    <t>="""NAV Direct"",""CRONUS JetCorp USA"",""5407"",""1"",""Released"",""2"",""MR100744"",""3"",""10000"",""4"",""20000"""</t>
  </si>
  <si>
    <t>=B1814</t>
  </si>
  <si>
    <t>=C1814</t>
  </si>
  <si>
    <t>=D1814</t>
  </si>
  <si>
    <t>="""NAV Direct"",""CRONUS JetCorp USA"",""5407"",""1"",""Released"",""2"",""MR100744"",""3"",""10000"",""4"",""30000"""</t>
  </si>
  <si>
    <t>=B1815</t>
  </si>
  <si>
    <t>=C1815</t>
  </si>
  <si>
    <t>=D1815</t>
  </si>
  <si>
    <t>="""NAV Direct"",""CRONUS JetCorp USA"",""5407"",""1"",""Released"",""2"",""MR100744"",""3"",""10000"",""4"",""40000"""</t>
  </si>
  <si>
    <t>=B1816</t>
  </si>
  <si>
    <t>=C1816</t>
  </si>
  <si>
    <t>=D1816</t>
  </si>
  <si>
    <t>="""NAV Direct"",""CRONUS JetCorp USA"",""5407"",""1"",""Released"",""2"",""MR100744"",""3"",""10000"",""4"",""50000"""</t>
  </si>
  <si>
    <t>=B1817</t>
  </si>
  <si>
    <t>=C1817</t>
  </si>
  <si>
    <t>=D1817</t>
  </si>
  <si>
    <t>="""NAV Direct"",""CRONUS JetCorp USA"",""5407"",""1"",""Released"",""2"",""MR100744"",""3"",""10000"",""4"",""60000"""</t>
  </si>
  <si>
    <t>=B1819</t>
  </si>
  <si>
    <t>=C1819</t>
  </si>
  <si>
    <t>="@@"&amp;NF(E1820,"Line No.")</t>
  </si>
  <si>
    <t>="""NAV Direct"",""CRONUS JetCorp USA"",""5406"",""1"",""Released"",""2"",""MR100744"",""3"",""20000"""</t>
  </si>
  <si>
    <t>=NF(E1820,"Item No.")</t>
  </si>
  <si>
    <t>=NF(E1820,"Description")</t>
  </si>
  <si>
    <t>=NF(E1820,"Quantity")</t>
  </si>
  <si>
    <t>=NF(E1820,"Unit of Measure Code")</t>
  </si>
  <si>
    <t>=NF(E1820,"Remaining Quantity")</t>
  </si>
  <si>
    <t>=B1820</t>
  </si>
  <si>
    <t>=C1820</t>
  </si>
  <si>
    <t>=D1820</t>
  </si>
  <si>
    <t>=NL("Rows",IF(B1821="@@",{""},"Prod. Order Component"),,"Prod. Order Line No.",D1821,"Status",B1821,"Prod. Order No.",C1821)</t>
  </si>
  <si>
    <t>=B1821</t>
  </si>
  <si>
    <t>=C1821</t>
  </si>
  <si>
    <t>=D1821</t>
  </si>
  <si>
    <t>="""NAV Direct"",""CRONUS JetCorp USA"",""5407"",""1"",""Released"",""2"",""MR100744"",""3"",""20000"",""4"",""20000"""</t>
  </si>
  <si>
    <t>=B1822</t>
  </si>
  <si>
    <t>=C1822</t>
  </si>
  <si>
    <t>=D1822</t>
  </si>
  <si>
    <t>="""NAV Direct"",""CRONUS JetCorp USA"",""5407"",""1"",""Released"",""2"",""MR100744"",""3"",""20000"",""4"",""30000"""</t>
  </si>
  <si>
    <t>=B1823</t>
  </si>
  <si>
    <t>=C1823</t>
  </si>
  <si>
    <t>=D1823</t>
  </si>
  <si>
    <t>="""NAV Direct"",""CRONUS JetCorp USA"",""5407"",""1"",""Released"",""2"",""MR100744"",""3"",""20000"",""4"",""40000"""</t>
  </si>
  <si>
    <t>=B1824</t>
  </si>
  <si>
    <t>=C1824</t>
  </si>
  <si>
    <t>=D1824</t>
  </si>
  <si>
    <t>="""NAV Direct"",""CRONUS JetCorp USA"",""5407"",""1"",""Released"",""2"",""MR100744"",""3"",""20000"",""4"",""50000"""</t>
  </si>
  <si>
    <t>=B1826</t>
  </si>
  <si>
    <t>=C1826</t>
  </si>
  <si>
    <t>="@@"&amp;NF(E1827,"Line No.")</t>
  </si>
  <si>
    <t>="""NAV Direct"",""CRONUS JetCorp USA"",""5406"",""1"",""Released"",""2"",""MR100744"",""3"",""30000"""</t>
  </si>
  <si>
    <t>=NF(E1827,"Item No.")</t>
  </si>
  <si>
    <t>=NF(E1827,"Description")</t>
  </si>
  <si>
    <t>=NF(E1827,"Quantity")</t>
  </si>
  <si>
    <t>=NF(E1827,"Unit of Measure Code")</t>
  </si>
  <si>
    <t>=NF(E1827,"Remaining Quantity")</t>
  </si>
  <si>
    <t>=B1827</t>
  </si>
  <si>
    <t>=C1827</t>
  </si>
  <si>
    <t>=D1827</t>
  </si>
  <si>
    <t>=NL("Rows",IF(B1828="@@",{""},"Prod. Order Component"),,"Prod. Order Line No.",D1828,"Status",B1828,"Prod. Order No.",C1828)</t>
  </si>
  <si>
    <t>=B1828</t>
  </si>
  <si>
    <t>=C1828</t>
  </si>
  <si>
    <t>=D1828</t>
  </si>
  <si>
    <t>="""NAV Direct"",""CRONUS JetCorp USA"",""5407"",""1"",""Released"",""2"",""MR100744"",""3"",""30000"",""4"",""20000"""</t>
  </si>
  <si>
    <t>=B1829</t>
  </si>
  <si>
    <t>=C1829</t>
  </si>
  <si>
    <t>=D1829</t>
  </si>
  <si>
    <t>="""NAV Direct"",""CRONUS JetCorp USA"",""5407"",""1"",""Released"",""2"",""MR100744"",""3"",""30000"",""4"",""30000"""</t>
  </si>
  <si>
    <t>=B1830</t>
  </si>
  <si>
    <t>=C1830</t>
  </si>
  <si>
    <t>=D1830</t>
  </si>
  <si>
    <t>="""NAV Direct"",""CRONUS JetCorp USA"",""5407"",""1"",""Released"",""2"",""MR100744"",""3"",""30000"",""4"",""40000"""</t>
  </si>
  <si>
    <t>=B1831</t>
  </si>
  <si>
    <t>=C1831</t>
  </si>
  <si>
    <t>=D1831</t>
  </si>
  <si>
    <t>="""NAV Direct"",""CRONUS JetCorp USA"",""5407"",""1"",""Released"",""2"",""MR100744"",""3"",""30000"",""4"",""50000"""</t>
  </si>
  <si>
    <t>="@@"&amp;NF(E1834,"Status")</t>
  </si>
  <si>
    <t>="@@"&amp;NF(E1834,"No.")</t>
  </si>
  <si>
    <t>="""NAV Direct"",""CRONUS JetCorp USA"",""5405"",""1"",""Released"",""2"",""MR100740"""</t>
  </si>
  <si>
    <t>=NF(E1834,"No.")</t>
  </si>
  <si>
    <t>=NF(E1834,"Due Date")</t>
  </si>
  <si>
    <t>=B1834</t>
  </si>
  <si>
    <t>=C1834</t>
  </si>
  <si>
    <t>="@@"&amp;NF(E1835,"Line No.")</t>
  </si>
  <si>
    <t>=NL("Rows=3",IF(B1835="@@",{""},"Prod. Order Line"),,"Status",B1835,"Prod. Order No.",C1835,"Link=",F1835)</t>
  </si>
  <si>
    <t>=NF(E1835,"Item No.")</t>
  </si>
  <si>
    <t>=NF(E1835,"Description")</t>
  </si>
  <si>
    <t>=NF(E1835,"Quantity")</t>
  </si>
  <si>
    <t>=NF(E1835,"Unit of Measure Code")</t>
  </si>
  <si>
    <t>=NF(E1835,"Remaining Quantity")</t>
  </si>
  <si>
    <t>=B1835</t>
  </si>
  <si>
    <t>=C1835</t>
  </si>
  <si>
    <t>=D1835</t>
  </si>
  <si>
    <t>=NL("Rows",IF(B1836="@@",{""},"Prod. Order Component"),,"Prod. Order Line No.",D1836,"Status",B1836,"Prod. Order No.",C1836)</t>
  </si>
  <si>
    <t>=B1836</t>
  </si>
  <si>
    <t>=C1836</t>
  </si>
  <si>
    <t>=D1836</t>
  </si>
  <si>
    <t>="""NAV Direct"",""CRONUS JetCorp USA"",""5407"",""1"",""Released"",""2"",""MR100740"",""3"",""10000"",""4"",""20000"""</t>
  </si>
  <si>
    <t>=B1837</t>
  </si>
  <si>
    <t>=C1837</t>
  </si>
  <si>
    <t>=D1837</t>
  </si>
  <si>
    <t>="""NAV Direct"",""CRONUS JetCorp USA"",""5407"",""1"",""Released"",""2"",""MR100740"",""3"",""10000"",""4"",""30000"""</t>
  </si>
  <si>
    <t>=B1839</t>
  </si>
  <si>
    <t>=C1839</t>
  </si>
  <si>
    <t>="@@"&amp;NF(E1840,"Line No.")</t>
  </si>
  <si>
    <t>="""NAV Direct"",""CRONUS JetCorp USA"",""5406"",""1"",""Released"",""2"",""MR100740"",""3"",""20000"""</t>
  </si>
  <si>
    <t>=NF(E1840,"Item No.")</t>
  </si>
  <si>
    <t>=NF(E1840,"Description")</t>
  </si>
  <si>
    <t>=NF(E1840,"Quantity")</t>
  </si>
  <si>
    <t>=NF(E1840,"Unit of Measure Code")</t>
  </si>
  <si>
    <t>=NF(E1840,"Remaining Quantity")</t>
  </si>
  <si>
    <t>=B1840</t>
  </si>
  <si>
    <t>=C1840</t>
  </si>
  <si>
    <t>=D1840</t>
  </si>
  <si>
    <t>=NL("Rows",IF(B1841="@@",{""},"Prod. Order Component"),,"Prod. Order Line No.",D1841,"Status",B1841,"Prod. Order No.",C1841)</t>
  </si>
  <si>
    <t>=B1841</t>
  </si>
  <si>
    <t>=C1841</t>
  </si>
  <si>
    <t>=D1841</t>
  </si>
  <si>
    <t>="""NAV Direct"",""CRONUS JetCorp USA"",""5407"",""1"",""Released"",""2"",""MR100740"",""3"",""20000"",""4"",""20000"""</t>
  </si>
  <si>
    <t>=B1842</t>
  </si>
  <si>
    <t>=C1842</t>
  </si>
  <si>
    <t>=D1842</t>
  </si>
  <si>
    <t>="""NAV Direct"",""CRONUS JetCorp USA"",""5407"",""1"",""Released"",""2"",""MR100740"",""3"",""20000"",""4"",""30000"""</t>
  </si>
  <si>
    <t>=B1843</t>
  </si>
  <si>
    <t>=C1843</t>
  </si>
  <si>
    <t>=D1843</t>
  </si>
  <si>
    <t>="""NAV Direct"",""CRONUS JetCorp USA"",""5407"",""1"",""Released"",""2"",""MR100740"",""3"",""20000"",""4"",""40000"""</t>
  </si>
  <si>
    <t>=B1844</t>
  </si>
  <si>
    <t>=C1844</t>
  </si>
  <si>
    <t>=D1844</t>
  </si>
  <si>
    <t>="""NAV Direct"",""CRONUS JetCorp USA"",""5407"",""1"",""Released"",""2"",""MR100740"",""3"",""20000"",""4"",""50000"""</t>
  </si>
  <si>
    <t>=B1845</t>
  </si>
  <si>
    <t>=C1845</t>
  </si>
  <si>
    <t>=D1845</t>
  </si>
  <si>
    <t>="""NAV Direct"",""CRONUS JetCorp USA"",""5407"",""1"",""Released"",""2"",""MR100740"",""3"",""20000"",""4"",""60000"""</t>
  </si>
  <si>
    <t>="@@"&amp;NF(E1848,"Status")</t>
  </si>
  <si>
    <t>="@@"&amp;NF(E1848,"No.")</t>
  </si>
  <si>
    <t>="""NAV Direct"",""CRONUS JetCorp USA"",""5405"",""1"",""Released"",""2"",""MR100745"""</t>
  </si>
  <si>
    <t>=NF(E1848,"No.")</t>
  </si>
  <si>
    <t>=NF(E1848,"Due Date")</t>
  </si>
  <si>
    <t>=B1848</t>
  </si>
  <si>
    <t>=C1848</t>
  </si>
  <si>
    <t>="@@"&amp;NF(E1849,"Line No.")</t>
  </si>
  <si>
    <t>=NL("Rows=3",IF(B1849="@@",{""},"Prod. Order Line"),,"Status",B1849,"Prod. Order No.",C1849,"Link=",F1849)</t>
  </si>
  <si>
    <t>=NF(E1849,"Item No.")</t>
  </si>
  <si>
    <t>=NF(E1849,"Description")</t>
  </si>
  <si>
    <t>=NF(E1849,"Quantity")</t>
  </si>
  <si>
    <t>=NF(E1849,"Unit of Measure Code")</t>
  </si>
  <si>
    <t>=NF(E1849,"Remaining Quantity")</t>
  </si>
  <si>
    <t>=B1849</t>
  </si>
  <si>
    <t>=C1849</t>
  </si>
  <si>
    <t>=D1849</t>
  </si>
  <si>
    <t>=NL("Rows",IF(B1850="@@",{""},"Prod. Order Component"),,"Prod. Order Line No.",D1850,"Status",B1850,"Prod. Order No.",C1850)</t>
  </si>
  <si>
    <t>=B1850</t>
  </si>
  <si>
    <t>=C1850</t>
  </si>
  <si>
    <t>=D1850</t>
  </si>
  <si>
    <t>="""NAV Direct"",""CRONUS JetCorp USA"",""5407"",""1"",""Released"",""2"",""MR100745"",""3"",""10000"",""4"",""20000"""</t>
  </si>
  <si>
    <t>=B1851</t>
  </si>
  <si>
    <t>=C1851</t>
  </si>
  <si>
    <t>=D1851</t>
  </si>
  <si>
    <t>="""NAV Direct"",""CRONUS JetCorp USA"",""5407"",""1"",""Released"",""2"",""MR100745"",""3"",""10000"",""4"",""30000"""</t>
  </si>
  <si>
    <t>=B1853</t>
  </si>
  <si>
    <t>=C1853</t>
  </si>
  <si>
    <t>="@@"&amp;NF(E1854,"Line No.")</t>
  </si>
  <si>
    <t>="""NAV Direct"",""CRONUS JetCorp USA"",""5406"",""1"",""Released"",""2"",""MR100745"",""3"",""20000"""</t>
  </si>
  <si>
    <t>=NF(E1854,"Item No.")</t>
  </si>
  <si>
    <t>=NF(E1854,"Description")</t>
  </si>
  <si>
    <t>=NF(E1854,"Quantity")</t>
  </si>
  <si>
    <t>=NF(E1854,"Unit of Measure Code")</t>
  </si>
  <si>
    <t>=NF(E1854,"Remaining Quantity")</t>
  </si>
  <si>
    <t>=B1854</t>
  </si>
  <si>
    <t>=C1854</t>
  </si>
  <si>
    <t>=D1854</t>
  </si>
  <si>
    <t>=NL("Rows",IF(B1855="@@",{""},"Prod. Order Component"),,"Prod. Order Line No.",D1855,"Status",B1855,"Prod. Order No.",C1855)</t>
  </si>
  <si>
    <t>=B1855</t>
  </si>
  <si>
    <t>=C1855</t>
  </si>
  <si>
    <t>=D1855</t>
  </si>
  <si>
    <t>="""NAV Direct"",""CRONUS JetCorp USA"",""5407"",""1"",""Released"",""2"",""MR100745"",""3"",""20000"",""4"",""20000"""</t>
  </si>
  <si>
    <t>=B1856</t>
  </si>
  <si>
    <t>=C1856</t>
  </si>
  <si>
    <t>=D1856</t>
  </si>
  <si>
    <t>="""NAV Direct"",""CRONUS JetCorp USA"",""5407"",""1"",""Released"",""2"",""MR100745"",""3"",""20000"",""4"",""30000"""</t>
  </si>
  <si>
    <t>=B1857</t>
  </si>
  <si>
    <t>=C1857</t>
  </si>
  <si>
    <t>=D1857</t>
  </si>
  <si>
    <t>="""NAV Direct"",""CRONUS JetCorp USA"",""5407"",""1"",""Released"",""2"",""MR100745"",""3"",""20000"",""4"",""40000"""</t>
  </si>
  <si>
    <t>=B1858</t>
  </si>
  <si>
    <t>=C1858</t>
  </si>
  <si>
    <t>=D1858</t>
  </si>
  <si>
    <t>="""NAV Direct"",""CRONUS JetCorp USA"",""5407"",""1"",""Released"",""2"",""MR100745"",""3"",""20000"",""4"",""50000"""</t>
  </si>
  <si>
    <t>="@@"&amp;NF(E1861,"Status")</t>
  </si>
  <si>
    <t>="@@"&amp;NF(E1861,"No.")</t>
  </si>
  <si>
    <t>="""NAV Direct"",""CRONUS JetCorp USA"",""5405"",""1"",""Released"",""2"",""MR100742"""</t>
  </si>
  <si>
    <t>=NF(E1861,"No.")</t>
  </si>
  <si>
    <t>=NF(E1861,"Due Date")</t>
  </si>
  <si>
    <t>=B1861</t>
  </si>
  <si>
    <t>=C1861</t>
  </si>
  <si>
    <t>="@@"&amp;NF(E1862,"Line No.")</t>
  </si>
  <si>
    <t>=NL("Rows=3",IF(B1862="@@",{""},"Prod. Order Line"),,"Status",B1862,"Prod. Order No.",C1862,"Link=",F1862)</t>
  </si>
  <si>
    <t>=NF(E1862,"Item No.")</t>
  </si>
  <si>
    <t>=NF(E1862,"Description")</t>
  </si>
  <si>
    <t>=NF(E1862,"Quantity")</t>
  </si>
  <si>
    <t>=NF(E1862,"Unit of Measure Code")</t>
  </si>
  <si>
    <t>=NF(E1862,"Remaining Quantity")</t>
  </si>
  <si>
    <t>=B1862</t>
  </si>
  <si>
    <t>=C1862</t>
  </si>
  <si>
    <t>=D1862</t>
  </si>
  <si>
    <t>=NL("Rows",IF(B1863="@@",{""},"Prod. Order Component"),,"Prod. Order Line No.",D1863,"Status",B1863,"Prod. Order No.",C1863)</t>
  </si>
  <si>
    <t>=B1863</t>
  </si>
  <si>
    <t>=C1863</t>
  </si>
  <si>
    <t>=D1863</t>
  </si>
  <si>
    <t>="""NAV Direct"",""CRONUS JetCorp USA"",""5407"",""1"",""Released"",""2"",""MR100742"",""3"",""10000"",""4"",""20000"""</t>
  </si>
  <si>
    <t>=B1864</t>
  </si>
  <si>
    <t>=C1864</t>
  </si>
  <si>
    <t>=D1864</t>
  </si>
  <si>
    <t>="""NAV Direct"",""CRONUS JetCorp USA"",""5407"",""1"",""Released"",""2"",""MR100742"",""3"",""10000"",""4"",""30000"""</t>
  </si>
  <si>
    <t>=B1866</t>
  </si>
  <si>
    <t>=C1866</t>
  </si>
  <si>
    <t>="@@"&amp;NF(E1867,"Line No.")</t>
  </si>
  <si>
    <t>="""NAV Direct"",""CRONUS JetCorp USA"",""5406"",""1"",""Released"",""2"",""MR100742"",""3"",""20000"""</t>
  </si>
  <si>
    <t>=NF(E1867,"Item No.")</t>
  </si>
  <si>
    <t>=NF(E1867,"Description")</t>
  </si>
  <si>
    <t>=NF(E1867,"Quantity")</t>
  </si>
  <si>
    <t>=NF(E1867,"Unit of Measure Code")</t>
  </si>
  <si>
    <t>=NF(E1867,"Remaining Quantity")</t>
  </si>
  <si>
    <t>=B1867</t>
  </si>
  <si>
    <t>=C1867</t>
  </si>
  <si>
    <t>=D1867</t>
  </si>
  <si>
    <t>=NL("Rows",IF(B1868="@@",{""},"Prod. Order Component"),,"Prod. Order Line No.",D1868,"Status",B1868,"Prod. Order No.",C1868)</t>
  </si>
  <si>
    <t>=B1868</t>
  </si>
  <si>
    <t>=C1868</t>
  </si>
  <si>
    <t>=D1868</t>
  </si>
  <si>
    <t>="""NAV Direct"",""CRONUS JetCorp USA"",""5407"",""1"",""Released"",""2"",""MR100742"",""3"",""20000"",""4"",""20000"""</t>
  </si>
  <si>
    <t>=B1869</t>
  </si>
  <si>
    <t>=C1869</t>
  </si>
  <si>
    <t>=D1869</t>
  </si>
  <si>
    <t>="""NAV Direct"",""CRONUS JetCorp USA"",""5407"",""1"",""Released"",""2"",""MR100742"",""3"",""20000"",""4"",""30000"""</t>
  </si>
  <si>
    <t>=B1871</t>
  </si>
  <si>
    <t>=C1871</t>
  </si>
  <si>
    <t>="@@"&amp;NF(E1872,"Line No.")</t>
  </si>
  <si>
    <t>="""NAV Direct"",""CRONUS JetCorp USA"",""5406"",""1"",""Released"",""2"",""MR100742"",""3"",""30000"""</t>
  </si>
  <si>
    <t>=NF(E1872,"Item No.")</t>
  </si>
  <si>
    <t>=NF(E1872,"Description")</t>
  </si>
  <si>
    <t>=NF(E1872,"Quantity")</t>
  </si>
  <si>
    <t>=NF(E1872,"Unit of Measure Code")</t>
  </si>
  <si>
    <t>=NF(E1872,"Remaining Quantity")</t>
  </si>
  <si>
    <t>=B1872</t>
  </si>
  <si>
    <t>=C1872</t>
  </si>
  <si>
    <t>=D1872</t>
  </si>
  <si>
    <t>=NL("Rows",IF(B1873="@@",{""},"Prod. Order Component"),,"Prod. Order Line No.",D1873,"Status",B1873,"Prod. Order No.",C1873)</t>
  </si>
  <si>
    <t>=B1873</t>
  </si>
  <si>
    <t>=C1873</t>
  </si>
  <si>
    <t>=D1873</t>
  </si>
  <si>
    <t>="""NAV Direct"",""CRONUS JetCorp USA"",""5407"",""1"",""Released"",""2"",""MR100742"",""3"",""30000"",""4"",""20000"""</t>
  </si>
  <si>
    <t>=B1874</t>
  </si>
  <si>
    <t>=C1874</t>
  </si>
  <si>
    <t>=D1874</t>
  </si>
  <si>
    <t>="""NAV Direct"",""CRONUS JetCorp USA"",""5407"",""1"",""Released"",""2"",""MR100742"",""3"",""30000"",""4"",""30000"""</t>
  </si>
  <si>
    <t>=B1875</t>
  </si>
  <si>
    <t>=C1875</t>
  </si>
  <si>
    <t>=D1875</t>
  </si>
  <si>
    <t>="""NAV Direct"",""CRONUS JetCorp USA"",""5407"",""1"",""Released"",""2"",""MR100742"",""3"",""30000"",""4"",""40000"""</t>
  </si>
  <si>
    <t>=B1876</t>
  </si>
  <si>
    <t>=C1876</t>
  </si>
  <si>
    <t>=D1876</t>
  </si>
  <si>
    <t>="""NAV Direct"",""CRONUS JetCorp USA"",""5407"",""1"",""Released"",""2"",""MR100742"",""3"",""30000"",""4"",""50000"""</t>
  </si>
  <si>
    <t>="@@"&amp;NF(E1879,"Status")</t>
  </si>
  <si>
    <t>="@@"&amp;NF(E1879,"No.")</t>
  </si>
  <si>
    <t>="""NAV Direct"",""CRONUS JetCorp USA"",""5405"",""1"",""Released"",""2"",""MR100748"""</t>
  </si>
  <si>
    <t>=NF(E1879,"No.")</t>
  </si>
  <si>
    <t>=NF(E1879,"Due Date")</t>
  </si>
  <si>
    <t>=B1879</t>
  </si>
  <si>
    <t>=C1879</t>
  </si>
  <si>
    <t>="@@"&amp;NF(E1880,"Line No.")</t>
  </si>
  <si>
    <t>=NL("Rows=3",IF(B1880="@@",{""},"Prod. Order Line"),,"Status",B1880,"Prod. Order No.",C1880,"Link=",F1880)</t>
  </si>
  <si>
    <t>=NF(E1880,"Item No.")</t>
  </si>
  <si>
    <t>=NF(E1880,"Description")</t>
  </si>
  <si>
    <t>=NF(E1880,"Quantity")</t>
  </si>
  <si>
    <t>=NF(E1880,"Unit of Measure Code")</t>
  </si>
  <si>
    <t>=NF(E1880,"Remaining Quantity")</t>
  </si>
  <si>
    <t>=B1880</t>
  </si>
  <si>
    <t>=C1880</t>
  </si>
  <si>
    <t>=D1880</t>
  </si>
  <si>
    <t>=NL("Rows",IF(B1881="@@",{""},"Prod. Order Component"),,"Prod. Order Line No.",D1881,"Status",B1881,"Prod. Order No.",C1881)</t>
  </si>
  <si>
    <t>=B1881</t>
  </si>
  <si>
    <t>=C1881</t>
  </si>
  <si>
    <t>=D1881</t>
  </si>
  <si>
    <t>="""NAV Direct"",""CRONUS JetCorp USA"",""5407"",""1"",""Released"",""2"",""MR100748"",""3"",""10000"",""4"",""20000"""</t>
  </si>
  <si>
    <t>=B1882</t>
  </si>
  <si>
    <t>=C1882</t>
  </si>
  <si>
    <t>=D1882</t>
  </si>
  <si>
    <t>="""NAV Direct"",""CRONUS JetCorp USA"",""5407"",""1"",""Released"",""2"",""MR100748"",""3"",""10000"",""4"",""30000"""</t>
  </si>
  <si>
    <t>=B1883</t>
  </si>
  <si>
    <t>=C1883</t>
  </si>
  <si>
    <t>=D1883</t>
  </si>
  <si>
    <t>="""NAV Direct"",""CRONUS JetCorp USA"",""5407"",""1"",""Released"",""2"",""MR100748"",""3"",""10000"",""4"",""40000"""</t>
  </si>
  <si>
    <t>=B1884</t>
  </si>
  <si>
    <t>=C1884</t>
  </si>
  <si>
    <t>=D1884</t>
  </si>
  <si>
    <t>="""NAV Direct"",""CRONUS JetCorp USA"",""5407"",""1"",""Released"",""2"",""MR100748"",""3"",""10000"",""4"",""50000"""</t>
  </si>
  <si>
    <t>=B1885</t>
  </si>
  <si>
    <t>=C1885</t>
  </si>
  <si>
    <t>=D1885</t>
  </si>
  <si>
    <t>="""NAV Direct"",""CRONUS JetCorp USA"",""5407"",""1"",""Released"",""2"",""MR100748"",""3"",""10000"",""4"",""60000"""</t>
  </si>
  <si>
    <t>=B1887</t>
  </si>
  <si>
    <t>=C1887</t>
  </si>
  <si>
    <t>="@@"&amp;NF(E1888,"Line No.")</t>
  </si>
  <si>
    <t>="""NAV Direct"",""CRONUS JetCorp USA"",""5406"",""1"",""Released"",""2"",""MR100748"",""3"",""20000"""</t>
  </si>
  <si>
    <t>=NF(E1888,"Item No.")</t>
  </si>
  <si>
    <t>=NF(E1888,"Description")</t>
  </si>
  <si>
    <t>=NF(E1888,"Quantity")</t>
  </si>
  <si>
    <t>=NF(E1888,"Unit of Measure Code")</t>
  </si>
  <si>
    <t>=NF(E1888,"Remaining Quantity")</t>
  </si>
  <si>
    <t>=B1888</t>
  </si>
  <si>
    <t>=C1888</t>
  </si>
  <si>
    <t>=D1888</t>
  </si>
  <si>
    <t>=NL("Rows",IF(B1889="@@",{""},"Prod. Order Component"),,"Prod. Order Line No.",D1889,"Status",B1889,"Prod. Order No.",C1889)</t>
  </si>
  <si>
    <t>=B1889</t>
  </si>
  <si>
    <t>=C1889</t>
  </si>
  <si>
    <t>=D1889</t>
  </si>
  <si>
    <t>="""NAV Direct"",""CRONUS JetCorp USA"",""5407"",""1"",""Released"",""2"",""MR100748"",""3"",""20000"",""4"",""20000"""</t>
  </si>
  <si>
    <t>=B1890</t>
  </si>
  <si>
    <t>=C1890</t>
  </si>
  <si>
    <t>=D1890</t>
  </si>
  <si>
    <t>="""NAV Direct"",""CRONUS JetCorp USA"",""5407"",""1"",""Released"",""2"",""MR100748"",""3"",""20000"",""4"",""30000"""</t>
  </si>
  <si>
    <t>=B1891</t>
  </si>
  <si>
    <t>=C1891</t>
  </si>
  <si>
    <t>=D1891</t>
  </si>
  <si>
    <t>="""NAV Direct"",""CRONUS JetCorp USA"",""5407"",""1"",""Released"",""2"",""MR100748"",""3"",""20000"",""4"",""40000"""</t>
  </si>
  <si>
    <t>=B1892</t>
  </si>
  <si>
    <t>=C1892</t>
  </si>
  <si>
    <t>=D1892</t>
  </si>
  <si>
    <t>="""NAV Direct"",""CRONUS JetCorp USA"",""5407"",""1"",""Released"",""2"",""MR100748"",""3"",""20000"",""4"",""50000"""</t>
  </si>
  <si>
    <t>=B1893</t>
  </si>
  <si>
    <t>=C1893</t>
  </si>
  <si>
    <t>=D1893</t>
  </si>
  <si>
    <t>="""NAV Direct"",""CRONUS JetCorp USA"",""5407"",""1"",""Released"",""2"",""MR100748"",""3"",""20000"",""4"",""60000"""</t>
  </si>
  <si>
    <t>=B1895</t>
  </si>
  <si>
    <t>=C1895</t>
  </si>
  <si>
    <t>="@@"&amp;NF(E1896,"Line No.")</t>
  </si>
  <si>
    <t>="""NAV Direct"",""CRONUS JetCorp USA"",""5406"",""1"",""Released"",""2"",""MR100748"",""3"",""30000"""</t>
  </si>
  <si>
    <t>=NF(E1896,"Item No.")</t>
  </si>
  <si>
    <t>=NF(E1896,"Description")</t>
  </si>
  <si>
    <t>=NF(E1896,"Quantity")</t>
  </si>
  <si>
    <t>=NF(E1896,"Unit of Measure Code")</t>
  </si>
  <si>
    <t>=NF(E1896,"Remaining Quantity")</t>
  </si>
  <si>
    <t>=B1896</t>
  </si>
  <si>
    <t>=C1896</t>
  </si>
  <si>
    <t>=D1896</t>
  </si>
  <si>
    <t>=NL("Rows",IF(B1897="@@",{""},"Prod. Order Component"),,"Prod. Order Line No.",D1897,"Status",B1897,"Prod. Order No.",C1897)</t>
  </si>
  <si>
    <t>=B1897</t>
  </si>
  <si>
    <t>=C1897</t>
  </si>
  <si>
    <t>=D1897</t>
  </si>
  <si>
    <t>="""NAV Direct"",""CRONUS JetCorp USA"",""5407"",""1"",""Released"",""2"",""MR100748"",""3"",""30000"",""4"",""20000"""</t>
  </si>
  <si>
    <t>=B1898</t>
  </si>
  <si>
    <t>=C1898</t>
  </si>
  <si>
    <t>=D1898</t>
  </si>
  <si>
    <t>="""NAV Direct"",""CRONUS JetCorp USA"",""5407"",""1"",""Released"",""2"",""MR100748"",""3"",""30000"",""4"",""30000"""</t>
  </si>
  <si>
    <t>=B1899</t>
  </si>
  <si>
    <t>=C1899</t>
  </si>
  <si>
    <t>=D1899</t>
  </si>
  <si>
    <t>="""NAV Direct"",""CRONUS JetCorp USA"",""5407"",""1"",""Released"",""2"",""MR100748"",""3"",""30000"",""4"",""40000"""</t>
  </si>
  <si>
    <t>=B1900</t>
  </si>
  <si>
    <t>=C1900</t>
  </si>
  <si>
    <t>=D1900</t>
  </si>
  <si>
    <t>="""NAV Direct"",""CRONUS JetCorp USA"",""5407"",""1"",""Released"",""2"",""MR100748"",""3"",""30000"",""4"",""50000"""</t>
  </si>
  <si>
    <t>=B1901</t>
  </si>
  <si>
    <t>=C1901</t>
  </si>
  <si>
    <t>=D1901</t>
  </si>
  <si>
    <t>="""NAV Direct"",""CRONUS JetCorp USA"",""5407"",""1"",""Released"",""2"",""MR100748"",""3"",""30000"",""4"",""60000"""</t>
  </si>
  <si>
    <t>=B1903</t>
  </si>
  <si>
    <t>=C1903</t>
  </si>
  <si>
    <t>="@@"&amp;NF(E1904,"Line No.")</t>
  </si>
  <si>
    <t>="""NAV Direct"",""CRONUS JetCorp USA"",""5406"",""1"",""Released"",""2"",""MR100748"",""3"",""40000"""</t>
  </si>
  <si>
    <t>=NF(E1904,"Item No.")</t>
  </si>
  <si>
    <t>=NF(E1904,"Description")</t>
  </si>
  <si>
    <t>=NF(E1904,"Quantity")</t>
  </si>
  <si>
    <t>=NF(E1904,"Unit of Measure Code")</t>
  </si>
  <si>
    <t>=NF(E1904,"Remaining Quantity")</t>
  </si>
  <si>
    <t>=B1904</t>
  </si>
  <si>
    <t>=C1904</t>
  </si>
  <si>
    <t>=D1904</t>
  </si>
  <si>
    <t>=NL("Rows",IF(B1905="@@",{""},"Prod. Order Component"),,"Prod. Order Line No.",D1905,"Status",B1905,"Prod. Order No.",C1905)</t>
  </si>
  <si>
    <t>=B1905</t>
  </si>
  <si>
    <t>=C1905</t>
  </si>
  <si>
    <t>=D1905</t>
  </si>
  <si>
    <t>="""NAV Direct"",""CRONUS JetCorp USA"",""5407"",""1"",""Released"",""2"",""MR100748"",""3"",""40000"",""4"",""20000"""</t>
  </si>
  <si>
    <t>=B1906</t>
  </si>
  <si>
    <t>=C1906</t>
  </si>
  <si>
    <t>=D1906</t>
  </si>
  <si>
    <t>="""NAV Direct"",""CRONUS JetCorp USA"",""5407"",""1"",""Released"",""2"",""MR100748"",""3"",""40000"",""4"",""30000"""</t>
  </si>
  <si>
    <t>=B1907</t>
  </si>
  <si>
    <t>=C1907</t>
  </si>
  <si>
    <t>=D1907</t>
  </si>
  <si>
    <t>="""NAV Direct"",""CRONUS JetCorp USA"",""5407"",""1"",""Released"",""2"",""MR100748"",""3"",""40000"",""4"",""40000"""</t>
  </si>
  <si>
    <t>=B1908</t>
  </si>
  <si>
    <t>=C1908</t>
  </si>
  <si>
    <t>=D1908</t>
  </si>
  <si>
    <t>="""NAV Direct"",""CRONUS JetCorp USA"",""5407"",""1"",""Released"",""2"",""MR100748"",""3"",""40000"",""4"",""50000"""</t>
  </si>
  <si>
    <t>=B1910</t>
  </si>
  <si>
    <t>=C1910</t>
  </si>
  <si>
    <t>="@@"&amp;NF(E1911,"Line No.")</t>
  </si>
  <si>
    <t>="""NAV Direct"",""CRONUS JetCorp USA"",""5406"",""1"",""Released"",""2"",""MR100748"",""3"",""50000"""</t>
  </si>
  <si>
    <t>=NF(E1911,"Item No.")</t>
  </si>
  <si>
    <t>=NF(E1911,"Description")</t>
  </si>
  <si>
    <t>=NF(E1911,"Quantity")</t>
  </si>
  <si>
    <t>=NF(E1911,"Unit of Measure Code")</t>
  </si>
  <si>
    <t>=NF(E1911,"Remaining Quantity")</t>
  </si>
  <si>
    <t>=B1911</t>
  </si>
  <si>
    <t>=C1911</t>
  </si>
  <si>
    <t>=D1911</t>
  </si>
  <si>
    <t>=NL("Rows",IF(B1912="@@",{""},"Prod. Order Component"),,"Prod. Order Line No.",D1912,"Status",B1912,"Prod. Order No.",C1912)</t>
  </si>
  <si>
    <t>=B1912</t>
  </si>
  <si>
    <t>=C1912</t>
  </si>
  <si>
    <t>=D1912</t>
  </si>
  <si>
    <t>="""NAV Direct"",""CRONUS JetCorp USA"",""5407"",""1"",""Released"",""2"",""MR100748"",""3"",""50000"",""4"",""20000"""</t>
  </si>
  <si>
    <t>=B1913</t>
  </si>
  <si>
    <t>=C1913</t>
  </si>
  <si>
    <t>=D1913</t>
  </si>
  <si>
    <t>="""NAV Direct"",""CRONUS JetCorp USA"",""5407"",""1"",""Released"",""2"",""MR100748"",""3"",""50000"",""4"",""30000"""</t>
  </si>
  <si>
    <t>=B1914</t>
  </si>
  <si>
    <t>=C1914</t>
  </si>
  <si>
    <t>=D1914</t>
  </si>
  <si>
    <t>="""NAV Direct"",""CRONUS JetCorp USA"",""5407"",""1"",""Released"",""2"",""MR100748"",""3"",""50000"",""4"",""40000"""</t>
  </si>
  <si>
    <t>=B1915</t>
  </si>
  <si>
    <t>=C1915</t>
  </si>
  <si>
    <t>=D1915</t>
  </si>
  <si>
    <t>="""NAV Direct"",""CRONUS JetCorp USA"",""5407"",""1"",""Released"",""2"",""MR100748"",""3"",""50000"",""4"",""50000"""</t>
  </si>
  <si>
    <t>="@@"&amp;NF(E1918,"Status")</t>
  </si>
  <si>
    <t>="@@"&amp;NF(E1918,"No.")</t>
  </si>
  <si>
    <t>="""NAV Direct"",""CRONUS JetCorp USA"",""5405"",""1"",""Released"",""2"",""MR100755"""</t>
  </si>
  <si>
    <t>=NF(E1918,"No.")</t>
  </si>
  <si>
    <t>=NF(E1918,"Due Date")</t>
  </si>
  <si>
    <t>=B1918</t>
  </si>
  <si>
    <t>=C1918</t>
  </si>
  <si>
    <t>="@@"&amp;NF(E1919,"Line No.")</t>
  </si>
  <si>
    <t>=NL("Rows=3",IF(B1919="@@",{""},"Prod. Order Line"),,"Status",B1919,"Prod. Order No.",C1919,"Link=",F1919)</t>
  </si>
  <si>
    <t>=NF(E1919,"Item No.")</t>
  </si>
  <si>
    <t>=NF(E1919,"Description")</t>
  </si>
  <si>
    <t>=NF(E1919,"Quantity")</t>
  </si>
  <si>
    <t>=NF(E1919,"Unit of Measure Code")</t>
  </si>
  <si>
    <t>=NF(E1919,"Remaining Quantity")</t>
  </si>
  <si>
    <t>=B1919</t>
  </si>
  <si>
    <t>=C1919</t>
  </si>
  <si>
    <t>=D1919</t>
  </si>
  <si>
    <t>=NL("Rows",IF(B1920="@@",{""},"Prod. Order Component"),,"Prod. Order Line No.",D1920,"Status",B1920,"Prod. Order No.",C1920)</t>
  </si>
  <si>
    <t>=B1920</t>
  </si>
  <si>
    <t>=C1920</t>
  </si>
  <si>
    <t>=D1920</t>
  </si>
  <si>
    <t>="""NAV Direct"",""CRONUS JetCorp USA"",""5407"",""1"",""Released"",""2"",""MR100755"",""3"",""10000"",""4"",""20000"""</t>
  </si>
  <si>
    <t>=B1921</t>
  </si>
  <si>
    <t>=C1921</t>
  </si>
  <si>
    <t>=D1921</t>
  </si>
  <si>
    <t>="""NAV Direct"",""CRONUS JetCorp USA"",""5407"",""1"",""Released"",""2"",""MR100755"",""3"",""10000"",""4"",""30000"""</t>
  </si>
  <si>
    <t>=B1922</t>
  </si>
  <si>
    <t>=C1922</t>
  </si>
  <si>
    <t>=D1922</t>
  </si>
  <si>
    <t>="""NAV Direct"",""CRONUS JetCorp USA"",""5407"",""1"",""Released"",""2"",""MR100755"",""3"",""10000"",""4"",""40000"""</t>
  </si>
  <si>
    <t>=B1923</t>
  </si>
  <si>
    <t>=C1923</t>
  </si>
  <si>
    <t>=D1923</t>
  </si>
  <si>
    <t>="""NAV Direct"",""CRONUS JetCorp USA"",""5407"",""1"",""Released"",""2"",""MR100755"",""3"",""10000"",""4"",""50000"""</t>
  </si>
  <si>
    <t>=B1925</t>
  </si>
  <si>
    <t>=C1925</t>
  </si>
  <si>
    <t>="@@"&amp;NF(E1926,"Line No.")</t>
  </si>
  <si>
    <t>="""NAV Direct"",""CRONUS JetCorp USA"",""5406"",""1"",""Released"",""2"",""MR100755"",""3"",""20000"""</t>
  </si>
  <si>
    <t>=NF(E1926,"Item No.")</t>
  </si>
  <si>
    <t>=NF(E1926,"Description")</t>
  </si>
  <si>
    <t>=NF(E1926,"Quantity")</t>
  </si>
  <si>
    <t>=NF(E1926,"Unit of Measure Code")</t>
  </si>
  <si>
    <t>=NF(E1926,"Remaining Quantity")</t>
  </si>
  <si>
    <t>=B1926</t>
  </si>
  <si>
    <t>=C1926</t>
  </si>
  <si>
    <t>=D1926</t>
  </si>
  <si>
    <t>=NL("Rows",IF(B1927="@@",{""},"Prod. Order Component"),,"Prod. Order Line No.",D1927,"Status",B1927,"Prod. Order No.",C1927)</t>
  </si>
  <si>
    <t>=B1927</t>
  </si>
  <si>
    <t>=C1927</t>
  </si>
  <si>
    <t>=D1927</t>
  </si>
  <si>
    <t>="""NAV Direct"",""CRONUS JetCorp USA"",""5407"",""1"",""Released"",""2"",""MR100755"",""3"",""20000"",""4"",""20000"""</t>
  </si>
  <si>
    <t>=B1928</t>
  </si>
  <si>
    <t>=C1928</t>
  </si>
  <si>
    <t>=D1928</t>
  </si>
  <si>
    <t>="""NAV Direct"",""CRONUS JetCorp USA"",""5407"",""1"",""Released"",""2"",""MR100755"",""3"",""20000"",""4"",""30000"""</t>
  </si>
  <si>
    <t>="@@"&amp;NF(E1931,"Status")</t>
  </si>
  <si>
    <t>="@@"&amp;NF(E1931,"No.")</t>
  </si>
  <si>
    <t>="""NAV Direct"",""CRONUS JetCorp USA"",""5405"",""1"",""Released"",""2"",""MR100743"""</t>
  </si>
  <si>
    <t>=NF(E1931,"No.")</t>
  </si>
  <si>
    <t>=NF(E1931,"Due Date")</t>
  </si>
  <si>
    <t>=B1931</t>
  </si>
  <si>
    <t>=C1931</t>
  </si>
  <si>
    <t>="@@"&amp;NF(E1932,"Line No.")</t>
  </si>
  <si>
    <t>=NL("Rows=3",IF(B1932="@@",{""},"Prod. Order Line"),,"Status",B1932,"Prod. Order No.",C1932,"Link=",F1932)</t>
  </si>
  <si>
    <t>=NF(E1932,"Item No.")</t>
  </si>
  <si>
    <t>=NF(E1932,"Description")</t>
  </si>
  <si>
    <t>=NF(E1932,"Quantity")</t>
  </si>
  <si>
    <t>=NF(E1932,"Unit of Measure Code")</t>
  </si>
  <si>
    <t>=NF(E1932,"Remaining Quantity")</t>
  </si>
  <si>
    <t>=B1932</t>
  </si>
  <si>
    <t>=C1932</t>
  </si>
  <si>
    <t>=D1932</t>
  </si>
  <si>
    <t>=NL("Rows",IF(B1933="@@",{""},"Prod. Order Component"),,"Prod. Order Line No.",D1933,"Status",B1933,"Prod. Order No.",C1933)</t>
  </si>
  <si>
    <t>=B1933</t>
  </si>
  <si>
    <t>=C1933</t>
  </si>
  <si>
    <t>=D1933</t>
  </si>
  <si>
    <t>="""NAV Direct"",""CRONUS JetCorp USA"",""5407"",""1"",""Released"",""2"",""MR100743"",""3"",""10000"",""4"",""20000"""</t>
  </si>
  <si>
    <t>=B1934</t>
  </si>
  <si>
    <t>=C1934</t>
  </si>
  <si>
    <t>=D1934</t>
  </si>
  <si>
    <t>="""NAV Direct"",""CRONUS JetCorp USA"",""5407"",""1"",""Released"",""2"",""MR100743"",""3"",""10000"",""4"",""30000"""</t>
  </si>
  <si>
    <t>=B1935</t>
  </si>
  <si>
    <t>=C1935</t>
  </si>
  <si>
    <t>=D1935</t>
  </si>
  <si>
    <t>="""NAV Direct"",""CRONUS JetCorp USA"",""5407"",""1"",""Released"",""2"",""MR100743"",""3"",""10000"",""4"",""40000"""</t>
  </si>
  <si>
    <t>=B1936</t>
  </si>
  <si>
    <t>=C1936</t>
  </si>
  <si>
    <t>=D1936</t>
  </si>
  <si>
    <t>="""NAV Direct"",""CRONUS JetCorp USA"",""5407"",""1"",""Released"",""2"",""MR100743"",""3"",""10000"",""4"",""50000"""</t>
  </si>
  <si>
    <t>=B1937</t>
  </si>
  <si>
    <t>=C1937</t>
  </si>
  <si>
    <t>=D1937</t>
  </si>
  <si>
    <t>="""NAV Direct"",""CRONUS JetCorp USA"",""5407"",""1"",""Released"",""2"",""MR100743"",""3"",""10000"",""4"",""60000"""</t>
  </si>
  <si>
    <t>=B1939</t>
  </si>
  <si>
    <t>=C1939</t>
  </si>
  <si>
    <t>="@@"&amp;NF(E1940,"Line No.")</t>
  </si>
  <si>
    <t>="""NAV Direct"",""CRONUS JetCorp USA"",""5406"",""1"",""Released"",""2"",""MR100743"",""3"",""20000"""</t>
  </si>
  <si>
    <t>=NF(E1940,"Item No.")</t>
  </si>
  <si>
    <t>=NF(E1940,"Description")</t>
  </si>
  <si>
    <t>=NF(E1940,"Quantity")</t>
  </si>
  <si>
    <t>=NF(E1940,"Unit of Measure Code")</t>
  </si>
  <si>
    <t>=NF(E1940,"Remaining Quantity")</t>
  </si>
  <si>
    <t>=B1940</t>
  </si>
  <si>
    <t>=C1940</t>
  </si>
  <si>
    <t>=D1940</t>
  </si>
  <si>
    <t>=NL("Rows",IF(B1941="@@",{""},"Prod. Order Component"),,"Prod. Order Line No.",D1941,"Status",B1941,"Prod. Order No.",C1941)</t>
  </si>
  <si>
    <t>=B1941</t>
  </si>
  <si>
    <t>=C1941</t>
  </si>
  <si>
    <t>=D1941</t>
  </si>
  <si>
    <t>="""NAV Direct"",""CRONUS JetCorp USA"",""5407"",""1"",""Released"",""2"",""MR100743"",""3"",""20000"",""4"",""20000"""</t>
  </si>
  <si>
    <t>=B1942</t>
  </si>
  <si>
    <t>=C1942</t>
  </si>
  <si>
    <t>=D1942</t>
  </si>
  <si>
    <t>="""NAV Direct"",""CRONUS JetCorp USA"",""5407"",""1"",""Released"",""2"",""MR100743"",""3"",""20000"",""4"",""30000"""</t>
  </si>
  <si>
    <t>=B1944</t>
  </si>
  <si>
    <t>=C1944</t>
  </si>
  <si>
    <t>="@@"&amp;NF(E1945,"Line No.")</t>
  </si>
  <si>
    <t>="""NAV Direct"",""CRONUS JetCorp USA"",""5406"",""1"",""Released"",""2"",""MR100743"",""3"",""30000"""</t>
  </si>
  <si>
    <t>=NF(E1945,"Item No.")</t>
  </si>
  <si>
    <t>=NF(E1945,"Description")</t>
  </si>
  <si>
    <t>=NF(E1945,"Quantity")</t>
  </si>
  <si>
    <t>=NF(E1945,"Unit of Measure Code")</t>
  </si>
  <si>
    <t>=NF(E1945,"Remaining Quantity")</t>
  </si>
  <si>
    <t>=B1945</t>
  </si>
  <si>
    <t>=C1945</t>
  </si>
  <si>
    <t>=D1945</t>
  </si>
  <si>
    <t>=NL("Rows",IF(B1946="@@",{""},"Prod. Order Component"),,"Prod. Order Line No.",D1946,"Status",B1946,"Prod. Order No.",C1946)</t>
  </si>
  <si>
    <t>=B1946</t>
  </si>
  <si>
    <t>=C1946</t>
  </si>
  <si>
    <t>=D1946</t>
  </si>
  <si>
    <t>="""NAV Direct"",""CRONUS JetCorp USA"",""5407"",""1"",""Released"",""2"",""MR100743"",""3"",""30000"",""4"",""20000"""</t>
  </si>
  <si>
    <t>=B1947</t>
  </si>
  <si>
    <t>=C1947</t>
  </si>
  <si>
    <t>=D1947</t>
  </si>
  <si>
    <t>="""NAV Direct"",""CRONUS JetCorp USA"",""5407"",""1"",""Released"",""2"",""MR100743"",""3"",""30000"",""4"",""30000"""</t>
  </si>
  <si>
    <t>=B1948</t>
  </si>
  <si>
    <t>=C1948</t>
  </si>
  <si>
    <t>=D1948</t>
  </si>
  <si>
    <t>="""NAV Direct"",""CRONUS JetCorp USA"",""5407"",""1"",""Released"",""2"",""MR100743"",""3"",""30000"",""4"",""40000"""</t>
  </si>
  <si>
    <t>=B1949</t>
  </si>
  <si>
    <t>=C1949</t>
  </si>
  <si>
    <t>=D1949</t>
  </si>
  <si>
    <t>="""NAV Direct"",""CRONUS JetCorp USA"",""5407"",""1"",""Released"",""2"",""MR100743"",""3"",""30000"",""4"",""50000"""</t>
  </si>
  <si>
    <t>=B1951</t>
  </si>
  <si>
    <t>=C1951</t>
  </si>
  <si>
    <t>="@@"&amp;NF(E1952,"Line No.")</t>
  </si>
  <si>
    <t>="""NAV Direct"",""CRONUS JetCorp USA"",""5406"",""1"",""Released"",""2"",""MR100743"",""3"",""40000"""</t>
  </si>
  <si>
    <t>=NF(E1952,"Item No.")</t>
  </si>
  <si>
    <t>=NF(E1952,"Description")</t>
  </si>
  <si>
    <t>=NF(E1952,"Quantity")</t>
  </si>
  <si>
    <t>=NF(E1952,"Unit of Measure Code")</t>
  </si>
  <si>
    <t>=NF(E1952,"Remaining Quantity")</t>
  </si>
  <si>
    <t>=B1952</t>
  </si>
  <si>
    <t>=C1952</t>
  </si>
  <si>
    <t>=D1952</t>
  </si>
  <si>
    <t>=NL("Rows",IF(B1953="@@",{""},"Prod. Order Component"),,"Prod. Order Line No.",D1953,"Status",B1953,"Prod. Order No.",C1953)</t>
  </si>
  <si>
    <t>=B1953</t>
  </si>
  <si>
    <t>=C1953</t>
  </si>
  <si>
    <t>=D1953</t>
  </si>
  <si>
    <t>="""NAV Direct"",""CRONUS JetCorp USA"",""5407"",""1"",""Released"",""2"",""MR100743"",""3"",""40000"",""4"",""20000"""</t>
  </si>
  <si>
    <t>=B1954</t>
  </si>
  <si>
    <t>=C1954</t>
  </si>
  <si>
    <t>=D1954</t>
  </si>
  <si>
    <t>="""NAV Direct"",""CRONUS JetCorp USA"",""5407"",""1"",""Released"",""2"",""MR100743"",""3"",""40000"",""4"",""30000"""</t>
  </si>
  <si>
    <t>=B1955</t>
  </si>
  <si>
    <t>=C1955</t>
  </si>
  <si>
    <t>=D1955</t>
  </si>
  <si>
    <t>="""NAV Direct"",""CRONUS JetCorp USA"",""5407"",""1"",""Released"",""2"",""MR100743"",""3"",""40000"",""4"",""40000"""</t>
  </si>
  <si>
    <t>=B1956</t>
  </si>
  <si>
    <t>=C1956</t>
  </si>
  <si>
    <t>=D1956</t>
  </si>
  <si>
    <t>="""NAV Direct"",""CRONUS JetCorp USA"",""5407"",""1"",""Released"",""2"",""MR100743"",""3"",""40000"",""4"",""50000"""</t>
  </si>
  <si>
    <t>="@@"&amp;NF(E1959,"Status")</t>
  </si>
  <si>
    <t>="@@"&amp;NF(E1959,"No.")</t>
  </si>
  <si>
    <t>="""NAV Direct"",""CRONUS JetCorp USA"",""5405"",""1"",""Released"",""2"",""MR100747"""</t>
  </si>
  <si>
    <t>=NF(E1959,"No.")</t>
  </si>
  <si>
    <t>=NF(E1959,"Due Date")</t>
  </si>
  <si>
    <t>=B1959</t>
  </si>
  <si>
    <t>=C1959</t>
  </si>
  <si>
    <t>="@@"&amp;NF(E1960,"Line No.")</t>
  </si>
  <si>
    <t>=NL("Rows=3",IF(B1960="@@",{""},"Prod. Order Line"),,"Status",B1960,"Prod. Order No.",C1960,"Link=",F1960)</t>
  </si>
  <si>
    <t>=NF(E1960,"Item No.")</t>
  </si>
  <si>
    <t>=NF(E1960,"Description")</t>
  </si>
  <si>
    <t>=NF(E1960,"Quantity")</t>
  </si>
  <si>
    <t>=NF(E1960,"Unit of Measure Code")</t>
  </si>
  <si>
    <t>=NF(E1960,"Remaining Quantity")</t>
  </si>
  <si>
    <t>=B1960</t>
  </si>
  <si>
    <t>=C1960</t>
  </si>
  <si>
    <t>=D1960</t>
  </si>
  <si>
    <t>=NL("Rows",IF(B1961="@@",{""},"Prod. Order Component"),,"Prod. Order Line No.",D1961,"Status",B1961,"Prod. Order No.",C1961)</t>
  </si>
  <si>
    <t>=B1961</t>
  </si>
  <si>
    <t>=C1961</t>
  </si>
  <si>
    <t>=D1961</t>
  </si>
  <si>
    <t>="""NAV Direct"",""CRONUS JetCorp USA"",""5407"",""1"",""Released"",""2"",""MR100747"",""3"",""10000"",""4"",""20000"""</t>
  </si>
  <si>
    <t>=B1962</t>
  </si>
  <si>
    <t>=C1962</t>
  </si>
  <si>
    <t>=D1962</t>
  </si>
  <si>
    <t>="""NAV Direct"",""CRONUS JetCorp USA"",""5407"",""1"",""Released"",""2"",""MR100747"",""3"",""10000"",""4"",""30000"""</t>
  </si>
  <si>
    <t>=B1963</t>
  </si>
  <si>
    <t>=C1963</t>
  </si>
  <si>
    <t>=D1963</t>
  </si>
  <si>
    <t>="""NAV Direct"",""CRONUS JetCorp USA"",""5407"",""1"",""Released"",""2"",""MR100747"",""3"",""10000"",""4"",""40000"""</t>
  </si>
  <si>
    <t>=B1964</t>
  </si>
  <si>
    <t>=C1964</t>
  </si>
  <si>
    <t>=D1964</t>
  </si>
  <si>
    <t>="""NAV Direct"",""CRONUS JetCorp USA"",""5407"",""1"",""Released"",""2"",""MR100747"",""3"",""10000"",""4"",""50000"""</t>
  </si>
  <si>
    <t>=B1965</t>
  </si>
  <si>
    <t>=C1965</t>
  </si>
  <si>
    <t>=D1965</t>
  </si>
  <si>
    <t>="""NAV Direct"",""CRONUS JetCorp USA"",""5407"",""1"",""Released"",""2"",""MR100747"",""3"",""10000"",""4"",""60000"""</t>
  </si>
  <si>
    <t>="@@"&amp;NF(E1968,"Status")</t>
  </si>
  <si>
    <t>="@@"&amp;NF(E1968,"No.")</t>
  </si>
  <si>
    <t>="""NAV Direct"",""CRONUS JetCorp USA"",""5405"",""1"",""Released"",""2"",""MR100749"""</t>
  </si>
  <si>
    <t>=NF(E1968,"No.")</t>
  </si>
  <si>
    <t>=NF(E1968,"Due Date")</t>
  </si>
  <si>
    <t>=B1968</t>
  </si>
  <si>
    <t>=C1968</t>
  </si>
  <si>
    <t>="@@"&amp;NF(E1969,"Line No.")</t>
  </si>
  <si>
    <t>=NL("Rows=3",IF(B1969="@@",{""},"Prod. Order Line"),,"Status",B1969,"Prod. Order No.",C1969,"Link=",F1969)</t>
  </si>
  <si>
    <t>=NF(E1969,"Item No.")</t>
  </si>
  <si>
    <t>=NF(E1969,"Description")</t>
  </si>
  <si>
    <t>=NF(E1969,"Quantity")</t>
  </si>
  <si>
    <t>=NF(E1969,"Unit of Measure Code")</t>
  </si>
  <si>
    <t>=NF(E1969,"Remaining Quantity")</t>
  </si>
  <si>
    <t>=B1969</t>
  </si>
  <si>
    <t>=C1969</t>
  </si>
  <si>
    <t>=D1969</t>
  </si>
  <si>
    <t>=NL("Rows",IF(B1970="@@",{""},"Prod. Order Component"),,"Prod. Order Line No.",D1970,"Status",B1970,"Prod. Order No.",C1970)</t>
  </si>
  <si>
    <t>=B1970</t>
  </si>
  <si>
    <t>=C1970</t>
  </si>
  <si>
    <t>=D1970</t>
  </si>
  <si>
    <t>="""NAV Direct"",""CRONUS JetCorp USA"",""5407"",""1"",""Released"",""2"",""MR100749"",""3"",""10000"",""4"",""20000"""</t>
  </si>
  <si>
    <t>=B1971</t>
  </si>
  <si>
    <t>=C1971</t>
  </si>
  <si>
    <t>=D1971</t>
  </si>
  <si>
    <t>="""NAV Direct"",""CRONUS JetCorp USA"",""5407"",""1"",""Released"",""2"",""MR100749"",""3"",""10000"",""4"",""30000"""</t>
  </si>
  <si>
    <t>=B1972</t>
  </si>
  <si>
    <t>=C1972</t>
  </si>
  <si>
    <t>=D1972</t>
  </si>
  <si>
    <t>="""NAV Direct"",""CRONUS JetCorp USA"",""5407"",""1"",""Released"",""2"",""MR100749"",""3"",""10000"",""4"",""40000"""</t>
  </si>
  <si>
    <t>=B1973</t>
  </si>
  <si>
    <t>=C1973</t>
  </si>
  <si>
    <t>=D1973</t>
  </si>
  <si>
    <t>="""NAV Direct"",""CRONUS JetCorp USA"",""5407"",""1"",""Released"",""2"",""MR100749"",""3"",""10000"",""4"",""50000"""</t>
  </si>
  <si>
    <t>=B1975</t>
  </si>
  <si>
    <t>=C1975</t>
  </si>
  <si>
    <t>="@@"&amp;NF(E1976,"Line No.")</t>
  </si>
  <si>
    <t>="""NAV Direct"",""CRONUS JetCorp USA"",""5406"",""1"",""Released"",""2"",""MR100749"",""3"",""20000"""</t>
  </si>
  <si>
    <t>=NF(E1976,"Item No.")</t>
  </si>
  <si>
    <t>=NF(E1976,"Description")</t>
  </si>
  <si>
    <t>=NF(E1976,"Quantity")</t>
  </si>
  <si>
    <t>=NF(E1976,"Unit of Measure Code")</t>
  </si>
  <si>
    <t>=NF(E1976,"Remaining Quantity")</t>
  </si>
  <si>
    <t>=B1976</t>
  </si>
  <si>
    <t>=C1976</t>
  </si>
  <si>
    <t>=D1976</t>
  </si>
  <si>
    <t>=NL("Rows",IF(B1977="@@",{""},"Prod. Order Component"),,"Prod. Order Line No.",D1977,"Status",B1977,"Prod. Order No.",C1977)</t>
  </si>
  <si>
    <t>=B1977</t>
  </si>
  <si>
    <t>=C1977</t>
  </si>
  <si>
    <t>=D1977</t>
  </si>
  <si>
    <t>="""NAV Direct"",""CRONUS JetCorp USA"",""5407"",""1"",""Released"",""2"",""MR100749"",""3"",""20000"",""4"",""20000"""</t>
  </si>
  <si>
    <t>=B1978</t>
  </si>
  <si>
    <t>=C1978</t>
  </si>
  <si>
    <t>=D1978</t>
  </si>
  <si>
    <t>="""NAV Direct"",""CRONUS JetCorp USA"",""5407"",""1"",""Released"",""2"",""MR100749"",""3"",""20000"",""4"",""30000"""</t>
  </si>
  <si>
    <t>=B1979</t>
  </si>
  <si>
    <t>=C1979</t>
  </si>
  <si>
    <t>=D1979</t>
  </si>
  <si>
    <t>="""NAV Direct"",""CRONUS JetCorp USA"",""5407"",""1"",""Released"",""2"",""MR100749"",""3"",""20000"",""4"",""40000"""</t>
  </si>
  <si>
    <t>=B1980</t>
  </si>
  <si>
    <t>=C1980</t>
  </si>
  <si>
    <t>=D1980</t>
  </si>
  <si>
    <t>="""NAV Direct"",""CRONUS JetCorp USA"",""5407"",""1"",""Released"",""2"",""MR100749"",""3"",""20000"",""4"",""50000"""</t>
  </si>
  <si>
    <t>=B1982</t>
  </si>
  <si>
    <t>=C1982</t>
  </si>
  <si>
    <t>="@@"&amp;NF(E1983,"Line No.")</t>
  </si>
  <si>
    <t>="""NAV Direct"",""CRONUS JetCorp USA"",""5406"",""1"",""Released"",""2"",""MR100749"",""3"",""30000"""</t>
  </si>
  <si>
    <t>=NF(E1983,"Item No.")</t>
  </si>
  <si>
    <t>=NF(E1983,"Description")</t>
  </si>
  <si>
    <t>=NF(E1983,"Quantity")</t>
  </si>
  <si>
    <t>=NF(E1983,"Unit of Measure Code")</t>
  </si>
  <si>
    <t>=NF(E1983,"Remaining Quantity")</t>
  </si>
  <si>
    <t>=B1983</t>
  </si>
  <si>
    <t>=C1983</t>
  </si>
  <si>
    <t>=D1983</t>
  </si>
  <si>
    <t>=NL("Rows",IF(B1984="@@",{""},"Prod. Order Component"),,"Prod. Order Line No.",D1984,"Status",B1984,"Prod. Order No.",C1984)</t>
  </si>
  <si>
    <t>=B1984</t>
  </si>
  <si>
    <t>=C1984</t>
  </si>
  <si>
    <t>=D1984</t>
  </si>
  <si>
    <t>="""NAV Direct"",""CRONUS JetCorp USA"",""5407"",""1"",""Released"",""2"",""MR100749"",""3"",""30000"",""4"",""20000"""</t>
  </si>
  <si>
    <t>=B1985</t>
  </si>
  <si>
    <t>=C1985</t>
  </si>
  <si>
    <t>=D1985</t>
  </si>
  <si>
    <t>="""NAV Direct"",""CRONUS JetCorp USA"",""5407"",""1"",""Released"",""2"",""MR100749"",""3"",""30000"",""4"",""30000"""</t>
  </si>
  <si>
    <t>=B1986</t>
  </si>
  <si>
    <t>=C1986</t>
  </si>
  <si>
    <t>=D1986</t>
  </si>
  <si>
    <t>="""NAV Direct"",""CRONUS JetCorp USA"",""5407"",""1"",""Released"",""2"",""MR100749"",""3"",""30000"",""4"",""40000"""</t>
  </si>
  <si>
    <t>=B1987</t>
  </si>
  <si>
    <t>=C1987</t>
  </si>
  <si>
    <t>=D1987</t>
  </si>
  <si>
    <t>="""NAV Direct"",""CRONUS JetCorp USA"",""5407"",""1"",""Released"",""2"",""MR100749"",""3"",""30000"",""4"",""50000"""</t>
  </si>
  <si>
    <t>=B1988</t>
  </si>
  <si>
    <t>=C1988</t>
  </si>
  <si>
    <t>=D1988</t>
  </si>
  <si>
    <t>="""NAV Direct"",""CRONUS JetCorp USA"",""5407"",""1"",""Released"",""2"",""MR100749"",""3"",""30000"",""4"",""60000"""</t>
  </si>
  <si>
    <t>="@@"&amp;NF(E1991,"Status")</t>
  </si>
  <si>
    <t>="@@"&amp;NF(E1991,"No.")</t>
  </si>
  <si>
    <t>="""NAV Direct"",""CRONUS JetCorp USA"",""5405"",""1"",""Released"",""2"",""MR100751"""</t>
  </si>
  <si>
    <t>=NF(E1991,"No.")</t>
  </si>
  <si>
    <t>=NF(E1991,"Due Date")</t>
  </si>
  <si>
    <t>=B1991</t>
  </si>
  <si>
    <t>=C1991</t>
  </si>
  <si>
    <t>="@@"&amp;NF(E1992,"Line No.")</t>
  </si>
  <si>
    <t>=NL("Rows=3",IF(B1992="@@",{""},"Prod. Order Line"),,"Status",B1992,"Prod. Order No.",C1992,"Link=",F1992)</t>
  </si>
  <si>
    <t>=NF(E1992,"Item No.")</t>
  </si>
  <si>
    <t>=NF(E1992,"Description")</t>
  </si>
  <si>
    <t>=NF(E1992,"Quantity")</t>
  </si>
  <si>
    <t>=NF(E1992,"Unit of Measure Code")</t>
  </si>
  <si>
    <t>=NF(E1992,"Remaining Quantity")</t>
  </si>
  <si>
    <t>=B1992</t>
  </si>
  <si>
    <t>=C1992</t>
  </si>
  <si>
    <t>=D1992</t>
  </si>
  <si>
    <t>=NL("Rows",IF(B1993="@@",{""},"Prod. Order Component"),,"Prod. Order Line No.",D1993,"Status",B1993,"Prod. Order No.",C1993)</t>
  </si>
  <si>
    <t>=B1993</t>
  </si>
  <si>
    <t>=C1993</t>
  </si>
  <si>
    <t>=D1993</t>
  </si>
  <si>
    <t>="""NAV Direct"",""CRONUS JetCorp USA"",""5407"",""1"",""Released"",""2"",""MR100751"",""3"",""10000"",""4"",""20000"""</t>
  </si>
  <si>
    <t>=B1994</t>
  </si>
  <si>
    <t>=C1994</t>
  </si>
  <si>
    <t>=D1994</t>
  </si>
  <si>
    <t>="""NAV Direct"",""CRONUS JetCorp USA"",""5407"",""1"",""Released"",""2"",""MR100751"",""3"",""10000"",""4"",""30000"""</t>
  </si>
  <si>
    <t>=B1995</t>
  </si>
  <si>
    <t>=C1995</t>
  </si>
  <si>
    <t>=D1995</t>
  </si>
  <si>
    <t>="""NAV Direct"",""CRONUS JetCorp USA"",""5407"",""1"",""Released"",""2"",""MR100751"",""3"",""10000"",""4"",""40000"""</t>
  </si>
  <si>
    <t>=B1996</t>
  </si>
  <si>
    <t>=C1996</t>
  </si>
  <si>
    <t>=D1996</t>
  </si>
  <si>
    <t>="""NAV Direct"",""CRONUS JetCorp USA"",""5407"",""1"",""Released"",""2"",""MR100751"",""3"",""10000"",""4"",""50000"""</t>
  </si>
  <si>
    <t>=B1997</t>
  </si>
  <si>
    <t>=C1997</t>
  </si>
  <si>
    <t>=D1997</t>
  </si>
  <si>
    <t>="""NAV Direct"",""CRONUS JetCorp USA"",""5407"",""1"",""Released"",""2"",""MR100751"",""3"",""10000"",""4"",""60000"""</t>
  </si>
  <si>
    <t>=B1999</t>
  </si>
  <si>
    <t>=C1999</t>
  </si>
  <si>
    <t>="@@"&amp;NF(E2000,"Line No.")</t>
  </si>
  <si>
    <t>="""NAV Direct"",""CRONUS JetCorp USA"",""5406"",""1"",""Released"",""2"",""MR100751"",""3"",""20000"""</t>
  </si>
  <si>
    <t>=NF(E2000,"Item No.")</t>
  </si>
  <si>
    <t>=NF(E2000,"Description")</t>
  </si>
  <si>
    <t>=NF(E2000,"Quantity")</t>
  </si>
  <si>
    <t>=NF(E2000,"Unit of Measure Code")</t>
  </si>
  <si>
    <t>=NF(E2000,"Remaining Quantity")</t>
  </si>
  <si>
    <t>=B2000</t>
  </si>
  <si>
    <t>=C2000</t>
  </si>
  <si>
    <t>=D2000</t>
  </si>
  <si>
    <t>=NL("Rows",IF(B2001="@@",{""},"Prod. Order Component"),,"Prod. Order Line No.",D2001,"Status",B2001,"Prod. Order No.",C2001)</t>
  </si>
  <si>
    <t>=B2001</t>
  </si>
  <si>
    <t>=C2001</t>
  </si>
  <si>
    <t>=D2001</t>
  </si>
  <si>
    <t>="""NAV Direct"",""CRONUS JetCorp USA"",""5407"",""1"",""Released"",""2"",""MR100751"",""3"",""20000"",""4"",""20000"""</t>
  </si>
  <si>
    <t>=B2002</t>
  </si>
  <si>
    <t>=C2002</t>
  </si>
  <si>
    <t>=D2002</t>
  </si>
  <si>
    <t>="""NAV Direct"",""CRONUS JetCorp USA"",""5407"",""1"",""Released"",""2"",""MR100751"",""3"",""20000"",""4"",""30000"""</t>
  </si>
  <si>
    <t>=B2003</t>
  </si>
  <si>
    <t>=C2003</t>
  </si>
  <si>
    <t>=D2003</t>
  </si>
  <si>
    <t>="""NAV Direct"",""CRONUS JetCorp USA"",""5407"",""1"",""Released"",""2"",""MR100751"",""3"",""20000"",""4"",""40000"""</t>
  </si>
  <si>
    <t>=B2004</t>
  </si>
  <si>
    <t>=C2004</t>
  </si>
  <si>
    <t>=D2004</t>
  </si>
  <si>
    <t>="""NAV Direct"",""CRONUS JetCorp USA"",""5407"",""1"",""Released"",""2"",""MR100751"",""3"",""20000"",""4"",""50000"""</t>
  </si>
  <si>
    <t>=B2005</t>
  </si>
  <si>
    <t>=C2005</t>
  </si>
  <si>
    <t>=D2005</t>
  </si>
  <si>
    <t>="""NAV Direct"",""CRONUS JetCorp USA"",""5407"",""1"",""Released"",""2"",""MR100751"",""3"",""20000"",""4"",""60000"""</t>
  </si>
  <si>
    <t>="@@"&amp;NF(E2008,"Status")</t>
  </si>
  <si>
    <t>="@@"&amp;NF(E2008,"No.")</t>
  </si>
  <si>
    <t>="""NAV Direct"",""CRONUS JetCorp USA"",""5405"",""1"",""Released"",""2"",""MR100746"""</t>
  </si>
  <si>
    <t>=NF(E2008,"No.")</t>
  </si>
  <si>
    <t>=NF(E2008,"Due Date")</t>
  </si>
  <si>
    <t>=B2008</t>
  </si>
  <si>
    <t>=C2008</t>
  </si>
  <si>
    <t>="@@"&amp;NF(E2009,"Line No.")</t>
  </si>
  <si>
    <t>=NL("Rows=3",IF(B2009="@@",{""},"Prod. Order Line"),,"Status",B2009,"Prod. Order No.",C2009,"Link=",F2009)</t>
  </si>
  <si>
    <t>=NF(E2009,"Item No.")</t>
  </si>
  <si>
    <t>=NF(E2009,"Description")</t>
  </si>
  <si>
    <t>=NF(E2009,"Quantity")</t>
  </si>
  <si>
    <t>=NF(E2009,"Unit of Measure Code")</t>
  </si>
  <si>
    <t>=NF(E2009,"Remaining Quantity")</t>
  </si>
  <si>
    <t>=B2009</t>
  </si>
  <si>
    <t>=C2009</t>
  </si>
  <si>
    <t>=D2009</t>
  </si>
  <si>
    <t>=NL("Rows",IF(B2010="@@",{""},"Prod. Order Component"),,"Prod. Order Line No.",D2010,"Status",B2010,"Prod. Order No.",C2010)</t>
  </si>
  <si>
    <t>=B2010</t>
  </si>
  <si>
    <t>=C2010</t>
  </si>
  <si>
    <t>=D2010</t>
  </si>
  <si>
    <t>="""NAV Direct"",""CRONUS JetCorp USA"",""5407"",""1"",""Released"",""2"",""MR100746"",""3"",""10000"",""4"",""20000"""</t>
  </si>
  <si>
    <t>=B2011</t>
  </si>
  <si>
    <t>=C2011</t>
  </si>
  <si>
    <t>=D2011</t>
  </si>
  <si>
    <t>="""NAV Direct"",""CRONUS JetCorp USA"",""5407"",""1"",""Released"",""2"",""MR100746"",""3"",""10000"",""4"",""30000"""</t>
  </si>
  <si>
    <t>=B2012</t>
  </si>
  <si>
    <t>=C2012</t>
  </si>
  <si>
    <t>=D2012</t>
  </si>
  <si>
    <t>="""NAV Direct"",""CRONUS JetCorp USA"",""5407"",""1"",""Released"",""2"",""MR100746"",""3"",""10000"",""4"",""40000"""</t>
  </si>
  <si>
    <t>=B2013</t>
  </si>
  <si>
    <t>=C2013</t>
  </si>
  <si>
    <t>=D2013</t>
  </si>
  <si>
    <t>="""NAV Direct"",""CRONUS JetCorp USA"",""5407"",""1"",""Released"",""2"",""MR100746"",""3"",""10000"",""4"",""50000"""</t>
  </si>
  <si>
    <t>=B2014</t>
  </si>
  <si>
    <t>=C2014</t>
  </si>
  <si>
    <t>=D2014</t>
  </si>
  <si>
    <t>="""NAV Direct"",""CRONUS JetCorp USA"",""5407"",""1"",""Released"",""2"",""MR100746"",""3"",""10000"",""4"",""60000"""</t>
  </si>
  <si>
    <t>="@@"&amp;NF(E2017,"Status")</t>
  </si>
  <si>
    <t>="@@"&amp;NF(E2017,"No.")</t>
  </si>
  <si>
    <t>="""NAV Direct"",""CRONUS JetCorp USA"",""5405"",""1"",""Released"",""2"",""MR100752"""</t>
  </si>
  <si>
    <t>=NF(E2017,"No.")</t>
  </si>
  <si>
    <t>=NF(E2017,"Due Date")</t>
  </si>
  <si>
    <t>=B2017</t>
  </si>
  <si>
    <t>=C2017</t>
  </si>
  <si>
    <t>="@@"&amp;NF(E2018,"Line No.")</t>
  </si>
  <si>
    <t>=NL("Rows=3",IF(B2018="@@",{""},"Prod. Order Line"),,"Status",B2018,"Prod. Order No.",C2018,"Link=",F2018)</t>
  </si>
  <si>
    <t>=NF(E2018,"Item No.")</t>
  </si>
  <si>
    <t>=NF(E2018,"Description")</t>
  </si>
  <si>
    <t>=NF(E2018,"Quantity")</t>
  </si>
  <si>
    <t>=NF(E2018,"Unit of Measure Code")</t>
  </si>
  <si>
    <t>=NF(E2018,"Remaining Quantity")</t>
  </si>
  <si>
    <t>=B2018</t>
  </si>
  <si>
    <t>=C2018</t>
  </si>
  <si>
    <t>=D2018</t>
  </si>
  <si>
    <t>=NL("Rows",IF(B2019="@@",{""},"Prod. Order Component"),,"Prod. Order Line No.",D2019,"Status",B2019,"Prod. Order No.",C2019)</t>
  </si>
  <si>
    <t>=B2019</t>
  </si>
  <si>
    <t>=C2019</t>
  </si>
  <si>
    <t>=D2019</t>
  </si>
  <si>
    <t>="""NAV Direct"",""CRONUS JetCorp USA"",""5407"",""1"",""Released"",""2"",""MR100752"",""3"",""10000"",""4"",""20000"""</t>
  </si>
  <si>
    <t>=B2020</t>
  </si>
  <si>
    <t>=C2020</t>
  </si>
  <si>
    <t>=D2020</t>
  </si>
  <si>
    <t>="""NAV Direct"",""CRONUS JetCorp USA"",""5407"",""1"",""Released"",""2"",""MR100752"",""3"",""10000"",""4"",""30000"""</t>
  </si>
  <si>
    <t>=B2022</t>
  </si>
  <si>
    <t>=C2022</t>
  </si>
  <si>
    <t>="@@"&amp;NF(E2023,"Line No.")</t>
  </si>
  <si>
    <t>="""NAV Direct"",""CRONUS JetCorp USA"",""5406"",""1"",""Released"",""2"",""MR100752"",""3"",""20000"""</t>
  </si>
  <si>
    <t>=NF(E2023,"Item No.")</t>
  </si>
  <si>
    <t>=NF(E2023,"Description")</t>
  </si>
  <si>
    <t>=NF(E2023,"Quantity")</t>
  </si>
  <si>
    <t>=NF(E2023,"Unit of Measure Code")</t>
  </si>
  <si>
    <t>=NF(E2023,"Remaining Quantity")</t>
  </si>
  <si>
    <t>=B2023</t>
  </si>
  <si>
    <t>=C2023</t>
  </si>
  <si>
    <t>=D2023</t>
  </si>
  <si>
    <t>=NL("Rows",IF(B2024="@@",{""},"Prod. Order Component"),,"Prod. Order Line No.",D2024,"Status",B2024,"Prod. Order No.",C2024)</t>
  </si>
  <si>
    <t>=B2024</t>
  </si>
  <si>
    <t>=C2024</t>
  </si>
  <si>
    <t>=D2024</t>
  </si>
  <si>
    <t>="""NAV Direct"",""CRONUS JetCorp USA"",""5407"",""1"",""Released"",""2"",""MR100752"",""3"",""20000"",""4"",""20000"""</t>
  </si>
  <si>
    <t>=B2025</t>
  </si>
  <si>
    <t>=C2025</t>
  </si>
  <si>
    <t>=D2025</t>
  </si>
  <si>
    <t>="""NAV Direct"",""CRONUS JetCorp USA"",""5407"",""1"",""Released"",""2"",""MR100752"",""3"",""20000"",""4"",""30000"""</t>
  </si>
  <si>
    <t>=B2027</t>
  </si>
  <si>
    <t>=C2027</t>
  </si>
  <si>
    <t>="@@"&amp;NF(E2028,"Line No.")</t>
  </si>
  <si>
    <t>="""NAV Direct"",""CRONUS JetCorp USA"",""5406"",""1"",""Released"",""2"",""MR100752"",""3"",""30000"""</t>
  </si>
  <si>
    <t>=NF(E2028,"Item No.")</t>
  </si>
  <si>
    <t>=NF(E2028,"Description")</t>
  </si>
  <si>
    <t>=NF(E2028,"Quantity")</t>
  </si>
  <si>
    <t>=NF(E2028,"Unit of Measure Code")</t>
  </si>
  <si>
    <t>=NF(E2028,"Remaining Quantity")</t>
  </si>
  <si>
    <t>=B2028</t>
  </si>
  <si>
    <t>=C2028</t>
  </si>
  <si>
    <t>=D2028</t>
  </si>
  <si>
    <t>=NL("Rows",IF(B2029="@@",{""},"Prod. Order Component"),,"Prod. Order Line No.",D2029,"Status",B2029,"Prod. Order No.",C2029)</t>
  </si>
  <si>
    <t>=B2029</t>
  </si>
  <si>
    <t>=C2029</t>
  </si>
  <si>
    <t>=D2029</t>
  </si>
  <si>
    <t>="""NAV Direct"",""CRONUS JetCorp USA"",""5407"",""1"",""Released"",""2"",""MR100752"",""3"",""30000"",""4"",""20000"""</t>
  </si>
  <si>
    <t>=B2030</t>
  </si>
  <si>
    <t>=C2030</t>
  </si>
  <si>
    <t>=D2030</t>
  </si>
  <si>
    <t>="""NAV Direct"",""CRONUS JetCorp USA"",""5407"",""1"",""Released"",""2"",""MR100752"",""3"",""30000"",""4"",""30000"""</t>
  </si>
  <si>
    <t>=B2031</t>
  </si>
  <si>
    <t>=C2031</t>
  </si>
  <si>
    <t>=D2031</t>
  </si>
  <si>
    <t>="""NAV Direct"",""CRONUS JetCorp USA"",""5407"",""1"",""Released"",""2"",""MR100752"",""3"",""30000"",""4"",""40000"""</t>
  </si>
  <si>
    <t>=B2032</t>
  </si>
  <si>
    <t>=C2032</t>
  </si>
  <si>
    <t>=D2032</t>
  </si>
  <si>
    <t>="""NAV Direct"",""CRONUS JetCorp USA"",""5407"",""1"",""Released"",""2"",""MR100752"",""3"",""30000"",""4"",""50000"""</t>
  </si>
  <si>
    <t>=B2033</t>
  </si>
  <si>
    <t>=C2033</t>
  </si>
  <si>
    <t>=D2033</t>
  </si>
  <si>
    <t>="""NAV Direct"",""CRONUS JetCorp USA"",""5407"",""1"",""Released"",""2"",""MR100752"",""3"",""30000"",""4"",""60000"""</t>
  </si>
  <si>
    <t>="@@"&amp;NF(E2036,"Status")</t>
  </si>
  <si>
    <t>="@@"&amp;NF(E2036,"No.")</t>
  </si>
  <si>
    <t>="""NAV Direct"",""CRONUS JetCorp USA"",""5405"",""1"",""Released"",""2"",""MR100753"""</t>
  </si>
  <si>
    <t>=NF(E2036,"No.")</t>
  </si>
  <si>
    <t>=NF(E2036,"Due Date")</t>
  </si>
  <si>
    <t>=B2036</t>
  </si>
  <si>
    <t>=C2036</t>
  </si>
  <si>
    <t>="@@"&amp;NF(E2037,"Line No.")</t>
  </si>
  <si>
    <t>=NL("Rows=3",IF(B2037="@@",{""},"Prod. Order Line"),,"Status",B2037,"Prod. Order No.",C2037,"Link=",F2037)</t>
  </si>
  <si>
    <t>=NF(E2037,"Item No.")</t>
  </si>
  <si>
    <t>=NF(E2037,"Description")</t>
  </si>
  <si>
    <t>=NF(E2037,"Quantity")</t>
  </si>
  <si>
    <t>=NF(E2037,"Unit of Measure Code")</t>
  </si>
  <si>
    <t>=NF(E2037,"Remaining Quantity")</t>
  </si>
  <si>
    <t>=B2037</t>
  </si>
  <si>
    <t>=C2037</t>
  </si>
  <si>
    <t>=D2037</t>
  </si>
  <si>
    <t>=NL("Rows",IF(B2038="@@",{""},"Prod. Order Component"),,"Prod. Order Line No.",D2038,"Status",B2038,"Prod. Order No.",C2038)</t>
  </si>
  <si>
    <t>=B2038</t>
  </si>
  <si>
    <t>=C2038</t>
  </si>
  <si>
    <t>=D2038</t>
  </si>
  <si>
    <t>="""NAV Direct"",""CRONUS JetCorp USA"",""5407"",""1"",""Released"",""2"",""MR100753"",""3"",""10000"",""4"",""20000"""</t>
  </si>
  <si>
    <t>=B2039</t>
  </si>
  <si>
    <t>=C2039</t>
  </si>
  <si>
    <t>=D2039</t>
  </si>
  <si>
    <t>="""NAV Direct"",""CRONUS JetCorp USA"",""5407"",""1"",""Released"",""2"",""MR100753"",""3"",""10000"",""4"",""30000"""</t>
  </si>
  <si>
    <t>=B2040</t>
  </si>
  <si>
    <t>=C2040</t>
  </si>
  <si>
    <t>=D2040</t>
  </si>
  <si>
    <t>="""NAV Direct"",""CRONUS JetCorp USA"",""5407"",""1"",""Released"",""2"",""MR100753"",""3"",""10000"",""4"",""40000"""</t>
  </si>
  <si>
    <t>=B2041</t>
  </si>
  <si>
    <t>=C2041</t>
  </si>
  <si>
    <t>=D2041</t>
  </si>
  <si>
    <t>="""NAV Direct"",""CRONUS JetCorp USA"",""5407"",""1"",""Released"",""2"",""MR100753"",""3"",""10000"",""4"",""50000"""</t>
  </si>
  <si>
    <t>=B2043</t>
  </si>
  <si>
    <t>=C2043</t>
  </si>
  <si>
    <t>="@@"&amp;NF(E2044,"Line No.")</t>
  </si>
  <si>
    <t>="""NAV Direct"",""CRONUS JetCorp USA"",""5406"",""1"",""Released"",""2"",""MR100753"",""3"",""20000"""</t>
  </si>
  <si>
    <t>=NF(E2044,"Item No.")</t>
  </si>
  <si>
    <t>=NF(E2044,"Description")</t>
  </si>
  <si>
    <t>=NF(E2044,"Quantity")</t>
  </si>
  <si>
    <t>=NF(E2044,"Unit of Measure Code")</t>
  </si>
  <si>
    <t>=NF(E2044,"Remaining Quantity")</t>
  </si>
  <si>
    <t>=B2044</t>
  </si>
  <si>
    <t>=C2044</t>
  </si>
  <si>
    <t>=D2044</t>
  </si>
  <si>
    <t>=NL("Rows",IF(B2045="@@",{""},"Prod. Order Component"),,"Prod. Order Line No.",D2045,"Status",B2045,"Prod. Order No.",C2045)</t>
  </si>
  <si>
    <t>=B2045</t>
  </si>
  <si>
    <t>=C2045</t>
  </si>
  <si>
    <t>=D2045</t>
  </si>
  <si>
    <t>="""NAV Direct"",""CRONUS JetCorp USA"",""5407"",""1"",""Released"",""2"",""MR100753"",""3"",""20000"",""4"",""20000"""</t>
  </si>
  <si>
    <t>=B2046</t>
  </si>
  <si>
    <t>=C2046</t>
  </si>
  <si>
    <t>=D2046</t>
  </si>
  <si>
    <t>="""NAV Direct"",""CRONUS JetCorp USA"",""5407"",""1"",""Released"",""2"",""MR100753"",""3"",""20000"",""4"",""30000"""</t>
  </si>
  <si>
    <t>=B2047</t>
  </si>
  <si>
    <t>=C2047</t>
  </si>
  <si>
    <t>=D2047</t>
  </si>
  <si>
    <t>="""NAV Direct"",""CRONUS JetCorp USA"",""5407"",""1"",""Released"",""2"",""MR100753"",""3"",""20000"",""4"",""40000"""</t>
  </si>
  <si>
    <t>=B2048</t>
  </si>
  <si>
    <t>=C2048</t>
  </si>
  <si>
    <t>=D2048</t>
  </si>
  <si>
    <t>="""NAV Direct"",""CRONUS JetCorp USA"",""5407"",""1"",""Released"",""2"",""MR100753"",""3"",""20000"",""4"",""50000"""</t>
  </si>
  <si>
    <t>=B2049</t>
  </si>
  <si>
    <t>=C2049</t>
  </si>
  <si>
    <t>=D2049</t>
  </si>
  <si>
    <t>="""NAV Direct"",""CRONUS JetCorp USA"",""5407"",""1"",""Released"",""2"",""MR100753"",""3"",""20000"",""4"",""60000"""</t>
  </si>
  <si>
    <t>=B2051</t>
  </si>
  <si>
    <t>=C2051</t>
  </si>
  <si>
    <t>="@@"&amp;NF(E2052,"Line No.")</t>
  </si>
  <si>
    <t>="""NAV Direct"",""CRONUS JetCorp USA"",""5406"",""1"",""Released"",""2"",""MR100753"",""3"",""30000"""</t>
  </si>
  <si>
    <t>=NF(E2052,"Item No.")</t>
  </si>
  <si>
    <t>=NF(E2052,"Description")</t>
  </si>
  <si>
    <t>=NF(E2052,"Quantity")</t>
  </si>
  <si>
    <t>=NF(E2052,"Unit of Measure Code")</t>
  </si>
  <si>
    <t>=NF(E2052,"Remaining Quantity")</t>
  </si>
  <si>
    <t>=B2052</t>
  </si>
  <si>
    <t>=C2052</t>
  </si>
  <si>
    <t>=D2052</t>
  </si>
  <si>
    <t>=NL("Rows",IF(B2053="@@",{""},"Prod. Order Component"),,"Prod. Order Line No.",D2053,"Status",B2053,"Prod. Order No.",C2053)</t>
  </si>
  <si>
    <t>=B2053</t>
  </si>
  <si>
    <t>=C2053</t>
  </si>
  <si>
    <t>=D2053</t>
  </si>
  <si>
    <t>="""NAV Direct"",""CRONUS JetCorp USA"",""5407"",""1"",""Released"",""2"",""MR100753"",""3"",""30000"",""4"",""20000"""</t>
  </si>
  <si>
    <t>=B2054</t>
  </si>
  <si>
    <t>=C2054</t>
  </si>
  <si>
    <t>=D2054</t>
  </si>
  <si>
    <t>="""NAV Direct"",""CRONUS JetCorp USA"",""5407"",""1"",""Released"",""2"",""MR100753"",""3"",""30000"",""4"",""30000"""</t>
  </si>
  <si>
    <t>=B2055</t>
  </si>
  <si>
    <t>=C2055</t>
  </si>
  <si>
    <t>=D2055</t>
  </si>
  <si>
    <t>="""NAV Direct"",""CRONUS JetCorp USA"",""5407"",""1"",""Released"",""2"",""MR100753"",""3"",""30000"",""4"",""40000"""</t>
  </si>
  <si>
    <t>=B2056</t>
  </si>
  <si>
    <t>=C2056</t>
  </si>
  <si>
    <t>=D2056</t>
  </si>
  <si>
    <t>="""NAV Direct"",""CRONUS JetCorp USA"",""5407"",""1"",""Released"",""2"",""MR100753"",""3"",""30000"",""4"",""50000"""</t>
  </si>
  <si>
    <t>=B2057</t>
  </si>
  <si>
    <t>=C2057</t>
  </si>
  <si>
    <t>=D2057</t>
  </si>
  <si>
    <t>="""NAV Direct"",""CRONUS JetCorp USA"",""5407"",""1"",""Released"",""2"",""MR100753"",""3"",""30000"",""4"",""60000"""</t>
  </si>
  <si>
    <t>="@@"&amp;NF(E2060,"Status")</t>
  </si>
  <si>
    <t>="@@"&amp;NF(E2060,"No.")</t>
  </si>
  <si>
    <t>="""NAV Direct"",""CRONUS JetCorp USA"",""5405"",""1"",""Released"",""2"",""MR100754"""</t>
  </si>
  <si>
    <t>=NF(E2060,"No.")</t>
  </si>
  <si>
    <t>=NF(E2060,"Due Date")</t>
  </si>
  <si>
    <t>=B2060</t>
  </si>
  <si>
    <t>=C2060</t>
  </si>
  <si>
    <t>="@@"&amp;NF(E2061,"Line No.")</t>
  </si>
  <si>
    <t>=NL("Rows=3",IF(B2061="@@",{""},"Prod. Order Line"),,"Status",B2061,"Prod. Order No.",C2061,"Link=",F2061)</t>
  </si>
  <si>
    <t>=NF(E2061,"Item No.")</t>
  </si>
  <si>
    <t>=NF(E2061,"Description")</t>
  </si>
  <si>
    <t>=NF(E2061,"Quantity")</t>
  </si>
  <si>
    <t>=NF(E2061,"Unit of Measure Code")</t>
  </si>
  <si>
    <t>=NF(E2061,"Remaining Quantity")</t>
  </si>
  <si>
    <t>=B2061</t>
  </si>
  <si>
    <t>=C2061</t>
  </si>
  <si>
    <t>=D2061</t>
  </si>
  <si>
    <t>=NL("Rows",IF(B2062="@@",{""},"Prod. Order Component"),,"Prod. Order Line No.",D2062,"Status",B2062,"Prod. Order No.",C2062)</t>
  </si>
  <si>
    <t>=B2062</t>
  </si>
  <si>
    <t>=C2062</t>
  </si>
  <si>
    <t>=D2062</t>
  </si>
  <si>
    <t>="""NAV Direct"",""CRONUS JetCorp USA"",""5407"",""1"",""Released"",""2"",""MR100754"",""3"",""10000"",""4"",""20000"""</t>
  </si>
  <si>
    <t>=B2063</t>
  </si>
  <si>
    <t>=C2063</t>
  </si>
  <si>
    <t>=D2063</t>
  </si>
  <si>
    <t>="""NAV Direct"",""CRONUS JetCorp USA"",""5407"",""1"",""Released"",""2"",""MR100754"",""3"",""10000"",""4"",""30000"""</t>
  </si>
  <si>
    <t>=B2064</t>
  </si>
  <si>
    <t>=C2064</t>
  </si>
  <si>
    <t>=D2064</t>
  </si>
  <si>
    <t>="""NAV Direct"",""CRONUS JetCorp USA"",""5407"",""1"",""Released"",""2"",""MR100754"",""3"",""10000"",""4"",""40000"""</t>
  </si>
  <si>
    <t>=B2065</t>
  </si>
  <si>
    <t>=C2065</t>
  </si>
  <si>
    <t>=D2065</t>
  </si>
  <si>
    <t>="""NAV Direct"",""CRONUS JetCorp USA"",""5407"",""1"",""Released"",""2"",""MR100754"",""3"",""10000"",""4"",""50000"""</t>
  </si>
  <si>
    <t>=B2066</t>
  </si>
  <si>
    <t>=C2066</t>
  </si>
  <si>
    <t>=D2066</t>
  </si>
  <si>
    <t>="""NAV Direct"",""CRONUS JetCorp USA"",""5407"",""1"",""Released"",""2"",""MR100754"",""3"",""10000"",""4"",""60000"""</t>
  </si>
  <si>
    <t>=B2068</t>
  </si>
  <si>
    <t>=C2068</t>
  </si>
  <si>
    <t>="@@"&amp;NF(E2069,"Line No.")</t>
  </si>
  <si>
    <t>="""NAV Direct"",""CRONUS JetCorp USA"",""5406"",""1"",""Released"",""2"",""MR100754"",""3"",""20000"""</t>
  </si>
  <si>
    <t>=NF(E2069,"Item No.")</t>
  </si>
  <si>
    <t>=NF(E2069,"Description")</t>
  </si>
  <si>
    <t>=NF(E2069,"Quantity")</t>
  </si>
  <si>
    <t>=NF(E2069,"Unit of Measure Code")</t>
  </si>
  <si>
    <t>=NF(E2069,"Remaining Quantity")</t>
  </si>
  <si>
    <t>=B2069</t>
  </si>
  <si>
    <t>=C2069</t>
  </si>
  <si>
    <t>=D2069</t>
  </si>
  <si>
    <t>=NL("Rows",IF(B2070="@@",{""},"Prod. Order Component"),,"Prod. Order Line No.",D2070,"Status",B2070,"Prod. Order No.",C2070)</t>
  </si>
  <si>
    <t>=B2070</t>
  </si>
  <si>
    <t>=C2070</t>
  </si>
  <si>
    <t>=D2070</t>
  </si>
  <si>
    <t>="""NAV Direct"",""CRONUS JetCorp USA"",""5407"",""1"",""Released"",""2"",""MR100754"",""3"",""20000"",""4"",""20000"""</t>
  </si>
  <si>
    <t>=B2071</t>
  </si>
  <si>
    <t>=C2071</t>
  </si>
  <si>
    <t>=D2071</t>
  </si>
  <si>
    <t>="""NAV Direct"",""CRONUS JetCorp USA"",""5407"",""1"",""Released"",""2"",""MR100754"",""3"",""20000"",""4"",""30000"""</t>
  </si>
  <si>
    <t>="@@"&amp;NF(E2074,"Status")</t>
  </si>
  <si>
    <t>="@@"&amp;NF(E2074,"No.")</t>
  </si>
  <si>
    <t>="""NAV Direct"",""CRONUS JetCorp USA"",""5405"",""1"",""Released"",""2"",""MR100757"""</t>
  </si>
  <si>
    <t>=NF(E2074,"No.")</t>
  </si>
  <si>
    <t>=NF(E2074,"Due Date")</t>
  </si>
  <si>
    <t>=B2074</t>
  </si>
  <si>
    <t>=C2074</t>
  </si>
  <si>
    <t>="@@"&amp;NF(E2075,"Line No.")</t>
  </si>
  <si>
    <t>=NL("Rows=3",IF(B2075="@@",{""},"Prod. Order Line"),,"Status",B2075,"Prod. Order No.",C2075,"Link=",F2075)</t>
  </si>
  <si>
    <t>=NF(E2075,"Item No.")</t>
  </si>
  <si>
    <t>=NF(E2075,"Description")</t>
  </si>
  <si>
    <t>=NF(E2075,"Quantity")</t>
  </si>
  <si>
    <t>=NF(E2075,"Unit of Measure Code")</t>
  </si>
  <si>
    <t>=NF(E2075,"Remaining Quantity")</t>
  </si>
  <si>
    <t>=B2075</t>
  </si>
  <si>
    <t>=C2075</t>
  </si>
  <si>
    <t>=D2075</t>
  </si>
  <si>
    <t>=NL("Rows",IF(B2076="@@",{""},"Prod. Order Component"),,"Prod. Order Line No.",D2076,"Status",B2076,"Prod. Order No.",C2076)</t>
  </si>
  <si>
    <t>=B2076</t>
  </si>
  <si>
    <t>=C2076</t>
  </si>
  <si>
    <t>=D2076</t>
  </si>
  <si>
    <t>="""NAV Direct"",""CRONUS JetCorp USA"",""5407"",""1"",""Released"",""2"",""MR100757"",""3"",""10000"",""4"",""20000"""</t>
  </si>
  <si>
    <t>=B2077</t>
  </si>
  <si>
    <t>=C2077</t>
  </si>
  <si>
    <t>=D2077</t>
  </si>
  <si>
    <t>="""NAV Direct"",""CRONUS JetCorp USA"",""5407"",""1"",""Released"",""2"",""MR100757"",""3"",""10000"",""4"",""30000"""</t>
  </si>
  <si>
    <t>=B2079</t>
  </si>
  <si>
    <t>=C2079</t>
  </si>
  <si>
    <t>="@@"&amp;NF(E2080,"Line No.")</t>
  </si>
  <si>
    <t>="""NAV Direct"",""CRONUS JetCorp USA"",""5406"",""1"",""Released"",""2"",""MR100757"",""3"",""20000"""</t>
  </si>
  <si>
    <t>=NF(E2080,"Item No.")</t>
  </si>
  <si>
    <t>=NF(E2080,"Description")</t>
  </si>
  <si>
    <t>=NF(E2080,"Quantity")</t>
  </si>
  <si>
    <t>=NF(E2080,"Unit of Measure Code")</t>
  </si>
  <si>
    <t>=NF(E2080,"Remaining Quantity")</t>
  </si>
  <si>
    <t>=B2080</t>
  </si>
  <si>
    <t>=C2080</t>
  </si>
  <si>
    <t>=D2080</t>
  </si>
  <si>
    <t>=NL("Rows",IF(B2081="@@",{""},"Prod. Order Component"),,"Prod. Order Line No.",D2081,"Status",B2081,"Prod. Order No.",C2081)</t>
  </si>
  <si>
    <t>=B2081</t>
  </si>
  <si>
    <t>=C2081</t>
  </si>
  <si>
    <t>=D2081</t>
  </si>
  <si>
    <t>="""NAV Direct"",""CRONUS JetCorp USA"",""5407"",""1"",""Released"",""2"",""MR100757"",""3"",""20000"",""4"",""20000"""</t>
  </si>
  <si>
    <t>=B2082</t>
  </si>
  <si>
    <t>=C2082</t>
  </si>
  <si>
    <t>=D2082</t>
  </si>
  <si>
    <t>="""NAV Direct"",""CRONUS JetCorp USA"",""5407"",""1"",""Released"",""2"",""MR100757"",""3"",""20000"",""4"",""30000"""</t>
  </si>
  <si>
    <t>=B2083</t>
  </si>
  <si>
    <t>=C2083</t>
  </si>
  <si>
    <t>=D2083</t>
  </si>
  <si>
    <t>="""NAV Direct"",""CRONUS JetCorp USA"",""5407"",""1"",""Released"",""2"",""MR100757"",""3"",""20000"",""4"",""40000"""</t>
  </si>
  <si>
    <t>=B2084</t>
  </si>
  <si>
    <t>=C2084</t>
  </si>
  <si>
    <t>=D2084</t>
  </si>
  <si>
    <t>="""NAV Direct"",""CRONUS JetCorp USA"",""5407"",""1"",""Released"",""2"",""MR100757"",""3"",""20000"",""4"",""50000"""</t>
  </si>
  <si>
    <t>=B2085</t>
  </si>
  <si>
    <t>=C2085</t>
  </si>
  <si>
    <t>=D2085</t>
  </si>
  <si>
    <t>="""NAV Direct"",""CRONUS JetCorp USA"",""5407"",""1"",""Released"",""2"",""MR100757"",""3"",""20000"",""4"",""60000"""</t>
  </si>
  <si>
    <t>=B2087</t>
  </si>
  <si>
    <t>=C2087</t>
  </si>
  <si>
    <t>="@@"&amp;NF(E2088,"Line No.")</t>
  </si>
  <si>
    <t>="""NAV Direct"",""CRONUS JetCorp USA"",""5406"",""1"",""Released"",""2"",""MR100757"",""3"",""30000"""</t>
  </si>
  <si>
    <t>=NF(E2088,"Item No.")</t>
  </si>
  <si>
    <t>=NF(E2088,"Description")</t>
  </si>
  <si>
    <t>=NF(E2088,"Quantity")</t>
  </si>
  <si>
    <t>=NF(E2088,"Unit of Measure Code")</t>
  </si>
  <si>
    <t>=NF(E2088,"Remaining Quantity")</t>
  </si>
  <si>
    <t>=B2088</t>
  </si>
  <si>
    <t>=C2088</t>
  </si>
  <si>
    <t>=D2088</t>
  </si>
  <si>
    <t>=NL("Rows",IF(B2089="@@",{""},"Prod. Order Component"),,"Prod. Order Line No.",D2089,"Status",B2089,"Prod. Order No.",C2089)</t>
  </si>
  <si>
    <t>=B2089</t>
  </si>
  <si>
    <t>=C2089</t>
  </si>
  <si>
    <t>=D2089</t>
  </si>
  <si>
    <t>="""NAV Direct"",""CRONUS JetCorp USA"",""5407"",""1"",""Released"",""2"",""MR100757"",""3"",""30000"",""4"",""20000"""</t>
  </si>
  <si>
    <t>=B2090</t>
  </si>
  <si>
    <t>=C2090</t>
  </si>
  <si>
    <t>=D2090</t>
  </si>
  <si>
    <t>="""NAV Direct"",""CRONUS JetCorp USA"",""5407"",""1"",""Released"",""2"",""MR100757"",""3"",""30000"",""4"",""30000"""</t>
  </si>
  <si>
    <t>="@@"&amp;NF(E2093,"Status")</t>
  </si>
  <si>
    <t>="@@"&amp;NF(E2093,"No.")</t>
  </si>
  <si>
    <t>="""NAV Direct"",""CRONUS JetCorp USA"",""5405"",""1"",""Released"",""2"",""MR100756"""</t>
  </si>
  <si>
    <t>=NF(E2093,"No.")</t>
  </si>
  <si>
    <t>=NF(E2093,"Due Date")</t>
  </si>
  <si>
    <t>=B2093</t>
  </si>
  <si>
    <t>=C2093</t>
  </si>
  <si>
    <t>="@@"&amp;NF(E2094,"Line No.")</t>
  </si>
  <si>
    <t>=NL("Rows=3",IF(B2094="@@",{""},"Prod. Order Line"),,"Status",B2094,"Prod. Order No.",C2094,"Link=",F2094)</t>
  </si>
  <si>
    <t>=NF(E2094,"Item No.")</t>
  </si>
  <si>
    <t>=NF(E2094,"Description")</t>
  </si>
  <si>
    <t>=NF(E2094,"Quantity")</t>
  </si>
  <si>
    <t>=NF(E2094,"Unit of Measure Code")</t>
  </si>
  <si>
    <t>=NF(E2094,"Remaining Quantity")</t>
  </si>
  <si>
    <t>=B2094</t>
  </si>
  <si>
    <t>=C2094</t>
  </si>
  <si>
    <t>=D2094</t>
  </si>
  <si>
    <t>=NL("Rows",IF(B2095="@@",{""},"Prod. Order Component"),,"Prod. Order Line No.",D2095,"Status",B2095,"Prod. Order No.",C2095)</t>
  </si>
  <si>
    <t>=B2095</t>
  </si>
  <si>
    <t>=C2095</t>
  </si>
  <si>
    <t>=D2095</t>
  </si>
  <si>
    <t>="""NAV Direct"",""CRONUS JetCorp USA"",""5407"",""1"",""Released"",""2"",""MR100756"",""3"",""10000"",""4"",""20000"""</t>
  </si>
  <si>
    <t>=B2096</t>
  </si>
  <si>
    <t>=C2096</t>
  </si>
  <si>
    <t>=D2096</t>
  </si>
  <si>
    <t>="""NAV Direct"",""CRONUS JetCorp USA"",""5407"",""1"",""Released"",""2"",""MR100756"",""3"",""10000"",""4"",""30000"""</t>
  </si>
  <si>
    <t>=B2098</t>
  </si>
  <si>
    <t>=C2098</t>
  </si>
  <si>
    <t>="@@"&amp;NF(E2099,"Line No.")</t>
  </si>
  <si>
    <t>="""NAV Direct"",""CRONUS JetCorp USA"",""5406"",""1"",""Released"",""2"",""MR100756"",""3"",""20000"""</t>
  </si>
  <si>
    <t>=NF(E2099,"Item No.")</t>
  </si>
  <si>
    <t>=NF(E2099,"Description")</t>
  </si>
  <si>
    <t>=NF(E2099,"Quantity")</t>
  </si>
  <si>
    <t>=NF(E2099,"Unit of Measure Code")</t>
  </si>
  <si>
    <t>=NF(E2099,"Remaining Quantity")</t>
  </si>
  <si>
    <t>=B2099</t>
  </si>
  <si>
    <t>=C2099</t>
  </si>
  <si>
    <t>=D2099</t>
  </si>
  <si>
    <t>=NL("Rows",IF(B2100="@@",{""},"Prod. Order Component"),,"Prod. Order Line No.",D2100,"Status",B2100,"Prod. Order No.",C2100)</t>
  </si>
  <si>
    <t>=B2100</t>
  </si>
  <si>
    <t>=C2100</t>
  </si>
  <si>
    <t>=D2100</t>
  </si>
  <si>
    <t>="""NAV Direct"",""CRONUS JetCorp USA"",""5407"",""1"",""Released"",""2"",""MR100756"",""3"",""20000"",""4"",""20000"""</t>
  </si>
  <si>
    <t>=B2101</t>
  </si>
  <si>
    <t>=C2101</t>
  </si>
  <si>
    <t>=D2101</t>
  </si>
  <si>
    <t>="""NAV Direct"",""CRONUS JetCorp USA"",""5407"",""1"",""Released"",""2"",""MR100756"",""3"",""20000"",""4"",""30000"""</t>
  </si>
  <si>
    <t>=B2102</t>
  </si>
  <si>
    <t>=C2102</t>
  </si>
  <si>
    <t>=D2102</t>
  </si>
  <si>
    <t>="""NAV Direct"",""CRONUS JetCorp USA"",""5407"",""1"",""Released"",""2"",""MR100756"",""3"",""20000"",""4"",""40000"""</t>
  </si>
  <si>
    <t>=B2103</t>
  </si>
  <si>
    <t>=C2103</t>
  </si>
  <si>
    <t>=D2103</t>
  </si>
  <si>
    <t>="""NAV Direct"",""CRONUS JetCorp USA"",""5407"",""1"",""Released"",""2"",""MR100756"",""3"",""20000"",""4"",""50000"""</t>
  </si>
  <si>
    <t>=B2105</t>
  </si>
  <si>
    <t>=C2105</t>
  </si>
  <si>
    <t>="@@"&amp;NF(E2106,"Line No.")</t>
  </si>
  <si>
    <t>="""NAV Direct"",""CRONUS JetCorp USA"",""5406"",""1"",""Released"",""2"",""MR100756"",""3"",""30000"""</t>
  </si>
  <si>
    <t>=NF(E2106,"Item No.")</t>
  </si>
  <si>
    <t>=NF(E2106,"Description")</t>
  </si>
  <si>
    <t>=NF(E2106,"Quantity")</t>
  </si>
  <si>
    <t>=NF(E2106,"Unit of Measure Code")</t>
  </si>
  <si>
    <t>=NF(E2106,"Remaining Quantity")</t>
  </si>
  <si>
    <t>=B2106</t>
  </si>
  <si>
    <t>=C2106</t>
  </si>
  <si>
    <t>=D2106</t>
  </si>
  <si>
    <t>=NL("Rows",IF(B2107="@@",{""},"Prod. Order Component"),,"Prod. Order Line No.",D2107,"Status",B2107,"Prod. Order No.",C2107)</t>
  </si>
  <si>
    <t>=B2107</t>
  </si>
  <si>
    <t>=C2107</t>
  </si>
  <si>
    <t>=D2107</t>
  </si>
  <si>
    <t>="""NAV Direct"",""CRONUS JetCorp USA"",""5407"",""1"",""Released"",""2"",""MR100756"",""3"",""30000"",""4"",""20000"""</t>
  </si>
  <si>
    <t>=B2108</t>
  </si>
  <si>
    <t>=C2108</t>
  </si>
  <si>
    <t>=D2108</t>
  </si>
  <si>
    <t>="""NAV Direct"",""CRONUS JetCorp USA"",""5407"",""1"",""Released"",""2"",""MR100756"",""3"",""30000"",""4"",""30000"""</t>
  </si>
  <si>
    <t>=B2109</t>
  </si>
  <si>
    <t>=C2109</t>
  </si>
  <si>
    <t>=D2109</t>
  </si>
  <si>
    <t>="""NAV Direct"",""CRONUS JetCorp USA"",""5407"",""1"",""Released"",""2"",""MR100756"",""3"",""30000"",""4"",""40000"""</t>
  </si>
  <si>
    <t>=B2110</t>
  </si>
  <si>
    <t>=C2110</t>
  </si>
  <si>
    <t>=D2110</t>
  </si>
  <si>
    <t>="""NAV Direct"",""CRONUS JetCorp USA"",""5407"",""1"",""Released"",""2"",""MR100756"",""3"",""30000"",""4"",""50000"""</t>
  </si>
  <si>
    <t>="@@"&amp;NF(E2113,"Status")</t>
  </si>
  <si>
    <t>="@@"&amp;NF(E2113,"No.")</t>
  </si>
  <si>
    <t>="""NAV Direct"",""CRONUS JetCorp USA"",""5405"",""1"",""Released"",""2"",""MR100750"""</t>
  </si>
  <si>
    <t>=NF(E2113,"No.")</t>
  </si>
  <si>
    <t>=NF(E2113,"Due Date")</t>
  </si>
  <si>
    <t>=B2113</t>
  </si>
  <si>
    <t>=C2113</t>
  </si>
  <si>
    <t>="@@"&amp;NF(E2114,"Line No.")</t>
  </si>
  <si>
    <t>=NL("Rows=3",IF(B2114="@@",{""},"Prod. Order Line"),,"Status",B2114,"Prod. Order No.",C2114,"Link=",F2114)</t>
  </si>
  <si>
    <t>=NF(E2114,"Item No.")</t>
  </si>
  <si>
    <t>=NF(E2114,"Description")</t>
  </si>
  <si>
    <t>=NF(E2114,"Quantity")</t>
  </si>
  <si>
    <t>=NF(E2114,"Unit of Measure Code")</t>
  </si>
  <si>
    <t>=NF(E2114,"Remaining Quantity")</t>
  </si>
  <si>
    <t>=B2114</t>
  </si>
  <si>
    <t>=C2114</t>
  </si>
  <si>
    <t>=D2114</t>
  </si>
  <si>
    <t>=NL("Rows",IF(B2115="@@",{""},"Prod. Order Component"),,"Prod. Order Line No.",D2115,"Status",B2115,"Prod. Order No.",C2115)</t>
  </si>
  <si>
    <t>=B2115</t>
  </si>
  <si>
    <t>=C2115</t>
  </si>
  <si>
    <t>=D2115</t>
  </si>
  <si>
    <t>="""NAV Direct"",""CRONUS JetCorp USA"",""5407"",""1"",""Released"",""2"",""MR100750"",""3"",""10000"",""4"",""20000"""</t>
  </si>
  <si>
    <t>=B2116</t>
  </si>
  <si>
    <t>=C2116</t>
  </si>
  <si>
    <t>=D2116</t>
  </si>
  <si>
    <t>="""NAV Direct"",""CRONUS JetCorp USA"",""5407"",""1"",""Released"",""2"",""MR100750"",""3"",""10000"",""4"",""30000"""</t>
  </si>
  <si>
    <t>=B2117</t>
  </si>
  <si>
    <t>=C2117</t>
  </si>
  <si>
    <t>=D2117</t>
  </si>
  <si>
    <t>="""NAV Direct"",""CRONUS JetCorp USA"",""5407"",""1"",""Released"",""2"",""MR100750"",""3"",""10000"",""4"",""40000"""</t>
  </si>
  <si>
    <t>=B2118</t>
  </si>
  <si>
    <t>=C2118</t>
  </si>
  <si>
    <t>=D2118</t>
  </si>
  <si>
    <t>="""NAV Direct"",""CRONUS JetCorp USA"",""5407"",""1"",""Released"",""2"",""MR100750"",""3"",""10000"",""4"",""50000"""</t>
  </si>
  <si>
    <t>=B2120</t>
  </si>
  <si>
    <t>=C2120</t>
  </si>
  <si>
    <t>="@@"&amp;NF(E2121,"Line No.")</t>
  </si>
  <si>
    <t>="""NAV Direct"",""CRONUS JetCorp USA"",""5406"",""1"",""Released"",""2"",""MR100750"",""3"",""20000"""</t>
  </si>
  <si>
    <t>=NF(E2121,"Item No.")</t>
  </si>
  <si>
    <t>=NF(E2121,"Description")</t>
  </si>
  <si>
    <t>=NF(E2121,"Quantity")</t>
  </si>
  <si>
    <t>=NF(E2121,"Unit of Measure Code")</t>
  </si>
  <si>
    <t>=NF(E2121,"Remaining Quantity")</t>
  </si>
  <si>
    <t>=B2121</t>
  </si>
  <si>
    <t>=C2121</t>
  </si>
  <si>
    <t>=D2121</t>
  </si>
  <si>
    <t>=NL("Rows",IF(B2122="@@",{""},"Prod. Order Component"),,"Prod. Order Line No.",D2122,"Status",B2122,"Prod. Order No.",C2122)</t>
  </si>
  <si>
    <t>=B2122</t>
  </si>
  <si>
    <t>=C2122</t>
  </si>
  <si>
    <t>=D2122</t>
  </si>
  <si>
    <t>="""NAV Direct"",""CRONUS JetCorp USA"",""5407"",""1"",""Released"",""2"",""MR100750"",""3"",""20000"",""4"",""20000"""</t>
  </si>
  <si>
    <t>=B2123</t>
  </si>
  <si>
    <t>=C2123</t>
  </si>
  <si>
    <t>=D2123</t>
  </si>
  <si>
    <t>="""NAV Direct"",""CRONUS JetCorp USA"",""5407"",""1"",""Released"",""2"",""MR100750"",""3"",""20000"",""4"",""30000"""</t>
  </si>
  <si>
    <t>=B2125</t>
  </si>
  <si>
    <t>=C2125</t>
  </si>
  <si>
    <t>="@@"&amp;NF(E2126,"Line No.")</t>
  </si>
  <si>
    <t>="""NAV Direct"",""CRONUS JetCorp USA"",""5406"",""1"",""Released"",""2"",""MR100750"",""3"",""30000"""</t>
  </si>
  <si>
    <t>=NF(E2126,"Item No.")</t>
  </si>
  <si>
    <t>=NF(E2126,"Description")</t>
  </si>
  <si>
    <t>=NF(E2126,"Quantity")</t>
  </si>
  <si>
    <t>=NF(E2126,"Unit of Measure Code")</t>
  </si>
  <si>
    <t>=NF(E2126,"Remaining Quantity")</t>
  </si>
  <si>
    <t>=B2126</t>
  </si>
  <si>
    <t>=C2126</t>
  </si>
  <si>
    <t>=D2126</t>
  </si>
  <si>
    <t>=NL("Rows",IF(B2127="@@",{""},"Prod. Order Component"),,"Prod. Order Line No.",D2127,"Status",B2127,"Prod. Order No.",C2127)</t>
  </si>
  <si>
    <t>=B2127</t>
  </si>
  <si>
    <t>=C2127</t>
  </si>
  <si>
    <t>=D2127</t>
  </si>
  <si>
    <t>="""NAV Direct"",""CRONUS JetCorp USA"",""5407"",""1"",""Released"",""2"",""MR100750"",""3"",""30000"",""4"",""20000"""</t>
  </si>
  <si>
    <t>=B2128</t>
  </si>
  <si>
    <t>=C2128</t>
  </si>
  <si>
    <t>=D2128</t>
  </si>
  <si>
    <t>="""NAV Direct"",""CRONUS JetCorp USA"",""5407"",""1"",""Released"",""2"",""MR100750"",""3"",""30000"",""4"",""30000"""</t>
  </si>
  <si>
    <t>=B2129</t>
  </si>
  <si>
    <t>=C2129</t>
  </si>
  <si>
    <t>=D2129</t>
  </si>
  <si>
    <t>="""NAV Direct"",""CRONUS JetCorp USA"",""5407"",""1"",""Released"",""2"",""MR100750"",""3"",""30000"",""4"",""40000"""</t>
  </si>
  <si>
    <t>=B2130</t>
  </si>
  <si>
    <t>=C2130</t>
  </si>
  <si>
    <t>=D2130</t>
  </si>
  <si>
    <t>="""NAV Direct"",""CRONUS JetCorp USA"",""5407"",""1"",""Released"",""2"",""MR100750"",""3"",""30000"",""4"",""50000"""</t>
  </si>
  <si>
    <t>="@@"&amp;NF(E2133,"Status")</t>
  </si>
  <si>
    <t>="@@"&amp;NF(E2133,"No.")</t>
  </si>
  <si>
    <t>="""NAV Direct"",""CRONUS JetCorp USA"",""5405"",""1"",""Released"",""2"",""MR100759"""</t>
  </si>
  <si>
    <t>=NF(E2133,"No.")</t>
  </si>
  <si>
    <t>=NF(E2133,"Due Date")</t>
  </si>
  <si>
    <t>=B2133</t>
  </si>
  <si>
    <t>=C2133</t>
  </si>
  <si>
    <t>="@@"&amp;NF(E2134,"Line No.")</t>
  </si>
  <si>
    <t>=NL("Rows=3",IF(B2134="@@",{""},"Prod. Order Line"),,"Status",B2134,"Prod. Order No.",C2134,"Link=",F2134)</t>
  </si>
  <si>
    <t>=NF(E2134,"Item No.")</t>
  </si>
  <si>
    <t>=NF(E2134,"Description")</t>
  </si>
  <si>
    <t>=NF(E2134,"Quantity")</t>
  </si>
  <si>
    <t>=NF(E2134,"Unit of Measure Code")</t>
  </si>
  <si>
    <t>=NF(E2134,"Remaining Quantity")</t>
  </si>
  <si>
    <t>=B2134</t>
  </si>
  <si>
    <t>=C2134</t>
  </si>
  <si>
    <t>=D2134</t>
  </si>
  <si>
    <t>=NL("Rows",IF(B2135="@@",{""},"Prod. Order Component"),,"Prod. Order Line No.",D2135,"Status",B2135,"Prod. Order No.",C2135)</t>
  </si>
  <si>
    <t>=B2135</t>
  </si>
  <si>
    <t>=C2135</t>
  </si>
  <si>
    <t>=D2135</t>
  </si>
  <si>
    <t>="""NAV Direct"",""CRONUS JetCorp USA"",""5407"",""1"",""Released"",""2"",""MR100759"",""3"",""10000"",""4"",""20000"""</t>
  </si>
  <si>
    <t>=B2136</t>
  </si>
  <si>
    <t>=C2136</t>
  </si>
  <si>
    <t>=D2136</t>
  </si>
  <si>
    <t>="""NAV Direct"",""CRONUS JetCorp USA"",""5407"",""1"",""Released"",""2"",""MR100759"",""3"",""10000"",""4"",""30000"""</t>
  </si>
  <si>
    <t>=B2137</t>
  </si>
  <si>
    <t>=C2137</t>
  </si>
  <si>
    <t>=D2137</t>
  </si>
  <si>
    <t>="""NAV Direct"",""CRONUS JetCorp USA"",""5407"",""1"",""Released"",""2"",""MR100759"",""3"",""10000"",""4"",""40000"""</t>
  </si>
  <si>
    <t>=B2138</t>
  </si>
  <si>
    <t>=C2138</t>
  </si>
  <si>
    <t>=D2138</t>
  </si>
  <si>
    <t>="""NAV Direct"",""CRONUS JetCorp USA"",""5407"",""1"",""Released"",""2"",""MR100759"",""3"",""10000"",""4"",""50000"""</t>
  </si>
  <si>
    <t>=B2139</t>
  </si>
  <si>
    <t>=C2139</t>
  </si>
  <si>
    <t>=D2139</t>
  </si>
  <si>
    <t>="""NAV Direct"",""CRONUS JetCorp USA"",""5407"",""1"",""Released"",""2"",""MR100759"",""3"",""10000"",""4"",""60000"""</t>
  </si>
  <si>
    <t>=B2141</t>
  </si>
  <si>
    <t>=C2141</t>
  </si>
  <si>
    <t>="@@"&amp;NF(E2142,"Line No.")</t>
  </si>
  <si>
    <t>="""NAV Direct"",""CRONUS JetCorp USA"",""5406"",""1"",""Released"",""2"",""MR100759"",""3"",""20000"""</t>
  </si>
  <si>
    <t>=NF(E2142,"Item No.")</t>
  </si>
  <si>
    <t>=NF(E2142,"Description")</t>
  </si>
  <si>
    <t>=NF(E2142,"Quantity")</t>
  </si>
  <si>
    <t>=NF(E2142,"Unit of Measure Code")</t>
  </si>
  <si>
    <t>=NF(E2142,"Remaining Quantity")</t>
  </si>
  <si>
    <t>=B2142</t>
  </si>
  <si>
    <t>=C2142</t>
  </si>
  <si>
    <t>=D2142</t>
  </si>
  <si>
    <t>=NL("Rows",IF(B2143="@@",{""},"Prod. Order Component"),,"Prod. Order Line No.",D2143,"Status",B2143,"Prod. Order No.",C2143)</t>
  </si>
  <si>
    <t>=B2143</t>
  </si>
  <si>
    <t>=C2143</t>
  </si>
  <si>
    <t>=D2143</t>
  </si>
  <si>
    <t>="""NAV Direct"",""CRONUS JetCorp USA"",""5407"",""1"",""Released"",""2"",""MR100759"",""3"",""20000"",""4"",""20000"""</t>
  </si>
  <si>
    <t>=B2144</t>
  </si>
  <si>
    <t>=C2144</t>
  </si>
  <si>
    <t>=D2144</t>
  </si>
  <si>
    <t>="""NAV Direct"",""CRONUS JetCorp USA"",""5407"",""1"",""Released"",""2"",""MR100759"",""3"",""20000"",""4"",""30000"""</t>
  </si>
  <si>
    <t>=B2145</t>
  </si>
  <si>
    <t>=C2145</t>
  </si>
  <si>
    <t>=D2145</t>
  </si>
  <si>
    <t>="""NAV Direct"",""CRONUS JetCorp USA"",""5407"",""1"",""Released"",""2"",""MR100759"",""3"",""20000"",""4"",""40000"""</t>
  </si>
  <si>
    <t>=B2146</t>
  </si>
  <si>
    <t>=C2146</t>
  </si>
  <si>
    <t>=D2146</t>
  </si>
  <si>
    <t>="""NAV Direct"",""CRONUS JetCorp USA"",""5407"",""1"",""Released"",""2"",""MR100759"",""3"",""20000"",""4"",""50000"""</t>
  </si>
  <si>
    <t>=B2147</t>
  </si>
  <si>
    <t>=C2147</t>
  </si>
  <si>
    <t>=D2147</t>
  </si>
  <si>
    <t>="""NAV Direct"",""CRONUS JetCorp USA"",""5407"",""1"",""Released"",""2"",""MR100759"",""3"",""20000"",""4"",""60000"""</t>
  </si>
  <si>
    <t>=B2149</t>
  </si>
  <si>
    <t>=C2149</t>
  </si>
  <si>
    <t>="@@"&amp;NF(E2150,"Line No.")</t>
  </si>
  <si>
    <t>="""NAV Direct"",""CRONUS JetCorp USA"",""5406"",""1"",""Released"",""2"",""MR100759"",""3"",""30000"""</t>
  </si>
  <si>
    <t>=NF(E2150,"Item No.")</t>
  </si>
  <si>
    <t>=NF(E2150,"Description")</t>
  </si>
  <si>
    <t>=NF(E2150,"Quantity")</t>
  </si>
  <si>
    <t>=NF(E2150,"Unit of Measure Code")</t>
  </si>
  <si>
    <t>=NF(E2150,"Remaining Quantity")</t>
  </si>
  <si>
    <t>=B2150</t>
  </si>
  <si>
    <t>=C2150</t>
  </si>
  <si>
    <t>=D2150</t>
  </si>
  <si>
    <t>=NL("Rows",IF(B2151="@@",{""},"Prod. Order Component"),,"Prod. Order Line No.",D2151,"Status",B2151,"Prod. Order No.",C2151)</t>
  </si>
  <si>
    <t>=B2151</t>
  </si>
  <si>
    <t>=C2151</t>
  </si>
  <si>
    <t>=D2151</t>
  </si>
  <si>
    <t>="""NAV Direct"",""CRONUS JetCorp USA"",""5407"",""1"",""Released"",""2"",""MR100759"",""3"",""30000"",""4"",""20000"""</t>
  </si>
  <si>
    <t>=B2152</t>
  </si>
  <si>
    <t>=C2152</t>
  </si>
  <si>
    <t>=D2152</t>
  </si>
  <si>
    <t>="""NAV Direct"",""CRONUS JetCorp USA"",""5407"",""1"",""Released"",""2"",""MR100759"",""3"",""30000"",""4"",""30000"""</t>
  </si>
  <si>
    <t>=B2153</t>
  </si>
  <si>
    <t>=C2153</t>
  </si>
  <si>
    <t>=D2153</t>
  </si>
  <si>
    <t>="""NAV Direct"",""CRONUS JetCorp USA"",""5407"",""1"",""Released"",""2"",""MR100759"",""3"",""30000"",""4"",""40000"""</t>
  </si>
  <si>
    <t>=B2154</t>
  </si>
  <si>
    <t>=C2154</t>
  </si>
  <si>
    <t>=D2154</t>
  </si>
  <si>
    <t>="""NAV Direct"",""CRONUS JetCorp USA"",""5407"",""1"",""Released"",""2"",""MR100759"",""3"",""30000"",""4"",""50000"""</t>
  </si>
  <si>
    <t>=B2156</t>
  </si>
  <si>
    <t>=C2156</t>
  </si>
  <si>
    <t>="@@"&amp;NF(E2157,"Line No.")</t>
  </si>
  <si>
    <t>="""NAV Direct"",""CRONUS JetCorp USA"",""5406"",""1"",""Released"",""2"",""MR100759"",""3"",""40000"""</t>
  </si>
  <si>
    <t>=NF(E2157,"Item No.")</t>
  </si>
  <si>
    <t>=NF(E2157,"Description")</t>
  </si>
  <si>
    <t>=NF(E2157,"Quantity")</t>
  </si>
  <si>
    <t>=NF(E2157,"Unit of Measure Code")</t>
  </si>
  <si>
    <t>=NF(E2157,"Remaining Quantity")</t>
  </si>
  <si>
    <t>=B2157</t>
  </si>
  <si>
    <t>=C2157</t>
  </si>
  <si>
    <t>=D2157</t>
  </si>
  <si>
    <t>=NL("Rows",IF(B2158="@@",{""},"Prod. Order Component"),,"Prod. Order Line No.",D2158,"Status",B2158,"Prod. Order No.",C2158)</t>
  </si>
  <si>
    <t>=B2158</t>
  </si>
  <si>
    <t>=C2158</t>
  </si>
  <si>
    <t>=D2158</t>
  </si>
  <si>
    <t>="""NAV Direct"",""CRONUS JetCorp USA"",""5407"",""1"",""Released"",""2"",""MR100759"",""3"",""40000"",""4"",""20000"""</t>
  </si>
  <si>
    <t>=B2159</t>
  </si>
  <si>
    <t>=C2159</t>
  </si>
  <si>
    <t>=D2159</t>
  </si>
  <si>
    <t>="""NAV Direct"",""CRONUS JetCorp USA"",""5407"",""1"",""Released"",""2"",""MR100759"",""3"",""40000"",""4"",""30000"""</t>
  </si>
  <si>
    <t>=B2160</t>
  </si>
  <si>
    <t>=C2160</t>
  </si>
  <si>
    <t>=D2160</t>
  </si>
  <si>
    <t>="""NAV Direct"",""CRONUS JetCorp USA"",""5407"",""1"",""Released"",""2"",""MR100759"",""3"",""40000"",""4"",""40000"""</t>
  </si>
  <si>
    <t>=B2161</t>
  </si>
  <si>
    <t>=C2161</t>
  </si>
  <si>
    <t>=D2161</t>
  </si>
  <si>
    <t>="""NAV Direct"",""CRONUS JetCorp USA"",""5407"",""1"",""Released"",""2"",""MR100759"",""3"",""40000"",""4"",""50000"""</t>
  </si>
  <si>
    <t>=B2163</t>
  </si>
  <si>
    <t>=C2163</t>
  </si>
  <si>
    <t>="@@"&amp;NF(E2164,"Line No.")</t>
  </si>
  <si>
    <t>="""NAV Direct"",""CRONUS JetCorp USA"",""5406"",""1"",""Released"",""2"",""MR100759"",""3"",""50000"""</t>
  </si>
  <si>
    <t>=NF(E2164,"Item No.")</t>
  </si>
  <si>
    <t>=NF(E2164,"Description")</t>
  </si>
  <si>
    <t>=NF(E2164,"Quantity")</t>
  </si>
  <si>
    <t>=NF(E2164,"Unit of Measure Code")</t>
  </si>
  <si>
    <t>=NF(E2164,"Remaining Quantity")</t>
  </si>
  <si>
    <t>=B2164</t>
  </si>
  <si>
    <t>=C2164</t>
  </si>
  <si>
    <t>=D2164</t>
  </si>
  <si>
    <t>=NL("Rows",IF(B2165="@@",{""},"Prod. Order Component"),,"Prod. Order Line No.",D2165,"Status",B2165,"Prod. Order No.",C2165)</t>
  </si>
  <si>
    <t>=B2165</t>
  </si>
  <si>
    <t>=C2165</t>
  </si>
  <si>
    <t>=D2165</t>
  </si>
  <si>
    <t>="""NAV Direct"",""CRONUS JetCorp USA"",""5407"",""1"",""Released"",""2"",""MR100759"",""3"",""50000"",""4"",""20000"""</t>
  </si>
  <si>
    <t>=B2166</t>
  </si>
  <si>
    <t>=C2166</t>
  </si>
  <si>
    <t>=D2166</t>
  </si>
  <si>
    <t>="""NAV Direct"",""CRONUS JetCorp USA"",""5407"",""1"",""Released"",""2"",""MR100759"",""3"",""50000"",""4"",""30000"""</t>
  </si>
  <si>
    <t>="@@"&amp;NF(E2169,"Status")</t>
  </si>
  <si>
    <t>="@@"&amp;NF(E2169,"No.")</t>
  </si>
  <si>
    <t>="""NAV Direct"",""CRONUS JetCorp USA"",""5405"",""1"",""Released"",""2"",""MR100758"""</t>
  </si>
  <si>
    <t>=NF(E2169,"No.")</t>
  </si>
  <si>
    <t>=NF(E2169,"Due Date")</t>
  </si>
  <si>
    <t>=B2169</t>
  </si>
  <si>
    <t>=C2169</t>
  </si>
  <si>
    <t>="@@"&amp;NF(E2170,"Line No.")</t>
  </si>
  <si>
    <t>=NL("Rows=3",IF(B2170="@@",{""},"Prod. Order Line"),,"Status",B2170,"Prod. Order No.",C2170,"Link=",F2170)</t>
  </si>
  <si>
    <t>=NF(E2170,"Item No.")</t>
  </si>
  <si>
    <t>=NF(E2170,"Description")</t>
  </si>
  <si>
    <t>=NF(E2170,"Quantity")</t>
  </si>
  <si>
    <t>=NF(E2170,"Unit of Measure Code")</t>
  </si>
  <si>
    <t>=NF(E2170,"Remaining Quantity")</t>
  </si>
  <si>
    <t>=B2170</t>
  </si>
  <si>
    <t>=C2170</t>
  </si>
  <si>
    <t>=D2170</t>
  </si>
  <si>
    <t>=NL("Rows",IF(B2171="@@",{""},"Prod. Order Component"),,"Prod. Order Line No.",D2171,"Status",B2171,"Prod. Order No.",C2171)</t>
  </si>
  <si>
    <t>=B2171</t>
  </si>
  <si>
    <t>=C2171</t>
  </si>
  <si>
    <t>=D2171</t>
  </si>
  <si>
    <t>="""NAV Direct"",""CRONUS JetCorp USA"",""5407"",""1"",""Released"",""2"",""MR100758"",""3"",""10000"",""4"",""20000"""</t>
  </si>
  <si>
    <t>=B2172</t>
  </si>
  <si>
    <t>=C2172</t>
  </si>
  <si>
    <t>=D2172</t>
  </si>
  <si>
    <t>="""NAV Direct"",""CRONUS JetCorp USA"",""5407"",""1"",""Released"",""2"",""MR100758"",""3"",""10000"",""4"",""30000"""</t>
  </si>
  <si>
    <t>=B2174</t>
  </si>
  <si>
    <t>=C2174</t>
  </si>
  <si>
    <t>="@@"&amp;NF(E2175,"Line No.")</t>
  </si>
  <si>
    <t>="""NAV Direct"",""CRONUS JetCorp USA"",""5406"",""1"",""Released"",""2"",""MR100758"",""3"",""20000"""</t>
  </si>
  <si>
    <t>=NF(E2175,"Item No.")</t>
  </si>
  <si>
    <t>=NF(E2175,"Description")</t>
  </si>
  <si>
    <t>=NF(E2175,"Quantity")</t>
  </si>
  <si>
    <t>=NF(E2175,"Unit of Measure Code")</t>
  </si>
  <si>
    <t>=NF(E2175,"Remaining Quantity")</t>
  </si>
  <si>
    <t>=B2175</t>
  </si>
  <si>
    <t>=C2175</t>
  </si>
  <si>
    <t>=D2175</t>
  </si>
  <si>
    <t>=NL("Rows",IF(B2176="@@",{""},"Prod. Order Component"),,"Prod. Order Line No.",D2176,"Status",B2176,"Prod. Order No.",C2176)</t>
  </si>
  <si>
    <t>=B2176</t>
  </si>
  <si>
    <t>=C2176</t>
  </si>
  <si>
    <t>=D2176</t>
  </si>
  <si>
    <t>="""NAV Direct"",""CRONUS JetCorp USA"",""5407"",""1"",""Released"",""2"",""MR100758"",""3"",""20000"",""4"",""20000"""</t>
  </si>
  <si>
    <t>=B2177</t>
  </si>
  <si>
    <t>=C2177</t>
  </si>
  <si>
    <t>=D2177</t>
  </si>
  <si>
    <t>="""NAV Direct"",""CRONUS JetCorp USA"",""5407"",""1"",""Released"",""2"",""MR100758"",""3"",""20000"",""4"",""30000"""</t>
  </si>
  <si>
    <t>=B2178</t>
  </si>
  <si>
    <t>=C2178</t>
  </si>
  <si>
    <t>=D2178</t>
  </si>
  <si>
    <t>="""NAV Direct"",""CRONUS JetCorp USA"",""5407"",""1"",""Released"",""2"",""MR100758"",""3"",""20000"",""4"",""40000"""</t>
  </si>
  <si>
    <t>=B2179</t>
  </si>
  <si>
    <t>=C2179</t>
  </si>
  <si>
    <t>=D2179</t>
  </si>
  <si>
    <t>="""NAV Direct"",""CRONUS JetCorp USA"",""5407"",""1"",""Released"",""2"",""MR100758"",""3"",""20000"",""4"",""50000"""</t>
  </si>
  <si>
    <t>=B2181</t>
  </si>
  <si>
    <t>=C2181</t>
  </si>
  <si>
    <t>="@@"&amp;NF(E2182,"Line No.")</t>
  </si>
  <si>
    <t>="""NAV Direct"",""CRONUS JetCorp USA"",""5406"",""1"",""Released"",""2"",""MR100758"",""3"",""30000"""</t>
  </si>
  <si>
    <t>=NF(E2182,"Item No.")</t>
  </si>
  <si>
    <t>=NF(E2182,"Description")</t>
  </si>
  <si>
    <t>=NF(E2182,"Quantity")</t>
  </si>
  <si>
    <t>=NF(E2182,"Unit of Measure Code")</t>
  </si>
  <si>
    <t>=NF(E2182,"Remaining Quantity")</t>
  </si>
  <si>
    <t>=B2182</t>
  </si>
  <si>
    <t>=C2182</t>
  </si>
  <si>
    <t>=D2182</t>
  </si>
  <si>
    <t>=NL("Rows",IF(B2183="@@",{""},"Prod. Order Component"),,"Prod. Order Line No.",D2183,"Status",B2183,"Prod. Order No.",C2183)</t>
  </si>
  <si>
    <t>=B2183</t>
  </si>
  <si>
    <t>=C2183</t>
  </si>
  <si>
    <t>=D2183</t>
  </si>
  <si>
    <t>="""NAV Direct"",""CRONUS JetCorp USA"",""5407"",""1"",""Released"",""2"",""MR100758"",""3"",""30000"",""4"",""20000"""</t>
  </si>
  <si>
    <t>=B2184</t>
  </si>
  <si>
    <t>=C2184</t>
  </si>
  <si>
    <t>=D2184</t>
  </si>
  <si>
    <t>="""NAV Direct"",""CRONUS JetCorp USA"",""5407"",""1"",""Released"",""2"",""MR100758"",""3"",""30000"",""4"",""30000"""</t>
  </si>
  <si>
    <t>=B2185</t>
  </si>
  <si>
    <t>=C2185</t>
  </si>
  <si>
    <t>=D2185</t>
  </si>
  <si>
    <t>="""NAV Direct"",""CRONUS JetCorp USA"",""5407"",""1"",""Released"",""2"",""MR100758"",""3"",""30000"",""4"",""40000"""</t>
  </si>
  <si>
    <t>=B2186</t>
  </si>
  <si>
    <t>=C2186</t>
  </si>
  <si>
    <t>=D2186</t>
  </si>
  <si>
    <t>="""NAV Direct"",""CRONUS JetCorp USA"",""5407"",""1"",""Released"",""2"",""MR100758"",""3"",""30000"",""4"",""50000"""</t>
  </si>
  <si>
    <t>="@@"&amp;NF(E2189,"Status")</t>
  </si>
  <si>
    <t>="@@"&amp;NF(E2189,"No.")</t>
  </si>
  <si>
    <t>="""NAV Direct"",""CRONUS JetCorp USA"",""5405"",""1"",""Released"",""2"",""MR100760"""</t>
  </si>
  <si>
    <t>=NF(E2189,"No.")</t>
  </si>
  <si>
    <t>=NF(E2189,"Due Date")</t>
  </si>
  <si>
    <t>=B2189</t>
  </si>
  <si>
    <t>=C2189</t>
  </si>
  <si>
    <t>="@@"&amp;NF(E2190,"Line No.")</t>
  </si>
  <si>
    <t>=NL("Rows=3",IF(B2190="@@",{""},"Prod. Order Line"),,"Status",B2190,"Prod. Order No.",C2190,"Link=",F2190)</t>
  </si>
  <si>
    <t>=NF(E2190,"Item No.")</t>
  </si>
  <si>
    <t>=NF(E2190,"Description")</t>
  </si>
  <si>
    <t>=NF(E2190,"Quantity")</t>
  </si>
  <si>
    <t>=NF(E2190,"Unit of Measure Code")</t>
  </si>
  <si>
    <t>=NF(E2190,"Remaining Quantity")</t>
  </si>
  <si>
    <t>=B2190</t>
  </si>
  <si>
    <t>=C2190</t>
  </si>
  <si>
    <t>=D2190</t>
  </si>
  <si>
    <t>=NL("Rows",IF(B2191="@@",{""},"Prod. Order Component"),,"Prod. Order Line No.",D2191,"Status",B2191,"Prod. Order No.",C2191)</t>
  </si>
  <si>
    <t>=B2191</t>
  </si>
  <si>
    <t>=C2191</t>
  </si>
  <si>
    <t>=D2191</t>
  </si>
  <si>
    <t>="""NAV Direct"",""CRONUS JetCorp USA"",""5407"",""1"",""Released"",""2"",""MR100760"",""3"",""10000"",""4"",""20000"""</t>
  </si>
  <si>
    <t>=B2192</t>
  </si>
  <si>
    <t>=C2192</t>
  </si>
  <si>
    <t>=D2192</t>
  </si>
  <si>
    <t>="""NAV Direct"",""CRONUS JetCorp USA"",""5407"",""1"",""Released"",""2"",""MR100760"",""3"",""10000"",""4"",""30000"""</t>
  </si>
  <si>
    <t>=B2193</t>
  </si>
  <si>
    <t>=C2193</t>
  </si>
  <si>
    <t>=D2193</t>
  </si>
  <si>
    <t>="""NAV Direct"",""CRONUS JetCorp USA"",""5407"",""1"",""Released"",""2"",""MR100760"",""3"",""10000"",""4"",""40000"""</t>
  </si>
  <si>
    <t>=B2194</t>
  </si>
  <si>
    <t>=C2194</t>
  </si>
  <si>
    <t>=D2194</t>
  </si>
  <si>
    <t>="""NAV Direct"",""CRONUS JetCorp USA"",""5407"",""1"",""Released"",""2"",""MR100760"",""3"",""10000"",""4"",""50000"""</t>
  </si>
  <si>
    <t>=B2196</t>
  </si>
  <si>
    <t>=C2196</t>
  </si>
  <si>
    <t>="@@"&amp;NF(E2197,"Line No.")</t>
  </si>
  <si>
    <t>="""NAV Direct"",""CRONUS JetCorp USA"",""5406"",""1"",""Released"",""2"",""MR100760"",""3"",""20000"""</t>
  </si>
  <si>
    <t>=NF(E2197,"Item No.")</t>
  </si>
  <si>
    <t>=NF(E2197,"Description")</t>
  </si>
  <si>
    <t>=NF(E2197,"Quantity")</t>
  </si>
  <si>
    <t>=NF(E2197,"Unit of Measure Code")</t>
  </si>
  <si>
    <t>=NF(E2197,"Remaining Quantity")</t>
  </si>
  <si>
    <t>=B2197</t>
  </si>
  <si>
    <t>=C2197</t>
  </si>
  <si>
    <t>=D2197</t>
  </si>
  <si>
    <t>=NL("Rows",IF(B2198="@@",{""},"Prod. Order Component"),,"Prod. Order Line No.",D2198,"Status",B2198,"Prod. Order No.",C2198)</t>
  </si>
  <si>
    <t>=B2198</t>
  </si>
  <si>
    <t>=C2198</t>
  </si>
  <si>
    <t>=D2198</t>
  </si>
  <si>
    <t>="""NAV Direct"",""CRONUS JetCorp USA"",""5407"",""1"",""Released"",""2"",""MR100760"",""3"",""20000"",""4"",""20000"""</t>
  </si>
  <si>
    <t>=B2199</t>
  </si>
  <si>
    <t>=C2199</t>
  </si>
  <si>
    <t>=D2199</t>
  </si>
  <si>
    <t>="""NAV Direct"",""CRONUS JetCorp USA"",""5407"",""1"",""Released"",""2"",""MR100760"",""3"",""20000"",""4"",""30000"""</t>
  </si>
  <si>
    <t>=B2200</t>
  </si>
  <si>
    <t>=C2200</t>
  </si>
  <si>
    <t>=D2200</t>
  </si>
  <si>
    <t>="""NAV Direct"",""CRONUS JetCorp USA"",""5407"",""1"",""Released"",""2"",""MR100760"",""3"",""20000"",""4"",""40000"""</t>
  </si>
  <si>
    <t>=B2201</t>
  </si>
  <si>
    <t>=C2201</t>
  </si>
  <si>
    <t>=D2201</t>
  </si>
  <si>
    <t>="""NAV Direct"",""CRONUS JetCorp USA"",""5407"",""1"",""Released"",""2"",""MR100760"",""3"",""20000"",""4"",""50000"""</t>
  </si>
  <si>
    <t>=B2202</t>
  </si>
  <si>
    <t>=C2202</t>
  </si>
  <si>
    <t>=D2202</t>
  </si>
  <si>
    <t>="""NAV Direct"",""CRONUS JetCorp USA"",""5407"",""1"",""Released"",""2"",""MR100760"",""3"",""20000"",""4"",""60000"""</t>
  </si>
  <si>
    <t>=B2204</t>
  </si>
  <si>
    <t>=C2204</t>
  </si>
  <si>
    <t>="@@"&amp;NF(E2205,"Line No.")</t>
  </si>
  <si>
    <t>="""NAV Direct"",""CRONUS JetCorp USA"",""5406"",""1"",""Released"",""2"",""MR100760"",""3"",""30000"""</t>
  </si>
  <si>
    <t>=NF(E2205,"Item No.")</t>
  </si>
  <si>
    <t>=NF(E2205,"Description")</t>
  </si>
  <si>
    <t>=NF(E2205,"Quantity")</t>
  </si>
  <si>
    <t>=NF(E2205,"Unit of Measure Code")</t>
  </si>
  <si>
    <t>=NF(E2205,"Remaining Quantity")</t>
  </si>
  <si>
    <t>=B2205</t>
  </si>
  <si>
    <t>=C2205</t>
  </si>
  <si>
    <t>=D2205</t>
  </si>
  <si>
    <t>=NL("Rows",IF(B2206="@@",{""},"Prod. Order Component"),,"Prod. Order Line No.",D2206,"Status",B2206,"Prod. Order No.",C2206)</t>
  </si>
  <si>
    <t>=B2206</t>
  </si>
  <si>
    <t>=C2206</t>
  </si>
  <si>
    <t>=D2206</t>
  </si>
  <si>
    <t>="""NAV Direct"",""CRONUS JetCorp USA"",""5407"",""1"",""Released"",""2"",""MR100760"",""3"",""30000"",""4"",""20000"""</t>
  </si>
  <si>
    <t>=B2207</t>
  </si>
  <si>
    <t>=C2207</t>
  </si>
  <si>
    <t>=D2207</t>
  </si>
  <si>
    <t>="""NAV Direct"",""CRONUS JetCorp USA"",""5407"",""1"",""Released"",""2"",""MR100760"",""3"",""30000"",""4"",""30000"""</t>
  </si>
  <si>
    <t>=B2209</t>
  </si>
  <si>
    <t>=C2209</t>
  </si>
  <si>
    <t>="@@"&amp;NF(E2210,"Line No.")</t>
  </si>
  <si>
    <t>="""NAV Direct"",""CRONUS JetCorp USA"",""5406"",""1"",""Released"",""2"",""MR100760"",""3"",""40000"""</t>
  </si>
  <si>
    <t>=NF(E2210,"Item No.")</t>
  </si>
  <si>
    <t>=NF(E2210,"Description")</t>
  </si>
  <si>
    <t>=NF(E2210,"Quantity")</t>
  </si>
  <si>
    <t>=NF(E2210,"Unit of Measure Code")</t>
  </si>
  <si>
    <t>=NF(E2210,"Remaining Quantity")</t>
  </si>
  <si>
    <t>=B2210</t>
  </si>
  <si>
    <t>=C2210</t>
  </si>
  <si>
    <t>=D2210</t>
  </si>
  <si>
    <t>=NL("Rows",IF(B2211="@@",{""},"Prod. Order Component"),,"Prod. Order Line No.",D2211,"Status",B2211,"Prod. Order No.",C2211)</t>
  </si>
  <si>
    <t>=B2211</t>
  </si>
  <si>
    <t>=C2211</t>
  </si>
  <si>
    <t>=D2211</t>
  </si>
  <si>
    <t>="""NAV Direct"",""CRONUS JetCorp USA"",""5407"",""1"",""Released"",""2"",""MR100760"",""3"",""40000"",""4"",""20000"""</t>
  </si>
  <si>
    <t>=B2212</t>
  </si>
  <si>
    <t>=C2212</t>
  </si>
  <si>
    <t>=D2212</t>
  </si>
  <si>
    <t>="""NAV Direct"",""CRONUS JetCorp USA"",""5407"",""1"",""Released"",""2"",""MR100760"",""3"",""40000"",""4"",""30000"""</t>
  </si>
  <si>
    <t>=B2213</t>
  </si>
  <si>
    <t>=C2213</t>
  </si>
  <si>
    <t>=D2213</t>
  </si>
  <si>
    <t>="""NAV Direct"",""CRONUS JetCorp USA"",""5407"",""1"",""Released"",""2"",""MR100760"",""3"",""40000"",""4"",""40000"""</t>
  </si>
  <si>
    <t>=B2214</t>
  </si>
  <si>
    <t>=C2214</t>
  </si>
  <si>
    <t>=D2214</t>
  </si>
  <si>
    <t>="""NAV Direct"",""CRONUS JetCorp USA"",""5407"",""1"",""Released"",""2"",""MR100760"",""3"",""40000"",""4"",""50000"""</t>
  </si>
  <si>
    <t>=B2215</t>
  </si>
  <si>
    <t>=C2215</t>
  </si>
  <si>
    <t>=D2215</t>
  </si>
  <si>
    <t>="""NAV Direct"",""CRONUS JetCorp USA"",""5407"",""1"",""Released"",""2"",""MR100760"",""3"",""40000"",""4"",""60000"""</t>
  </si>
  <si>
    <t>="@@"&amp;NF(E2218,"Status")</t>
  </si>
  <si>
    <t>="@@"&amp;NF(E2218,"No.")</t>
  </si>
  <si>
    <t>="""NAV Direct"",""CRONUS JetCorp USA"",""5405"",""1"",""Released"",""2"",""MR100059"""</t>
  </si>
  <si>
    <t>=NF(E2218,"No.")</t>
  </si>
  <si>
    <t>=NF(E2218,"Due Date")</t>
  </si>
  <si>
    <t>=B2218</t>
  </si>
  <si>
    <t>=C2218</t>
  </si>
  <si>
    <t>="@@"&amp;NF(E2219,"Line No.")</t>
  </si>
  <si>
    <t>=NL("Rows=3",IF(B2219="@@",{""},"Prod. Order Line"),,"Status",B2219,"Prod. Order No.",C2219,"Link=",F2219)</t>
  </si>
  <si>
    <t>=NF(E2219,"Item No.")</t>
  </si>
  <si>
    <t>=NF(E2219,"Description")</t>
  </si>
  <si>
    <t>=NF(E2219,"Quantity")</t>
  </si>
  <si>
    <t>=NF(E2219,"Unit of Measure Code")</t>
  </si>
  <si>
    <t>=NF(E2219,"Remaining Quantity")</t>
  </si>
  <si>
    <t>=B2219</t>
  </si>
  <si>
    <t>=C2219</t>
  </si>
  <si>
    <t>=D2219</t>
  </si>
  <si>
    <t>=NL("Rows",IF(B2220="@@",{""},"Prod. Order Component"),,"Prod. Order Line No.",D2220,"Status",B2220,"Prod. Order No.",C2220)</t>
  </si>
  <si>
    <t>=B2220</t>
  </si>
  <si>
    <t>=C2220</t>
  </si>
  <si>
    <t>=D2220</t>
  </si>
  <si>
    <t>="""NAV Direct"",""CRONUS JetCorp USA"",""5407"",""1"",""Released"",""2"",""MR100059"",""3"",""10000"",""4"",""20000"""</t>
  </si>
  <si>
    <t>=B2221</t>
  </si>
  <si>
    <t>=C2221</t>
  </si>
  <si>
    <t>=D2221</t>
  </si>
  <si>
    <t>="""NAV Direct"",""CRONUS JetCorp USA"",""5407"",""1"",""Released"",""2"",""MR100059"",""3"",""10000"",""4"",""30000"""</t>
  </si>
  <si>
    <t>=B2222</t>
  </si>
  <si>
    <t>=C2222</t>
  </si>
  <si>
    <t>=D2222</t>
  </si>
  <si>
    <t>="""NAV Direct"",""CRONUS JetCorp USA"",""5407"",""1"",""Released"",""2"",""MR100059"",""3"",""10000"",""4"",""40000"""</t>
  </si>
  <si>
    <t>=B2223</t>
  </si>
  <si>
    <t>=C2223</t>
  </si>
  <si>
    <t>=D2223</t>
  </si>
  <si>
    <t>="""NAV Direct"",""CRONUS JetCorp USA"",""5407"",""1"",""Released"",""2"",""MR100059"",""3"",""10000"",""4"",""50000"""</t>
  </si>
  <si>
    <t>=B2224</t>
  </si>
  <si>
    <t>=C2224</t>
  </si>
  <si>
    <t>=D2224</t>
  </si>
  <si>
    <t>="""NAV Direct"",""CRONUS JetCorp USA"",""5407"",""1"",""Released"",""2"",""MR100059"",""3"",""10000"",""4"",""60000"""</t>
  </si>
  <si>
    <t>="@@"&amp;NF(E2227,"Status")</t>
  </si>
  <si>
    <t>="@@"&amp;NF(E2227,"No.")</t>
  </si>
  <si>
    <t>="""NAV Direct"",""CRONUS JetCorp USA"",""5405"",""1"",""Released"",""2"",""MR100052"""</t>
  </si>
  <si>
    <t>=NF(E2227,"No.")</t>
  </si>
  <si>
    <t>=NF(E2227,"Due Date")</t>
  </si>
  <si>
    <t>=B2227</t>
  </si>
  <si>
    <t>=C2227</t>
  </si>
  <si>
    <t>="@@"&amp;NF(E2228,"Line No.")</t>
  </si>
  <si>
    <t>=NL("Rows=3",IF(B2228="@@",{""},"Prod. Order Line"),,"Status",B2228,"Prod. Order No.",C2228,"Link=",F2228)</t>
  </si>
  <si>
    <t>=NF(E2228,"Item No.")</t>
  </si>
  <si>
    <t>=NF(E2228,"Description")</t>
  </si>
  <si>
    <t>=NF(E2228,"Quantity")</t>
  </si>
  <si>
    <t>=NF(E2228,"Unit of Measure Code")</t>
  </si>
  <si>
    <t>=NF(E2228,"Remaining Quantity")</t>
  </si>
  <si>
    <t>=B2228</t>
  </si>
  <si>
    <t>=C2228</t>
  </si>
  <si>
    <t>=D2228</t>
  </si>
  <si>
    <t>=NL("Rows",IF(B2229="@@",{""},"Prod. Order Component"),,"Prod. Order Line No.",D2229,"Status",B2229,"Prod. Order No.",C2229)</t>
  </si>
  <si>
    <t>=B2229</t>
  </si>
  <si>
    <t>=C2229</t>
  </si>
  <si>
    <t>=D2229</t>
  </si>
  <si>
    <t>="""NAV Direct"",""CRONUS JetCorp USA"",""5407"",""1"",""Released"",""2"",""MR100052"",""3"",""10000"",""4"",""20000"""</t>
  </si>
  <si>
    <t>=B2230</t>
  </si>
  <si>
    <t>=C2230</t>
  </si>
  <si>
    <t>=D2230</t>
  </si>
  <si>
    <t>="""NAV Direct"",""CRONUS JetCorp USA"",""5407"",""1"",""Released"",""2"",""MR100052"",""3"",""10000"",""4"",""30000"""</t>
  </si>
  <si>
    <t>=B2231</t>
  </si>
  <si>
    <t>=C2231</t>
  </si>
  <si>
    <t>=D2231</t>
  </si>
  <si>
    <t>="""NAV Direct"",""CRONUS JetCorp USA"",""5407"",""1"",""Released"",""2"",""MR100052"",""3"",""10000"",""4"",""40000"""</t>
  </si>
  <si>
    <t>=B2232</t>
  </si>
  <si>
    <t>=C2232</t>
  </si>
  <si>
    <t>=D2232</t>
  </si>
  <si>
    <t>="""NAV Direct"",""CRONUS JetCorp USA"",""5407"",""1"",""Released"",""2"",""MR100052"",""3"",""10000"",""4"",""50000"""</t>
  </si>
  <si>
    <t>="@@"&amp;NF(E2235,"Status")</t>
  </si>
  <si>
    <t>="@@"&amp;NF(E2235,"No.")</t>
  </si>
  <si>
    <t>="""NAV Direct"",""CRONUS JetCorp USA"",""5405"",""1"",""Released"",""2"",""MR100068"""</t>
  </si>
  <si>
    <t>=NF(E2235,"No.")</t>
  </si>
  <si>
    <t>=NF(E2235,"Due Date")</t>
  </si>
  <si>
    <t>=B2235</t>
  </si>
  <si>
    <t>=C2235</t>
  </si>
  <si>
    <t>="@@"&amp;NF(E2236,"Line No.")</t>
  </si>
  <si>
    <t>=NL("Rows=3",IF(B2236="@@",{""},"Prod. Order Line"),,"Status",B2236,"Prod. Order No.",C2236,"Link=",F2236)</t>
  </si>
  <si>
    <t>=NF(E2236,"Item No.")</t>
  </si>
  <si>
    <t>=NF(E2236,"Description")</t>
  </si>
  <si>
    <t>=NF(E2236,"Quantity")</t>
  </si>
  <si>
    <t>=NF(E2236,"Unit of Measure Code")</t>
  </si>
  <si>
    <t>=NF(E2236,"Remaining Quantity")</t>
  </si>
  <si>
    <t>=B2236</t>
  </si>
  <si>
    <t>=C2236</t>
  </si>
  <si>
    <t>=D2236</t>
  </si>
  <si>
    <t>=NL("Rows",IF(B2237="@@",{""},"Prod. Order Component"),,"Prod. Order Line No.",D2237,"Status",B2237,"Prod. Order No.",C2237)</t>
  </si>
  <si>
    <t>=B2237</t>
  </si>
  <si>
    <t>=C2237</t>
  </si>
  <si>
    <t>=D2237</t>
  </si>
  <si>
    <t>="""NAV Direct"",""CRONUS JetCorp USA"",""5407"",""1"",""Released"",""2"",""MR100068"",""3"",""10000"",""4"",""20000"""</t>
  </si>
  <si>
    <t>=B2238</t>
  </si>
  <si>
    <t>=C2238</t>
  </si>
  <si>
    <t>=D2238</t>
  </si>
  <si>
    <t>="""NAV Direct"",""CRONUS JetCorp USA"",""5407"",""1"",""Released"",""2"",""MR100068"",""3"",""10000"",""4"",""30000"""</t>
  </si>
  <si>
    <t>=B2239</t>
  </si>
  <si>
    <t>=C2239</t>
  </si>
  <si>
    <t>=D2239</t>
  </si>
  <si>
    <t>="""NAV Direct"",""CRONUS JetCorp USA"",""5407"",""1"",""Released"",""2"",""MR100068"",""3"",""10000"",""4"",""40000"""</t>
  </si>
  <si>
    <t>=B2240</t>
  </si>
  <si>
    <t>=C2240</t>
  </si>
  <si>
    <t>=D2240</t>
  </si>
  <si>
    <t>="""NAV Direct"",""CRONUS JetCorp USA"",""5407"",""1"",""Released"",""2"",""MR100068"",""3"",""10000"",""4"",""50000"""</t>
  </si>
  <si>
    <t>=B2241</t>
  </si>
  <si>
    <t>=C2241</t>
  </si>
  <si>
    <t>=D2241</t>
  </si>
  <si>
    <t>="""NAV Direct"",""CRONUS JetCorp USA"",""5407"",""1"",""Released"",""2"",""MR100068"",""3"",""10000"",""4"",""60000"""</t>
  </si>
  <si>
    <t>=B2243</t>
  </si>
  <si>
    <t>=C2243</t>
  </si>
  <si>
    <t>="@@"&amp;NF(E2244,"Line No.")</t>
  </si>
  <si>
    <t>="""NAV Direct"",""CRONUS JetCorp USA"",""5406"",""1"",""Released"",""2"",""MR100068"",""3"",""20000"""</t>
  </si>
  <si>
    <t>=NF(E2244,"Item No.")</t>
  </si>
  <si>
    <t>=NF(E2244,"Description")</t>
  </si>
  <si>
    <t>=NF(E2244,"Quantity")</t>
  </si>
  <si>
    <t>=NF(E2244,"Unit of Measure Code")</t>
  </si>
  <si>
    <t>=NF(E2244,"Remaining Quantity")</t>
  </si>
  <si>
    <t>=B2244</t>
  </si>
  <si>
    <t>=C2244</t>
  </si>
  <si>
    <t>=D2244</t>
  </si>
  <si>
    <t>=NL("Rows",IF(B2245="@@",{""},"Prod. Order Component"),,"Prod. Order Line No.",D2245,"Status",B2245,"Prod. Order No.",C2245)</t>
  </si>
  <si>
    <t>=B2245</t>
  </si>
  <si>
    <t>=C2245</t>
  </si>
  <si>
    <t>=D2245</t>
  </si>
  <si>
    <t>="""NAV Direct"",""CRONUS JetCorp USA"",""5407"",""1"",""Released"",""2"",""MR100068"",""3"",""20000"",""4"",""20000"""</t>
  </si>
  <si>
    <t>=B2246</t>
  </si>
  <si>
    <t>=C2246</t>
  </si>
  <si>
    <t>=D2246</t>
  </si>
  <si>
    <t>="""NAV Direct"",""CRONUS JetCorp USA"",""5407"",""1"",""Released"",""2"",""MR100068"",""3"",""20000"",""4"",""30000"""</t>
  </si>
  <si>
    <t>=B2248</t>
  </si>
  <si>
    <t>=C2248</t>
  </si>
  <si>
    <t>="@@"&amp;NF(E2249,"Line No.")</t>
  </si>
  <si>
    <t>="""NAV Direct"",""CRONUS JetCorp USA"",""5406"",""1"",""Released"",""2"",""MR100068"",""3"",""30000"""</t>
  </si>
  <si>
    <t>=NF(E2249,"Item No.")</t>
  </si>
  <si>
    <t>=NF(E2249,"Description")</t>
  </si>
  <si>
    <t>=NF(E2249,"Quantity")</t>
  </si>
  <si>
    <t>=NF(E2249,"Unit of Measure Code")</t>
  </si>
  <si>
    <t>=NF(E2249,"Remaining Quantity")</t>
  </si>
  <si>
    <t>=B2249</t>
  </si>
  <si>
    <t>=C2249</t>
  </si>
  <si>
    <t>=D2249</t>
  </si>
  <si>
    <t>=NL("Rows",IF(B2250="@@",{""},"Prod. Order Component"),,"Prod. Order Line No.",D2250,"Status",B2250,"Prod. Order No.",C2250)</t>
  </si>
  <si>
    <t>=B2250</t>
  </si>
  <si>
    <t>=C2250</t>
  </si>
  <si>
    <t>=D2250</t>
  </si>
  <si>
    <t>="""NAV Direct"",""CRONUS JetCorp USA"",""5407"",""1"",""Released"",""2"",""MR100068"",""3"",""30000"",""4"",""20000"""</t>
  </si>
  <si>
    <t>=B2251</t>
  </si>
  <si>
    <t>=C2251</t>
  </si>
  <si>
    <t>=D2251</t>
  </si>
  <si>
    <t>="""NAV Direct"",""CRONUS JetCorp USA"",""5407"",""1"",""Released"",""2"",""MR100068"",""3"",""30000"",""4"",""30000"""</t>
  </si>
  <si>
    <t>="@@"&amp;NF(E2254,"Status")</t>
  </si>
  <si>
    <t>="@@"&amp;NF(E2254,"No.")</t>
  </si>
  <si>
    <t>="""NAV Direct"",""CRONUS JetCorp USA"",""5405"",""1"",""Released"",""2"",""MR100058"""</t>
  </si>
  <si>
    <t>=NF(E2254,"No.")</t>
  </si>
  <si>
    <t>=NF(E2254,"Due Date")</t>
  </si>
  <si>
    <t>=B2254</t>
  </si>
  <si>
    <t>=C2254</t>
  </si>
  <si>
    <t>="@@"&amp;NF(E2255,"Line No.")</t>
  </si>
  <si>
    <t>=NL("Rows=3",IF(B2255="@@",{""},"Prod. Order Line"),,"Status",B2255,"Prod. Order No.",C2255,"Link=",F2255)</t>
  </si>
  <si>
    <t>=NF(E2255,"Item No.")</t>
  </si>
  <si>
    <t>=NF(E2255,"Description")</t>
  </si>
  <si>
    <t>=NF(E2255,"Quantity")</t>
  </si>
  <si>
    <t>=NF(E2255,"Unit of Measure Code")</t>
  </si>
  <si>
    <t>=NF(E2255,"Remaining Quantity")</t>
  </si>
  <si>
    <t>=B2255</t>
  </si>
  <si>
    <t>=C2255</t>
  </si>
  <si>
    <t>=D2255</t>
  </si>
  <si>
    <t>=NL("Rows",IF(B2256="@@",{""},"Prod. Order Component"),,"Prod. Order Line No.",D2256,"Status",B2256,"Prod. Order No.",C2256)</t>
  </si>
  <si>
    <t>=B2256</t>
  </si>
  <si>
    <t>=C2256</t>
  </si>
  <si>
    <t>=D2256</t>
  </si>
  <si>
    <t>="""NAV Direct"",""CRONUS JetCorp USA"",""5407"",""1"",""Released"",""2"",""MR100058"",""3"",""10000"",""4"",""20000"""</t>
  </si>
  <si>
    <t>=B2257</t>
  </si>
  <si>
    <t>=C2257</t>
  </si>
  <si>
    <t>=D2257</t>
  </si>
  <si>
    <t>="""NAV Direct"",""CRONUS JetCorp USA"",""5407"",""1"",""Released"",""2"",""MR100058"",""3"",""10000"",""4"",""30000"""</t>
  </si>
  <si>
    <t>=B2259</t>
  </si>
  <si>
    <t>=C2259</t>
  </si>
  <si>
    <t>="@@"&amp;NF(E2260,"Line No.")</t>
  </si>
  <si>
    <t>="""NAV Direct"",""CRONUS JetCorp USA"",""5406"",""1"",""Released"",""2"",""MR100058"",""3"",""20000"""</t>
  </si>
  <si>
    <t>=NF(E2260,"Item No.")</t>
  </si>
  <si>
    <t>=NF(E2260,"Description")</t>
  </si>
  <si>
    <t>=NF(E2260,"Quantity")</t>
  </si>
  <si>
    <t>=NF(E2260,"Unit of Measure Code")</t>
  </si>
  <si>
    <t>=NF(E2260,"Remaining Quantity")</t>
  </si>
  <si>
    <t>=B2260</t>
  </si>
  <si>
    <t>=C2260</t>
  </si>
  <si>
    <t>=D2260</t>
  </si>
  <si>
    <t>=NL("Rows",IF(B2261="@@",{""},"Prod. Order Component"),,"Prod. Order Line No.",D2261,"Status",B2261,"Prod. Order No.",C2261)</t>
  </si>
  <si>
    <t>=B2261</t>
  </si>
  <si>
    <t>=C2261</t>
  </si>
  <si>
    <t>=D2261</t>
  </si>
  <si>
    <t>="""NAV Direct"",""CRONUS JetCorp USA"",""5407"",""1"",""Released"",""2"",""MR100058"",""3"",""20000"",""4"",""20000"""</t>
  </si>
  <si>
    <t>=B2262</t>
  </si>
  <si>
    <t>=C2262</t>
  </si>
  <si>
    <t>=D2262</t>
  </si>
  <si>
    <t>="""NAV Direct"",""CRONUS JetCorp USA"",""5407"",""1"",""Released"",""2"",""MR100058"",""3"",""20000"",""4"",""30000"""</t>
  </si>
  <si>
    <t>=B2263</t>
  </si>
  <si>
    <t>=C2263</t>
  </si>
  <si>
    <t>=D2263</t>
  </si>
  <si>
    <t>="""NAV Direct"",""CRONUS JetCorp USA"",""5407"",""1"",""Released"",""2"",""MR100058"",""3"",""20000"",""4"",""40000"""</t>
  </si>
  <si>
    <t>=B2264</t>
  </si>
  <si>
    <t>=C2264</t>
  </si>
  <si>
    <t>=D2264</t>
  </si>
  <si>
    <t>="""NAV Direct"",""CRONUS JetCorp USA"",""5407"",""1"",""Released"",""2"",""MR100058"",""3"",""20000"",""4"",""50000"""</t>
  </si>
  <si>
    <t>=NF(E42,"Item No.")</t>
  </si>
  <si>
    <t>=NF(E43,"Item No.")</t>
  </si>
  <si>
    <t>=NF(E42,"Description")</t>
  </si>
  <si>
    <t>=NF(E43,"Description")</t>
  </si>
  <si>
    <t>=NF(E42,"Quantity")</t>
  </si>
  <si>
    <t>=NF(E43,"Quantity")</t>
  </si>
  <si>
    <t>=NF(E42,"Unit of Measure Code")</t>
  </si>
  <si>
    <t>=NF(E43,"Unit of Measure Code")</t>
  </si>
  <si>
    <t>=NF(E42,"Remaining Quantity")</t>
  </si>
  <si>
    <t>=NF(E43,"Remaining Quantity")</t>
  </si>
  <si>
    <t>=NF(E32,"Item No.")</t>
  </si>
  <si>
    <t>=NF(E33,"Item No.")</t>
  </si>
  <si>
    <t>=NF(E32,"Description")</t>
  </si>
  <si>
    <t>=NF(E33,"Description")</t>
  </si>
  <si>
    <t>=NF(E32,"Quantity")</t>
  </si>
  <si>
    <t>=NF(E33,"Quantity")</t>
  </si>
  <si>
    <t>=NF(E32,"Unit of Measure Code")</t>
  </si>
  <si>
    <t>=NF(E33,"Unit of Measure Code")</t>
  </si>
  <si>
    <t>=NF(E32,"Remaining Quantity")</t>
  </si>
  <si>
    <t>=NF(E33,"Remaining Quantity")</t>
  </si>
  <si>
    <t>=NF(E23,"Item No.")</t>
  </si>
  <si>
    <t>=NF(E23,"Description")</t>
  </si>
  <si>
    <t>=NF(E23,"Quantity")</t>
  </si>
  <si>
    <t>=NF(E23,"Unit of Measure Code")</t>
  </si>
  <si>
    <t>=NF(E23,"Remaining Quantity")</t>
  </si>
  <si>
    <t>=NF(E2256,"Item No.")</t>
  </si>
  <si>
    <t>=NF(E2257,"Item No.")</t>
  </si>
  <si>
    <t>=NF(E2258,"Item No.")</t>
  </si>
  <si>
    <t>=NF(E2256,"Description")</t>
  </si>
  <si>
    <t>=NF(E2257,"Description")</t>
  </si>
  <si>
    <t>=NF(E2258,"Description")</t>
  </si>
  <si>
    <t>=NF(E2256,"Quantity")</t>
  </si>
  <si>
    <t>=NF(E2257,"Quantity")</t>
  </si>
  <si>
    <t>=NF(E2258,"Quantity")</t>
  </si>
  <si>
    <t>=NF(E2256,"Unit of Measure Code")</t>
  </si>
  <si>
    <t>=NF(E2257,"Unit of Measure Code")</t>
  </si>
  <si>
    <t>=NF(E2258,"Unit of Measure Code")</t>
  </si>
  <si>
    <t>=NF(E2256,"Remaining Quantity")</t>
  </si>
  <si>
    <t>=NF(E2257,"Remaining Quantity")</t>
  </si>
  <si>
    <t>=NF(E2258,"Remaining Quantity")</t>
  </si>
  <si>
    <t>=NF(E2261,"Item No.")</t>
  </si>
  <si>
    <t>=NF(E2262,"Item No.")</t>
  </si>
  <si>
    <t>=NF(E2263,"Item No.")</t>
  </si>
  <si>
    <t>=NF(E2264,"Item No.")</t>
  </si>
  <si>
    <t>=NF(E2265,"Item No.")</t>
  </si>
  <si>
    <t>=NF(E2261,"Description")</t>
  </si>
  <si>
    <t>=NF(E2262,"Description")</t>
  </si>
  <si>
    <t>=NF(E2263,"Description")</t>
  </si>
  <si>
    <t>=NF(E2264,"Description")</t>
  </si>
  <si>
    <t>=NF(E2265,"Description")</t>
  </si>
  <si>
    <t>=NF(E2261,"Quantity")</t>
  </si>
  <si>
    <t>=NF(E2262,"Quantity")</t>
  </si>
  <si>
    <t>=NF(E2263,"Quantity")</t>
  </si>
  <si>
    <t>=NF(E2264,"Quantity")</t>
  </si>
  <si>
    <t>=NF(E2265,"Quantity")</t>
  </si>
  <si>
    <t>=NF(E2261,"Unit of Measure Code")</t>
  </si>
  <si>
    <t>=NF(E2262,"Unit of Measure Code")</t>
  </si>
  <si>
    <t>=NF(E2263,"Unit of Measure Code")</t>
  </si>
  <si>
    <t>=NF(E2264,"Unit of Measure Code")</t>
  </si>
  <si>
    <t>=NF(E2265,"Unit of Measure Code")</t>
  </si>
  <si>
    <t>=NF(E2261,"Remaining Quantity")</t>
  </si>
  <si>
    <t>=NF(E2262,"Remaining Quantity")</t>
  </si>
  <si>
    <t>=NF(E2263,"Remaining Quantity")</t>
  </si>
  <si>
    <t>=NF(E2264,"Remaining Quantity")</t>
  </si>
  <si>
    <t>=NF(E2265,"Remaining Quantity")</t>
  </si>
  <si>
    <t>=NF(E2237,"Item No.")</t>
  </si>
  <si>
    <t>=NF(E2238,"Item No.")</t>
  </si>
  <si>
    <t>=NF(E2239,"Item No.")</t>
  </si>
  <si>
    <t>=NF(E2240,"Item No.")</t>
  </si>
  <si>
    <t>=NF(E2241,"Item No.")</t>
  </si>
  <si>
    <t>=NF(E2242,"Item No.")</t>
  </si>
  <si>
    <t>=NF(E2237,"Description")</t>
  </si>
  <si>
    <t>=NF(E2238,"Description")</t>
  </si>
  <si>
    <t>=NF(E2239,"Description")</t>
  </si>
  <si>
    <t>=NF(E2240,"Description")</t>
  </si>
  <si>
    <t>=NF(E2241,"Description")</t>
  </si>
  <si>
    <t>=NF(E2242,"Description")</t>
  </si>
  <si>
    <t>=NF(E2237,"Quantity")</t>
  </si>
  <si>
    <t>=NF(E2238,"Quantity")</t>
  </si>
  <si>
    <t>=NF(E2239,"Quantity")</t>
  </si>
  <si>
    <t>=NF(E2240,"Quantity")</t>
  </si>
  <si>
    <t>=NF(E2241,"Quantity")</t>
  </si>
  <si>
    <t>=NF(E2242,"Quantity")</t>
  </si>
  <si>
    <t>=NF(E2237,"Unit of Measure Code")</t>
  </si>
  <si>
    <t>=NF(E2238,"Unit of Measure Code")</t>
  </si>
  <si>
    <t>=NF(E2239,"Unit of Measure Code")</t>
  </si>
  <si>
    <t>=NF(E2240,"Unit of Measure Code")</t>
  </si>
  <si>
    <t>=NF(E2241,"Unit of Measure Code")</t>
  </si>
  <si>
    <t>=NF(E2242,"Unit of Measure Code")</t>
  </si>
  <si>
    <t>=NF(E2237,"Remaining Quantity")</t>
  </si>
  <si>
    <t>=NF(E2238,"Remaining Quantity")</t>
  </si>
  <si>
    <t>=NF(E2239,"Remaining Quantity")</t>
  </si>
  <si>
    <t>=NF(E2240,"Remaining Quantity")</t>
  </si>
  <si>
    <t>=NF(E2241,"Remaining Quantity")</t>
  </si>
  <si>
    <t>=NF(E2242,"Remaining Quantity")</t>
  </si>
  <si>
    <t>=NF(E2250,"Item No.")</t>
  </si>
  <si>
    <t>=NF(E2251,"Item No.")</t>
  </si>
  <si>
    <t>=NF(E2252,"Item No.")</t>
  </si>
  <si>
    <t>=NF(E2250,"Description")</t>
  </si>
  <si>
    <t>=NF(E2251,"Description")</t>
  </si>
  <si>
    <t>=NF(E2252,"Description")</t>
  </si>
  <si>
    <t>=NF(E2250,"Quantity")</t>
  </si>
  <si>
    <t>=NF(E2251,"Quantity")</t>
  </si>
  <si>
    <t>=NF(E2252,"Quantity")</t>
  </si>
  <si>
    <t>=NF(E2250,"Unit of Measure Code")</t>
  </si>
  <si>
    <t>=NF(E2251,"Unit of Measure Code")</t>
  </si>
  <si>
    <t>=NF(E2252,"Unit of Measure Code")</t>
  </si>
  <si>
    <t>=NF(E2250,"Remaining Quantity")</t>
  </si>
  <si>
    <t>=NF(E2251,"Remaining Quantity")</t>
  </si>
  <si>
    <t>=NF(E2252,"Remaining Quantity")</t>
  </si>
  <si>
    <t>=NF(E2245,"Item No.")</t>
  </si>
  <si>
    <t>=NF(E2246,"Item No.")</t>
  </si>
  <si>
    <t>=NF(E2247,"Item No.")</t>
  </si>
  <si>
    <t>=NF(E2245,"Description")</t>
  </si>
  <si>
    <t>=NF(E2246,"Description")</t>
  </si>
  <si>
    <t>=NF(E2247,"Description")</t>
  </si>
  <si>
    <t>=NF(E2245,"Quantity")</t>
  </si>
  <si>
    <t>=NF(E2246,"Quantity")</t>
  </si>
  <si>
    <t>=NF(E2247,"Quantity")</t>
  </si>
  <si>
    <t>=NF(E2245,"Unit of Measure Code")</t>
  </si>
  <si>
    <t>=NF(E2246,"Unit of Measure Code")</t>
  </si>
  <si>
    <t>=NF(E2247,"Unit of Measure Code")</t>
  </si>
  <si>
    <t>=NF(E2245,"Remaining Quantity")</t>
  </si>
  <si>
    <t>=NF(E2246,"Remaining Quantity")</t>
  </si>
  <si>
    <t>=NF(E2247,"Remaining Quantity")</t>
  </si>
  <si>
    <t>=NF(E2229,"Item No.")</t>
  </si>
  <si>
    <t>=NF(E2230,"Item No.")</t>
  </si>
  <si>
    <t>=NF(E2231,"Item No.")</t>
  </si>
  <si>
    <t>=NF(E2232,"Item No.")</t>
  </si>
  <si>
    <t>=NF(E2233,"Item No.")</t>
  </si>
  <si>
    <t>=NF(E2229,"Description")</t>
  </si>
  <si>
    <t>=NF(E2230,"Description")</t>
  </si>
  <si>
    <t>=NF(E2231,"Description")</t>
  </si>
  <si>
    <t>=NF(E2232,"Description")</t>
  </si>
  <si>
    <t>=NF(E2233,"Description")</t>
  </si>
  <si>
    <t>=NF(E2229,"Quantity")</t>
  </si>
  <si>
    <t>=NF(E2230,"Quantity")</t>
  </si>
  <si>
    <t>=NF(E2231,"Quantity")</t>
  </si>
  <si>
    <t>=NF(E2232,"Quantity")</t>
  </si>
  <si>
    <t>=NF(E2233,"Quantity")</t>
  </si>
  <si>
    <t>=NF(E2229,"Unit of Measure Code")</t>
  </si>
  <si>
    <t>=NF(E2230,"Unit of Measure Code")</t>
  </si>
  <si>
    <t>=NF(E2231,"Unit of Measure Code")</t>
  </si>
  <si>
    <t>=NF(E2232,"Unit of Measure Code")</t>
  </si>
  <si>
    <t>=NF(E2233,"Unit of Measure Code")</t>
  </si>
  <si>
    <t>=NF(E2229,"Remaining Quantity")</t>
  </si>
  <si>
    <t>=NF(E2230,"Remaining Quantity")</t>
  </si>
  <si>
    <t>=NF(E2231,"Remaining Quantity")</t>
  </si>
  <si>
    <t>=NF(E2232,"Remaining Quantity")</t>
  </si>
  <si>
    <t>=NF(E2233,"Remaining Quantity")</t>
  </si>
  <si>
    <t>=NF(E2220,"Item No.")</t>
  </si>
  <si>
    <t>=NF(E2221,"Item No.")</t>
  </si>
  <si>
    <t>=NF(E2222,"Item No.")</t>
  </si>
  <si>
    <t>=NF(E2223,"Item No.")</t>
  </si>
  <si>
    <t>=NF(E2224,"Item No.")</t>
  </si>
  <si>
    <t>=NF(E2225,"Item No.")</t>
  </si>
  <si>
    <t>=NF(E2220,"Description")</t>
  </si>
  <si>
    <t>=NF(E2221,"Description")</t>
  </si>
  <si>
    <t>=NF(E2222,"Description")</t>
  </si>
  <si>
    <t>=NF(E2223,"Description")</t>
  </si>
  <si>
    <t>=NF(E2224,"Description")</t>
  </si>
  <si>
    <t>=NF(E2225,"Description")</t>
  </si>
  <si>
    <t>=NF(E2220,"Quantity")</t>
  </si>
  <si>
    <t>=NF(E2221,"Quantity")</t>
  </si>
  <si>
    <t>=NF(E2222,"Quantity")</t>
  </si>
  <si>
    <t>=NF(E2223,"Quantity")</t>
  </si>
  <si>
    <t>=NF(E2224,"Quantity")</t>
  </si>
  <si>
    <t>=NF(E2225,"Quantity")</t>
  </si>
  <si>
    <t>=NF(E2220,"Unit of Measure Code")</t>
  </si>
  <si>
    <t>=NF(E2221,"Unit of Measure Code")</t>
  </si>
  <si>
    <t>=NF(E2222,"Unit of Measure Code")</t>
  </si>
  <si>
    <t>=NF(E2223,"Unit of Measure Code")</t>
  </si>
  <si>
    <t>=NF(E2224,"Unit of Measure Code")</t>
  </si>
  <si>
    <t>=NF(E2225,"Unit of Measure Code")</t>
  </si>
  <si>
    <t>=NF(E2220,"Remaining Quantity")</t>
  </si>
  <si>
    <t>=NF(E2221,"Remaining Quantity")</t>
  </si>
  <si>
    <t>=NF(E2222,"Remaining Quantity")</t>
  </si>
  <si>
    <t>=NF(E2223,"Remaining Quantity")</t>
  </si>
  <si>
    <t>=NF(E2224,"Remaining Quantity")</t>
  </si>
  <si>
    <t>=NF(E2225,"Remaining Quantity")</t>
  </si>
  <si>
    <t>=NF(E2191,"Item No.")</t>
  </si>
  <si>
    <t>=NF(E2192,"Item No.")</t>
  </si>
  <si>
    <t>=NF(E2193,"Item No.")</t>
  </si>
  <si>
    <t>=NF(E2194,"Item No.")</t>
  </si>
  <si>
    <t>=NF(E2195,"Item No.")</t>
  </si>
  <si>
    <t>=NF(E2191,"Description")</t>
  </si>
  <si>
    <t>=NF(E2192,"Description")</t>
  </si>
  <si>
    <t>=NF(E2193,"Description")</t>
  </si>
  <si>
    <t>=NF(E2194,"Description")</t>
  </si>
  <si>
    <t>=NF(E2195,"Description")</t>
  </si>
  <si>
    <t>=NF(E2191,"Quantity")</t>
  </si>
  <si>
    <t>=NF(E2192,"Quantity")</t>
  </si>
  <si>
    <t>=NF(E2193,"Quantity")</t>
  </si>
  <si>
    <t>=NF(E2194,"Quantity")</t>
  </si>
  <si>
    <t>=NF(E2195,"Quantity")</t>
  </si>
  <si>
    <t>=NF(E2191,"Unit of Measure Code")</t>
  </si>
  <si>
    <t>=NF(E2192,"Unit of Measure Code")</t>
  </si>
  <si>
    <t>=NF(E2193,"Unit of Measure Code")</t>
  </si>
  <si>
    <t>=NF(E2194,"Unit of Measure Code")</t>
  </si>
  <si>
    <t>=NF(E2195,"Unit of Measure Code")</t>
  </si>
  <si>
    <t>=NF(E2191,"Remaining Quantity")</t>
  </si>
  <si>
    <t>=NF(E2192,"Remaining Quantity")</t>
  </si>
  <si>
    <t>=NF(E2193,"Remaining Quantity")</t>
  </si>
  <si>
    <t>=NF(E2194,"Remaining Quantity")</t>
  </si>
  <si>
    <t>=NF(E2195,"Remaining Quantity")</t>
  </si>
  <si>
    <t>=NF(E2211,"Item No.")</t>
  </si>
  <si>
    <t>=NF(E2212,"Item No.")</t>
  </si>
  <si>
    <t>=NF(E2213,"Item No.")</t>
  </si>
  <si>
    <t>=NF(E2214,"Item No.")</t>
  </si>
  <si>
    <t>=NF(E2215,"Item No.")</t>
  </si>
  <si>
    <t>=NF(E2216,"Item No.")</t>
  </si>
  <si>
    <t>=NF(E2211,"Description")</t>
  </si>
  <si>
    <t>=NF(E2212,"Description")</t>
  </si>
  <si>
    <t>=NF(E2213,"Description")</t>
  </si>
  <si>
    <t>=NF(E2214,"Description")</t>
  </si>
  <si>
    <t>=NF(E2215,"Description")</t>
  </si>
  <si>
    <t>=NF(E2216,"Description")</t>
  </si>
  <si>
    <t>=NF(E2211,"Quantity")</t>
  </si>
  <si>
    <t>=NF(E2212,"Quantity")</t>
  </si>
  <si>
    <t>=NF(E2213,"Quantity")</t>
  </si>
  <si>
    <t>=NF(E2214,"Quantity")</t>
  </si>
  <si>
    <t>=NF(E2215,"Quantity")</t>
  </si>
  <si>
    <t>=NF(E2216,"Quantity")</t>
  </si>
  <si>
    <t>=NF(E2211,"Unit of Measure Code")</t>
  </si>
  <si>
    <t>=NF(E2212,"Unit of Measure Code")</t>
  </si>
  <si>
    <t>=NF(E2213,"Unit of Measure Code")</t>
  </si>
  <si>
    <t>=NF(E2214,"Unit of Measure Code")</t>
  </si>
  <si>
    <t>=NF(E2215,"Unit of Measure Code")</t>
  </si>
  <si>
    <t>=NF(E2216,"Unit of Measure Code")</t>
  </si>
  <si>
    <t>=NF(E2211,"Remaining Quantity")</t>
  </si>
  <si>
    <t>=NF(E2212,"Remaining Quantity")</t>
  </si>
  <si>
    <t>=NF(E2213,"Remaining Quantity")</t>
  </si>
  <si>
    <t>=NF(E2214,"Remaining Quantity")</t>
  </si>
  <si>
    <t>=NF(E2215,"Remaining Quantity")</t>
  </si>
  <si>
    <t>=NF(E2216,"Remaining Quantity")</t>
  </si>
  <si>
    <t>=NF(E2206,"Item No.")</t>
  </si>
  <si>
    <t>=NF(E2207,"Item No.")</t>
  </si>
  <si>
    <t>=NF(E2208,"Item No.")</t>
  </si>
  <si>
    <t>=NF(E2206,"Description")</t>
  </si>
  <si>
    <t>=NF(E2207,"Description")</t>
  </si>
  <si>
    <t>=NF(E2208,"Description")</t>
  </si>
  <si>
    <t>=NF(E2206,"Quantity")</t>
  </si>
  <si>
    <t>=NF(E2207,"Quantity")</t>
  </si>
  <si>
    <t>=NF(E2208,"Quantity")</t>
  </si>
  <si>
    <t>=NF(E2206,"Unit of Measure Code")</t>
  </si>
  <si>
    <t>=NF(E2207,"Unit of Measure Code")</t>
  </si>
  <si>
    <t>=NF(E2208,"Unit of Measure Code")</t>
  </si>
  <si>
    <t>=NF(E2206,"Remaining Quantity")</t>
  </si>
  <si>
    <t>=NF(E2207,"Remaining Quantity")</t>
  </si>
  <si>
    <t>=NF(E2208,"Remaining Quantity")</t>
  </si>
  <si>
    <t>=NF(E2198,"Item No.")</t>
  </si>
  <si>
    <t>=NF(E2199,"Item No.")</t>
  </si>
  <si>
    <t>=NF(E2200,"Item No.")</t>
  </si>
  <si>
    <t>=NF(E2201,"Item No.")</t>
  </si>
  <si>
    <t>=NF(E2202,"Item No.")</t>
  </si>
  <si>
    <t>=NF(E2203,"Item No.")</t>
  </si>
  <si>
    <t>=NF(E2198,"Description")</t>
  </si>
  <si>
    <t>=NF(E2199,"Description")</t>
  </si>
  <si>
    <t>=NF(E2200,"Description")</t>
  </si>
  <si>
    <t>=NF(E2201,"Description")</t>
  </si>
  <si>
    <t>=NF(E2202,"Description")</t>
  </si>
  <si>
    <t>=NF(E2203,"Description")</t>
  </si>
  <si>
    <t>=NF(E2198,"Quantity")</t>
  </si>
  <si>
    <t>=NF(E2199,"Quantity")</t>
  </si>
  <si>
    <t>=NF(E2200,"Quantity")</t>
  </si>
  <si>
    <t>=NF(E2201,"Quantity")</t>
  </si>
  <si>
    <t>=NF(E2202,"Quantity")</t>
  </si>
  <si>
    <t>=NF(E2203,"Quantity")</t>
  </si>
  <si>
    <t>=NF(E2198,"Unit of Measure Code")</t>
  </si>
  <si>
    <t>=NF(E2199,"Unit of Measure Code")</t>
  </si>
  <si>
    <t>=NF(E2200,"Unit of Measure Code")</t>
  </si>
  <si>
    <t>=NF(E2201,"Unit of Measure Code")</t>
  </si>
  <si>
    <t>=NF(E2202,"Unit of Measure Code")</t>
  </si>
  <si>
    <t>=NF(E2203,"Unit of Measure Code")</t>
  </si>
  <si>
    <t>=NF(E2198,"Remaining Quantity")</t>
  </si>
  <si>
    <t>=NF(E2199,"Remaining Quantity")</t>
  </si>
  <si>
    <t>=NF(E2200,"Remaining Quantity")</t>
  </si>
  <si>
    <t>=NF(E2201,"Remaining Quantity")</t>
  </si>
  <si>
    <t>=NF(E2202,"Remaining Quantity")</t>
  </si>
  <si>
    <t>=NF(E2203,"Remaining Quantity")</t>
  </si>
  <si>
    <t>=NF(E2171,"Item No.")</t>
  </si>
  <si>
    <t>=NF(E2172,"Item No.")</t>
  </si>
  <si>
    <t>=NF(E2173,"Item No.")</t>
  </si>
  <si>
    <t>=NF(E2171,"Description")</t>
  </si>
  <si>
    <t>=NF(E2172,"Description")</t>
  </si>
  <si>
    <t>=NF(E2173,"Description")</t>
  </si>
  <si>
    <t>=NF(E2171,"Quantity")</t>
  </si>
  <si>
    <t>=NF(E2172,"Quantity")</t>
  </si>
  <si>
    <t>=NF(E2173,"Quantity")</t>
  </si>
  <si>
    <t>=NF(E2171,"Unit of Measure Code")</t>
  </si>
  <si>
    <t>=NF(E2172,"Unit of Measure Code")</t>
  </si>
  <si>
    <t>=NF(E2173,"Unit of Measure Code")</t>
  </si>
  <si>
    <t>=NF(E2171,"Remaining Quantity")</t>
  </si>
  <si>
    <t>=NF(E2172,"Remaining Quantity")</t>
  </si>
  <si>
    <t>=NF(E2173,"Remaining Quantity")</t>
  </si>
  <si>
    <t>=NF(E2183,"Item No.")</t>
  </si>
  <si>
    <t>=NF(E2184,"Item No.")</t>
  </si>
  <si>
    <t>=NF(E2185,"Item No.")</t>
  </si>
  <si>
    <t>=NF(E2186,"Item No.")</t>
  </si>
  <si>
    <t>=NF(E2187,"Item No.")</t>
  </si>
  <si>
    <t>=NF(E2183,"Description")</t>
  </si>
  <si>
    <t>=NF(E2184,"Description")</t>
  </si>
  <si>
    <t>=NF(E2185,"Description")</t>
  </si>
  <si>
    <t>=NF(E2186,"Description")</t>
  </si>
  <si>
    <t>=NF(E2187,"Description")</t>
  </si>
  <si>
    <t>=NF(E2183,"Quantity")</t>
  </si>
  <si>
    <t>=NF(E2184,"Quantity")</t>
  </si>
  <si>
    <t>=NF(E2185,"Quantity")</t>
  </si>
  <si>
    <t>=NF(E2186,"Quantity")</t>
  </si>
  <si>
    <t>=NF(E2187,"Quantity")</t>
  </si>
  <si>
    <t>=NF(E2183,"Unit of Measure Code")</t>
  </si>
  <si>
    <t>=NF(E2184,"Unit of Measure Code")</t>
  </si>
  <si>
    <t>=NF(E2185,"Unit of Measure Code")</t>
  </si>
  <si>
    <t>=NF(E2186,"Unit of Measure Code")</t>
  </si>
  <si>
    <t>=NF(E2187,"Unit of Measure Code")</t>
  </si>
  <si>
    <t>=NF(E2183,"Remaining Quantity")</t>
  </si>
  <si>
    <t>=NF(E2184,"Remaining Quantity")</t>
  </si>
  <si>
    <t>=NF(E2185,"Remaining Quantity")</t>
  </si>
  <si>
    <t>=NF(E2186,"Remaining Quantity")</t>
  </si>
  <si>
    <t>=NF(E2187,"Remaining Quantity")</t>
  </si>
  <si>
    <t>=NF(E2176,"Item No.")</t>
  </si>
  <si>
    <t>=NF(E2177,"Item No.")</t>
  </si>
  <si>
    <t>=NF(E2178,"Item No.")</t>
  </si>
  <si>
    <t>=NF(E2179,"Item No.")</t>
  </si>
  <si>
    <t>=NF(E2180,"Item No.")</t>
  </si>
  <si>
    <t>=NF(E2176,"Description")</t>
  </si>
  <si>
    <t>=NF(E2177,"Description")</t>
  </si>
  <si>
    <t>=NF(E2178,"Description")</t>
  </si>
  <si>
    <t>=NF(E2179,"Description")</t>
  </si>
  <si>
    <t>=NF(E2180,"Description")</t>
  </si>
  <si>
    <t>=NF(E2176,"Quantity")</t>
  </si>
  <si>
    <t>=NF(E2177,"Quantity")</t>
  </si>
  <si>
    <t>=NF(E2178,"Quantity")</t>
  </si>
  <si>
    <t>=NF(E2179,"Quantity")</t>
  </si>
  <si>
    <t>=NF(E2180,"Quantity")</t>
  </si>
  <si>
    <t>=NF(E2176,"Unit of Measure Code")</t>
  </si>
  <si>
    <t>=NF(E2177,"Unit of Measure Code")</t>
  </si>
  <si>
    <t>=NF(E2178,"Unit of Measure Code")</t>
  </si>
  <si>
    <t>=NF(E2179,"Unit of Measure Code")</t>
  </si>
  <si>
    <t>=NF(E2180,"Unit of Measure Code")</t>
  </si>
  <si>
    <t>=NF(E2176,"Remaining Quantity")</t>
  </si>
  <si>
    <t>=NF(E2177,"Remaining Quantity")</t>
  </si>
  <si>
    <t>=NF(E2178,"Remaining Quantity")</t>
  </si>
  <si>
    <t>=NF(E2179,"Remaining Quantity")</t>
  </si>
  <si>
    <t>=NF(E2180,"Remaining Quantity")</t>
  </si>
  <si>
    <t>=NF(E2135,"Item No.")</t>
  </si>
  <si>
    <t>=NF(E2136,"Item No.")</t>
  </si>
  <si>
    <t>=NF(E2137,"Item No.")</t>
  </si>
  <si>
    <t>=NF(E2138,"Item No.")</t>
  </si>
  <si>
    <t>=NF(E2139,"Item No.")</t>
  </si>
  <si>
    <t>=NF(E2140,"Item No.")</t>
  </si>
  <si>
    <t>=NF(E2135,"Description")</t>
  </si>
  <si>
    <t>=NF(E2136,"Description")</t>
  </si>
  <si>
    <t>=NF(E2137,"Description")</t>
  </si>
  <si>
    <t>=NF(E2138,"Description")</t>
  </si>
  <si>
    <t>=NF(E2139,"Description")</t>
  </si>
  <si>
    <t>=NF(E2140,"Description")</t>
  </si>
  <si>
    <t>=NF(E2135,"Quantity")</t>
  </si>
  <si>
    <t>=NF(E2136,"Quantity")</t>
  </si>
  <si>
    <t>=NF(E2137,"Quantity")</t>
  </si>
  <si>
    <t>=NF(E2138,"Quantity")</t>
  </si>
  <si>
    <t>=NF(E2139,"Quantity")</t>
  </si>
  <si>
    <t>=NF(E2140,"Quantity")</t>
  </si>
  <si>
    <t>=NF(E2135,"Unit of Measure Code")</t>
  </si>
  <si>
    <t>=NF(E2136,"Unit of Measure Code")</t>
  </si>
  <si>
    <t>=NF(E2137,"Unit of Measure Code")</t>
  </si>
  <si>
    <t>=NF(E2138,"Unit of Measure Code")</t>
  </si>
  <si>
    <t>=NF(E2139,"Unit of Measure Code")</t>
  </si>
  <si>
    <t>=NF(E2140,"Unit of Measure Code")</t>
  </si>
  <si>
    <t>=NF(E2135,"Remaining Quantity")</t>
  </si>
  <si>
    <t>=NF(E2136,"Remaining Quantity")</t>
  </si>
  <si>
    <t>=NF(E2137,"Remaining Quantity")</t>
  </si>
  <si>
    <t>=NF(E2138,"Remaining Quantity")</t>
  </si>
  <si>
    <t>=NF(E2139,"Remaining Quantity")</t>
  </si>
  <si>
    <t>=NF(E2140,"Remaining Quantity")</t>
  </si>
  <si>
    <t>=NF(E2165,"Item No.")</t>
  </si>
  <si>
    <t>=NF(E2166,"Item No.")</t>
  </si>
  <si>
    <t>=NF(E2167,"Item No.")</t>
  </si>
  <si>
    <t>=NF(E2165,"Description")</t>
  </si>
  <si>
    <t>=NF(E2166,"Description")</t>
  </si>
  <si>
    <t>=NF(E2167,"Description")</t>
  </si>
  <si>
    <t>=NF(E2165,"Quantity")</t>
  </si>
  <si>
    <t>=NF(E2166,"Quantity")</t>
  </si>
  <si>
    <t>=NF(E2167,"Quantity")</t>
  </si>
  <si>
    <t>=NF(E2165,"Unit of Measure Code")</t>
  </si>
  <si>
    <t>=NF(E2166,"Unit of Measure Code")</t>
  </si>
  <si>
    <t>=NF(E2167,"Unit of Measure Code")</t>
  </si>
  <si>
    <t>=NF(E2165,"Remaining Quantity")</t>
  </si>
  <si>
    <t>=NF(E2166,"Remaining Quantity")</t>
  </si>
  <si>
    <t>=NF(E2167,"Remaining Quantity")</t>
  </si>
  <si>
    <t>=NF(E2158,"Item No.")</t>
  </si>
  <si>
    <t>=NF(E2159,"Item No.")</t>
  </si>
  <si>
    <t>=NF(E2160,"Item No.")</t>
  </si>
  <si>
    <t>=NF(E2161,"Item No.")</t>
  </si>
  <si>
    <t>=NF(E2162,"Item No.")</t>
  </si>
  <si>
    <t>=NF(E2158,"Description")</t>
  </si>
  <si>
    <t>=NF(E2159,"Description")</t>
  </si>
  <si>
    <t>=NF(E2160,"Description")</t>
  </si>
  <si>
    <t>=NF(E2161,"Description")</t>
  </si>
  <si>
    <t>=NF(E2162,"Description")</t>
  </si>
  <si>
    <t>=NF(E2158,"Quantity")</t>
  </si>
  <si>
    <t>=NF(E2159,"Quantity")</t>
  </si>
  <si>
    <t>=NF(E2160,"Quantity")</t>
  </si>
  <si>
    <t>=NF(E2161,"Quantity")</t>
  </si>
  <si>
    <t>=NF(E2162,"Quantity")</t>
  </si>
  <si>
    <t>=NF(E2158,"Unit of Measure Code")</t>
  </si>
  <si>
    <t>=NF(E2159,"Unit of Measure Code")</t>
  </si>
  <si>
    <t>=NF(E2160,"Unit of Measure Code")</t>
  </si>
  <si>
    <t>=NF(E2161,"Unit of Measure Code")</t>
  </si>
  <si>
    <t>=NF(E2162,"Unit of Measure Code")</t>
  </si>
  <si>
    <t>=NF(E2158,"Remaining Quantity")</t>
  </si>
  <si>
    <t>=NF(E2159,"Remaining Quantity")</t>
  </si>
  <si>
    <t>=NF(E2160,"Remaining Quantity")</t>
  </si>
  <si>
    <t>=NF(E2161,"Remaining Quantity")</t>
  </si>
  <si>
    <t>=NF(E2162,"Remaining Quantity")</t>
  </si>
  <si>
    <t>=NF(E2151,"Item No.")</t>
  </si>
  <si>
    <t>=NF(E2152,"Item No.")</t>
  </si>
  <si>
    <t>=NF(E2153,"Item No.")</t>
  </si>
  <si>
    <t>=NF(E2154,"Item No.")</t>
  </si>
  <si>
    <t>=NF(E2155,"Item No.")</t>
  </si>
  <si>
    <t>=NF(E2151,"Description")</t>
  </si>
  <si>
    <t>=NF(E2152,"Description")</t>
  </si>
  <si>
    <t>=NF(E2153,"Description")</t>
  </si>
  <si>
    <t>=NF(E2154,"Description")</t>
  </si>
  <si>
    <t>=NF(E2155,"Description")</t>
  </si>
  <si>
    <t>=NF(E2151,"Quantity")</t>
  </si>
  <si>
    <t>=NF(E2152,"Quantity")</t>
  </si>
  <si>
    <t>=NF(E2153,"Quantity")</t>
  </si>
  <si>
    <t>=NF(E2154,"Quantity")</t>
  </si>
  <si>
    <t>=NF(E2155,"Quantity")</t>
  </si>
  <si>
    <t>=NF(E2151,"Unit of Measure Code")</t>
  </si>
  <si>
    <t>=NF(E2152,"Unit of Measure Code")</t>
  </si>
  <si>
    <t>=NF(E2153,"Unit of Measure Code")</t>
  </si>
  <si>
    <t>=NF(E2154,"Unit of Measure Code")</t>
  </si>
  <si>
    <t>=NF(E2155,"Unit of Measure Code")</t>
  </si>
  <si>
    <t>=NF(E2151,"Remaining Quantity")</t>
  </si>
  <si>
    <t>=NF(E2152,"Remaining Quantity")</t>
  </si>
  <si>
    <t>=NF(E2153,"Remaining Quantity")</t>
  </si>
  <si>
    <t>=NF(E2154,"Remaining Quantity")</t>
  </si>
  <si>
    <t>=NF(E2155,"Remaining Quantity")</t>
  </si>
  <si>
    <t>=NF(E2143,"Item No.")</t>
  </si>
  <si>
    <t>=NF(E2144,"Item No.")</t>
  </si>
  <si>
    <t>=NF(E2145,"Item No.")</t>
  </si>
  <si>
    <t>=NF(E2146,"Item No.")</t>
  </si>
  <si>
    <t>=NF(E2147,"Item No.")</t>
  </si>
  <si>
    <t>=NF(E2148,"Item No.")</t>
  </si>
  <si>
    <t>=NF(E2143,"Description")</t>
  </si>
  <si>
    <t>=NF(E2144,"Description")</t>
  </si>
  <si>
    <t>=NF(E2145,"Description")</t>
  </si>
  <si>
    <t>=NF(E2146,"Description")</t>
  </si>
  <si>
    <t>=NF(E2147,"Description")</t>
  </si>
  <si>
    <t>=NF(E2148,"Description")</t>
  </si>
  <si>
    <t>=NF(E2143,"Quantity")</t>
  </si>
  <si>
    <t>=NF(E2144,"Quantity")</t>
  </si>
  <si>
    <t>=NF(E2145,"Quantity")</t>
  </si>
  <si>
    <t>=NF(E2146,"Quantity")</t>
  </si>
  <si>
    <t>=NF(E2147,"Quantity")</t>
  </si>
  <si>
    <t>=NF(E2148,"Quantity")</t>
  </si>
  <si>
    <t>=NF(E2143,"Unit of Measure Code")</t>
  </si>
  <si>
    <t>=NF(E2144,"Unit of Measure Code")</t>
  </si>
  <si>
    <t>=NF(E2145,"Unit of Measure Code")</t>
  </si>
  <si>
    <t>=NF(E2146,"Unit of Measure Code")</t>
  </si>
  <si>
    <t>=NF(E2147,"Unit of Measure Code")</t>
  </si>
  <si>
    <t>=NF(E2148,"Unit of Measure Code")</t>
  </si>
  <si>
    <t>=NF(E2143,"Remaining Quantity")</t>
  </si>
  <si>
    <t>=NF(E2144,"Remaining Quantity")</t>
  </si>
  <si>
    <t>=NF(E2145,"Remaining Quantity")</t>
  </si>
  <si>
    <t>=NF(E2146,"Remaining Quantity")</t>
  </si>
  <si>
    <t>=NF(E2147,"Remaining Quantity")</t>
  </si>
  <si>
    <t>=NF(E2148,"Remaining Quantity")</t>
  </si>
  <si>
    <t>=NF(E2115,"Item No.")</t>
  </si>
  <si>
    <t>=NF(E2116,"Item No.")</t>
  </si>
  <si>
    <t>=NF(E2117,"Item No.")</t>
  </si>
  <si>
    <t>=NF(E2118,"Item No.")</t>
  </si>
  <si>
    <t>=NF(E2119,"Item No.")</t>
  </si>
  <si>
    <t>=NF(E2115,"Description")</t>
  </si>
  <si>
    <t>=NF(E2116,"Description")</t>
  </si>
  <si>
    <t>=NF(E2117,"Description")</t>
  </si>
  <si>
    <t>=NF(E2118,"Description")</t>
  </si>
  <si>
    <t>=NF(E2119,"Description")</t>
  </si>
  <si>
    <t>=NF(E2115,"Quantity")</t>
  </si>
  <si>
    <t>=NF(E2116,"Quantity")</t>
  </si>
  <si>
    <t>=NF(E2117,"Quantity")</t>
  </si>
  <si>
    <t>=NF(E2118,"Quantity")</t>
  </si>
  <si>
    <t>=NF(E2119,"Quantity")</t>
  </si>
  <si>
    <t>=NF(E2115,"Unit of Measure Code")</t>
  </si>
  <si>
    <t>=NF(E2116,"Unit of Measure Code")</t>
  </si>
  <si>
    <t>=NF(E2117,"Unit of Measure Code")</t>
  </si>
  <si>
    <t>=NF(E2118,"Unit of Measure Code")</t>
  </si>
  <si>
    <t>=NF(E2119,"Unit of Measure Code")</t>
  </si>
  <si>
    <t>=NF(E2115,"Remaining Quantity")</t>
  </si>
  <si>
    <t>=NF(E2116,"Remaining Quantity")</t>
  </si>
  <si>
    <t>=NF(E2117,"Remaining Quantity")</t>
  </si>
  <si>
    <t>=NF(E2118,"Remaining Quantity")</t>
  </si>
  <si>
    <t>=NF(E2119,"Remaining Quantity")</t>
  </si>
  <si>
    <t>=NF(E2127,"Item No.")</t>
  </si>
  <si>
    <t>=NF(E2128,"Item No.")</t>
  </si>
  <si>
    <t>=NF(E2129,"Item No.")</t>
  </si>
  <si>
    <t>=NF(E2130,"Item No.")</t>
  </si>
  <si>
    <t>=NF(E2131,"Item No.")</t>
  </si>
  <si>
    <t>=NF(E2127,"Description")</t>
  </si>
  <si>
    <t>=NF(E2128,"Description")</t>
  </si>
  <si>
    <t>=NF(E2129,"Description")</t>
  </si>
  <si>
    <t>=NF(E2130,"Description")</t>
  </si>
  <si>
    <t>=NF(E2131,"Description")</t>
  </si>
  <si>
    <t>=NF(E2127,"Quantity")</t>
  </si>
  <si>
    <t>=NF(E2128,"Quantity")</t>
  </si>
  <si>
    <t>=NF(E2129,"Quantity")</t>
  </si>
  <si>
    <t>=NF(E2130,"Quantity")</t>
  </si>
  <si>
    <t>=NF(E2131,"Quantity")</t>
  </si>
  <si>
    <t>=NF(E2127,"Unit of Measure Code")</t>
  </si>
  <si>
    <t>=NF(E2128,"Unit of Measure Code")</t>
  </si>
  <si>
    <t>=NF(E2129,"Unit of Measure Code")</t>
  </si>
  <si>
    <t>=NF(E2130,"Unit of Measure Code")</t>
  </si>
  <si>
    <t>=NF(E2131,"Unit of Measure Code")</t>
  </si>
  <si>
    <t>=NF(E2127,"Remaining Quantity")</t>
  </si>
  <si>
    <t>=NF(E2128,"Remaining Quantity")</t>
  </si>
  <si>
    <t>=NF(E2129,"Remaining Quantity")</t>
  </si>
  <si>
    <t>=NF(E2130,"Remaining Quantity")</t>
  </si>
  <si>
    <t>=NF(E2131,"Remaining Quantity")</t>
  </si>
  <si>
    <t>=NF(E2122,"Item No.")</t>
  </si>
  <si>
    <t>=NF(E2123,"Item No.")</t>
  </si>
  <si>
    <t>=NF(E2124,"Item No.")</t>
  </si>
  <si>
    <t>=NF(E2122,"Description")</t>
  </si>
  <si>
    <t>=NF(E2123,"Description")</t>
  </si>
  <si>
    <t>=NF(E2124,"Description")</t>
  </si>
  <si>
    <t>=NF(E2122,"Quantity")</t>
  </si>
  <si>
    <t>=NF(E2123,"Quantity")</t>
  </si>
  <si>
    <t>=NF(E2124,"Quantity")</t>
  </si>
  <si>
    <t>=NF(E2122,"Unit of Measure Code")</t>
  </si>
  <si>
    <t>=NF(E2123,"Unit of Measure Code")</t>
  </si>
  <si>
    <t>=NF(E2124,"Unit of Measure Code")</t>
  </si>
  <si>
    <t>=NF(E2122,"Remaining Quantity")</t>
  </si>
  <si>
    <t>=NF(E2123,"Remaining Quantity")</t>
  </si>
  <si>
    <t>=NF(E2124,"Remaining Quantity")</t>
  </si>
  <si>
    <t>=NF(E2095,"Item No.")</t>
  </si>
  <si>
    <t>=NF(E2096,"Item No.")</t>
  </si>
  <si>
    <t>=NF(E2097,"Item No.")</t>
  </si>
  <si>
    <t>=NF(E2095,"Description")</t>
  </si>
  <si>
    <t>=NF(E2096,"Description")</t>
  </si>
  <si>
    <t>=NF(E2097,"Description")</t>
  </si>
  <si>
    <t>=NF(E2095,"Quantity")</t>
  </si>
  <si>
    <t>=NF(E2096,"Quantity")</t>
  </si>
  <si>
    <t>=NF(E2097,"Quantity")</t>
  </si>
  <si>
    <t>=NF(E2095,"Unit of Measure Code")</t>
  </si>
  <si>
    <t>=NF(E2096,"Unit of Measure Code")</t>
  </si>
  <si>
    <t>=NF(E2097,"Unit of Measure Code")</t>
  </si>
  <si>
    <t>=NF(E2095,"Remaining Quantity")</t>
  </si>
  <si>
    <t>=NF(E2096,"Remaining Quantity")</t>
  </si>
  <si>
    <t>=NF(E2097,"Remaining Quantity")</t>
  </si>
  <si>
    <t>=NF(E2107,"Item No.")</t>
  </si>
  <si>
    <t>=NF(E2108,"Item No.")</t>
  </si>
  <si>
    <t>=NF(E2109,"Item No.")</t>
  </si>
  <si>
    <t>=NF(E2110,"Item No.")</t>
  </si>
  <si>
    <t>=NF(E2111,"Item No.")</t>
  </si>
  <si>
    <t>=NF(E2107,"Description")</t>
  </si>
  <si>
    <t>=NF(E2108,"Description")</t>
  </si>
  <si>
    <t>=NF(E2109,"Description")</t>
  </si>
  <si>
    <t>=NF(E2110,"Description")</t>
  </si>
  <si>
    <t>=NF(E2111,"Description")</t>
  </si>
  <si>
    <t>=NF(E2107,"Quantity")</t>
  </si>
  <si>
    <t>=NF(E2108,"Quantity")</t>
  </si>
  <si>
    <t>=NF(E2109,"Quantity")</t>
  </si>
  <si>
    <t>=NF(E2110,"Quantity")</t>
  </si>
  <si>
    <t>=NF(E2111,"Quantity")</t>
  </si>
  <si>
    <t>=NF(E2107,"Unit of Measure Code")</t>
  </si>
  <si>
    <t>=NF(E2108,"Unit of Measure Code")</t>
  </si>
  <si>
    <t>=NF(E2109,"Unit of Measure Code")</t>
  </si>
  <si>
    <t>=NF(E2110,"Unit of Measure Code")</t>
  </si>
  <si>
    <t>=NF(E2111,"Unit of Measure Code")</t>
  </si>
  <si>
    <t>=NF(E2107,"Remaining Quantity")</t>
  </si>
  <si>
    <t>=NF(E2108,"Remaining Quantity")</t>
  </si>
  <si>
    <t>=NF(E2109,"Remaining Quantity")</t>
  </si>
  <si>
    <t>=NF(E2110,"Remaining Quantity")</t>
  </si>
  <si>
    <t>=NF(E2111,"Remaining Quantity")</t>
  </si>
  <si>
    <t>=NF(E2100,"Item No.")</t>
  </si>
  <si>
    <t>=NF(E2101,"Item No.")</t>
  </si>
  <si>
    <t>=NF(E2102,"Item No.")</t>
  </si>
  <si>
    <t>=NF(E2103,"Item No.")</t>
  </si>
  <si>
    <t>=NF(E2104,"Item No.")</t>
  </si>
  <si>
    <t>=NF(E2100,"Description")</t>
  </si>
  <si>
    <t>=NF(E2101,"Description")</t>
  </si>
  <si>
    <t>=NF(E2102,"Description")</t>
  </si>
  <si>
    <t>=NF(E2103,"Description")</t>
  </si>
  <si>
    <t>=NF(E2104,"Description")</t>
  </si>
  <si>
    <t>=NF(E2100,"Quantity")</t>
  </si>
  <si>
    <t>=NF(E2101,"Quantity")</t>
  </si>
  <si>
    <t>=NF(E2102,"Quantity")</t>
  </si>
  <si>
    <t>=NF(E2103,"Quantity")</t>
  </si>
  <si>
    <t>=NF(E2104,"Quantity")</t>
  </si>
  <si>
    <t>=NF(E2100,"Unit of Measure Code")</t>
  </si>
  <si>
    <t>=NF(E2101,"Unit of Measure Code")</t>
  </si>
  <si>
    <t>=NF(E2102,"Unit of Measure Code")</t>
  </si>
  <si>
    <t>=NF(E2103,"Unit of Measure Code")</t>
  </si>
  <si>
    <t>=NF(E2104,"Unit of Measure Code")</t>
  </si>
  <si>
    <t>=NF(E2100,"Remaining Quantity")</t>
  </si>
  <si>
    <t>=NF(E2101,"Remaining Quantity")</t>
  </si>
  <si>
    <t>=NF(E2102,"Remaining Quantity")</t>
  </si>
  <si>
    <t>=NF(E2103,"Remaining Quantity")</t>
  </si>
  <si>
    <t>=NF(E2104,"Remaining Quantity")</t>
  </si>
  <si>
    <t>=NF(E2076,"Item No.")</t>
  </si>
  <si>
    <t>=NF(E2077,"Item No.")</t>
  </si>
  <si>
    <t>=NF(E2078,"Item No.")</t>
  </si>
  <si>
    <t>=NF(E2076,"Description")</t>
  </si>
  <si>
    <t>=NF(E2077,"Description")</t>
  </si>
  <si>
    <t>=NF(E2078,"Description")</t>
  </si>
  <si>
    <t>=NF(E2076,"Quantity")</t>
  </si>
  <si>
    <t>=NF(E2077,"Quantity")</t>
  </si>
  <si>
    <t>=NF(E2078,"Quantity")</t>
  </si>
  <si>
    <t>=NF(E2076,"Unit of Measure Code")</t>
  </si>
  <si>
    <t>=NF(E2077,"Unit of Measure Code")</t>
  </si>
  <si>
    <t>=NF(E2078,"Unit of Measure Code")</t>
  </si>
  <si>
    <t>=NF(E2076,"Remaining Quantity")</t>
  </si>
  <si>
    <t>=NF(E2077,"Remaining Quantity")</t>
  </si>
  <si>
    <t>=NF(E2078,"Remaining Quantity")</t>
  </si>
  <si>
    <t>=NF(E2089,"Item No.")</t>
  </si>
  <si>
    <t>=NF(E2090,"Item No.")</t>
  </si>
  <si>
    <t>=NF(E2091,"Item No.")</t>
  </si>
  <si>
    <t>=NF(E2089,"Description")</t>
  </si>
  <si>
    <t>=NF(E2090,"Description")</t>
  </si>
  <si>
    <t>=NF(E2091,"Description")</t>
  </si>
  <si>
    <t>=NF(E2089,"Quantity")</t>
  </si>
  <si>
    <t>=NF(E2090,"Quantity")</t>
  </si>
  <si>
    <t>=NF(E2091,"Quantity")</t>
  </si>
  <si>
    <t>=NF(E2089,"Unit of Measure Code")</t>
  </si>
  <si>
    <t>=NF(E2090,"Unit of Measure Code")</t>
  </si>
  <si>
    <t>=NF(E2091,"Unit of Measure Code")</t>
  </si>
  <si>
    <t>=NF(E2089,"Remaining Quantity")</t>
  </si>
  <si>
    <t>=NF(E2090,"Remaining Quantity")</t>
  </si>
  <si>
    <t>=NF(E2091,"Remaining Quantity")</t>
  </si>
  <si>
    <t>=NF(E2081,"Item No.")</t>
  </si>
  <si>
    <t>=NF(E2082,"Item No.")</t>
  </si>
  <si>
    <t>=NF(E2083,"Item No.")</t>
  </si>
  <si>
    <t>=NF(E2084,"Item No.")</t>
  </si>
  <si>
    <t>=NF(E2085,"Item No.")</t>
  </si>
  <si>
    <t>=NF(E2086,"Item No.")</t>
  </si>
  <si>
    <t>=NF(E2081,"Description")</t>
  </si>
  <si>
    <t>=NF(E2082,"Description")</t>
  </si>
  <si>
    <t>=NF(E2083,"Description")</t>
  </si>
  <si>
    <t>=NF(E2084,"Description")</t>
  </si>
  <si>
    <t>=NF(E2085,"Description")</t>
  </si>
  <si>
    <t>=NF(E2086,"Description")</t>
  </si>
  <si>
    <t>=NF(E2081,"Quantity")</t>
  </si>
  <si>
    <t>=NF(E2082,"Quantity")</t>
  </si>
  <si>
    <t>=NF(E2083,"Quantity")</t>
  </si>
  <si>
    <t>=NF(E2084,"Quantity")</t>
  </si>
  <si>
    <t>=NF(E2085,"Quantity")</t>
  </si>
  <si>
    <t>=NF(E2086,"Quantity")</t>
  </si>
  <si>
    <t>=NF(E2081,"Unit of Measure Code")</t>
  </si>
  <si>
    <t>=NF(E2082,"Unit of Measure Code")</t>
  </si>
  <si>
    <t>=NF(E2083,"Unit of Measure Code")</t>
  </si>
  <si>
    <t>=NF(E2084,"Unit of Measure Code")</t>
  </si>
  <si>
    <t>=NF(E2085,"Unit of Measure Code")</t>
  </si>
  <si>
    <t>=NF(E2086,"Unit of Measure Code")</t>
  </si>
  <si>
    <t>=NF(E2081,"Remaining Quantity")</t>
  </si>
  <si>
    <t>=NF(E2082,"Remaining Quantity")</t>
  </si>
  <si>
    <t>=NF(E2083,"Remaining Quantity")</t>
  </si>
  <si>
    <t>=NF(E2084,"Remaining Quantity")</t>
  </si>
  <si>
    <t>=NF(E2085,"Remaining Quantity")</t>
  </si>
  <si>
    <t>=NF(E2086,"Remaining Quantity")</t>
  </si>
  <si>
    <t>=NF(E2062,"Item No.")</t>
  </si>
  <si>
    <t>=NF(E2063,"Item No.")</t>
  </si>
  <si>
    <t>=NF(E2064,"Item No.")</t>
  </si>
  <si>
    <t>=NF(E2065,"Item No.")</t>
  </si>
  <si>
    <t>=NF(E2066,"Item No.")</t>
  </si>
  <si>
    <t>=NF(E2067,"Item No.")</t>
  </si>
  <si>
    <t>=NF(E2062,"Description")</t>
  </si>
  <si>
    <t>=NF(E2063,"Description")</t>
  </si>
  <si>
    <t>=NF(E2064,"Description")</t>
  </si>
  <si>
    <t>=NF(E2065,"Description")</t>
  </si>
  <si>
    <t>=NF(E2066,"Description")</t>
  </si>
  <si>
    <t>=NF(E2067,"Description")</t>
  </si>
  <si>
    <t>=NF(E2062,"Quantity")</t>
  </si>
  <si>
    <t>=NF(E2063,"Quantity")</t>
  </si>
  <si>
    <t>=NF(E2064,"Quantity")</t>
  </si>
  <si>
    <t>=NF(E2065,"Quantity")</t>
  </si>
  <si>
    <t>=NF(E2066,"Quantity")</t>
  </si>
  <si>
    <t>=NF(E2067,"Quantity")</t>
  </si>
  <si>
    <t>=NF(E2062,"Unit of Measure Code")</t>
  </si>
  <si>
    <t>=NF(E2063,"Unit of Measure Code")</t>
  </si>
  <si>
    <t>=NF(E2064,"Unit of Measure Code")</t>
  </si>
  <si>
    <t>=NF(E2065,"Unit of Measure Code")</t>
  </si>
  <si>
    <t>=NF(E2066,"Unit of Measure Code")</t>
  </si>
  <si>
    <t>=NF(E2067,"Unit of Measure Code")</t>
  </si>
  <si>
    <t>=NF(E2062,"Remaining Quantity")</t>
  </si>
  <si>
    <t>=NF(E2063,"Remaining Quantity")</t>
  </si>
  <si>
    <t>=NF(E2064,"Remaining Quantity")</t>
  </si>
  <si>
    <t>=NF(E2065,"Remaining Quantity")</t>
  </si>
  <si>
    <t>=NF(E2066,"Remaining Quantity")</t>
  </si>
  <si>
    <t>=NF(E2067,"Remaining Quantity")</t>
  </si>
  <si>
    <t>=NF(E2070,"Item No.")</t>
  </si>
  <si>
    <t>=NF(E2071,"Item No.")</t>
  </si>
  <si>
    <t>=NF(E2072,"Item No.")</t>
  </si>
  <si>
    <t>=NF(E2070,"Description")</t>
  </si>
  <si>
    <t>=NF(E2071,"Description")</t>
  </si>
  <si>
    <t>=NF(E2072,"Description")</t>
  </si>
  <si>
    <t>=NF(E2070,"Quantity")</t>
  </si>
  <si>
    <t>=NF(E2071,"Quantity")</t>
  </si>
  <si>
    <t>=NF(E2072,"Quantity")</t>
  </si>
  <si>
    <t>=NF(E2070,"Unit of Measure Code")</t>
  </si>
  <si>
    <t>=NF(E2071,"Unit of Measure Code")</t>
  </si>
  <si>
    <t>=NF(E2072,"Unit of Measure Code")</t>
  </si>
  <si>
    <t>=NF(E2070,"Remaining Quantity")</t>
  </si>
  <si>
    <t>=NF(E2071,"Remaining Quantity")</t>
  </si>
  <si>
    <t>=NF(E2072,"Remaining Quantity")</t>
  </si>
  <si>
    <t>=NF(E2038,"Item No.")</t>
  </si>
  <si>
    <t>=NF(E2039,"Item No.")</t>
  </si>
  <si>
    <t>=NF(E2040,"Item No.")</t>
  </si>
  <si>
    <t>=NF(E2041,"Item No.")</t>
  </si>
  <si>
    <t>=NF(E2042,"Item No.")</t>
  </si>
  <si>
    <t>=NF(E2038,"Description")</t>
  </si>
  <si>
    <t>=NF(E2039,"Description")</t>
  </si>
  <si>
    <t>=NF(E2040,"Description")</t>
  </si>
  <si>
    <t>=NF(E2041,"Description")</t>
  </si>
  <si>
    <t>=NF(E2042,"Description")</t>
  </si>
  <si>
    <t>=NF(E2038,"Quantity")</t>
  </si>
  <si>
    <t>=NF(E2039,"Quantity")</t>
  </si>
  <si>
    <t>=NF(E2040,"Quantity")</t>
  </si>
  <si>
    <t>=NF(E2041,"Quantity")</t>
  </si>
  <si>
    <t>=NF(E2042,"Quantity")</t>
  </si>
  <si>
    <t>=NF(E2038,"Unit of Measure Code")</t>
  </si>
  <si>
    <t>=NF(E2039,"Unit of Measure Code")</t>
  </si>
  <si>
    <t>=NF(E2040,"Unit of Measure Code")</t>
  </si>
  <si>
    <t>=NF(E2041,"Unit of Measure Code")</t>
  </si>
  <si>
    <t>=NF(E2042,"Unit of Measure Code")</t>
  </si>
  <si>
    <t>=NF(E2038,"Remaining Quantity")</t>
  </si>
  <si>
    <t>=NF(E2039,"Remaining Quantity")</t>
  </si>
  <si>
    <t>=NF(E2040,"Remaining Quantity")</t>
  </si>
  <si>
    <t>=NF(E2041,"Remaining Quantity")</t>
  </si>
  <si>
    <t>=NF(E2042,"Remaining Quantity")</t>
  </si>
  <si>
    <t>=NF(E2053,"Item No.")</t>
  </si>
  <si>
    <t>=NF(E2054,"Item No.")</t>
  </si>
  <si>
    <t>=NF(E2055,"Item No.")</t>
  </si>
  <si>
    <t>=NF(E2056,"Item No.")</t>
  </si>
  <si>
    <t>=NF(E2057,"Item No.")</t>
  </si>
  <si>
    <t>=NF(E2058,"Item No.")</t>
  </si>
  <si>
    <t>=NF(E2053,"Description")</t>
  </si>
  <si>
    <t>=NF(E2054,"Description")</t>
  </si>
  <si>
    <t>=NF(E2055,"Description")</t>
  </si>
  <si>
    <t>=NF(E2056,"Description")</t>
  </si>
  <si>
    <t>=NF(E2057,"Description")</t>
  </si>
  <si>
    <t>=NF(E2058,"Description")</t>
  </si>
  <si>
    <t>=NF(E2053,"Quantity")</t>
  </si>
  <si>
    <t>=NF(E2054,"Quantity")</t>
  </si>
  <si>
    <t>=NF(E2055,"Quantity")</t>
  </si>
  <si>
    <t>=NF(E2056,"Quantity")</t>
  </si>
  <si>
    <t>=NF(E2057,"Quantity")</t>
  </si>
  <si>
    <t>=NF(E2058,"Quantity")</t>
  </si>
  <si>
    <t>=NF(E2053,"Unit of Measure Code")</t>
  </si>
  <si>
    <t>=NF(E2054,"Unit of Measure Code")</t>
  </si>
  <si>
    <t>=NF(E2055,"Unit of Measure Code")</t>
  </si>
  <si>
    <t>=NF(E2056,"Unit of Measure Code")</t>
  </si>
  <si>
    <t>=NF(E2057,"Unit of Measure Code")</t>
  </si>
  <si>
    <t>=NF(E2058,"Unit of Measure Code")</t>
  </si>
  <si>
    <t>=NF(E2053,"Remaining Quantity")</t>
  </si>
  <si>
    <t>=NF(E2054,"Remaining Quantity")</t>
  </si>
  <si>
    <t>=NF(E2055,"Remaining Quantity")</t>
  </si>
  <si>
    <t>=NF(E2056,"Remaining Quantity")</t>
  </si>
  <si>
    <t>=NF(E2057,"Remaining Quantity")</t>
  </si>
  <si>
    <t>=NF(E2058,"Remaining Quantity")</t>
  </si>
  <si>
    <t>=NF(E2045,"Item No.")</t>
  </si>
  <si>
    <t>=NF(E2046,"Item No.")</t>
  </si>
  <si>
    <t>=NF(E2047,"Item No.")</t>
  </si>
  <si>
    <t>=NF(E2048,"Item No.")</t>
  </si>
  <si>
    <t>=NF(E2049,"Item No.")</t>
  </si>
  <si>
    <t>=NF(E2050,"Item No.")</t>
  </si>
  <si>
    <t>=NF(E2045,"Description")</t>
  </si>
  <si>
    <t>=NF(E2046,"Description")</t>
  </si>
  <si>
    <t>=NF(E2047,"Description")</t>
  </si>
  <si>
    <t>=NF(E2048,"Description")</t>
  </si>
  <si>
    <t>=NF(E2049,"Description")</t>
  </si>
  <si>
    <t>=NF(E2050,"Description")</t>
  </si>
  <si>
    <t>=NF(E2045,"Quantity")</t>
  </si>
  <si>
    <t>=NF(E2046,"Quantity")</t>
  </si>
  <si>
    <t>=NF(E2047,"Quantity")</t>
  </si>
  <si>
    <t>=NF(E2048,"Quantity")</t>
  </si>
  <si>
    <t>=NF(E2049,"Quantity")</t>
  </si>
  <si>
    <t>=NF(E2050,"Quantity")</t>
  </si>
  <si>
    <t>=NF(E2045,"Unit of Measure Code")</t>
  </si>
  <si>
    <t>=NF(E2046,"Unit of Measure Code")</t>
  </si>
  <si>
    <t>=NF(E2047,"Unit of Measure Code")</t>
  </si>
  <si>
    <t>=NF(E2048,"Unit of Measure Code")</t>
  </si>
  <si>
    <t>=NF(E2049,"Unit of Measure Code")</t>
  </si>
  <si>
    <t>=NF(E2050,"Unit of Measure Code")</t>
  </si>
  <si>
    <t>=NF(E2045,"Remaining Quantity")</t>
  </si>
  <si>
    <t>=NF(E2046,"Remaining Quantity")</t>
  </si>
  <si>
    <t>=NF(E2047,"Remaining Quantity")</t>
  </si>
  <si>
    <t>=NF(E2048,"Remaining Quantity")</t>
  </si>
  <si>
    <t>=NF(E2049,"Remaining Quantity")</t>
  </si>
  <si>
    <t>=NF(E2050,"Remaining Quantity")</t>
  </si>
  <si>
    <t>=NF(E2019,"Item No.")</t>
  </si>
  <si>
    <t>=NF(E2020,"Item No.")</t>
  </si>
  <si>
    <t>=NF(E2021,"Item No.")</t>
  </si>
  <si>
    <t>=NF(E2019,"Description")</t>
  </si>
  <si>
    <t>=NF(E2020,"Description")</t>
  </si>
  <si>
    <t>=NF(E2021,"Description")</t>
  </si>
  <si>
    <t>=NF(E2019,"Quantity")</t>
  </si>
  <si>
    <t>=NF(E2020,"Quantity")</t>
  </si>
  <si>
    <t>=NF(E2021,"Quantity")</t>
  </si>
  <si>
    <t>=NF(E2019,"Unit of Measure Code")</t>
  </si>
  <si>
    <t>=NF(E2020,"Unit of Measure Code")</t>
  </si>
  <si>
    <t>=NF(E2021,"Unit of Measure Code")</t>
  </si>
  <si>
    <t>=NF(E2019,"Remaining Quantity")</t>
  </si>
  <si>
    <t>=NF(E2020,"Remaining Quantity")</t>
  </si>
  <si>
    <t>=NF(E2021,"Remaining Quantity")</t>
  </si>
  <si>
    <t>=NF(E2029,"Item No.")</t>
  </si>
  <si>
    <t>=NF(E2030,"Item No.")</t>
  </si>
  <si>
    <t>=NF(E2031,"Item No.")</t>
  </si>
  <si>
    <t>=NF(E2032,"Item No.")</t>
  </si>
  <si>
    <t>=NF(E2033,"Item No.")</t>
  </si>
  <si>
    <t>=NF(E2034,"Item No.")</t>
  </si>
  <si>
    <t>=NF(E2029,"Description")</t>
  </si>
  <si>
    <t>=NF(E2030,"Description")</t>
  </si>
  <si>
    <t>=NF(E2031,"Description")</t>
  </si>
  <si>
    <t>=NF(E2032,"Description")</t>
  </si>
  <si>
    <t>=NF(E2033,"Description")</t>
  </si>
  <si>
    <t>=NF(E2034,"Description")</t>
  </si>
  <si>
    <t>=NF(E2029,"Quantity")</t>
  </si>
  <si>
    <t>=NF(E2030,"Quantity")</t>
  </si>
  <si>
    <t>=NF(E2031,"Quantity")</t>
  </si>
  <si>
    <t>=NF(E2032,"Quantity")</t>
  </si>
  <si>
    <t>=NF(E2033,"Quantity")</t>
  </si>
  <si>
    <t>=NF(E2034,"Quantity")</t>
  </si>
  <si>
    <t>=NF(E2029,"Unit of Measure Code")</t>
  </si>
  <si>
    <t>=NF(E2030,"Unit of Measure Code")</t>
  </si>
  <si>
    <t>=NF(E2031,"Unit of Measure Code")</t>
  </si>
  <si>
    <t>=NF(E2032,"Unit of Measure Code")</t>
  </si>
  <si>
    <t>=NF(E2033,"Unit of Measure Code")</t>
  </si>
  <si>
    <t>=NF(E2034,"Unit of Measure Code")</t>
  </si>
  <si>
    <t>=NF(E2029,"Remaining Quantity")</t>
  </si>
  <si>
    <t>=NF(E2030,"Remaining Quantity")</t>
  </si>
  <si>
    <t>=NF(E2031,"Remaining Quantity")</t>
  </si>
  <si>
    <t>=NF(E2032,"Remaining Quantity")</t>
  </si>
  <si>
    <t>=NF(E2033,"Remaining Quantity")</t>
  </si>
  <si>
    <t>=NF(E2034,"Remaining Quantity")</t>
  </si>
  <si>
    <t>=NF(E2024,"Item No.")</t>
  </si>
  <si>
    <t>=NF(E2025,"Item No.")</t>
  </si>
  <si>
    <t>=NF(E2026,"Item No.")</t>
  </si>
  <si>
    <t>=NF(E2024,"Description")</t>
  </si>
  <si>
    <t>=NF(E2025,"Description")</t>
  </si>
  <si>
    <t>=NF(E2026,"Description")</t>
  </si>
  <si>
    <t>=NF(E2024,"Quantity")</t>
  </si>
  <si>
    <t>=NF(E2025,"Quantity")</t>
  </si>
  <si>
    <t>=NF(E2026,"Quantity")</t>
  </si>
  <si>
    <t>=NF(E2024,"Unit of Measure Code")</t>
  </si>
  <si>
    <t>=NF(E2025,"Unit of Measure Code")</t>
  </si>
  <si>
    <t>=NF(E2026,"Unit of Measure Code")</t>
  </si>
  <si>
    <t>=NF(E2024,"Remaining Quantity")</t>
  </si>
  <si>
    <t>=NF(E2025,"Remaining Quantity")</t>
  </si>
  <si>
    <t>=NF(E2026,"Remaining Quantity")</t>
  </si>
  <si>
    <t>=NF(E2010,"Item No.")</t>
  </si>
  <si>
    <t>=NF(E2011,"Item No.")</t>
  </si>
  <si>
    <t>=NF(E2012,"Item No.")</t>
  </si>
  <si>
    <t>=NF(E2013,"Item No.")</t>
  </si>
  <si>
    <t>=NF(E2014,"Item No.")</t>
  </si>
  <si>
    <t>=NF(E2015,"Item No.")</t>
  </si>
  <si>
    <t>=NF(E2010,"Description")</t>
  </si>
  <si>
    <t>=NF(E2011,"Description")</t>
  </si>
  <si>
    <t>=NF(E2012,"Description")</t>
  </si>
  <si>
    <t>=NF(E2013,"Description")</t>
  </si>
  <si>
    <t>=NF(E2014,"Description")</t>
  </si>
  <si>
    <t>=NF(E2015,"Description")</t>
  </si>
  <si>
    <t>=NF(E2010,"Quantity")</t>
  </si>
  <si>
    <t>=NF(E2011,"Quantity")</t>
  </si>
  <si>
    <t>=NF(E2012,"Quantity")</t>
  </si>
  <si>
    <t>=NF(E2013,"Quantity")</t>
  </si>
  <si>
    <t>=NF(E2014,"Quantity")</t>
  </si>
  <si>
    <t>=NF(E2015,"Quantity")</t>
  </si>
  <si>
    <t>=NF(E2010,"Unit of Measure Code")</t>
  </si>
  <si>
    <t>=NF(E2011,"Unit of Measure Code")</t>
  </si>
  <si>
    <t>=NF(E2012,"Unit of Measure Code")</t>
  </si>
  <si>
    <t>=NF(E2013,"Unit of Measure Code")</t>
  </si>
  <si>
    <t>=NF(E2014,"Unit of Measure Code")</t>
  </si>
  <si>
    <t>=NF(E2015,"Unit of Measure Code")</t>
  </si>
  <si>
    <t>=NF(E2010,"Remaining Quantity")</t>
  </si>
  <si>
    <t>=NF(E2011,"Remaining Quantity")</t>
  </si>
  <si>
    <t>=NF(E2012,"Remaining Quantity")</t>
  </si>
  <si>
    <t>=NF(E2013,"Remaining Quantity")</t>
  </si>
  <si>
    <t>=NF(E2014,"Remaining Quantity")</t>
  </si>
  <si>
    <t>=NF(E2015,"Remaining Quantity")</t>
  </si>
  <si>
    <t>=NF(E1993,"Item No.")</t>
  </si>
  <si>
    <t>=NF(E1994,"Item No.")</t>
  </si>
  <si>
    <t>=NF(E1995,"Item No.")</t>
  </si>
  <si>
    <t>=NF(E1996,"Item No.")</t>
  </si>
  <si>
    <t>=NF(E1997,"Item No.")</t>
  </si>
  <si>
    <t>=NF(E1998,"Item No.")</t>
  </si>
  <si>
    <t>=NF(E1993,"Description")</t>
  </si>
  <si>
    <t>=NF(E1994,"Description")</t>
  </si>
  <si>
    <t>=NF(E1995,"Description")</t>
  </si>
  <si>
    <t>=NF(E1996,"Description")</t>
  </si>
  <si>
    <t>=NF(E1997,"Description")</t>
  </si>
  <si>
    <t>=NF(E1998,"Description")</t>
  </si>
  <si>
    <t>=NF(E1993,"Quantity")</t>
  </si>
  <si>
    <t>=NF(E1994,"Quantity")</t>
  </si>
  <si>
    <t>=NF(E1995,"Quantity")</t>
  </si>
  <si>
    <t>=NF(E1996,"Quantity")</t>
  </si>
  <si>
    <t>=NF(E1997,"Quantity")</t>
  </si>
  <si>
    <t>=NF(E1998,"Quantity")</t>
  </si>
  <si>
    <t>=NF(E1993,"Unit of Measure Code")</t>
  </si>
  <si>
    <t>=NF(E1994,"Unit of Measure Code")</t>
  </si>
  <si>
    <t>=NF(E1995,"Unit of Measure Code")</t>
  </si>
  <si>
    <t>=NF(E1996,"Unit of Measure Code")</t>
  </si>
  <si>
    <t>=NF(E1997,"Unit of Measure Code")</t>
  </si>
  <si>
    <t>=NF(E1998,"Unit of Measure Code")</t>
  </si>
  <si>
    <t>=NF(E1993,"Remaining Quantity")</t>
  </si>
  <si>
    <t>=NF(E1994,"Remaining Quantity")</t>
  </si>
  <si>
    <t>=NF(E1995,"Remaining Quantity")</t>
  </si>
  <si>
    <t>=NF(E1996,"Remaining Quantity")</t>
  </si>
  <si>
    <t>=NF(E1997,"Remaining Quantity")</t>
  </si>
  <si>
    <t>=NF(E1998,"Remaining Quantity")</t>
  </si>
  <si>
    <t>=NF(E2001,"Item No.")</t>
  </si>
  <si>
    <t>=NF(E2002,"Item No.")</t>
  </si>
  <si>
    <t>=NF(E2003,"Item No.")</t>
  </si>
  <si>
    <t>=NF(E2004,"Item No.")</t>
  </si>
  <si>
    <t>=NF(E2005,"Item No.")</t>
  </si>
  <si>
    <t>=NF(E2006,"Item No.")</t>
  </si>
  <si>
    <t>=NF(E2001,"Description")</t>
  </si>
  <si>
    <t>=NF(E2002,"Description")</t>
  </si>
  <si>
    <t>=NF(E2003,"Description")</t>
  </si>
  <si>
    <t>=NF(E2004,"Description")</t>
  </si>
  <si>
    <t>=NF(E2005,"Description")</t>
  </si>
  <si>
    <t>=NF(E2006,"Description")</t>
  </si>
  <si>
    <t>=NF(E2001,"Quantity")</t>
  </si>
  <si>
    <t>=NF(E2002,"Quantity")</t>
  </si>
  <si>
    <t>=NF(E2003,"Quantity")</t>
  </si>
  <si>
    <t>=NF(E2004,"Quantity")</t>
  </si>
  <si>
    <t>=NF(E2005,"Quantity")</t>
  </si>
  <si>
    <t>=NF(E2006,"Quantity")</t>
  </si>
  <si>
    <t>=NF(E2001,"Unit of Measure Code")</t>
  </si>
  <si>
    <t>=NF(E2002,"Unit of Measure Code")</t>
  </si>
  <si>
    <t>=NF(E2003,"Unit of Measure Code")</t>
  </si>
  <si>
    <t>=NF(E2004,"Unit of Measure Code")</t>
  </si>
  <si>
    <t>=NF(E2005,"Unit of Measure Code")</t>
  </si>
  <si>
    <t>=NF(E2006,"Unit of Measure Code")</t>
  </si>
  <si>
    <t>=NF(E2001,"Remaining Quantity")</t>
  </si>
  <si>
    <t>=NF(E2002,"Remaining Quantity")</t>
  </si>
  <si>
    <t>=NF(E2003,"Remaining Quantity")</t>
  </si>
  <si>
    <t>=NF(E2004,"Remaining Quantity")</t>
  </si>
  <si>
    <t>=NF(E2005,"Remaining Quantity")</t>
  </si>
  <si>
    <t>=NF(E2006,"Remaining Quantity")</t>
  </si>
  <si>
    <t>=NF(E1970,"Item No.")</t>
  </si>
  <si>
    <t>=NF(E1971,"Item No.")</t>
  </si>
  <si>
    <t>=NF(E1972,"Item No.")</t>
  </si>
  <si>
    <t>=NF(E1973,"Item No.")</t>
  </si>
  <si>
    <t>=NF(E1974,"Item No.")</t>
  </si>
  <si>
    <t>=NF(E1970,"Description")</t>
  </si>
  <si>
    <t>=NF(E1971,"Description")</t>
  </si>
  <si>
    <t>=NF(E1972,"Description")</t>
  </si>
  <si>
    <t>=NF(E1973,"Description")</t>
  </si>
  <si>
    <t>=NF(E1974,"Description")</t>
  </si>
  <si>
    <t>=NF(E1970,"Quantity")</t>
  </si>
  <si>
    <t>=NF(E1971,"Quantity")</t>
  </si>
  <si>
    <t>=NF(E1972,"Quantity")</t>
  </si>
  <si>
    <t>=NF(E1973,"Quantity")</t>
  </si>
  <si>
    <t>=NF(E1974,"Quantity")</t>
  </si>
  <si>
    <t>=NF(E1970,"Unit of Measure Code")</t>
  </si>
  <si>
    <t>=NF(E1971,"Unit of Measure Code")</t>
  </si>
  <si>
    <t>=NF(E1972,"Unit of Measure Code")</t>
  </si>
  <si>
    <t>=NF(E1973,"Unit of Measure Code")</t>
  </si>
  <si>
    <t>=NF(E1974,"Unit of Measure Code")</t>
  </si>
  <si>
    <t>=NF(E1970,"Remaining Quantity")</t>
  </si>
  <si>
    <t>=NF(E1971,"Remaining Quantity")</t>
  </si>
  <si>
    <t>=NF(E1972,"Remaining Quantity")</t>
  </si>
  <si>
    <t>=NF(E1973,"Remaining Quantity")</t>
  </si>
  <si>
    <t>=NF(E1974,"Remaining Quantity")</t>
  </si>
  <si>
    <t>=NF(E1984,"Item No.")</t>
  </si>
  <si>
    <t>=NF(E1985,"Item No.")</t>
  </si>
  <si>
    <t>=NF(E1986,"Item No.")</t>
  </si>
  <si>
    <t>=NF(E1987,"Item No.")</t>
  </si>
  <si>
    <t>=NF(E1988,"Item No.")</t>
  </si>
  <si>
    <t>=NF(E1989,"Item No.")</t>
  </si>
  <si>
    <t>=NF(E1984,"Description")</t>
  </si>
  <si>
    <t>=NF(E1985,"Description")</t>
  </si>
  <si>
    <t>=NF(E1986,"Description")</t>
  </si>
  <si>
    <t>=NF(E1987,"Description")</t>
  </si>
  <si>
    <t>=NF(E1988,"Description")</t>
  </si>
  <si>
    <t>=NF(E1989,"Description")</t>
  </si>
  <si>
    <t>=NF(E1984,"Quantity")</t>
  </si>
  <si>
    <t>=NF(E1985,"Quantity")</t>
  </si>
  <si>
    <t>=NF(E1986,"Quantity")</t>
  </si>
  <si>
    <t>=NF(E1987,"Quantity")</t>
  </si>
  <si>
    <t>=NF(E1988,"Quantity")</t>
  </si>
  <si>
    <t>=NF(E1989,"Quantity")</t>
  </si>
  <si>
    <t>=NF(E1984,"Unit of Measure Code")</t>
  </si>
  <si>
    <t>=NF(E1985,"Unit of Measure Code")</t>
  </si>
  <si>
    <t>=NF(E1986,"Unit of Measure Code")</t>
  </si>
  <si>
    <t>=NF(E1987,"Unit of Measure Code")</t>
  </si>
  <si>
    <t>=NF(E1988,"Unit of Measure Code")</t>
  </si>
  <si>
    <t>=NF(E1989,"Unit of Measure Code")</t>
  </si>
  <si>
    <t>=NF(E1984,"Remaining Quantity")</t>
  </si>
  <si>
    <t>=NF(E1985,"Remaining Quantity")</t>
  </si>
  <si>
    <t>=NF(E1986,"Remaining Quantity")</t>
  </si>
  <si>
    <t>=NF(E1987,"Remaining Quantity")</t>
  </si>
  <si>
    <t>=NF(E1988,"Remaining Quantity")</t>
  </si>
  <si>
    <t>=NF(E1989,"Remaining Quantity")</t>
  </si>
  <si>
    <t>=NF(E1977,"Item No.")</t>
  </si>
  <si>
    <t>=NF(E1978,"Item No.")</t>
  </si>
  <si>
    <t>=NF(E1979,"Item No.")</t>
  </si>
  <si>
    <t>=NF(E1980,"Item No.")</t>
  </si>
  <si>
    <t>=NF(E1981,"Item No.")</t>
  </si>
  <si>
    <t>=NF(E1977,"Description")</t>
  </si>
  <si>
    <t>=NF(E1978,"Description")</t>
  </si>
  <si>
    <t>=NF(E1979,"Description")</t>
  </si>
  <si>
    <t>=NF(E1980,"Description")</t>
  </si>
  <si>
    <t>=NF(E1981,"Description")</t>
  </si>
  <si>
    <t>=NF(E1977,"Quantity")</t>
  </si>
  <si>
    <t>=NF(E1978,"Quantity")</t>
  </si>
  <si>
    <t>=NF(E1979,"Quantity")</t>
  </si>
  <si>
    <t>=NF(E1980,"Quantity")</t>
  </si>
  <si>
    <t>=NF(E1981,"Quantity")</t>
  </si>
  <si>
    <t>=NF(E1977,"Unit of Measure Code")</t>
  </si>
  <si>
    <t>=NF(E1978,"Unit of Measure Code")</t>
  </si>
  <si>
    <t>=NF(E1979,"Unit of Measure Code")</t>
  </si>
  <si>
    <t>=NF(E1980,"Unit of Measure Code")</t>
  </si>
  <si>
    <t>=NF(E1981,"Unit of Measure Code")</t>
  </si>
  <si>
    <t>=NF(E1977,"Remaining Quantity")</t>
  </si>
  <si>
    <t>=NF(E1978,"Remaining Quantity")</t>
  </si>
  <si>
    <t>=NF(E1979,"Remaining Quantity")</t>
  </si>
  <si>
    <t>=NF(E1980,"Remaining Quantity")</t>
  </si>
  <si>
    <t>=NF(E1981,"Remaining Quantity")</t>
  </si>
  <si>
    <t>=NF(E1961,"Item No.")</t>
  </si>
  <si>
    <t>=NF(E1962,"Item No.")</t>
  </si>
  <si>
    <t>=NF(E1963,"Item No.")</t>
  </si>
  <si>
    <t>=NF(E1964,"Item No.")</t>
  </si>
  <si>
    <t>=NF(E1965,"Item No.")</t>
  </si>
  <si>
    <t>=NF(E1966,"Item No.")</t>
  </si>
  <si>
    <t>=NF(E1961,"Description")</t>
  </si>
  <si>
    <t>=NF(E1962,"Description")</t>
  </si>
  <si>
    <t>=NF(E1963,"Description")</t>
  </si>
  <si>
    <t>=NF(E1964,"Description")</t>
  </si>
  <si>
    <t>=NF(E1965,"Description")</t>
  </si>
  <si>
    <t>=NF(E1966,"Description")</t>
  </si>
  <si>
    <t>=NF(E1961,"Quantity")</t>
  </si>
  <si>
    <t>=NF(E1962,"Quantity")</t>
  </si>
  <si>
    <t>=NF(E1963,"Quantity")</t>
  </si>
  <si>
    <t>=NF(E1964,"Quantity")</t>
  </si>
  <si>
    <t>=NF(E1965,"Quantity")</t>
  </si>
  <si>
    <t>=NF(E1966,"Quantity")</t>
  </si>
  <si>
    <t>=NF(E1961,"Unit of Measure Code")</t>
  </si>
  <si>
    <t>=NF(E1962,"Unit of Measure Code")</t>
  </si>
  <si>
    <t>=NF(E1963,"Unit of Measure Code")</t>
  </si>
  <si>
    <t>=NF(E1964,"Unit of Measure Code")</t>
  </si>
  <si>
    <t>=NF(E1965,"Unit of Measure Code")</t>
  </si>
  <si>
    <t>=NF(E1966,"Unit of Measure Code")</t>
  </si>
  <si>
    <t>=NF(E1961,"Remaining Quantity")</t>
  </si>
  <si>
    <t>=NF(E1962,"Remaining Quantity")</t>
  </si>
  <si>
    <t>=NF(E1963,"Remaining Quantity")</t>
  </si>
  <si>
    <t>=NF(E1964,"Remaining Quantity")</t>
  </si>
  <si>
    <t>=NF(E1965,"Remaining Quantity")</t>
  </si>
  <si>
    <t>=NF(E1966,"Remaining Quantity")</t>
  </si>
  <si>
    <t>=NF(E1933,"Item No.")</t>
  </si>
  <si>
    <t>=NF(E1934,"Item No.")</t>
  </si>
  <si>
    <t>=NF(E1935,"Item No.")</t>
  </si>
  <si>
    <t>=NF(E1936,"Item No.")</t>
  </si>
  <si>
    <t>=NF(E1937,"Item No.")</t>
  </si>
  <si>
    <t>=NF(E1938,"Item No.")</t>
  </si>
  <si>
    <t>=NF(E1933,"Description")</t>
  </si>
  <si>
    <t>=NF(E1934,"Description")</t>
  </si>
  <si>
    <t>=NF(E1935,"Description")</t>
  </si>
  <si>
    <t>=NF(E1936,"Description")</t>
  </si>
  <si>
    <t>=NF(E1937,"Description")</t>
  </si>
  <si>
    <t>=NF(E1938,"Description")</t>
  </si>
  <si>
    <t>=NF(E1933,"Quantity")</t>
  </si>
  <si>
    <t>=NF(E1934,"Quantity")</t>
  </si>
  <si>
    <t>=NF(E1935,"Quantity")</t>
  </si>
  <si>
    <t>=NF(E1936,"Quantity")</t>
  </si>
  <si>
    <t>=NF(E1937,"Quantity")</t>
  </si>
  <si>
    <t>=NF(E1938,"Quantity")</t>
  </si>
  <si>
    <t>=NF(E1933,"Unit of Measure Code")</t>
  </si>
  <si>
    <t>=NF(E1934,"Unit of Measure Code")</t>
  </si>
  <si>
    <t>=NF(E1935,"Unit of Measure Code")</t>
  </si>
  <si>
    <t>=NF(E1936,"Unit of Measure Code")</t>
  </si>
  <si>
    <t>=NF(E1937,"Unit of Measure Code")</t>
  </si>
  <si>
    <t>=NF(E1938,"Unit of Measure Code")</t>
  </si>
  <si>
    <t>=NF(E1933,"Remaining Quantity")</t>
  </si>
  <si>
    <t>=NF(E1934,"Remaining Quantity")</t>
  </si>
  <si>
    <t>=NF(E1935,"Remaining Quantity")</t>
  </si>
  <si>
    <t>=NF(E1936,"Remaining Quantity")</t>
  </si>
  <si>
    <t>=NF(E1937,"Remaining Quantity")</t>
  </si>
  <si>
    <t>=NF(E1938,"Remaining Quantity")</t>
  </si>
  <si>
    <t>=NF(E1953,"Item No.")</t>
  </si>
  <si>
    <t>=NF(E1954,"Item No.")</t>
  </si>
  <si>
    <t>=NF(E1955,"Item No.")</t>
  </si>
  <si>
    <t>=NF(E1956,"Item No.")</t>
  </si>
  <si>
    <t>=NF(E1957,"Item No.")</t>
  </si>
  <si>
    <t>=NF(E1953,"Description")</t>
  </si>
  <si>
    <t>=NF(E1954,"Description")</t>
  </si>
  <si>
    <t>=NF(E1955,"Description")</t>
  </si>
  <si>
    <t>=NF(E1956,"Description")</t>
  </si>
  <si>
    <t>=NF(E1957,"Description")</t>
  </si>
  <si>
    <t>=NF(E1953,"Quantity")</t>
  </si>
  <si>
    <t>=NF(E1954,"Quantity")</t>
  </si>
  <si>
    <t>=NF(E1955,"Quantity")</t>
  </si>
  <si>
    <t>=NF(E1956,"Quantity")</t>
  </si>
  <si>
    <t>=NF(E1957,"Quantity")</t>
  </si>
  <si>
    <t>=NF(E1953,"Unit of Measure Code")</t>
  </si>
  <si>
    <t>=NF(E1954,"Unit of Measure Code")</t>
  </si>
  <si>
    <t>=NF(E1955,"Unit of Measure Code")</t>
  </si>
  <si>
    <t>=NF(E1956,"Unit of Measure Code")</t>
  </si>
  <si>
    <t>=NF(E1957,"Unit of Measure Code")</t>
  </si>
  <si>
    <t>=NF(E1953,"Remaining Quantity")</t>
  </si>
  <si>
    <t>=NF(E1954,"Remaining Quantity")</t>
  </si>
  <si>
    <t>=NF(E1955,"Remaining Quantity")</t>
  </si>
  <si>
    <t>=NF(E1956,"Remaining Quantity")</t>
  </si>
  <si>
    <t>=NF(E1957,"Remaining Quantity")</t>
  </si>
  <si>
    <t>=NF(E1946,"Item No.")</t>
  </si>
  <si>
    <t>=NF(E1947,"Item No.")</t>
  </si>
  <si>
    <t>=NF(E1948,"Item No.")</t>
  </si>
  <si>
    <t>=NF(E1949,"Item No.")</t>
  </si>
  <si>
    <t>=NF(E1950,"Item No.")</t>
  </si>
  <si>
    <t>=NF(E1946,"Description")</t>
  </si>
  <si>
    <t>=NF(E1947,"Description")</t>
  </si>
  <si>
    <t>=NF(E1948,"Description")</t>
  </si>
  <si>
    <t>=NF(E1949,"Description")</t>
  </si>
  <si>
    <t>=NF(E1950,"Description")</t>
  </si>
  <si>
    <t>=NF(E1946,"Quantity")</t>
  </si>
  <si>
    <t>=NF(E1947,"Quantity")</t>
  </si>
  <si>
    <t>=NF(E1948,"Quantity")</t>
  </si>
  <si>
    <t>=NF(E1949,"Quantity")</t>
  </si>
  <si>
    <t>=NF(E1950,"Quantity")</t>
  </si>
  <si>
    <t>=NF(E1946,"Unit of Measure Code")</t>
  </si>
  <si>
    <t>=NF(E1947,"Unit of Measure Code")</t>
  </si>
  <si>
    <t>=NF(E1948,"Unit of Measure Code")</t>
  </si>
  <si>
    <t>=NF(E1949,"Unit of Measure Code")</t>
  </si>
  <si>
    <t>=NF(E1950,"Unit of Measure Code")</t>
  </si>
  <si>
    <t>=NF(E1946,"Remaining Quantity")</t>
  </si>
  <si>
    <t>=NF(E1947,"Remaining Quantity")</t>
  </si>
  <si>
    <t>=NF(E1948,"Remaining Quantity")</t>
  </si>
  <si>
    <t>=NF(E1949,"Remaining Quantity")</t>
  </si>
  <si>
    <t>=NF(E1950,"Remaining Quantity")</t>
  </si>
  <si>
    <t>=NF(E1941,"Item No.")</t>
  </si>
  <si>
    <t>=NF(E1942,"Item No.")</t>
  </si>
  <si>
    <t>=NF(E1943,"Item No.")</t>
  </si>
  <si>
    <t>=NF(E1941,"Description")</t>
  </si>
  <si>
    <t>=NF(E1942,"Description")</t>
  </si>
  <si>
    <t>=NF(E1943,"Description")</t>
  </si>
  <si>
    <t>=NF(E1941,"Quantity")</t>
  </si>
  <si>
    <t>=NF(E1942,"Quantity")</t>
  </si>
  <si>
    <t>=NF(E1943,"Quantity")</t>
  </si>
  <si>
    <t>=NF(E1941,"Unit of Measure Code")</t>
  </si>
  <si>
    <t>=NF(E1942,"Unit of Measure Code")</t>
  </si>
  <si>
    <t>=NF(E1943,"Unit of Measure Code")</t>
  </si>
  <si>
    <t>=NF(E1941,"Remaining Quantity")</t>
  </si>
  <si>
    <t>=NF(E1942,"Remaining Quantity")</t>
  </si>
  <si>
    <t>=NF(E1943,"Remaining Quantity")</t>
  </si>
  <si>
    <t>=NF(E1920,"Item No.")</t>
  </si>
  <si>
    <t>=NF(E1921,"Item No.")</t>
  </si>
  <si>
    <t>=NF(E1922,"Item No.")</t>
  </si>
  <si>
    <t>=NF(E1923,"Item No.")</t>
  </si>
  <si>
    <t>=NF(E1924,"Item No.")</t>
  </si>
  <si>
    <t>=NF(E1920,"Description")</t>
  </si>
  <si>
    <t>=NF(E1921,"Description")</t>
  </si>
  <si>
    <t>=NF(E1922,"Description")</t>
  </si>
  <si>
    <t>=NF(E1923,"Description")</t>
  </si>
  <si>
    <t>=NF(E1924,"Description")</t>
  </si>
  <si>
    <t>=NF(E1920,"Quantity")</t>
  </si>
  <si>
    <t>=NF(E1921,"Quantity")</t>
  </si>
  <si>
    <t>=NF(E1922,"Quantity")</t>
  </si>
  <si>
    <t>=NF(E1923,"Quantity")</t>
  </si>
  <si>
    <t>=NF(E1924,"Quantity")</t>
  </si>
  <si>
    <t>=NF(E1920,"Unit of Measure Code")</t>
  </si>
  <si>
    <t>=NF(E1921,"Unit of Measure Code")</t>
  </si>
  <si>
    <t>=NF(E1922,"Unit of Measure Code")</t>
  </si>
  <si>
    <t>=NF(E1923,"Unit of Measure Code")</t>
  </si>
  <si>
    <t>=NF(E1924,"Unit of Measure Code")</t>
  </si>
  <si>
    <t>=NF(E1920,"Remaining Quantity")</t>
  </si>
  <si>
    <t>=NF(E1921,"Remaining Quantity")</t>
  </si>
  <si>
    <t>=NF(E1922,"Remaining Quantity")</t>
  </si>
  <si>
    <t>=NF(E1923,"Remaining Quantity")</t>
  </si>
  <si>
    <t>=NF(E1924,"Remaining Quantity")</t>
  </si>
  <si>
    <t>=NF(E1927,"Item No.")</t>
  </si>
  <si>
    <t>=NF(E1928,"Item No.")</t>
  </si>
  <si>
    <t>=NF(E1929,"Item No.")</t>
  </si>
  <si>
    <t>=NF(E1927,"Description")</t>
  </si>
  <si>
    <t>=NF(E1928,"Description")</t>
  </si>
  <si>
    <t>=NF(E1929,"Description")</t>
  </si>
  <si>
    <t>=NF(E1927,"Quantity")</t>
  </si>
  <si>
    <t>=NF(E1928,"Quantity")</t>
  </si>
  <si>
    <t>=NF(E1929,"Quantity")</t>
  </si>
  <si>
    <t>=NF(E1927,"Unit of Measure Code")</t>
  </si>
  <si>
    <t>=NF(E1928,"Unit of Measure Code")</t>
  </si>
  <si>
    <t>=NF(E1929,"Unit of Measure Code")</t>
  </si>
  <si>
    <t>=NF(E1927,"Remaining Quantity")</t>
  </si>
  <si>
    <t>=NF(E1928,"Remaining Quantity")</t>
  </si>
  <si>
    <t>=NF(E1929,"Remaining Quantity")</t>
  </si>
  <si>
    <t>=NF(E1881,"Item No.")</t>
  </si>
  <si>
    <t>=NF(E1882,"Item No.")</t>
  </si>
  <si>
    <t>=NF(E1883,"Item No.")</t>
  </si>
  <si>
    <t>=NF(E1884,"Item No.")</t>
  </si>
  <si>
    <t>=NF(E1885,"Item No.")</t>
  </si>
  <si>
    <t>=NF(E1886,"Item No.")</t>
  </si>
  <si>
    <t>=NF(E1881,"Description")</t>
  </si>
  <si>
    <t>=NF(E1882,"Description")</t>
  </si>
  <si>
    <t>=NF(E1883,"Description")</t>
  </si>
  <si>
    <t>=NF(E1884,"Description")</t>
  </si>
  <si>
    <t>=NF(E1885,"Description")</t>
  </si>
  <si>
    <t>=NF(E1886,"Description")</t>
  </si>
  <si>
    <t>=NF(E1881,"Quantity")</t>
  </si>
  <si>
    <t>=NF(E1882,"Quantity")</t>
  </si>
  <si>
    <t>=NF(E1883,"Quantity")</t>
  </si>
  <si>
    <t>=NF(E1884,"Quantity")</t>
  </si>
  <si>
    <t>=NF(E1885,"Quantity")</t>
  </si>
  <si>
    <t>=NF(E1886,"Quantity")</t>
  </si>
  <si>
    <t>=NF(E1881,"Unit of Measure Code")</t>
  </si>
  <si>
    <t>=NF(E1882,"Unit of Measure Code")</t>
  </si>
  <si>
    <t>=NF(E1883,"Unit of Measure Code")</t>
  </si>
  <si>
    <t>=NF(E1884,"Unit of Measure Code")</t>
  </si>
  <si>
    <t>=NF(E1885,"Unit of Measure Code")</t>
  </si>
  <si>
    <t>=NF(E1886,"Unit of Measure Code")</t>
  </si>
  <si>
    <t>=NF(E1881,"Remaining Quantity")</t>
  </si>
  <si>
    <t>=NF(E1882,"Remaining Quantity")</t>
  </si>
  <si>
    <t>=NF(E1883,"Remaining Quantity")</t>
  </si>
  <si>
    <t>=NF(E1884,"Remaining Quantity")</t>
  </si>
  <si>
    <t>=NF(E1885,"Remaining Quantity")</t>
  </si>
  <si>
    <t>=NF(E1886,"Remaining Quantity")</t>
  </si>
  <si>
    <t>=NF(E1912,"Item No.")</t>
  </si>
  <si>
    <t>=NF(E1913,"Item No.")</t>
  </si>
  <si>
    <t>=NF(E1914,"Item No.")</t>
  </si>
  <si>
    <t>=NF(E1915,"Item No.")</t>
  </si>
  <si>
    <t>=NF(E1916,"Item No.")</t>
  </si>
  <si>
    <t>=NF(E1912,"Description")</t>
  </si>
  <si>
    <t>=NF(E1913,"Description")</t>
  </si>
  <si>
    <t>=NF(E1914,"Description")</t>
  </si>
  <si>
    <t>=NF(E1915,"Description")</t>
  </si>
  <si>
    <t>=NF(E1916,"Description")</t>
  </si>
  <si>
    <t>=NF(E1912,"Quantity")</t>
  </si>
  <si>
    <t>=NF(E1913,"Quantity")</t>
  </si>
  <si>
    <t>=NF(E1914,"Quantity")</t>
  </si>
  <si>
    <t>=NF(E1915,"Quantity")</t>
  </si>
  <si>
    <t>=NF(E1916,"Quantity")</t>
  </si>
  <si>
    <t>=NF(E1912,"Unit of Measure Code")</t>
  </si>
  <si>
    <t>=NF(E1913,"Unit of Measure Code")</t>
  </si>
  <si>
    <t>=NF(E1914,"Unit of Measure Code")</t>
  </si>
  <si>
    <t>=NF(E1915,"Unit of Measure Code")</t>
  </si>
  <si>
    <t>=NF(E1916,"Unit of Measure Code")</t>
  </si>
  <si>
    <t>=NF(E1912,"Remaining Quantity")</t>
  </si>
  <si>
    <t>=NF(E1913,"Remaining Quantity")</t>
  </si>
  <si>
    <t>=NF(E1914,"Remaining Quantity")</t>
  </si>
  <si>
    <t>=NF(E1915,"Remaining Quantity")</t>
  </si>
  <si>
    <t>=NF(E1916,"Remaining Quantity")</t>
  </si>
  <si>
    <t>=NF(E1905,"Item No.")</t>
  </si>
  <si>
    <t>=NF(E1906,"Item No.")</t>
  </si>
  <si>
    <t>=NF(E1907,"Item No.")</t>
  </si>
  <si>
    <t>=NF(E1908,"Item No.")</t>
  </si>
  <si>
    <t>=NF(E1909,"Item No.")</t>
  </si>
  <si>
    <t>=NF(E1905,"Description")</t>
  </si>
  <si>
    <t>=NF(E1906,"Description")</t>
  </si>
  <si>
    <t>=NF(E1907,"Description")</t>
  </si>
  <si>
    <t>=NF(E1908,"Description")</t>
  </si>
  <si>
    <t>=NF(E1909,"Description")</t>
  </si>
  <si>
    <t>=NF(E1905,"Quantity")</t>
  </si>
  <si>
    <t>=NF(E1906,"Quantity")</t>
  </si>
  <si>
    <t>=NF(E1907,"Quantity")</t>
  </si>
  <si>
    <t>=NF(E1908,"Quantity")</t>
  </si>
  <si>
    <t>=NF(E1909,"Quantity")</t>
  </si>
  <si>
    <t>=NF(E1905,"Unit of Measure Code")</t>
  </si>
  <si>
    <t>=NF(E1906,"Unit of Measure Code")</t>
  </si>
  <si>
    <t>=NF(E1907,"Unit of Measure Code")</t>
  </si>
  <si>
    <t>=NF(E1908,"Unit of Measure Code")</t>
  </si>
  <si>
    <t>=NF(E1909,"Unit of Measure Code")</t>
  </si>
  <si>
    <t>=NF(E1905,"Remaining Quantity")</t>
  </si>
  <si>
    <t>=NF(E1906,"Remaining Quantity")</t>
  </si>
  <si>
    <t>=NF(E1907,"Remaining Quantity")</t>
  </si>
  <si>
    <t>=NF(E1908,"Remaining Quantity")</t>
  </si>
  <si>
    <t>=NF(E1909,"Remaining Quantity")</t>
  </si>
  <si>
    <t>=NF(E1897,"Item No.")</t>
  </si>
  <si>
    <t>=NF(E1898,"Item No.")</t>
  </si>
  <si>
    <t>=NF(E1899,"Item No.")</t>
  </si>
  <si>
    <t>=NF(E1900,"Item No.")</t>
  </si>
  <si>
    <t>=NF(E1901,"Item No.")</t>
  </si>
  <si>
    <t>=NF(E1902,"Item No.")</t>
  </si>
  <si>
    <t>=NF(E1897,"Description")</t>
  </si>
  <si>
    <t>=NF(E1898,"Description")</t>
  </si>
  <si>
    <t>=NF(E1899,"Description")</t>
  </si>
  <si>
    <t>=NF(E1900,"Description")</t>
  </si>
  <si>
    <t>=NF(E1901,"Description")</t>
  </si>
  <si>
    <t>=NF(E1902,"Description")</t>
  </si>
  <si>
    <t>=NF(E1897,"Quantity")</t>
  </si>
  <si>
    <t>=NF(E1898,"Quantity")</t>
  </si>
  <si>
    <t>=NF(E1899,"Quantity")</t>
  </si>
  <si>
    <t>=NF(E1900,"Quantity")</t>
  </si>
  <si>
    <t>=NF(E1901,"Quantity")</t>
  </si>
  <si>
    <t>=NF(E1902,"Quantity")</t>
  </si>
  <si>
    <t>=NF(E1897,"Unit of Measure Code")</t>
  </si>
  <si>
    <t>=NF(E1898,"Unit of Measure Code")</t>
  </si>
  <si>
    <t>=NF(E1899,"Unit of Measure Code")</t>
  </si>
  <si>
    <t>=NF(E1900,"Unit of Measure Code")</t>
  </si>
  <si>
    <t>=NF(E1901,"Unit of Measure Code")</t>
  </si>
  <si>
    <t>=NF(E1902,"Unit of Measure Code")</t>
  </si>
  <si>
    <t>=NF(E1897,"Remaining Quantity")</t>
  </si>
  <si>
    <t>=NF(E1898,"Remaining Quantity")</t>
  </si>
  <si>
    <t>=NF(E1899,"Remaining Quantity")</t>
  </si>
  <si>
    <t>=NF(E1900,"Remaining Quantity")</t>
  </si>
  <si>
    <t>=NF(E1901,"Remaining Quantity")</t>
  </si>
  <si>
    <t>=NF(E1902,"Remaining Quantity")</t>
  </si>
  <si>
    <t>=NF(E1889,"Item No.")</t>
  </si>
  <si>
    <t>=NF(E1890,"Item No.")</t>
  </si>
  <si>
    <t>=NF(E1891,"Item No.")</t>
  </si>
  <si>
    <t>=NF(E1892,"Item No.")</t>
  </si>
  <si>
    <t>=NF(E1893,"Item No.")</t>
  </si>
  <si>
    <t>=NF(E1894,"Item No.")</t>
  </si>
  <si>
    <t>=NF(E1889,"Description")</t>
  </si>
  <si>
    <t>=NF(E1890,"Description")</t>
  </si>
  <si>
    <t>=NF(E1891,"Description")</t>
  </si>
  <si>
    <t>=NF(E1892,"Description")</t>
  </si>
  <si>
    <t>=NF(E1893,"Description")</t>
  </si>
  <si>
    <t>=NF(E1894,"Description")</t>
  </si>
  <si>
    <t>=NF(E1889,"Quantity")</t>
  </si>
  <si>
    <t>=NF(E1890,"Quantity")</t>
  </si>
  <si>
    <t>=NF(E1891,"Quantity")</t>
  </si>
  <si>
    <t>=NF(E1892,"Quantity")</t>
  </si>
  <si>
    <t>=NF(E1893,"Quantity")</t>
  </si>
  <si>
    <t>=NF(E1894,"Quantity")</t>
  </si>
  <si>
    <t>=NF(E1889,"Unit of Measure Code")</t>
  </si>
  <si>
    <t>=NF(E1890,"Unit of Measure Code")</t>
  </si>
  <si>
    <t>=NF(E1891,"Unit of Measure Code")</t>
  </si>
  <si>
    <t>=NF(E1892,"Unit of Measure Code")</t>
  </si>
  <si>
    <t>=NF(E1893,"Unit of Measure Code")</t>
  </si>
  <si>
    <t>=NF(E1894,"Unit of Measure Code")</t>
  </si>
  <si>
    <t>=NF(E1889,"Remaining Quantity")</t>
  </si>
  <si>
    <t>=NF(E1890,"Remaining Quantity")</t>
  </si>
  <si>
    <t>=NF(E1891,"Remaining Quantity")</t>
  </si>
  <si>
    <t>=NF(E1892,"Remaining Quantity")</t>
  </si>
  <si>
    <t>=NF(E1893,"Remaining Quantity")</t>
  </si>
  <si>
    <t>=NF(E1894,"Remaining Quantity")</t>
  </si>
  <si>
    <t>=NF(E1863,"Item No.")</t>
  </si>
  <si>
    <t>=NF(E1864,"Item No.")</t>
  </si>
  <si>
    <t>=NF(E1865,"Item No.")</t>
  </si>
  <si>
    <t>=NF(E1863,"Description")</t>
  </si>
  <si>
    <t>=NF(E1864,"Description")</t>
  </si>
  <si>
    <t>=NF(E1865,"Description")</t>
  </si>
  <si>
    <t>=NF(E1863,"Quantity")</t>
  </si>
  <si>
    <t>=NF(E1864,"Quantity")</t>
  </si>
  <si>
    <t>=NF(E1865,"Quantity")</t>
  </si>
  <si>
    <t>=NF(E1863,"Unit of Measure Code")</t>
  </si>
  <si>
    <t>=NF(E1864,"Unit of Measure Code")</t>
  </si>
  <si>
    <t>=NF(E1865,"Unit of Measure Code")</t>
  </si>
  <si>
    <t>=NF(E1863,"Remaining Quantity")</t>
  </si>
  <si>
    <t>=NF(E1864,"Remaining Quantity")</t>
  </si>
  <si>
    <t>=NF(E1865,"Remaining Quantity")</t>
  </si>
  <si>
    <t>=NF(E1873,"Item No.")</t>
  </si>
  <si>
    <t>=NF(E1874,"Item No.")</t>
  </si>
  <si>
    <t>=NF(E1875,"Item No.")</t>
  </si>
  <si>
    <t>=NF(E1876,"Item No.")</t>
  </si>
  <si>
    <t>=NF(E1877,"Item No.")</t>
  </si>
  <si>
    <t>=NF(E1873,"Description")</t>
  </si>
  <si>
    <t>=NF(E1874,"Description")</t>
  </si>
  <si>
    <t>=NF(E1875,"Description")</t>
  </si>
  <si>
    <t>=NF(E1876,"Description")</t>
  </si>
  <si>
    <t>=NF(E1877,"Description")</t>
  </si>
  <si>
    <t>=NF(E1873,"Quantity")</t>
  </si>
  <si>
    <t>=NF(E1874,"Quantity")</t>
  </si>
  <si>
    <t>=NF(E1875,"Quantity")</t>
  </si>
  <si>
    <t>=NF(E1876,"Quantity")</t>
  </si>
  <si>
    <t>=NF(E1877,"Quantity")</t>
  </si>
  <si>
    <t>=NF(E1873,"Unit of Measure Code")</t>
  </si>
  <si>
    <t>=NF(E1874,"Unit of Measure Code")</t>
  </si>
  <si>
    <t>=NF(E1875,"Unit of Measure Code")</t>
  </si>
  <si>
    <t>=NF(E1876,"Unit of Measure Code")</t>
  </si>
  <si>
    <t>=NF(E1877,"Unit of Measure Code")</t>
  </si>
  <si>
    <t>=NF(E1873,"Remaining Quantity")</t>
  </si>
  <si>
    <t>=NF(E1874,"Remaining Quantity")</t>
  </si>
  <si>
    <t>=NF(E1875,"Remaining Quantity")</t>
  </si>
  <si>
    <t>=NF(E1876,"Remaining Quantity")</t>
  </si>
  <si>
    <t>=NF(E1877,"Remaining Quantity")</t>
  </si>
  <si>
    <t>=NF(E1868,"Item No.")</t>
  </si>
  <si>
    <t>=NF(E1869,"Item No.")</t>
  </si>
  <si>
    <t>=NF(E1870,"Item No.")</t>
  </si>
  <si>
    <t>=NF(E1868,"Description")</t>
  </si>
  <si>
    <t>=NF(E1869,"Description")</t>
  </si>
  <si>
    <t>=NF(E1870,"Description")</t>
  </si>
  <si>
    <t>=NF(E1868,"Quantity")</t>
  </si>
  <si>
    <t>=NF(E1869,"Quantity")</t>
  </si>
  <si>
    <t>=NF(E1870,"Quantity")</t>
  </si>
  <si>
    <t>=NF(E1868,"Unit of Measure Code")</t>
  </si>
  <si>
    <t>=NF(E1869,"Unit of Measure Code")</t>
  </si>
  <si>
    <t>=NF(E1870,"Unit of Measure Code")</t>
  </si>
  <si>
    <t>=NF(E1868,"Remaining Quantity")</t>
  </si>
  <si>
    <t>=NF(E1869,"Remaining Quantity")</t>
  </si>
  <si>
    <t>=NF(E1870,"Remaining Quantity")</t>
  </si>
  <si>
    <t>=NF(E1850,"Item No.")</t>
  </si>
  <si>
    <t>=NF(E1851,"Item No.")</t>
  </si>
  <si>
    <t>=NF(E1852,"Item No.")</t>
  </si>
  <si>
    <t>=NF(E1850,"Description")</t>
  </si>
  <si>
    <t>=NF(E1851,"Description")</t>
  </si>
  <si>
    <t>=NF(E1852,"Description")</t>
  </si>
  <si>
    <t>=NF(E1850,"Quantity")</t>
  </si>
  <si>
    <t>=NF(E1851,"Quantity")</t>
  </si>
  <si>
    <t>=NF(E1852,"Quantity")</t>
  </si>
  <si>
    <t>=NF(E1850,"Unit of Measure Code")</t>
  </si>
  <si>
    <t>=NF(E1851,"Unit of Measure Code")</t>
  </si>
  <si>
    <t>=NF(E1852,"Unit of Measure Code")</t>
  </si>
  <si>
    <t>=NF(E1850,"Remaining Quantity")</t>
  </si>
  <si>
    <t>=NF(E1851,"Remaining Quantity")</t>
  </si>
  <si>
    <t>=NF(E1852,"Remaining Quantity")</t>
  </si>
  <si>
    <t>=NF(E1855,"Item No.")</t>
  </si>
  <si>
    <t>=NF(E1856,"Item No.")</t>
  </si>
  <si>
    <t>=NF(E1857,"Item No.")</t>
  </si>
  <si>
    <t>=NF(E1858,"Item No.")</t>
  </si>
  <si>
    <t>=NF(E1859,"Item No.")</t>
  </si>
  <si>
    <t>=NF(E1855,"Description")</t>
  </si>
  <si>
    <t>=NF(E1856,"Description")</t>
  </si>
  <si>
    <t>=NF(E1857,"Description")</t>
  </si>
  <si>
    <t>=NF(E1858,"Description")</t>
  </si>
  <si>
    <t>=NF(E1859,"Description")</t>
  </si>
  <si>
    <t>=NF(E1855,"Quantity")</t>
  </si>
  <si>
    <t>=NF(E1856,"Quantity")</t>
  </si>
  <si>
    <t>=NF(E1857,"Quantity")</t>
  </si>
  <si>
    <t>=NF(E1858,"Quantity")</t>
  </si>
  <si>
    <t>=NF(E1859,"Quantity")</t>
  </si>
  <si>
    <t>=NF(E1855,"Unit of Measure Code")</t>
  </si>
  <si>
    <t>=NF(E1856,"Unit of Measure Code")</t>
  </si>
  <si>
    <t>=NF(E1857,"Unit of Measure Code")</t>
  </si>
  <si>
    <t>=NF(E1858,"Unit of Measure Code")</t>
  </si>
  <si>
    <t>=NF(E1859,"Unit of Measure Code")</t>
  </si>
  <si>
    <t>=NF(E1855,"Remaining Quantity")</t>
  </si>
  <si>
    <t>=NF(E1856,"Remaining Quantity")</t>
  </si>
  <si>
    <t>=NF(E1857,"Remaining Quantity")</t>
  </si>
  <si>
    <t>=NF(E1858,"Remaining Quantity")</t>
  </si>
  <si>
    <t>=NF(E1859,"Remaining Quantity")</t>
  </si>
  <si>
    <t>=NF(E1836,"Item No.")</t>
  </si>
  <si>
    <t>=NF(E1837,"Item No.")</t>
  </si>
  <si>
    <t>=NF(E1838,"Item No.")</t>
  </si>
  <si>
    <t>=NF(E1836,"Description")</t>
  </si>
  <si>
    <t>=NF(E1837,"Description")</t>
  </si>
  <si>
    <t>=NF(E1838,"Description")</t>
  </si>
  <si>
    <t>=NF(E1836,"Quantity")</t>
  </si>
  <si>
    <t>=NF(E1837,"Quantity")</t>
  </si>
  <si>
    <t>=NF(E1838,"Quantity")</t>
  </si>
  <si>
    <t>=NF(E1836,"Unit of Measure Code")</t>
  </si>
  <si>
    <t>=NF(E1837,"Unit of Measure Code")</t>
  </si>
  <si>
    <t>=NF(E1838,"Unit of Measure Code")</t>
  </si>
  <si>
    <t>=NF(E1836,"Remaining Quantity")</t>
  </si>
  <si>
    <t>=NF(E1837,"Remaining Quantity")</t>
  </si>
  <si>
    <t>=NF(E1838,"Remaining Quantity")</t>
  </si>
  <si>
    <t>=NF(E1841,"Item No.")</t>
  </si>
  <si>
    <t>=NF(E1842,"Item No.")</t>
  </si>
  <si>
    <t>=NF(E1843,"Item No.")</t>
  </si>
  <si>
    <t>=NF(E1844,"Item No.")</t>
  </si>
  <si>
    <t>=NF(E1845,"Item No.")</t>
  </si>
  <si>
    <t>=NF(E1846,"Item No.")</t>
  </si>
  <si>
    <t>=NF(E1841,"Description")</t>
  </si>
  <si>
    <t>=NF(E1842,"Description")</t>
  </si>
  <si>
    <t>=NF(E1843,"Description")</t>
  </si>
  <si>
    <t>=NF(E1844,"Description")</t>
  </si>
  <si>
    <t>=NF(E1845,"Description")</t>
  </si>
  <si>
    <t>=NF(E1846,"Description")</t>
  </si>
  <si>
    <t>=NF(E1841,"Quantity")</t>
  </si>
  <si>
    <t>=NF(E1842,"Quantity")</t>
  </si>
  <si>
    <t>=NF(E1843,"Quantity")</t>
  </si>
  <si>
    <t>=NF(E1844,"Quantity")</t>
  </si>
  <si>
    <t>=NF(E1845,"Quantity")</t>
  </si>
  <si>
    <t>=NF(E1846,"Quantity")</t>
  </si>
  <si>
    <t>=NF(E1841,"Unit of Measure Code")</t>
  </si>
  <si>
    <t>=NF(E1842,"Unit of Measure Code")</t>
  </si>
  <si>
    <t>=NF(E1843,"Unit of Measure Code")</t>
  </si>
  <si>
    <t>=NF(E1844,"Unit of Measure Code")</t>
  </si>
  <si>
    <t>=NF(E1845,"Unit of Measure Code")</t>
  </si>
  <si>
    <t>=NF(E1846,"Unit of Measure Code")</t>
  </si>
  <si>
    <t>=NF(E1841,"Remaining Quantity")</t>
  </si>
  <si>
    <t>=NF(E1842,"Remaining Quantity")</t>
  </si>
  <si>
    <t>=NF(E1843,"Remaining Quantity")</t>
  </si>
  <si>
    <t>=NF(E1844,"Remaining Quantity")</t>
  </si>
  <si>
    <t>=NF(E1845,"Remaining Quantity")</t>
  </si>
  <si>
    <t>=NF(E1846,"Remaining Quantity")</t>
  </si>
  <si>
    <t>=NF(E1813,"Item No.")</t>
  </si>
  <si>
    <t>=NF(E1814,"Item No.")</t>
  </si>
  <si>
    <t>=NF(E1815,"Item No.")</t>
  </si>
  <si>
    <t>=NF(E1816,"Item No.")</t>
  </si>
  <si>
    <t>=NF(E1817,"Item No.")</t>
  </si>
  <si>
    <t>=NF(E1818,"Item No.")</t>
  </si>
  <si>
    <t>=NF(E1813,"Description")</t>
  </si>
  <si>
    <t>=NF(E1814,"Description")</t>
  </si>
  <si>
    <t>=NF(E1815,"Description")</t>
  </si>
  <si>
    <t>=NF(E1816,"Description")</t>
  </si>
  <si>
    <t>=NF(E1817,"Description")</t>
  </si>
  <si>
    <t>=NF(E1818,"Description")</t>
  </si>
  <si>
    <t>=NF(E1813,"Quantity")</t>
  </si>
  <si>
    <t>=NF(E1814,"Quantity")</t>
  </si>
  <si>
    <t>=NF(E1815,"Quantity")</t>
  </si>
  <si>
    <t>=NF(E1816,"Quantity")</t>
  </si>
  <si>
    <t>=NF(E1817,"Quantity")</t>
  </si>
  <si>
    <t>=NF(E1818,"Quantity")</t>
  </si>
  <si>
    <t>=NF(E1813,"Unit of Measure Code")</t>
  </si>
  <si>
    <t>=NF(E1814,"Unit of Measure Code")</t>
  </si>
  <si>
    <t>=NF(E1815,"Unit of Measure Code")</t>
  </si>
  <si>
    <t>=NF(E1816,"Unit of Measure Code")</t>
  </si>
  <si>
    <t>=NF(E1817,"Unit of Measure Code")</t>
  </si>
  <si>
    <t>=NF(E1818,"Unit of Measure Code")</t>
  </si>
  <si>
    <t>=NF(E1813,"Remaining Quantity")</t>
  </si>
  <si>
    <t>=NF(E1814,"Remaining Quantity")</t>
  </si>
  <si>
    <t>=NF(E1815,"Remaining Quantity")</t>
  </si>
  <si>
    <t>=NF(E1816,"Remaining Quantity")</t>
  </si>
  <si>
    <t>=NF(E1817,"Remaining Quantity")</t>
  </si>
  <si>
    <t>=NF(E1818,"Remaining Quantity")</t>
  </si>
  <si>
    <t>=NF(E1828,"Item No.")</t>
  </si>
  <si>
    <t>=NF(E1829,"Item No.")</t>
  </si>
  <si>
    <t>=NF(E1830,"Item No.")</t>
  </si>
  <si>
    <t>=NF(E1831,"Item No.")</t>
  </si>
  <si>
    <t>=NF(E1832,"Item No.")</t>
  </si>
  <si>
    <t>=NF(E1828,"Description")</t>
  </si>
  <si>
    <t>=NF(E1829,"Description")</t>
  </si>
  <si>
    <t>=NF(E1830,"Description")</t>
  </si>
  <si>
    <t>=NF(E1831,"Description")</t>
  </si>
  <si>
    <t>=NF(E1832,"Description")</t>
  </si>
  <si>
    <t>=NF(E1828,"Quantity")</t>
  </si>
  <si>
    <t>=NF(E1829,"Quantity")</t>
  </si>
  <si>
    <t>=NF(E1830,"Quantity")</t>
  </si>
  <si>
    <t>=NF(E1831,"Quantity")</t>
  </si>
  <si>
    <t>=NF(E1832,"Quantity")</t>
  </si>
  <si>
    <t>=NF(E1828,"Unit of Measure Code")</t>
  </si>
  <si>
    <t>=NF(E1829,"Unit of Measure Code")</t>
  </si>
  <si>
    <t>=NF(E1830,"Unit of Measure Code")</t>
  </si>
  <si>
    <t>=NF(E1831,"Unit of Measure Code")</t>
  </si>
  <si>
    <t>=NF(E1832,"Unit of Measure Code")</t>
  </si>
  <si>
    <t>=NF(E1828,"Remaining Quantity")</t>
  </si>
  <si>
    <t>=NF(E1829,"Remaining Quantity")</t>
  </si>
  <si>
    <t>=NF(E1830,"Remaining Quantity")</t>
  </si>
  <si>
    <t>=NF(E1831,"Remaining Quantity")</t>
  </si>
  <si>
    <t>=NF(E1832,"Remaining Quantity")</t>
  </si>
  <si>
    <t>=NF(E1821,"Item No.")</t>
  </si>
  <si>
    <t>=NF(E1822,"Item No.")</t>
  </si>
  <si>
    <t>=NF(E1823,"Item No.")</t>
  </si>
  <si>
    <t>=NF(E1824,"Item No.")</t>
  </si>
  <si>
    <t>=NF(E1825,"Item No.")</t>
  </si>
  <si>
    <t>=NF(E1821,"Description")</t>
  </si>
  <si>
    <t>=NF(E1822,"Description")</t>
  </si>
  <si>
    <t>=NF(E1823,"Description")</t>
  </si>
  <si>
    <t>=NF(E1824,"Description")</t>
  </si>
  <si>
    <t>=NF(E1825,"Description")</t>
  </si>
  <si>
    <t>=NF(E1821,"Quantity")</t>
  </si>
  <si>
    <t>=NF(E1822,"Quantity")</t>
  </si>
  <si>
    <t>=NF(E1823,"Quantity")</t>
  </si>
  <si>
    <t>=NF(E1824,"Quantity")</t>
  </si>
  <si>
    <t>=NF(E1825,"Quantity")</t>
  </si>
  <si>
    <t>=NF(E1821,"Unit of Measure Code")</t>
  </si>
  <si>
    <t>=NF(E1822,"Unit of Measure Code")</t>
  </si>
  <si>
    <t>=NF(E1823,"Unit of Measure Code")</t>
  </si>
  <si>
    <t>=NF(E1824,"Unit of Measure Code")</t>
  </si>
  <si>
    <t>=NF(E1825,"Unit of Measure Code")</t>
  </si>
  <si>
    <t>=NF(E1821,"Remaining Quantity")</t>
  </si>
  <si>
    <t>=NF(E1822,"Remaining Quantity")</t>
  </si>
  <si>
    <t>=NF(E1823,"Remaining Quantity")</t>
  </si>
  <si>
    <t>=NF(E1824,"Remaining Quantity")</t>
  </si>
  <si>
    <t>=NF(E1825,"Remaining Quantity")</t>
  </si>
  <si>
    <t>=NF(E1782,"Item No.")</t>
  </si>
  <si>
    <t>=NF(E1783,"Item No.")</t>
  </si>
  <si>
    <t>=NF(E1784,"Item No.")</t>
  </si>
  <si>
    <t>=NF(E1785,"Item No.")</t>
  </si>
  <si>
    <t>=NF(E1786,"Item No.")</t>
  </si>
  <si>
    <t>=NF(E1787,"Item No.")</t>
  </si>
  <si>
    <t>=NF(E1782,"Description")</t>
  </si>
  <si>
    <t>=NF(E1783,"Description")</t>
  </si>
  <si>
    <t>=NF(E1784,"Description")</t>
  </si>
  <si>
    <t>=NF(E1785,"Description")</t>
  </si>
  <si>
    <t>=NF(E1786,"Description")</t>
  </si>
  <si>
    <t>=NF(E1787,"Description")</t>
  </si>
  <si>
    <t>=NF(E1782,"Quantity")</t>
  </si>
  <si>
    <t>=NF(E1783,"Quantity")</t>
  </si>
  <si>
    <t>=NF(E1784,"Quantity")</t>
  </si>
  <si>
    <t>=NF(E1785,"Quantity")</t>
  </si>
  <si>
    <t>=NF(E1786,"Quantity")</t>
  </si>
  <si>
    <t>=NF(E1787,"Quantity")</t>
  </si>
  <si>
    <t>=NF(E1782,"Unit of Measure Code")</t>
  </si>
  <si>
    <t>=NF(E1783,"Unit of Measure Code")</t>
  </si>
  <si>
    <t>=NF(E1784,"Unit of Measure Code")</t>
  </si>
  <si>
    <t>=NF(E1785,"Unit of Measure Code")</t>
  </si>
  <si>
    <t>=NF(E1786,"Unit of Measure Code")</t>
  </si>
  <si>
    <t>=NF(E1787,"Unit of Measure Code")</t>
  </si>
  <si>
    <t>=NF(E1782,"Remaining Quantity")</t>
  </si>
  <si>
    <t>=NF(E1783,"Remaining Quantity")</t>
  </si>
  <si>
    <t>=NF(E1784,"Remaining Quantity")</t>
  </si>
  <si>
    <t>=NF(E1785,"Remaining Quantity")</t>
  </si>
  <si>
    <t>=NF(E1786,"Remaining Quantity")</t>
  </si>
  <si>
    <t>=NF(E1787,"Remaining Quantity")</t>
  </si>
  <si>
    <t>=NF(E1805,"Item No.")</t>
  </si>
  <si>
    <t>=NF(E1806,"Item No.")</t>
  </si>
  <si>
    <t>=NF(E1807,"Item No.")</t>
  </si>
  <si>
    <t>=NF(E1808,"Item No.")</t>
  </si>
  <si>
    <t>=NF(E1809,"Item No.")</t>
  </si>
  <si>
    <t>=NF(E1805,"Description")</t>
  </si>
  <si>
    <t>=NF(E1806,"Description")</t>
  </si>
  <si>
    <t>=NF(E1807,"Description")</t>
  </si>
  <si>
    <t>=NF(E1808,"Description")</t>
  </si>
  <si>
    <t>=NF(E1809,"Description")</t>
  </si>
  <si>
    <t>=NF(E1805,"Quantity")</t>
  </si>
  <si>
    <t>=NF(E1806,"Quantity")</t>
  </si>
  <si>
    <t>=NF(E1807,"Quantity")</t>
  </si>
  <si>
    <t>=NF(E1808,"Quantity")</t>
  </si>
  <si>
    <t>=NF(E1809,"Quantity")</t>
  </si>
  <si>
    <t>=NF(E1805,"Unit of Measure Code")</t>
  </si>
  <si>
    <t>=NF(E1806,"Unit of Measure Code")</t>
  </si>
  <si>
    <t>=NF(E1807,"Unit of Measure Code")</t>
  </si>
  <si>
    <t>=NF(E1808,"Unit of Measure Code")</t>
  </si>
  <si>
    <t>=NF(E1809,"Unit of Measure Code")</t>
  </si>
  <si>
    <t>=NF(E1805,"Remaining Quantity")</t>
  </si>
  <si>
    <t>=NF(E1806,"Remaining Quantity")</t>
  </si>
  <si>
    <t>=NF(E1807,"Remaining Quantity")</t>
  </si>
  <si>
    <t>=NF(E1808,"Remaining Quantity")</t>
  </si>
  <si>
    <t>=NF(E1809,"Remaining Quantity")</t>
  </si>
  <si>
    <t>=NF(E1797,"Item No.")</t>
  </si>
  <si>
    <t>=NF(E1798,"Item No.")</t>
  </si>
  <si>
    <t>=NF(E1799,"Item No.")</t>
  </si>
  <si>
    <t>=NF(E1800,"Item No.")</t>
  </si>
  <si>
    <t>=NF(E1801,"Item No.")</t>
  </si>
  <si>
    <t>=NF(E1802,"Item No.")</t>
  </si>
  <si>
    <t>=NF(E1797,"Description")</t>
  </si>
  <si>
    <t>=NF(E1798,"Description")</t>
  </si>
  <si>
    <t>=NF(E1799,"Description")</t>
  </si>
  <si>
    <t>=NF(E1800,"Description")</t>
  </si>
  <si>
    <t>=NF(E1801,"Description")</t>
  </si>
  <si>
    <t>=NF(E1802,"Description")</t>
  </si>
  <si>
    <t>=NF(E1797,"Quantity")</t>
  </si>
  <si>
    <t>=NF(E1798,"Quantity")</t>
  </si>
  <si>
    <t>=NF(E1799,"Quantity")</t>
  </si>
  <si>
    <t>=NF(E1800,"Quantity")</t>
  </si>
  <si>
    <t>=NF(E1801,"Quantity")</t>
  </si>
  <si>
    <t>=NF(E1802,"Quantity")</t>
  </si>
  <si>
    <t>=NF(E1797,"Unit of Measure Code")</t>
  </si>
  <si>
    <t>=NF(E1798,"Unit of Measure Code")</t>
  </si>
  <si>
    <t>=NF(E1799,"Unit of Measure Code")</t>
  </si>
  <si>
    <t>=NF(E1800,"Unit of Measure Code")</t>
  </si>
  <si>
    <t>=NF(E1801,"Unit of Measure Code")</t>
  </si>
  <si>
    <t>=NF(E1802,"Unit of Measure Code")</t>
  </si>
  <si>
    <t>=NF(E1797,"Remaining Quantity")</t>
  </si>
  <si>
    <t>=NF(E1798,"Remaining Quantity")</t>
  </si>
  <si>
    <t>=NF(E1799,"Remaining Quantity")</t>
  </si>
  <si>
    <t>=NF(E1800,"Remaining Quantity")</t>
  </si>
  <si>
    <t>=NF(E1801,"Remaining Quantity")</t>
  </si>
  <si>
    <t>=NF(E1802,"Remaining Quantity")</t>
  </si>
  <si>
    <t>=NF(E1790,"Item No.")</t>
  </si>
  <si>
    <t>=NF(E1791,"Item No.")</t>
  </si>
  <si>
    <t>=NF(E1792,"Item No.")</t>
  </si>
  <si>
    <t>=NF(E1793,"Item No.")</t>
  </si>
  <si>
    <t>=NF(E1794,"Item No.")</t>
  </si>
  <si>
    <t>=NF(E1790,"Description")</t>
  </si>
  <si>
    <t>=NF(E1791,"Description")</t>
  </si>
  <si>
    <t>=NF(E1792,"Description")</t>
  </si>
  <si>
    <t>=NF(E1793,"Description")</t>
  </si>
  <si>
    <t>=NF(E1794,"Description")</t>
  </si>
  <si>
    <t>=NF(E1790,"Quantity")</t>
  </si>
  <si>
    <t>=NF(E1791,"Quantity")</t>
  </si>
  <si>
    <t>=NF(E1792,"Quantity")</t>
  </si>
  <si>
    <t>=NF(E1793,"Quantity")</t>
  </si>
  <si>
    <t>=NF(E1794,"Quantity")</t>
  </si>
  <si>
    <t>=NF(E1790,"Unit of Measure Code")</t>
  </si>
  <si>
    <t>=NF(E1791,"Unit of Measure Code")</t>
  </si>
  <si>
    <t>=NF(E1792,"Unit of Measure Code")</t>
  </si>
  <si>
    <t>=NF(E1793,"Unit of Measure Code")</t>
  </si>
  <si>
    <t>=NF(E1794,"Unit of Measure Code")</t>
  </si>
  <si>
    <t>=NF(E1790,"Remaining Quantity")</t>
  </si>
  <si>
    <t>=NF(E1791,"Remaining Quantity")</t>
  </si>
  <si>
    <t>=NF(E1792,"Remaining Quantity")</t>
  </si>
  <si>
    <t>=NF(E1793,"Remaining Quantity")</t>
  </si>
  <si>
    <t>=NF(E1794,"Remaining Quantity")</t>
  </si>
  <si>
    <t>=NF(E1748,"Item No.")</t>
  </si>
  <si>
    <t>=NF(E1749,"Item No.")</t>
  </si>
  <si>
    <t>=NF(E1750,"Item No.")</t>
  </si>
  <si>
    <t>=NF(E1751,"Item No.")</t>
  </si>
  <si>
    <t>=NF(E1752,"Item No.")</t>
  </si>
  <si>
    <t>=NF(E1753,"Item No.")</t>
  </si>
  <si>
    <t>=NF(E1748,"Description")</t>
  </si>
  <si>
    <t>=NF(E1749,"Description")</t>
  </si>
  <si>
    <t>=NF(E1750,"Description")</t>
  </si>
  <si>
    <t>=NF(E1751,"Description")</t>
  </si>
  <si>
    <t>=NF(E1752,"Description")</t>
  </si>
  <si>
    <t>=NF(E1753,"Description")</t>
  </si>
  <si>
    <t>=NF(E1748,"Quantity")</t>
  </si>
  <si>
    <t>=NF(E1749,"Quantity")</t>
  </si>
  <si>
    <t>=NF(E1750,"Quantity")</t>
  </si>
  <si>
    <t>=NF(E1751,"Quantity")</t>
  </si>
  <si>
    <t>=NF(E1752,"Quantity")</t>
  </si>
  <si>
    <t>=NF(E1753,"Quantity")</t>
  </si>
  <si>
    <t>=NF(E1748,"Unit of Measure Code")</t>
  </si>
  <si>
    <t>=NF(E1749,"Unit of Measure Code")</t>
  </si>
  <si>
    <t>=NF(E1750,"Unit of Measure Code")</t>
  </si>
  <si>
    <t>=NF(E1751,"Unit of Measure Code")</t>
  </si>
  <si>
    <t>=NF(E1752,"Unit of Measure Code")</t>
  </si>
  <si>
    <t>=NF(E1753,"Unit of Measure Code")</t>
  </si>
  <si>
    <t>=NF(E1748,"Remaining Quantity")</t>
  </si>
  <si>
    <t>=NF(E1749,"Remaining Quantity")</t>
  </si>
  <si>
    <t>=NF(E1750,"Remaining Quantity")</t>
  </si>
  <si>
    <t>=NF(E1751,"Remaining Quantity")</t>
  </si>
  <si>
    <t>=NF(E1752,"Remaining Quantity")</t>
  </si>
  <si>
    <t>=NF(E1753,"Remaining Quantity")</t>
  </si>
  <si>
    <t>=NF(E1773,"Item No.")</t>
  </si>
  <si>
    <t>=NF(E1774,"Item No.")</t>
  </si>
  <si>
    <t>=NF(E1775,"Item No.")</t>
  </si>
  <si>
    <t>=NF(E1776,"Item No.")</t>
  </si>
  <si>
    <t>=NF(E1777,"Item No.")</t>
  </si>
  <si>
    <t>=NF(E1778,"Item No.")</t>
  </si>
  <si>
    <t>=NF(E1773,"Description")</t>
  </si>
  <si>
    <t>=NF(E1774,"Description")</t>
  </si>
  <si>
    <t>=NF(E1775,"Description")</t>
  </si>
  <si>
    <t>=NF(E1776,"Description")</t>
  </si>
  <si>
    <t>=NF(E1777,"Description")</t>
  </si>
  <si>
    <t>=NF(E1778,"Description")</t>
  </si>
  <si>
    <t>=NF(E1773,"Quantity")</t>
  </si>
  <si>
    <t>=NF(E1774,"Quantity")</t>
  </si>
  <si>
    <t>=NF(E1775,"Quantity")</t>
  </si>
  <si>
    <t>=NF(E1776,"Quantity")</t>
  </si>
  <si>
    <t>=NF(E1777,"Quantity")</t>
  </si>
  <si>
    <t>=NF(E1778,"Quantity")</t>
  </si>
  <si>
    <t>=NF(E1773,"Unit of Measure Code")</t>
  </si>
  <si>
    <t>=NF(E1774,"Unit of Measure Code")</t>
  </si>
  <si>
    <t>=NF(E1775,"Unit of Measure Code")</t>
  </si>
  <si>
    <t>=NF(E1776,"Unit of Measure Code")</t>
  </si>
  <si>
    <t>=NF(E1777,"Unit of Measure Code")</t>
  </si>
  <si>
    <t>=NF(E1778,"Unit of Measure Code")</t>
  </si>
  <si>
    <t>=NF(E1773,"Remaining Quantity")</t>
  </si>
  <si>
    <t>=NF(E1774,"Remaining Quantity")</t>
  </si>
  <si>
    <t>=NF(E1775,"Remaining Quantity")</t>
  </si>
  <si>
    <t>=NF(E1776,"Remaining Quantity")</t>
  </si>
  <si>
    <t>=NF(E1777,"Remaining Quantity")</t>
  </si>
  <si>
    <t>=NF(E1778,"Remaining Quantity")</t>
  </si>
  <si>
    <t>=NF(E1768,"Item No.")</t>
  </si>
  <si>
    <t>=NF(E1769,"Item No.")</t>
  </si>
  <si>
    <t>=NF(E1770,"Item No.")</t>
  </si>
  <si>
    <t>=NF(E1768,"Description")</t>
  </si>
  <si>
    <t>=NF(E1769,"Description")</t>
  </si>
  <si>
    <t>=NF(E1770,"Description")</t>
  </si>
  <si>
    <t>=NF(E1768,"Quantity")</t>
  </si>
  <si>
    <t>=NF(E1769,"Quantity")</t>
  </si>
  <si>
    <t>=NF(E1770,"Quantity")</t>
  </si>
  <si>
    <t>=NF(E1768,"Unit of Measure Code")</t>
  </si>
  <si>
    <t>=NF(E1769,"Unit of Measure Code")</t>
  </si>
  <si>
    <t>=NF(E1770,"Unit of Measure Code")</t>
  </si>
  <si>
    <t>=NF(E1768,"Remaining Quantity")</t>
  </si>
  <si>
    <t>=NF(E1769,"Remaining Quantity")</t>
  </si>
  <si>
    <t>=NF(E1770,"Remaining Quantity")</t>
  </si>
  <si>
    <t>=NF(E1763,"Item No.")</t>
  </si>
  <si>
    <t>=NF(E1764,"Item No.")</t>
  </si>
  <si>
    <t>=NF(E1765,"Item No.")</t>
  </si>
  <si>
    <t>=NF(E1763,"Description")</t>
  </si>
  <si>
    <t>=NF(E1764,"Description")</t>
  </si>
  <si>
    <t>=NF(E1765,"Description")</t>
  </si>
  <si>
    <t>=NF(E1763,"Quantity")</t>
  </si>
  <si>
    <t>=NF(E1764,"Quantity")</t>
  </si>
  <si>
    <t>=NF(E1765,"Quantity")</t>
  </si>
  <si>
    <t>=NF(E1763,"Unit of Measure Code")</t>
  </si>
  <si>
    <t>=NF(E1764,"Unit of Measure Code")</t>
  </si>
  <si>
    <t>=NF(E1765,"Unit of Measure Code")</t>
  </si>
  <si>
    <t>=NF(E1763,"Remaining Quantity")</t>
  </si>
  <si>
    <t>=NF(E1764,"Remaining Quantity")</t>
  </si>
  <si>
    <t>=NF(E1765,"Remaining Quantity")</t>
  </si>
  <si>
    <t>=NF(E1756,"Item No.")</t>
  </si>
  <si>
    <t>=NF(E1757,"Item No.")</t>
  </si>
  <si>
    <t>=NF(E1758,"Item No.")</t>
  </si>
  <si>
    <t>=NF(E1759,"Item No.")</t>
  </si>
  <si>
    <t>=NF(E1760,"Item No.")</t>
  </si>
  <si>
    <t>=NF(E1756,"Description")</t>
  </si>
  <si>
    <t>=NF(E1757,"Description")</t>
  </si>
  <si>
    <t>=NF(E1758,"Description")</t>
  </si>
  <si>
    <t>=NF(E1759,"Description")</t>
  </si>
  <si>
    <t>=NF(E1760,"Description")</t>
  </si>
  <si>
    <t>=NF(E1756,"Quantity")</t>
  </si>
  <si>
    <t>=NF(E1757,"Quantity")</t>
  </si>
  <si>
    <t>=NF(E1758,"Quantity")</t>
  </si>
  <si>
    <t>=NF(E1759,"Quantity")</t>
  </si>
  <si>
    <t>=NF(E1760,"Quantity")</t>
  </si>
  <si>
    <t>=NF(E1756,"Unit of Measure Code")</t>
  </si>
  <si>
    <t>=NF(E1757,"Unit of Measure Code")</t>
  </si>
  <si>
    <t>=NF(E1758,"Unit of Measure Code")</t>
  </si>
  <si>
    <t>=NF(E1759,"Unit of Measure Code")</t>
  </si>
  <si>
    <t>=NF(E1760,"Unit of Measure Code")</t>
  </si>
  <si>
    <t>=NF(E1756,"Remaining Quantity")</t>
  </si>
  <si>
    <t>=NF(E1757,"Remaining Quantity")</t>
  </si>
  <si>
    <t>=NF(E1758,"Remaining Quantity")</t>
  </si>
  <si>
    <t>=NF(E1759,"Remaining Quantity")</t>
  </si>
  <si>
    <t>=NF(E1760,"Remaining Quantity")</t>
  </si>
  <si>
    <t>=NF(E1727,"Item No.")</t>
  </si>
  <si>
    <t>=NF(E1728,"Item No.")</t>
  </si>
  <si>
    <t>=NF(E1729,"Item No.")</t>
  </si>
  <si>
    <t>=NF(E1730,"Item No.")</t>
  </si>
  <si>
    <t>=NF(E1731,"Item No.")</t>
  </si>
  <si>
    <t>=NF(E1732,"Item No.")</t>
  </si>
  <si>
    <t>=NF(E1727,"Description")</t>
  </si>
  <si>
    <t>=NF(E1728,"Description")</t>
  </si>
  <si>
    <t>=NF(E1729,"Description")</t>
  </si>
  <si>
    <t>=NF(E1730,"Description")</t>
  </si>
  <si>
    <t>=NF(E1731,"Description")</t>
  </si>
  <si>
    <t>=NF(E1732,"Description")</t>
  </si>
  <si>
    <t>=NF(E1727,"Quantity")</t>
  </si>
  <si>
    <t>=NF(E1728,"Quantity")</t>
  </si>
  <si>
    <t>=NF(E1729,"Quantity")</t>
  </si>
  <si>
    <t>=NF(E1730,"Quantity")</t>
  </si>
  <si>
    <t>=NF(E1731,"Quantity")</t>
  </si>
  <si>
    <t>=NF(E1732,"Quantity")</t>
  </si>
  <si>
    <t>=NF(E1727,"Unit of Measure Code")</t>
  </si>
  <si>
    <t>=NF(E1728,"Unit of Measure Code")</t>
  </si>
  <si>
    <t>=NF(E1729,"Unit of Measure Code")</t>
  </si>
  <si>
    <t>=NF(E1730,"Unit of Measure Code")</t>
  </si>
  <si>
    <t>=NF(E1731,"Unit of Measure Code")</t>
  </si>
  <si>
    <t>=NF(E1732,"Unit of Measure Code")</t>
  </si>
  <si>
    <t>=NF(E1727,"Remaining Quantity")</t>
  </si>
  <si>
    <t>=NF(E1728,"Remaining Quantity")</t>
  </si>
  <si>
    <t>=NF(E1729,"Remaining Quantity")</t>
  </si>
  <si>
    <t>=NF(E1730,"Remaining Quantity")</t>
  </si>
  <si>
    <t>=NF(E1731,"Remaining Quantity")</t>
  </si>
  <si>
    <t>=NF(E1732,"Remaining Quantity")</t>
  </si>
  <si>
    <t>=NF(E1742,"Item No.")</t>
  </si>
  <si>
    <t>=NF(E1743,"Item No.")</t>
  </si>
  <si>
    <t>=NF(E1744,"Item No.")</t>
  </si>
  <si>
    <t>=NF(E1742,"Description")</t>
  </si>
  <si>
    <t>=NF(E1743,"Description")</t>
  </si>
  <si>
    <t>=NF(E1744,"Description")</t>
  </si>
  <si>
    <t>=NF(E1742,"Quantity")</t>
  </si>
  <si>
    <t>=NF(E1743,"Quantity")</t>
  </si>
  <si>
    <t>=NF(E1744,"Quantity")</t>
  </si>
  <si>
    <t>=NF(E1742,"Unit of Measure Code")</t>
  </si>
  <si>
    <t>=NF(E1743,"Unit of Measure Code")</t>
  </si>
  <si>
    <t>=NF(E1744,"Unit of Measure Code")</t>
  </si>
  <si>
    <t>=NF(E1742,"Remaining Quantity")</t>
  </si>
  <si>
    <t>=NF(E1743,"Remaining Quantity")</t>
  </si>
  <si>
    <t>=NF(E1744,"Remaining Quantity")</t>
  </si>
  <si>
    <t>=NF(E1735,"Item No.")</t>
  </si>
  <si>
    <t>=NF(E1736,"Item No.")</t>
  </si>
  <si>
    <t>=NF(E1737,"Item No.")</t>
  </si>
  <si>
    <t>=NF(E1738,"Item No.")</t>
  </si>
  <si>
    <t>=NF(E1739,"Item No.")</t>
  </si>
  <si>
    <t>=NF(E1735,"Description")</t>
  </si>
  <si>
    <t>=NF(E1736,"Description")</t>
  </si>
  <si>
    <t>=NF(E1737,"Description")</t>
  </si>
  <si>
    <t>=NF(E1738,"Description")</t>
  </si>
  <si>
    <t>=NF(E1739,"Description")</t>
  </si>
  <si>
    <t>=NF(E1735,"Quantity")</t>
  </si>
  <si>
    <t>=NF(E1736,"Quantity")</t>
  </si>
  <si>
    <t>=NF(E1737,"Quantity")</t>
  </si>
  <si>
    <t>=NF(E1738,"Quantity")</t>
  </si>
  <si>
    <t>=NF(E1739,"Quantity")</t>
  </si>
  <si>
    <t>=NF(E1735,"Unit of Measure Code")</t>
  </si>
  <si>
    <t>=NF(E1736,"Unit of Measure Code")</t>
  </si>
  <si>
    <t>=NF(E1737,"Unit of Measure Code")</t>
  </si>
  <si>
    <t>=NF(E1738,"Unit of Measure Code")</t>
  </si>
  <si>
    <t>=NF(E1739,"Unit of Measure Code")</t>
  </si>
  <si>
    <t>=NF(E1735,"Remaining Quantity")</t>
  </si>
  <si>
    <t>=NF(E1736,"Remaining Quantity")</t>
  </si>
  <si>
    <t>=NF(E1737,"Remaining Quantity")</t>
  </si>
  <si>
    <t>=NF(E1738,"Remaining Quantity")</t>
  </si>
  <si>
    <t>=NF(E1739,"Remaining Quantity")</t>
  </si>
  <si>
    <t>=NF(E1714,"Item No.")</t>
  </si>
  <si>
    <t>=NF(E1715,"Item No.")</t>
  </si>
  <si>
    <t>=NF(E1716,"Item No.")</t>
  </si>
  <si>
    <t>=NF(E1714,"Description")</t>
  </si>
  <si>
    <t>=NF(E1715,"Description")</t>
  </si>
  <si>
    <t>=NF(E1716,"Description")</t>
  </si>
  <si>
    <t>=NF(E1714,"Quantity")</t>
  </si>
  <si>
    <t>=NF(E1715,"Quantity")</t>
  </si>
  <si>
    <t>=NF(E1716,"Quantity")</t>
  </si>
  <si>
    <t>=NF(E1714,"Unit of Measure Code")</t>
  </si>
  <si>
    <t>=NF(E1715,"Unit of Measure Code")</t>
  </si>
  <si>
    <t>=NF(E1716,"Unit of Measure Code")</t>
  </si>
  <si>
    <t>=NF(E1714,"Remaining Quantity")</t>
  </si>
  <si>
    <t>=NF(E1715,"Remaining Quantity")</t>
  </si>
  <si>
    <t>=NF(E1716,"Remaining Quantity")</t>
  </si>
  <si>
    <t>=NF(E1719,"Item No.")</t>
  </si>
  <si>
    <t>=NF(E1720,"Item No.")</t>
  </si>
  <si>
    <t>=NF(E1721,"Item No.")</t>
  </si>
  <si>
    <t>=NF(E1722,"Item No.")</t>
  </si>
  <si>
    <t>=NF(E1723,"Item No.")</t>
  </si>
  <si>
    <t>=NF(E1719,"Description")</t>
  </si>
  <si>
    <t>=NF(E1720,"Description")</t>
  </si>
  <si>
    <t>=NF(E1721,"Description")</t>
  </si>
  <si>
    <t>=NF(E1722,"Description")</t>
  </si>
  <si>
    <t>=NF(E1723,"Description")</t>
  </si>
  <si>
    <t>=NF(E1719,"Quantity")</t>
  </si>
  <si>
    <t>=NF(E1720,"Quantity")</t>
  </si>
  <si>
    <t>=NF(E1721,"Quantity")</t>
  </si>
  <si>
    <t>=NF(E1722,"Quantity")</t>
  </si>
  <si>
    <t>=NF(E1723,"Quantity")</t>
  </si>
  <si>
    <t>=NF(E1719,"Unit of Measure Code")</t>
  </si>
  <si>
    <t>=NF(E1720,"Unit of Measure Code")</t>
  </si>
  <si>
    <t>=NF(E1721,"Unit of Measure Code")</t>
  </si>
  <si>
    <t>=NF(E1722,"Unit of Measure Code")</t>
  </si>
  <si>
    <t>=NF(E1723,"Unit of Measure Code")</t>
  </si>
  <si>
    <t>=NF(E1719,"Remaining Quantity")</t>
  </si>
  <si>
    <t>=NF(E1720,"Remaining Quantity")</t>
  </si>
  <si>
    <t>=NF(E1721,"Remaining Quantity")</t>
  </si>
  <si>
    <t>=NF(E1722,"Remaining Quantity")</t>
  </si>
  <si>
    <t>=NF(E1723,"Remaining Quantity")</t>
  </si>
  <si>
    <t>=NF(E1693,"Item No.")</t>
  </si>
  <si>
    <t>=NF(E1694,"Item No.")</t>
  </si>
  <si>
    <t>=NF(E1695,"Item No.")</t>
  </si>
  <si>
    <t>=NF(E1696,"Item No.")</t>
  </si>
  <si>
    <t>=NF(E1697,"Item No.")</t>
  </si>
  <si>
    <t>=NF(E1698,"Item No.")</t>
  </si>
  <si>
    <t>=NF(E1693,"Description")</t>
  </si>
  <si>
    <t>=NF(E1694,"Description")</t>
  </si>
  <si>
    <t>=NF(E1695,"Description")</t>
  </si>
  <si>
    <t>=NF(E1696,"Description")</t>
  </si>
  <si>
    <t>=NF(E1697,"Description")</t>
  </si>
  <si>
    <t>=NF(E1698,"Description")</t>
  </si>
  <si>
    <t>=NF(E1693,"Quantity")</t>
  </si>
  <si>
    <t>=NF(E1694,"Quantity")</t>
  </si>
  <si>
    <t>=NF(E1695,"Quantity")</t>
  </si>
  <si>
    <t>=NF(E1696,"Quantity")</t>
  </si>
  <si>
    <t>=NF(E1697,"Quantity")</t>
  </si>
  <si>
    <t>=NF(E1698,"Quantity")</t>
  </si>
  <si>
    <t>=NF(E1693,"Unit of Measure Code")</t>
  </si>
  <si>
    <t>=NF(E1694,"Unit of Measure Code")</t>
  </si>
  <si>
    <t>=NF(E1695,"Unit of Measure Code")</t>
  </si>
  <si>
    <t>=NF(E1696,"Unit of Measure Code")</t>
  </si>
  <si>
    <t>=NF(E1697,"Unit of Measure Code")</t>
  </si>
  <si>
    <t>=NF(E1698,"Unit of Measure Code")</t>
  </si>
  <si>
    <t>=NF(E1693,"Remaining Quantity")</t>
  </si>
  <si>
    <t>=NF(E1694,"Remaining Quantity")</t>
  </si>
  <si>
    <t>=NF(E1695,"Remaining Quantity")</t>
  </si>
  <si>
    <t>=NF(E1696,"Remaining Quantity")</t>
  </si>
  <si>
    <t>=NF(E1697,"Remaining Quantity")</t>
  </si>
  <si>
    <t>=NF(E1698,"Remaining Quantity")</t>
  </si>
  <si>
    <t>=NF(E1706,"Item No.")</t>
  </si>
  <si>
    <t>=NF(E1707,"Item No.")</t>
  </si>
  <si>
    <t>=NF(E1708,"Item No.")</t>
  </si>
  <si>
    <t>=NF(E1709,"Item No.")</t>
  </si>
  <si>
    <t>=NF(E1710,"Item No.")</t>
  </si>
  <si>
    <t>=NF(E1706,"Description")</t>
  </si>
  <si>
    <t>=NF(E1707,"Description")</t>
  </si>
  <si>
    <t>=NF(E1708,"Description")</t>
  </si>
  <si>
    <t>=NF(E1709,"Description")</t>
  </si>
  <si>
    <t>=NF(E1710,"Description")</t>
  </si>
  <si>
    <t>=NF(E1706,"Quantity")</t>
  </si>
  <si>
    <t>=NF(E1707,"Quantity")</t>
  </si>
  <si>
    <t>=NF(E1708,"Quantity")</t>
  </si>
  <si>
    <t>=NF(E1709,"Quantity")</t>
  </si>
  <si>
    <t>=NF(E1710,"Quantity")</t>
  </si>
  <si>
    <t>=NF(E1706,"Unit of Measure Code")</t>
  </si>
  <si>
    <t>=NF(E1707,"Unit of Measure Code")</t>
  </si>
  <si>
    <t>=NF(E1708,"Unit of Measure Code")</t>
  </si>
  <si>
    <t>=NF(E1709,"Unit of Measure Code")</t>
  </si>
  <si>
    <t>=NF(E1710,"Unit of Measure Code")</t>
  </si>
  <si>
    <t>=NF(E1706,"Remaining Quantity")</t>
  </si>
  <si>
    <t>=NF(E1707,"Remaining Quantity")</t>
  </si>
  <si>
    <t>=NF(E1708,"Remaining Quantity")</t>
  </si>
  <si>
    <t>=NF(E1709,"Remaining Quantity")</t>
  </si>
  <si>
    <t>=NF(E1710,"Remaining Quantity")</t>
  </si>
  <si>
    <t>=NF(E1701,"Item No.")</t>
  </si>
  <si>
    <t>=NF(E1702,"Item No.")</t>
  </si>
  <si>
    <t>=NF(E1703,"Item No.")</t>
  </si>
  <si>
    <t>=NF(E1701,"Description")</t>
  </si>
  <si>
    <t>=NF(E1702,"Description")</t>
  </si>
  <si>
    <t>=NF(E1703,"Description")</t>
  </si>
  <si>
    <t>=NF(E1701,"Quantity")</t>
  </si>
  <si>
    <t>=NF(E1702,"Quantity")</t>
  </si>
  <si>
    <t>=NF(E1703,"Quantity")</t>
  </si>
  <si>
    <t>=NF(E1701,"Unit of Measure Code")</t>
  </si>
  <si>
    <t>=NF(E1702,"Unit of Measure Code")</t>
  </si>
  <si>
    <t>=NF(E1703,"Unit of Measure Code")</t>
  </si>
  <si>
    <t>=NF(E1701,"Remaining Quantity")</t>
  </si>
  <si>
    <t>=NF(E1702,"Remaining Quantity")</t>
  </si>
  <si>
    <t>=NF(E1703,"Remaining Quantity")</t>
  </si>
  <si>
    <t>=NF(E1674,"Item No.")</t>
  </si>
  <si>
    <t>=NF(E1675,"Item No.")</t>
  </si>
  <si>
    <t>=NF(E1676,"Item No.")</t>
  </si>
  <si>
    <t>=NF(E1674,"Description")</t>
  </si>
  <si>
    <t>=NF(E1675,"Description")</t>
  </si>
  <si>
    <t>=NF(E1676,"Description")</t>
  </si>
  <si>
    <t>=NF(E1674,"Quantity")</t>
  </si>
  <si>
    <t>=NF(E1675,"Quantity")</t>
  </si>
  <si>
    <t>=NF(E1676,"Quantity")</t>
  </si>
  <si>
    <t>=NF(E1674,"Unit of Measure Code")</t>
  </si>
  <si>
    <t>=NF(E1675,"Unit of Measure Code")</t>
  </si>
  <si>
    <t>=NF(E1676,"Unit of Measure Code")</t>
  </si>
  <si>
    <t>=NF(E1674,"Remaining Quantity")</t>
  </si>
  <si>
    <t>=NF(E1675,"Remaining Quantity")</t>
  </si>
  <si>
    <t>=NF(E1676,"Remaining Quantity")</t>
  </si>
  <si>
    <t>=NF(E1687,"Item No.")</t>
  </si>
  <si>
    <t>=NF(E1688,"Item No.")</t>
  </si>
  <si>
    <t>=NF(E1689,"Item No.")</t>
  </si>
  <si>
    <t>=NF(E1687,"Description")</t>
  </si>
  <si>
    <t>=NF(E1688,"Description")</t>
  </si>
  <si>
    <t>=NF(E1689,"Description")</t>
  </si>
  <si>
    <t>=NF(E1687,"Quantity")</t>
  </si>
  <si>
    <t>=NF(E1688,"Quantity")</t>
  </si>
  <si>
    <t>=NF(E1689,"Quantity")</t>
  </si>
  <si>
    <t>=NF(E1687,"Unit of Measure Code")</t>
  </si>
  <si>
    <t>=NF(E1688,"Unit of Measure Code")</t>
  </si>
  <si>
    <t>=NF(E1689,"Unit of Measure Code")</t>
  </si>
  <si>
    <t>=NF(E1687,"Remaining Quantity")</t>
  </si>
  <si>
    <t>=NF(E1688,"Remaining Quantity")</t>
  </si>
  <si>
    <t>=NF(E1689,"Remaining Quantity")</t>
  </si>
  <si>
    <t>=NF(E1679,"Item No.")</t>
  </si>
  <si>
    <t>=NF(E1680,"Item No.")</t>
  </si>
  <si>
    <t>=NF(E1681,"Item No.")</t>
  </si>
  <si>
    <t>=NF(E1682,"Item No.")</t>
  </si>
  <si>
    <t>=NF(E1683,"Item No.")</t>
  </si>
  <si>
    <t>=NF(E1684,"Item No.")</t>
  </si>
  <si>
    <t>=NF(E1679,"Description")</t>
  </si>
  <si>
    <t>=NF(E1680,"Description")</t>
  </si>
  <si>
    <t>=NF(E1681,"Description")</t>
  </si>
  <si>
    <t>=NF(E1682,"Description")</t>
  </si>
  <si>
    <t>=NF(E1683,"Description")</t>
  </si>
  <si>
    <t>=NF(E1684,"Description")</t>
  </si>
  <si>
    <t>=NF(E1679,"Quantity")</t>
  </si>
  <si>
    <t>=NF(E1680,"Quantity")</t>
  </si>
  <si>
    <t>=NF(E1681,"Quantity")</t>
  </si>
  <si>
    <t>=NF(E1682,"Quantity")</t>
  </si>
  <si>
    <t>=NF(E1683,"Quantity")</t>
  </si>
  <si>
    <t>=NF(E1684,"Quantity")</t>
  </si>
  <si>
    <t>=NF(E1679,"Unit of Measure Code")</t>
  </si>
  <si>
    <t>=NF(E1680,"Unit of Measure Code")</t>
  </si>
  <si>
    <t>=NF(E1681,"Unit of Measure Code")</t>
  </si>
  <si>
    <t>=NF(E1682,"Unit of Measure Code")</t>
  </si>
  <si>
    <t>=NF(E1683,"Unit of Measure Code")</t>
  </si>
  <si>
    <t>=NF(E1684,"Unit of Measure Code")</t>
  </si>
  <si>
    <t>=NF(E1679,"Remaining Quantity")</t>
  </si>
  <si>
    <t>=NF(E1680,"Remaining Quantity")</t>
  </si>
  <si>
    <t>=NF(E1681,"Remaining Quantity")</t>
  </si>
  <si>
    <t>=NF(E1682,"Remaining Quantity")</t>
  </si>
  <si>
    <t>=NF(E1683,"Remaining Quantity")</t>
  </si>
  <si>
    <t>=NF(E1684,"Remaining Quantity")</t>
  </si>
  <si>
    <t>=NF(E1652,"Item No.")</t>
  </si>
  <si>
    <t>=NF(E1653,"Item No.")</t>
  </si>
  <si>
    <t>=NF(E1654,"Item No.")</t>
  </si>
  <si>
    <t>=NF(E1655,"Item No.")</t>
  </si>
  <si>
    <t>=NF(E1656,"Item No.")</t>
  </si>
  <si>
    <t>=NF(E1657,"Item No.")</t>
  </si>
  <si>
    <t>=NF(E1652,"Description")</t>
  </si>
  <si>
    <t>=NF(E1653,"Description")</t>
  </si>
  <si>
    <t>=NF(E1654,"Description")</t>
  </si>
  <si>
    <t>=NF(E1655,"Description")</t>
  </si>
  <si>
    <t>=NF(E1656,"Description")</t>
  </si>
  <si>
    <t>=NF(E1657,"Description")</t>
  </si>
  <si>
    <t>=NF(E1652,"Quantity")</t>
  </si>
  <si>
    <t>=NF(E1653,"Quantity")</t>
  </si>
  <si>
    <t>=NF(E1654,"Quantity")</t>
  </si>
  <si>
    <t>=NF(E1655,"Quantity")</t>
  </si>
  <si>
    <t>=NF(E1656,"Quantity")</t>
  </si>
  <si>
    <t>=NF(E1657,"Quantity")</t>
  </si>
  <si>
    <t>=NF(E1652,"Unit of Measure Code")</t>
  </si>
  <si>
    <t>=NF(E1653,"Unit of Measure Code")</t>
  </si>
  <si>
    <t>=NF(E1654,"Unit of Measure Code")</t>
  </si>
  <si>
    <t>=NF(E1655,"Unit of Measure Code")</t>
  </si>
  <si>
    <t>=NF(E1656,"Unit of Measure Code")</t>
  </si>
  <si>
    <t>=NF(E1657,"Unit of Measure Code")</t>
  </si>
  <si>
    <t>=NF(E1652,"Remaining Quantity")</t>
  </si>
  <si>
    <t>=NF(E1653,"Remaining Quantity")</t>
  </si>
  <si>
    <t>=NF(E1654,"Remaining Quantity")</t>
  </si>
  <si>
    <t>=NF(E1655,"Remaining Quantity")</t>
  </si>
  <si>
    <t>=NF(E1656,"Remaining Quantity")</t>
  </si>
  <si>
    <t>=NF(E1657,"Remaining Quantity")</t>
  </si>
  <si>
    <t>=NF(E1668,"Item No.")</t>
  </si>
  <si>
    <t>=NF(E1669,"Item No.")</t>
  </si>
  <si>
    <t>=NF(E1670,"Item No.")</t>
  </si>
  <si>
    <t>=NF(E1668,"Description")</t>
  </si>
  <si>
    <t>=NF(E1669,"Description")</t>
  </si>
  <si>
    <t>=NF(E1670,"Description")</t>
  </si>
  <si>
    <t>=NF(E1668,"Quantity")</t>
  </si>
  <si>
    <t>=NF(E1669,"Quantity")</t>
  </si>
  <si>
    <t>=NF(E1670,"Quantity")</t>
  </si>
  <si>
    <t>=NF(E1668,"Unit of Measure Code")</t>
  </si>
  <si>
    <t>=NF(E1669,"Unit of Measure Code")</t>
  </si>
  <si>
    <t>=NF(E1670,"Unit of Measure Code")</t>
  </si>
  <si>
    <t>=NF(E1668,"Remaining Quantity")</t>
  </si>
  <si>
    <t>=NF(E1669,"Remaining Quantity")</t>
  </si>
  <si>
    <t>=NF(E1670,"Remaining Quantity")</t>
  </si>
  <si>
    <t>=NF(E1660,"Item No.")</t>
  </si>
  <si>
    <t>=NF(E1661,"Item No.")</t>
  </si>
  <si>
    <t>=NF(E1662,"Item No.")</t>
  </si>
  <si>
    <t>=NF(E1663,"Item No.")</t>
  </si>
  <si>
    <t>=NF(E1664,"Item No.")</t>
  </si>
  <si>
    <t>=NF(E1665,"Item No.")</t>
  </si>
  <si>
    <t>=NF(E1660,"Description")</t>
  </si>
  <si>
    <t>=NF(E1661,"Description")</t>
  </si>
  <si>
    <t>=NF(E1662,"Description")</t>
  </si>
  <si>
    <t>=NF(E1663,"Description")</t>
  </si>
  <si>
    <t>=NF(E1664,"Description")</t>
  </si>
  <si>
    <t>=NF(E1665,"Description")</t>
  </si>
  <si>
    <t>=NF(E1660,"Quantity")</t>
  </si>
  <si>
    <t>=NF(E1661,"Quantity")</t>
  </si>
  <si>
    <t>=NF(E1662,"Quantity")</t>
  </si>
  <si>
    <t>=NF(E1663,"Quantity")</t>
  </si>
  <si>
    <t>=NF(E1664,"Quantity")</t>
  </si>
  <si>
    <t>=NF(E1665,"Quantity")</t>
  </si>
  <si>
    <t>=NF(E1660,"Unit of Measure Code")</t>
  </si>
  <si>
    <t>=NF(E1661,"Unit of Measure Code")</t>
  </si>
  <si>
    <t>=NF(E1662,"Unit of Measure Code")</t>
  </si>
  <si>
    <t>=NF(E1663,"Unit of Measure Code")</t>
  </si>
  <si>
    <t>=NF(E1664,"Unit of Measure Code")</t>
  </si>
  <si>
    <t>=NF(E1665,"Unit of Measure Code")</t>
  </si>
  <si>
    <t>=NF(E1660,"Remaining Quantity")</t>
  </si>
  <si>
    <t>=NF(E1661,"Remaining Quantity")</t>
  </si>
  <si>
    <t>=NF(E1662,"Remaining Quantity")</t>
  </si>
  <si>
    <t>=NF(E1663,"Remaining Quantity")</t>
  </si>
  <si>
    <t>=NF(E1664,"Remaining Quantity")</t>
  </si>
  <si>
    <t>=NF(E1665,"Remaining Quantity")</t>
  </si>
  <si>
    <t>=NF(E1629,"Item No.")</t>
  </si>
  <si>
    <t>=NF(E1630,"Item No.")</t>
  </si>
  <si>
    <t>=NF(E1631,"Item No.")</t>
  </si>
  <si>
    <t>=NF(E1632,"Item No.")</t>
  </si>
  <si>
    <t>=NF(E1633,"Item No.")</t>
  </si>
  <si>
    <t>=NF(E1629,"Description")</t>
  </si>
  <si>
    <t>=NF(E1630,"Description")</t>
  </si>
  <si>
    <t>=NF(E1631,"Description")</t>
  </si>
  <si>
    <t>=NF(E1632,"Description")</t>
  </si>
  <si>
    <t>=NF(E1633,"Description")</t>
  </si>
  <si>
    <t>=NF(E1629,"Quantity")</t>
  </si>
  <si>
    <t>=NF(E1630,"Quantity")</t>
  </si>
  <si>
    <t>=NF(E1631,"Quantity")</t>
  </si>
  <si>
    <t>=NF(E1632,"Quantity")</t>
  </si>
  <si>
    <t>=NF(E1633,"Quantity")</t>
  </si>
  <si>
    <t>=NF(E1629,"Unit of Measure Code")</t>
  </si>
  <si>
    <t>=NF(E1630,"Unit of Measure Code")</t>
  </si>
  <si>
    <t>=NF(E1631,"Unit of Measure Code")</t>
  </si>
  <si>
    <t>=NF(E1632,"Unit of Measure Code")</t>
  </si>
  <si>
    <t>=NF(E1633,"Unit of Measure Code")</t>
  </si>
  <si>
    <t>=NF(E1629,"Remaining Quantity")</t>
  </si>
  <si>
    <t>=NF(E1630,"Remaining Quantity")</t>
  </si>
  <si>
    <t>=NF(E1631,"Remaining Quantity")</t>
  </si>
  <si>
    <t>=NF(E1632,"Remaining Quantity")</t>
  </si>
  <si>
    <t>=NF(E1633,"Remaining Quantity")</t>
  </si>
  <si>
    <t>=NF(E1644,"Item No.")</t>
  </si>
  <si>
    <t>=NF(E1645,"Item No.")</t>
  </si>
  <si>
    <t>=NF(E1646,"Item No.")</t>
  </si>
  <si>
    <t>=NF(E1647,"Item No.")</t>
  </si>
  <si>
    <t>=NF(E1648,"Item No.")</t>
  </si>
  <si>
    <t>=NF(E1644,"Description")</t>
  </si>
  <si>
    <t>=NF(E1645,"Description")</t>
  </si>
  <si>
    <t>=NF(E1646,"Description")</t>
  </si>
  <si>
    <t>=NF(E1647,"Description")</t>
  </si>
  <si>
    <t>=NF(E1648,"Description")</t>
  </si>
  <si>
    <t>=NF(E1644,"Quantity")</t>
  </si>
  <si>
    <t>=NF(E1645,"Quantity")</t>
  </si>
  <si>
    <t>=NF(E1646,"Quantity")</t>
  </si>
  <si>
    <t>=NF(E1647,"Quantity")</t>
  </si>
  <si>
    <t>=NF(E1648,"Quantity")</t>
  </si>
  <si>
    <t>=NF(E1644,"Unit of Measure Code")</t>
  </si>
  <si>
    <t>=NF(E1645,"Unit of Measure Code")</t>
  </si>
  <si>
    <t>=NF(E1646,"Unit of Measure Code")</t>
  </si>
  <si>
    <t>=NF(E1647,"Unit of Measure Code")</t>
  </si>
  <si>
    <t>=NF(E1648,"Unit of Measure Code")</t>
  </si>
  <si>
    <t>=NF(E1644,"Remaining Quantity")</t>
  </si>
  <si>
    <t>=NF(E1645,"Remaining Quantity")</t>
  </si>
  <si>
    <t>=NF(E1646,"Remaining Quantity")</t>
  </si>
  <si>
    <t>=NF(E1647,"Remaining Quantity")</t>
  </si>
  <si>
    <t>=NF(E1648,"Remaining Quantity")</t>
  </si>
  <si>
    <t>=NF(E1636,"Item No.")</t>
  </si>
  <si>
    <t>=NF(E1637,"Item No.")</t>
  </si>
  <si>
    <t>=NF(E1638,"Item No.")</t>
  </si>
  <si>
    <t>=NF(E1639,"Item No.")</t>
  </si>
  <si>
    <t>=NF(E1640,"Item No.")</t>
  </si>
  <si>
    <t>=NF(E1641,"Item No.")</t>
  </si>
  <si>
    <t>=NF(E1636,"Description")</t>
  </si>
  <si>
    <t>=NF(E1637,"Description")</t>
  </si>
  <si>
    <t>=NF(E1638,"Description")</t>
  </si>
  <si>
    <t>=NF(E1639,"Description")</t>
  </si>
  <si>
    <t>=NF(E1640,"Description")</t>
  </si>
  <si>
    <t>=NF(E1641,"Description")</t>
  </si>
  <si>
    <t>=NF(E1636,"Quantity")</t>
  </si>
  <si>
    <t>=NF(E1637,"Quantity")</t>
  </si>
  <si>
    <t>=NF(E1638,"Quantity")</t>
  </si>
  <si>
    <t>=NF(E1639,"Quantity")</t>
  </si>
  <si>
    <t>=NF(E1640,"Quantity")</t>
  </si>
  <si>
    <t>=NF(E1641,"Quantity")</t>
  </si>
  <si>
    <t>=NF(E1636,"Unit of Measure Code")</t>
  </si>
  <si>
    <t>=NF(E1637,"Unit of Measure Code")</t>
  </si>
  <si>
    <t>=NF(E1638,"Unit of Measure Code")</t>
  </si>
  <si>
    <t>=NF(E1639,"Unit of Measure Code")</t>
  </si>
  <si>
    <t>=NF(E1640,"Unit of Measure Code")</t>
  </si>
  <si>
    <t>=NF(E1641,"Unit of Measure Code")</t>
  </si>
  <si>
    <t>=NF(E1636,"Remaining Quantity")</t>
  </si>
  <si>
    <t>=NF(E1637,"Remaining Quantity")</t>
  </si>
  <si>
    <t>=NF(E1638,"Remaining Quantity")</t>
  </si>
  <si>
    <t>=NF(E1639,"Remaining Quantity")</t>
  </si>
  <si>
    <t>=NF(E1640,"Remaining Quantity")</t>
  </si>
  <si>
    <t>=NF(E1641,"Remaining Quantity")</t>
  </si>
  <si>
    <t>=NF(E1616,"Item No.")</t>
  </si>
  <si>
    <t>=NF(E1617,"Item No.")</t>
  </si>
  <si>
    <t>=NF(E1618,"Item No.")</t>
  </si>
  <si>
    <t>=NF(E1616,"Description")</t>
  </si>
  <si>
    <t>=NF(E1617,"Description")</t>
  </si>
  <si>
    <t>=NF(E1618,"Description")</t>
  </si>
  <si>
    <t>=NF(E1616,"Quantity")</t>
  </si>
  <si>
    <t>=NF(E1617,"Quantity")</t>
  </si>
  <si>
    <t>=NF(E1618,"Quantity")</t>
  </si>
  <si>
    <t>=NF(E1616,"Unit of Measure Code")</t>
  </si>
  <si>
    <t>=NF(E1617,"Unit of Measure Code")</t>
  </si>
  <si>
    <t>=NF(E1618,"Unit of Measure Code")</t>
  </si>
  <si>
    <t>=NF(E1616,"Remaining Quantity")</t>
  </si>
  <si>
    <t>=NF(E1617,"Remaining Quantity")</t>
  </si>
  <si>
    <t>=NF(E1618,"Remaining Quantity")</t>
  </si>
  <si>
    <t>=NF(E1621,"Item No.")</t>
  </si>
  <si>
    <t>=NF(E1622,"Item No.")</t>
  </si>
  <si>
    <t>=NF(E1623,"Item No.")</t>
  </si>
  <si>
    <t>=NF(E1624,"Item No.")</t>
  </si>
  <si>
    <t>=NF(E1625,"Item No.")</t>
  </si>
  <si>
    <t>=NF(E1621,"Description")</t>
  </si>
  <si>
    <t>=NF(E1622,"Description")</t>
  </si>
  <si>
    <t>=NF(E1623,"Description")</t>
  </si>
  <si>
    <t>=NF(E1624,"Description")</t>
  </si>
  <si>
    <t>=NF(E1625,"Description")</t>
  </si>
  <si>
    <t>=NF(E1621,"Quantity")</t>
  </si>
  <si>
    <t>=NF(E1622,"Quantity")</t>
  </si>
  <si>
    <t>=NF(E1623,"Quantity")</t>
  </si>
  <si>
    <t>=NF(E1624,"Quantity")</t>
  </si>
  <si>
    <t>=NF(E1625,"Quantity")</t>
  </si>
  <si>
    <t>=NF(E1621,"Unit of Measure Code")</t>
  </si>
  <si>
    <t>=NF(E1622,"Unit of Measure Code")</t>
  </si>
  <si>
    <t>=NF(E1623,"Unit of Measure Code")</t>
  </si>
  <si>
    <t>=NF(E1624,"Unit of Measure Code")</t>
  </si>
  <si>
    <t>=NF(E1625,"Unit of Measure Code")</t>
  </si>
  <si>
    <t>=NF(E1621,"Remaining Quantity")</t>
  </si>
  <si>
    <t>=NF(E1622,"Remaining Quantity")</t>
  </si>
  <si>
    <t>=NF(E1623,"Remaining Quantity")</t>
  </si>
  <si>
    <t>=NF(E1624,"Remaining Quantity")</t>
  </si>
  <si>
    <t>=NF(E1625,"Remaining Quantity")</t>
  </si>
  <si>
    <t>=NF(E1592,"Item No.")</t>
  </si>
  <si>
    <t>=NF(E1593,"Item No.")</t>
  </si>
  <si>
    <t>=NF(E1594,"Item No.")</t>
  </si>
  <si>
    <t>=NF(E1595,"Item No.")</t>
  </si>
  <si>
    <t>=NF(E1596,"Item No.")</t>
  </si>
  <si>
    <t>=NF(E1597,"Item No.")</t>
  </si>
  <si>
    <t>=NF(E1592,"Description")</t>
  </si>
  <si>
    <t>=NF(E1593,"Description")</t>
  </si>
  <si>
    <t>=NF(E1594,"Description")</t>
  </si>
  <si>
    <t>=NF(E1595,"Description")</t>
  </si>
  <si>
    <t>=NF(E1596,"Description")</t>
  </si>
  <si>
    <t>=NF(E1597,"Description")</t>
  </si>
  <si>
    <t>=NF(E1592,"Quantity")</t>
  </si>
  <si>
    <t>=NF(E1593,"Quantity")</t>
  </si>
  <si>
    <t>=NF(E1594,"Quantity")</t>
  </si>
  <si>
    <t>=NF(E1595,"Quantity")</t>
  </si>
  <si>
    <t>=NF(E1596,"Quantity")</t>
  </si>
  <si>
    <t>=NF(E1597,"Quantity")</t>
  </si>
  <si>
    <t>=NF(E1592,"Unit of Measure Code")</t>
  </si>
  <si>
    <t>=NF(E1593,"Unit of Measure Code")</t>
  </si>
  <si>
    <t>=NF(E1594,"Unit of Measure Code")</t>
  </si>
  <si>
    <t>=NF(E1595,"Unit of Measure Code")</t>
  </si>
  <si>
    <t>=NF(E1596,"Unit of Measure Code")</t>
  </si>
  <si>
    <t>=NF(E1597,"Unit of Measure Code")</t>
  </si>
  <si>
    <t>=NF(E1592,"Remaining Quantity")</t>
  </si>
  <si>
    <t>=NF(E1593,"Remaining Quantity")</t>
  </si>
  <si>
    <t>=NF(E1594,"Remaining Quantity")</t>
  </si>
  <si>
    <t>=NF(E1595,"Remaining Quantity")</t>
  </si>
  <si>
    <t>=NF(E1596,"Remaining Quantity")</t>
  </si>
  <si>
    <t>=NF(E1597,"Remaining Quantity")</t>
  </si>
  <si>
    <t>=NF(E1607,"Item No.")</t>
  </si>
  <si>
    <t>=NF(E1608,"Item No.")</t>
  </si>
  <si>
    <t>=NF(E1609,"Item No.")</t>
  </si>
  <si>
    <t>=NF(E1610,"Item No.")</t>
  </si>
  <si>
    <t>=NF(E1611,"Item No.")</t>
  </si>
  <si>
    <t>=NF(E1612,"Item No.")</t>
  </si>
  <si>
    <t>=NF(E1607,"Description")</t>
  </si>
  <si>
    <t>=NF(E1608,"Description")</t>
  </si>
  <si>
    <t>=NF(E1609,"Description")</t>
  </si>
  <si>
    <t>=NF(E1610,"Description")</t>
  </si>
  <si>
    <t>=NF(E1611,"Description")</t>
  </si>
  <si>
    <t>=NF(E1612,"Description")</t>
  </si>
  <si>
    <t>=NF(E1607,"Quantity")</t>
  </si>
  <si>
    <t>=NF(E1608,"Quantity")</t>
  </si>
  <si>
    <t>=NF(E1609,"Quantity")</t>
  </si>
  <si>
    <t>=NF(E1610,"Quantity")</t>
  </si>
  <si>
    <t>=NF(E1611,"Quantity")</t>
  </si>
  <si>
    <t>=NF(E1612,"Quantity")</t>
  </si>
  <si>
    <t>=NF(E1607,"Unit of Measure Code")</t>
  </si>
  <si>
    <t>=NF(E1608,"Unit of Measure Code")</t>
  </si>
  <si>
    <t>=NF(E1609,"Unit of Measure Code")</t>
  </si>
  <si>
    <t>=NF(E1610,"Unit of Measure Code")</t>
  </si>
  <si>
    <t>=NF(E1611,"Unit of Measure Code")</t>
  </si>
  <si>
    <t>=NF(E1612,"Unit of Measure Code")</t>
  </si>
  <si>
    <t>=NF(E1607,"Remaining Quantity")</t>
  </si>
  <si>
    <t>=NF(E1608,"Remaining Quantity")</t>
  </si>
  <si>
    <t>=NF(E1609,"Remaining Quantity")</t>
  </si>
  <si>
    <t>=NF(E1610,"Remaining Quantity")</t>
  </si>
  <si>
    <t>=NF(E1611,"Remaining Quantity")</t>
  </si>
  <si>
    <t>=NF(E1612,"Remaining Quantity")</t>
  </si>
  <si>
    <t>=NF(E1600,"Item No.")</t>
  </si>
  <si>
    <t>=NF(E1601,"Item No.")</t>
  </si>
  <si>
    <t>=NF(E1602,"Item No.")</t>
  </si>
  <si>
    <t>=NF(E1603,"Item No.")</t>
  </si>
  <si>
    <t>=NF(E1604,"Item No.")</t>
  </si>
  <si>
    <t>=NF(E1600,"Description")</t>
  </si>
  <si>
    <t>=NF(E1601,"Description")</t>
  </si>
  <si>
    <t>=NF(E1602,"Description")</t>
  </si>
  <si>
    <t>=NF(E1603,"Description")</t>
  </si>
  <si>
    <t>=NF(E1604,"Description")</t>
  </si>
  <si>
    <t>=NF(E1600,"Quantity")</t>
  </si>
  <si>
    <t>=NF(E1601,"Quantity")</t>
  </si>
  <si>
    <t>=NF(E1602,"Quantity")</t>
  </si>
  <si>
    <t>=NF(E1603,"Quantity")</t>
  </si>
  <si>
    <t>=NF(E1604,"Quantity")</t>
  </si>
  <si>
    <t>=NF(E1600,"Unit of Measure Code")</t>
  </si>
  <si>
    <t>=NF(E1601,"Unit of Measure Code")</t>
  </si>
  <si>
    <t>=NF(E1602,"Unit of Measure Code")</t>
  </si>
  <si>
    <t>=NF(E1603,"Unit of Measure Code")</t>
  </si>
  <si>
    <t>=NF(E1604,"Unit of Measure Code")</t>
  </si>
  <si>
    <t>=NF(E1600,"Remaining Quantity")</t>
  </si>
  <si>
    <t>=NF(E1601,"Remaining Quantity")</t>
  </si>
  <si>
    <t>=NF(E1602,"Remaining Quantity")</t>
  </si>
  <si>
    <t>=NF(E1603,"Remaining Quantity")</t>
  </si>
  <si>
    <t>=NF(E1604,"Remaining Quantity")</t>
  </si>
  <si>
    <t>=NF(E1586,"Item No.")</t>
  </si>
  <si>
    <t>=NF(E1587,"Item No.")</t>
  </si>
  <si>
    <t>=NF(E1588,"Item No.")</t>
  </si>
  <si>
    <t>=NF(E1586,"Description")</t>
  </si>
  <si>
    <t>=NF(E1587,"Description")</t>
  </si>
  <si>
    <t>=NF(E1588,"Description")</t>
  </si>
  <si>
    <t>=NF(E1586,"Quantity")</t>
  </si>
  <si>
    <t>=NF(E1587,"Quantity")</t>
  </si>
  <si>
    <t>=NF(E1588,"Quantity")</t>
  </si>
  <si>
    <t>=NF(E1586,"Unit of Measure Code")</t>
  </si>
  <si>
    <t>=NF(E1587,"Unit of Measure Code")</t>
  </si>
  <si>
    <t>=NF(E1588,"Unit of Measure Code")</t>
  </si>
  <si>
    <t>=NF(E1586,"Remaining Quantity")</t>
  </si>
  <si>
    <t>=NF(E1587,"Remaining Quantity")</t>
  </si>
  <si>
    <t>=NF(E1588,"Remaining Quantity")</t>
  </si>
  <si>
    <t>=NF(E1555,"Item No.")</t>
  </si>
  <si>
    <t>=NF(E1556,"Item No.")</t>
  </si>
  <si>
    <t>=NF(E1557,"Item No.")</t>
  </si>
  <si>
    <t>=NF(E1558,"Item No.")</t>
  </si>
  <si>
    <t>=NF(E1559,"Item No.")</t>
  </si>
  <si>
    <t>=NF(E1560,"Item No.")</t>
  </si>
  <si>
    <t>=NF(E1555,"Description")</t>
  </si>
  <si>
    <t>=NF(E1556,"Description")</t>
  </si>
  <si>
    <t>=NF(E1557,"Description")</t>
  </si>
  <si>
    <t>=NF(E1558,"Description")</t>
  </si>
  <si>
    <t>=NF(E1559,"Description")</t>
  </si>
  <si>
    <t>=NF(E1560,"Description")</t>
  </si>
  <si>
    <t>=NF(E1555,"Quantity")</t>
  </si>
  <si>
    <t>=NF(E1556,"Quantity")</t>
  </si>
  <si>
    <t>=NF(E1557,"Quantity")</t>
  </si>
  <si>
    <t>=NF(E1558,"Quantity")</t>
  </si>
  <si>
    <t>=NF(E1559,"Quantity")</t>
  </si>
  <si>
    <t>=NF(E1560,"Quantity")</t>
  </si>
  <si>
    <t>=NF(E1555,"Unit of Measure Code")</t>
  </si>
  <si>
    <t>=NF(E1556,"Unit of Measure Code")</t>
  </si>
  <si>
    <t>=NF(E1557,"Unit of Measure Code")</t>
  </si>
  <si>
    <t>=NF(E1558,"Unit of Measure Code")</t>
  </si>
  <si>
    <t>=NF(E1559,"Unit of Measure Code")</t>
  </si>
  <si>
    <t>=NF(E1560,"Unit of Measure Code")</t>
  </si>
  <si>
    <t>=NF(E1555,"Remaining Quantity")</t>
  </si>
  <si>
    <t>=NF(E1556,"Remaining Quantity")</t>
  </si>
  <si>
    <t>=NF(E1557,"Remaining Quantity")</t>
  </si>
  <si>
    <t>=NF(E1558,"Remaining Quantity")</t>
  </si>
  <si>
    <t>=NF(E1559,"Remaining Quantity")</t>
  </si>
  <si>
    <t>=NF(E1560,"Remaining Quantity")</t>
  </si>
  <si>
    <t>=NF(E1578,"Item No.")</t>
  </si>
  <si>
    <t>=NF(E1579,"Item No.")</t>
  </si>
  <si>
    <t>=NF(E1580,"Item No.")</t>
  </si>
  <si>
    <t>=NF(E1581,"Item No.")</t>
  </si>
  <si>
    <t>=NF(E1582,"Item No.")</t>
  </si>
  <si>
    <t>=NF(E1578,"Description")</t>
  </si>
  <si>
    <t>=NF(E1579,"Description")</t>
  </si>
  <si>
    <t>=NF(E1580,"Description")</t>
  </si>
  <si>
    <t>=NF(E1581,"Description")</t>
  </si>
  <si>
    <t>=NF(E1582,"Description")</t>
  </si>
  <si>
    <t>=NF(E1578,"Quantity")</t>
  </si>
  <si>
    <t>=NF(E1579,"Quantity")</t>
  </si>
  <si>
    <t>=NF(E1580,"Quantity")</t>
  </si>
  <si>
    <t>=NF(E1581,"Quantity")</t>
  </si>
  <si>
    <t>=NF(E1582,"Quantity")</t>
  </si>
  <si>
    <t>=NF(E1578,"Unit of Measure Code")</t>
  </si>
  <si>
    <t>=NF(E1579,"Unit of Measure Code")</t>
  </si>
  <si>
    <t>=NF(E1580,"Unit of Measure Code")</t>
  </si>
  <si>
    <t>=NF(E1581,"Unit of Measure Code")</t>
  </si>
  <si>
    <t>=NF(E1582,"Unit of Measure Code")</t>
  </si>
  <si>
    <t>=NF(E1578,"Remaining Quantity")</t>
  </si>
  <si>
    <t>=NF(E1579,"Remaining Quantity")</t>
  </si>
  <si>
    <t>=NF(E1580,"Remaining Quantity")</t>
  </si>
  <si>
    <t>=NF(E1581,"Remaining Quantity")</t>
  </si>
  <si>
    <t>=NF(E1582,"Remaining Quantity")</t>
  </si>
  <si>
    <t>=NF(E1571,"Item No.")</t>
  </si>
  <si>
    <t>=NF(E1572,"Item No.")</t>
  </si>
  <si>
    <t>=NF(E1573,"Item No.")</t>
  </si>
  <si>
    <t>=NF(E1574,"Item No.")</t>
  </si>
  <si>
    <t>=NF(E1575,"Item No.")</t>
  </si>
  <si>
    <t>=NF(E1571,"Description")</t>
  </si>
  <si>
    <t>=NF(E1572,"Description")</t>
  </si>
  <si>
    <t>=NF(E1573,"Description")</t>
  </si>
  <si>
    <t>=NF(E1574,"Description")</t>
  </si>
  <si>
    <t>=NF(E1575,"Description")</t>
  </si>
  <si>
    <t>=NF(E1571,"Quantity")</t>
  </si>
  <si>
    <t>=NF(E1572,"Quantity")</t>
  </si>
  <si>
    <t>=NF(E1573,"Quantity")</t>
  </si>
  <si>
    <t>=NF(E1574,"Quantity")</t>
  </si>
  <si>
    <t>=NF(E1575,"Quantity")</t>
  </si>
  <si>
    <t>=NF(E1571,"Unit of Measure Code")</t>
  </si>
  <si>
    <t>=NF(E1572,"Unit of Measure Code")</t>
  </si>
  <si>
    <t>=NF(E1573,"Unit of Measure Code")</t>
  </si>
  <si>
    <t>=NF(E1574,"Unit of Measure Code")</t>
  </si>
  <si>
    <t>=NF(E1575,"Unit of Measure Code")</t>
  </si>
  <si>
    <t>=NF(E1571,"Remaining Quantity")</t>
  </si>
  <si>
    <t>=NF(E1572,"Remaining Quantity")</t>
  </si>
  <si>
    <t>=NF(E1573,"Remaining Quantity")</t>
  </si>
  <si>
    <t>=NF(E1574,"Remaining Quantity")</t>
  </si>
  <si>
    <t>=NF(E1575,"Remaining Quantity")</t>
  </si>
  <si>
    <t>=NF(E1563,"Item No.")</t>
  </si>
  <si>
    <t>=NF(E1564,"Item No.")</t>
  </si>
  <si>
    <t>=NF(E1565,"Item No.")</t>
  </si>
  <si>
    <t>=NF(E1566,"Item No.")</t>
  </si>
  <si>
    <t>=NF(E1567,"Item No.")</t>
  </si>
  <si>
    <t>=NF(E1568,"Item No.")</t>
  </si>
  <si>
    <t>=NF(E1563,"Description")</t>
  </si>
  <si>
    <t>=NF(E1564,"Description")</t>
  </si>
  <si>
    <t>=NF(E1565,"Description")</t>
  </si>
  <si>
    <t>=NF(E1566,"Description")</t>
  </si>
  <si>
    <t>=NF(E1567,"Description")</t>
  </si>
  <si>
    <t>=NF(E1568,"Description")</t>
  </si>
  <si>
    <t>=NF(E1563,"Quantity")</t>
  </si>
  <si>
    <t>=NF(E1564,"Quantity")</t>
  </si>
  <si>
    <t>=NF(E1565,"Quantity")</t>
  </si>
  <si>
    <t>=NF(E1566,"Quantity")</t>
  </si>
  <si>
    <t>=NF(E1567,"Quantity")</t>
  </si>
  <si>
    <t>=NF(E1568,"Quantity")</t>
  </si>
  <si>
    <t>=NF(E1563,"Unit of Measure Code")</t>
  </si>
  <si>
    <t>=NF(E1564,"Unit of Measure Code")</t>
  </si>
  <si>
    <t>=NF(E1565,"Unit of Measure Code")</t>
  </si>
  <si>
    <t>=NF(E1566,"Unit of Measure Code")</t>
  </si>
  <si>
    <t>=NF(E1567,"Unit of Measure Code")</t>
  </si>
  <si>
    <t>=NF(E1568,"Unit of Measure Code")</t>
  </si>
  <si>
    <t>=NF(E1563,"Remaining Quantity")</t>
  </si>
  <si>
    <t>=NF(E1564,"Remaining Quantity")</t>
  </si>
  <si>
    <t>=NF(E1565,"Remaining Quantity")</t>
  </si>
  <si>
    <t>=NF(E1566,"Remaining Quantity")</t>
  </si>
  <si>
    <t>=NF(E1567,"Remaining Quantity")</t>
  </si>
  <si>
    <t>=NF(E1568,"Remaining Quantity")</t>
  </si>
  <si>
    <t>=NF(E1526,"Item No.")</t>
  </si>
  <si>
    <t>=NF(E1527,"Item No.")</t>
  </si>
  <si>
    <t>=NF(E1528,"Item No.")</t>
  </si>
  <si>
    <t>=NF(E1526,"Description")</t>
  </si>
  <si>
    <t>=NF(E1527,"Description")</t>
  </si>
  <si>
    <t>=NF(E1528,"Description")</t>
  </si>
  <si>
    <t>=NF(E1526,"Quantity")</t>
  </si>
  <si>
    <t>=NF(E1527,"Quantity")</t>
  </si>
  <si>
    <t>=NF(E1528,"Quantity")</t>
  </si>
  <si>
    <t>=NF(E1526,"Unit of Measure Code")</t>
  </si>
  <si>
    <t>=NF(E1527,"Unit of Measure Code")</t>
  </si>
  <si>
    <t>=NF(E1528,"Unit of Measure Code")</t>
  </si>
  <si>
    <t>=NF(E1526,"Remaining Quantity")</t>
  </si>
  <si>
    <t>=NF(E1527,"Remaining Quantity")</t>
  </si>
  <si>
    <t>=NF(E1528,"Remaining Quantity")</t>
  </si>
  <si>
    <t>=NF(E1547,"Item No.")</t>
  </si>
  <si>
    <t>=NF(E1548,"Item No.")</t>
  </si>
  <si>
    <t>=NF(E1549,"Item No.")</t>
  </si>
  <si>
    <t>=NF(E1550,"Item No.")</t>
  </si>
  <si>
    <t>=NF(E1551,"Item No.")</t>
  </si>
  <si>
    <t>=NF(E1547,"Description")</t>
  </si>
  <si>
    <t>=NF(E1548,"Description")</t>
  </si>
  <si>
    <t>=NF(E1549,"Description")</t>
  </si>
  <si>
    <t>=NF(E1550,"Description")</t>
  </si>
  <si>
    <t>=NF(E1551,"Description")</t>
  </si>
  <si>
    <t>=NF(E1547,"Quantity")</t>
  </si>
  <si>
    <t>=NF(E1548,"Quantity")</t>
  </si>
  <si>
    <t>=NF(E1549,"Quantity")</t>
  </si>
  <si>
    <t>=NF(E1550,"Quantity")</t>
  </si>
  <si>
    <t>=NF(E1551,"Quantity")</t>
  </si>
  <si>
    <t>=NF(E1547,"Unit of Measure Code")</t>
  </si>
  <si>
    <t>=NF(E1548,"Unit of Measure Code")</t>
  </si>
  <si>
    <t>=NF(E1549,"Unit of Measure Code")</t>
  </si>
  <si>
    <t>=NF(E1550,"Unit of Measure Code")</t>
  </si>
  <si>
    <t>=NF(E1551,"Unit of Measure Code")</t>
  </si>
  <si>
    <t>=NF(E1547,"Remaining Quantity")</t>
  </si>
  <si>
    <t>=NF(E1548,"Remaining Quantity")</t>
  </si>
  <si>
    <t>=NF(E1549,"Remaining Quantity")</t>
  </si>
  <si>
    <t>=NF(E1550,"Remaining Quantity")</t>
  </si>
  <si>
    <t>=NF(E1551,"Remaining Quantity")</t>
  </si>
  <si>
    <t>=NF(E1539,"Item No.")</t>
  </si>
  <si>
    <t>=NF(E1540,"Item No.")</t>
  </si>
  <si>
    <t>=NF(E1541,"Item No.")</t>
  </si>
  <si>
    <t>=NF(E1542,"Item No.")</t>
  </si>
  <si>
    <t>=NF(E1543,"Item No.")</t>
  </si>
  <si>
    <t>=NF(E1544,"Item No.")</t>
  </si>
  <si>
    <t>=NF(E1539,"Description")</t>
  </si>
  <si>
    <t>=NF(E1540,"Description")</t>
  </si>
  <si>
    <t>=NF(E1541,"Description")</t>
  </si>
  <si>
    <t>=NF(E1542,"Description")</t>
  </si>
  <si>
    <t>=NF(E1543,"Description")</t>
  </si>
  <si>
    <t>=NF(E1544,"Description")</t>
  </si>
  <si>
    <t>=NF(E1539,"Quantity")</t>
  </si>
  <si>
    <t>=NF(E1540,"Quantity")</t>
  </si>
  <si>
    <t>=NF(E1541,"Quantity")</t>
  </si>
  <si>
    <t>=NF(E1542,"Quantity")</t>
  </si>
  <si>
    <t>=NF(E1543,"Quantity")</t>
  </si>
  <si>
    <t>=NF(E1544,"Quantity")</t>
  </si>
  <si>
    <t>=NF(E1539,"Unit of Measure Code")</t>
  </si>
  <si>
    <t>=NF(E1540,"Unit of Measure Code")</t>
  </si>
  <si>
    <t>=NF(E1541,"Unit of Measure Code")</t>
  </si>
  <si>
    <t>=NF(E1542,"Unit of Measure Code")</t>
  </si>
  <si>
    <t>=NF(E1543,"Unit of Measure Code")</t>
  </si>
  <si>
    <t>=NF(E1544,"Unit of Measure Code")</t>
  </si>
  <si>
    <t>=NF(E1539,"Remaining Quantity")</t>
  </si>
  <si>
    <t>=NF(E1540,"Remaining Quantity")</t>
  </si>
  <si>
    <t>=NF(E1541,"Remaining Quantity")</t>
  </si>
  <si>
    <t>=NF(E1542,"Remaining Quantity")</t>
  </si>
  <si>
    <t>=NF(E1543,"Remaining Quantity")</t>
  </si>
  <si>
    <t>=NF(E1544,"Remaining Quantity")</t>
  </si>
  <si>
    <t>=NF(E1531,"Item No.")</t>
  </si>
  <si>
    <t>=NF(E1532,"Item No.")</t>
  </si>
  <si>
    <t>=NF(E1533,"Item No.")</t>
  </si>
  <si>
    <t>=NF(E1534,"Item No.")</t>
  </si>
  <si>
    <t>=NF(E1535,"Item No.")</t>
  </si>
  <si>
    <t>=NF(E1536,"Item No.")</t>
  </si>
  <si>
    <t>=NF(E1531,"Description")</t>
  </si>
  <si>
    <t>=NF(E1532,"Description")</t>
  </si>
  <si>
    <t>=NF(E1533,"Description")</t>
  </si>
  <si>
    <t>=NF(E1534,"Description")</t>
  </si>
  <si>
    <t>=NF(E1535,"Description")</t>
  </si>
  <si>
    <t>=NF(E1536,"Description")</t>
  </si>
  <si>
    <t>=NF(E1531,"Quantity")</t>
  </si>
  <si>
    <t>=NF(E1532,"Quantity")</t>
  </si>
  <si>
    <t>=NF(E1533,"Quantity")</t>
  </si>
  <si>
    <t>=NF(E1534,"Quantity")</t>
  </si>
  <si>
    <t>=NF(E1535,"Quantity")</t>
  </si>
  <si>
    <t>=NF(E1536,"Quantity")</t>
  </si>
  <si>
    <t>=NF(E1531,"Unit of Measure Code")</t>
  </si>
  <si>
    <t>=NF(E1532,"Unit of Measure Code")</t>
  </si>
  <si>
    <t>=NF(E1533,"Unit of Measure Code")</t>
  </si>
  <si>
    <t>=NF(E1534,"Unit of Measure Code")</t>
  </si>
  <si>
    <t>=NF(E1535,"Unit of Measure Code")</t>
  </si>
  <si>
    <t>=NF(E1536,"Unit of Measure Code")</t>
  </si>
  <si>
    <t>=NF(E1531,"Remaining Quantity")</t>
  </si>
  <si>
    <t>=NF(E1532,"Remaining Quantity")</t>
  </si>
  <si>
    <t>=NF(E1533,"Remaining Quantity")</t>
  </si>
  <si>
    <t>=NF(E1534,"Remaining Quantity")</t>
  </si>
  <si>
    <t>=NF(E1535,"Remaining Quantity")</t>
  </si>
  <si>
    <t>=NF(E1536,"Remaining Quantity")</t>
  </si>
  <si>
    <t>=NF(E1505,"Item No.")</t>
  </si>
  <si>
    <t>=NF(E1506,"Item No.")</t>
  </si>
  <si>
    <t>=NF(E1507,"Item No.")</t>
  </si>
  <si>
    <t>=NF(E1508,"Item No.")</t>
  </si>
  <si>
    <t>=NF(E1509,"Item No.")</t>
  </si>
  <si>
    <t>=NF(E1505,"Description")</t>
  </si>
  <si>
    <t>=NF(E1506,"Description")</t>
  </si>
  <si>
    <t>=NF(E1507,"Description")</t>
  </si>
  <si>
    <t>=NF(E1508,"Description")</t>
  </si>
  <si>
    <t>=NF(E1509,"Description")</t>
  </si>
  <si>
    <t>=NF(E1505,"Quantity")</t>
  </si>
  <si>
    <t>=NF(E1506,"Quantity")</t>
  </si>
  <si>
    <t>=NF(E1507,"Quantity")</t>
  </si>
  <si>
    <t>=NF(E1508,"Quantity")</t>
  </si>
  <si>
    <t>=NF(E1509,"Quantity")</t>
  </si>
  <si>
    <t>=NF(E1505,"Unit of Measure Code")</t>
  </si>
  <si>
    <t>=NF(E1506,"Unit of Measure Code")</t>
  </si>
  <si>
    <t>=NF(E1507,"Unit of Measure Code")</t>
  </si>
  <si>
    <t>=NF(E1508,"Unit of Measure Code")</t>
  </si>
  <si>
    <t>=NF(E1509,"Unit of Measure Code")</t>
  </si>
  <si>
    <t>=NF(E1505,"Remaining Quantity")</t>
  </si>
  <si>
    <t>=NF(E1506,"Remaining Quantity")</t>
  </si>
  <si>
    <t>=NF(E1507,"Remaining Quantity")</t>
  </si>
  <si>
    <t>=NF(E1508,"Remaining Quantity")</t>
  </si>
  <si>
    <t>=NF(E1509,"Remaining Quantity")</t>
  </si>
  <si>
    <t>=NF(E1517,"Item No.")</t>
  </si>
  <si>
    <t>=NF(E1518,"Item No.")</t>
  </si>
  <si>
    <t>=NF(E1519,"Item No.")</t>
  </si>
  <si>
    <t>=NF(E1520,"Item No.")</t>
  </si>
  <si>
    <t>=NF(E1521,"Item No.")</t>
  </si>
  <si>
    <t>=NF(E1522,"Item No.")</t>
  </si>
  <si>
    <t>=NF(E1517,"Description")</t>
  </si>
  <si>
    <t>=NF(E1518,"Description")</t>
  </si>
  <si>
    <t>=NF(E1519,"Description")</t>
  </si>
  <si>
    <t>=NF(E1520,"Description")</t>
  </si>
  <si>
    <t>=NF(E1521,"Description")</t>
  </si>
  <si>
    <t>=NF(E1522,"Description")</t>
  </si>
  <si>
    <t>=NF(E1517,"Quantity")</t>
  </si>
  <si>
    <t>=NF(E1518,"Quantity")</t>
  </si>
  <si>
    <t>=NF(E1519,"Quantity")</t>
  </si>
  <si>
    <t>=NF(E1520,"Quantity")</t>
  </si>
  <si>
    <t>=NF(E1521,"Quantity")</t>
  </si>
  <si>
    <t>=NF(E1522,"Quantity")</t>
  </si>
  <si>
    <t>=NF(E1517,"Unit of Measure Code")</t>
  </si>
  <si>
    <t>=NF(E1518,"Unit of Measure Code")</t>
  </si>
  <si>
    <t>=NF(E1519,"Unit of Measure Code")</t>
  </si>
  <si>
    <t>=NF(E1520,"Unit of Measure Code")</t>
  </si>
  <si>
    <t>=NF(E1521,"Unit of Measure Code")</t>
  </si>
  <si>
    <t>=NF(E1522,"Unit of Measure Code")</t>
  </si>
  <si>
    <t>=NF(E1517,"Remaining Quantity")</t>
  </si>
  <si>
    <t>=NF(E1518,"Remaining Quantity")</t>
  </si>
  <si>
    <t>=NF(E1519,"Remaining Quantity")</t>
  </si>
  <si>
    <t>=NF(E1520,"Remaining Quantity")</t>
  </si>
  <si>
    <t>=NF(E1521,"Remaining Quantity")</t>
  </si>
  <si>
    <t>=NF(E1522,"Remaining Quantity")</t>
  </si>
  <si>
    <t>=NF(E1512,"Item No.")</t>
  </si>
  <si>
    <t>=NF(E1513,"Item No.")</t>
  </si>
  <si>
    <t>=NF(E1514,"Item No.")</t>
  </si>
  <si>
    <t>=NF(E1512,"Description")</t>
  </si>
  <si>
    <t>=NF(E1513,"Description")</t>
  </si>
  <si>
    <t>=NF(E1514,"Description")</t>
  </si>
  <si>
    <t>=NF(E1512,"Quantity")</t>
  </si>
  <si>
    <t>=NF(E1513,"Quantity")</t>
  </si>
  <si>
    <t>=NF(E1514,"Quantity")</t>
  </si>
  <si>
    <t>=NF(E1512,"Unit of Measure Code")</t>
  </si>
  <si>
    <t>=NF(E1513,"Unit of Measure Code")</t>
  </si>
  <si>
    <t>=NF(E1514,"Unit of Measure Code")</t>
  </si>
  <si>
    <t>=NF(E1512,"Remaining Quantity")</t>
  </si>
  <si>
    <t>=NF(E1513,"Remaining Quantity")</t>
  </si>
  <si>
    <t>=NF(E1514,"Remaining Quantity")</t>
  </si>
  <si>
    <t>=NF(E1490,"Item No.")</t>
  </si>
  <si>
    <t>=NF(E1491,"Item No.")</t>
  </si>
  <si>
    <t>=NF(E1492,"Item No.")</t>
  </si>
  <si>
    <t>=NF(E1493,"Item No.")</t>
  </si>
  <si>
    <t>=NF(E1494,"Item No.")</t>
  </si>
  <si>
    <t>=NF(E1490,"Description")</t>
  </si>
  <si>
    <t>=NF(E1491,"Description")</t>
  </si>
  <si>
    <t>=NF(E1492,"Description")</t>
  </si>
  <si>
    <t>=NF(E1493,"Description")</t>
  </si>
  <si>
    <t>=NF(E1494,"Description")</t>
  </si>
  <si>
    <t>=NF(E1490,"Quantity")</t>
  </si>
  <si>
    <t>=NF(E1491,"Quantity")</t>
  </si>
  <si>
    <t>=NF(E1492,"Quantity")</t>
  </si>
  <si>
    <t>=NF(E1493,"Quantity")</t>
  </si>
  <si>
    <t>=NF(E1494,"Quantity")</t>
  </si>
  <si>
    <t>=NF(E1490,"Unit of Measure Code")</t>
  </si>
  <si>
    <t>=NF(E1491,"Unit of Measure Code")</t>
  </si>
  <si>
    <t>=NF(E1492,"Unit of Measure Code")</t>
  </si>
  <si>
    <t>=NF(E1493,"Unit of Measure Code")</t>
  </si>
  <si>
    <t>=NF(E1494,"Unit of Measure Code")</t>
  </si>
  <si>
    <t>=NF(E1490,"Remaining Quantity")</t>
  </si>
  <si>
    <t>=NF(E1491,"Remaining Quantity")</t>
  </si>
  <si>
    <t>=NF(E1492,"Remaining Quantity")</t>
  </si>
  <si>
    <t>=NF(E1493,"Remaining Quantity")</t>
  </si>
  <si>
    <t>=NF(E1494,"Remaining Quantity")</t>
  </si>
  <si>
    <t>=NF(E1497,"Item No.")</t>
  </si>
  <si>
    <t>=NF(E1498,"Item No.")</t>
  </si>
  <si>
    <t>=NF(E1499,"Item No.")</t>
  </si>
  <si>
    <t>=NF(E1500,"Item No.")</t>
  </si>
  <si>
    <t>=NF(E1501,"Item No.")</t>
  </si>
  <si>
    <t>=NF(E1497,"Description")</t>
  </si>
  <si>
    <t>=NF(E1498,"Description")</t>
  </si>
  <si>
    <t>=NF(E1499,"Description")</t>
  </si>
  <si>
    <t>=NF(E1500,"Description")</t>
  </si>
  <si>
    <t>=NF(E1501,"Description")</t>
  </si>
  <si>
    <t>=NF(E1497,"Quantity")</t>
  </si>
  <si>
    <t>=NF(E1498,"Quantity")</t>
  </si>
  <si>
    <t>=NF(E1499,"Quantity")</t>
  </si>
  <si>
    <t>=NF(E1500,"Quantity")</t>
  </si>
  <si>
    <t>=NF(E1501,"Quantity")</t>
  </si>
  <si>
    <t>=NF(E1497,"Unit of Measure Code")</t>
  </si>
  <si>
    <t>=NF(E1498,"Unit of Measure Code")</t>
  </si>
  <si>
    <t>=NF(E1499,"Unit of Measure Code")</t>
  </si>
  <si>
    <t>=NF(E1500,"Unit of Measure Code")</t>
  </si>
  <si>
    <t>=NF(E1501,"Unit of Measure Code")</t>
  </si>
  <si>
    <t>=NF(E1497,"Remaining Quantity")</t>
  </si>
  <si>
    <t>=NF(E1498,"Remaining Quantity")</t>
  </si>
  <si>
    <t>=NF(E1499,"Remaining Quantity")</t>
  </si>
  <si>
    <t>=NF(E1500,"Remaining Quantity")</t>
  </si>
  <si>
    <t>=NF(E1501,"Remaining Quantity")</t>
  </si>
  <si>
    <t>=NF(E1484,"Item No.")</t>
  </si>
  <si>
    <t>=NF(E1485,"Item No.")</t>
  </si>
  <si>
    <t>=NF(E1486,"Item No.")</t>
  </si>
  <si>
    <t>=NF(E1484,"Description")</t>
  </si>
  <si>
    <t>=NF(E1485,"Description")</t>
  </si>
  <si>
    <t>=NF(E1486,"Description")</t>
  </si>
  <si>
    <t>=NF(E1484,"Quantity")</t>
  </si>
  <si>
    <t>=NF(E1485,"Quantity")</t>
  </si>
  <si>
    <t>=NF(E1486,"Quantity")</t>
  </si>
  <si>
    <t>=NF(E1484,"Unit of Measure Code")</t>
  </si>
  <si>
    <t>=NF(E1485,"Unit of Measure Code")</t>
  </si>
  <si>
    <t>=NF(E1486,"Unit of Measure Code")</t>
  </si>
  <si>
    <t>=NF(E1484,"Remaining Quantity")</t>
  </si>
  <si>
    <t>=NF(E1485,"Remaining Quantity")</t>
  </si>
  <si>
    <t>=NF(E1486,"Remaining Quantity")</t>
  </si>
  <si>
    <t>=NF(E1467,"Item No.")</t>
  </si>
  <si>
    <t>=NF(E1468,"Item No.")</t>
  </si>
  <si>
    <t>=NF(E1469,"Item No.")</t>
  </si>
  <si>
    <t>=NF(E1470,"Item No.")</t>
  </si>
  <si>
    <t>=NF(E1471,"Item No.")</t>
  </si>
  <si>
    <t>=NF(E1472,"Item No.")</t>
  </si>
  <si>
    <t>=NF(E1467,"Description")</t>
  </si>
  <si>
    <t>=NF(E1468,"Description")</t>
  </si>
  <si>
    <t>=NF(E1469,"Description")</t>
  </si>
  <si>
    <t>=NF(E1470,"Description")</t>
  </si>
  <si>
    <t>=NF(E1471,"Description")</t>
  </si>
  <si>
    <t>=NF(E1472,"Description")</t>
  </si>
  <si>
    <t>=NF(E1467,"Quantity")</t>
  </si>
  <si>
    <t>=NF(E1468,"Quantity")</t>
  </si>
  <si>
    <t>=NF(E1469,"Quantity")</t>
  </si>
  <si>
    <t>=NF(E1470,"Quantity")</t>
  </si>
  <si>
    <t>=NF(E1471,"Quantity")</t>
  </si>
  <si>
    <t>=NF(E1472,"Quantity")</t>
  </si>
  <si>
    <t>=NF(E1467,"Unit of Measure Code")</t>
  </si>
  <si>
    <t>=NF(E1468,"Unit of Measure Code")</t>
  </si>
  <si>
    <t>=NF(E1469,"Unit of Measure Code")</t>
  </si>
  <si>
    <t>=NF(E1470,"Unit of Measure Code")</t>
  </si>
  <si>
    <t>=NF(E1471,"Unit of Measure Code")</t>
  </si>
  <si>
    <t>=NF(E1472,"Unit of Measure Code")</t>
  </si>
  <si>
    <t>=NF(E1467,"Remaining Quantity")</t>
  </si>
  <si>
    <t>=NF(E1468,"Remaining Quantity")</t>
  </si>
  <si>
    <t>=NF(E1469,"Remaining Quantity")</t>
  </si>
  <si>
    <t>=NF(E1470,"Remaining Quantity")</t>
  </si>
  <si>
    <t>=NF(E1471,"Remaining Quantity")</t>
  </si>
  <si>
    <t>=NF(E1472,"Remaining Quantity")</t>
  </si>
  <si>
    <t>=NF(E1475,"Item No.")</t>
  </si>
  <si>
    <t>=NF(E1476,"Item No.")</t>
  </si>
  <si>
    <t>=NF(E1477,"Item No.")</t>
  </si>
  <si>
    <t>=NF(E1478,"Item No.")</t>
  </si>
  <si>
    <t>=NF(E1479,"Item No.")</t>
  </si>
  <si>
    <t>=NF(E1480,"Item No.")</t>
  </si>
  <si>
    <t>=NF(E1475,"Description")</t>
  </si>
  <si>
    <t>=NF(E1476,"Description")</t>
  </si>
  <si>
    <t>=NF(E1477,"Description")</t>
  </si>
  <si>
    <t>=NF(E1478,"Description")</t>
  </si>
  <si>
    <t>=NF(E1479,"Description")</t>
  </si>
  <si>
    <t>=NF(E1480,"Description")</t>
  </si>
  <si>
    <t>=NF(E1475,"Quantity")</t>
  </si>
  <si>
    <t>=NF(E1476,"Quantity")</t>
  </si>
  <si>
    <t>=NF(E1477,"Quantity")</t>
  </si>
  <si>
    <t>=NF(E1478,"Quantity")</t>
  </si>
  <si>
    <t>=NF(E1479,"Quantity")</t>
  </si>
  <si>
    <t>=NF(E1480,"Quantity")</t>
  </si>
  <si>
    <t>=NF(E1475,"Unit of Measure Code")</t>
  </si>
  <si>
    <t>=NF(E1476,"Unit of Measure Code")</t>
  </si>
  <si>
    <t>=NF(E1477,"Unit of Measure Code")</t>
  </si>
  <si>
    <t>=NF(E1478,"Unit of Measure Code")</t>
  </si>
  <si>
    <t>=NF(E1479,"Unit of Measure Code")</t>
  </si>
  <si>
    <t>=NF(E1480,"Unit of Measure Code")</t>
  </si>
  <si>
    <t>=NF(E1475,"Remaining Quantity")</t>
  </si>
  <si>
    <t>=NF(E1476,"Remaining Quantity")</t>
  </si>
  <si>
    <t>=NF(E1477,"Remaining Quantity")</t>
  </si>
  <si>
    <t>=NF(E1478,"Remaining Quantity")</t>
  </si>
  <si>
    <t>=NF(E1479,"Remaining Quantity")</t>
  </si>
  <si>
    <t>=NF(E1480,"Remaining Quantity")</t>
  </si>
  <si>
    <t>=NF(E1450,"Item No.")</t>
  </si>
  <si>
    <t>=NF(E1451,"Item No.")</t>
  </si>
  <si>
    <t>=NF(E1452,"Item No.")</t>
  </si>
  <si>
    <t>=NF(E1453,"Item No.")</t>
  </si>
  <si>
    <t>=NF(E1454,"Item No.")</t>
  </si>
  <si>
    <t>=NF(E1455,"Item No.")</t>
  </si>
  <si>
    <t>=NF(E1450,"Description")</t>
  </si>
  <si>
    <t>=NF(E1451,"Description")</t>
  </si>
  <si>
    <t>=NF(E1452,"Description")</t>
  </si>
  <si>
    <t>=NF(E1453,"Description")</t>
  </si>
  <si>
    <t>=NF(E1454,"Description")</t>
  </si>
  <si>
    <t>=NF(E1455,"Description")</t>
  </si>
  <si>
    <t>=NF(E1450,"Quantity")</t>
  </si>
  <si>
    <t>=NF(E1451,"Quantity")</t>
  </si>
  <si>
    <t>=NF(E1452,"Quantity")</t>
  </si>
  <si>
    <t>=NF(E1453,"Quantity")</t>
  </si>
  <si>
    <t>=NF(E1454,"Quantity")</t>
  </si>
  <si>
    <t>=NF(E1455,"Quantity")</t>
  </si>
  <si>
    <t>=NF(E1450,"Unit of Measure Code")</t>
  </si>
  <si>
    <t>=NF(E1451,"Unit of Measure Code")</t>
  </si>
  <si>
    <t>=NF(E1452,"Unit of Measure Code")</t>
  </si>
  <si>
    <t>=NF(E1453,"Unit of Measure Code")</t>
  </si>
  <si>
    <t>=NF(E1454,"Unit of Measure Code")</t>
  </si>
  <si>
    <t>=NF(E1455,"Unit of Measure Code")</t>
  </si>
  <si>
    <t>=NF(E1450,"Remaining Quantity")</t>
  </si>
  <si>
    <t>=NF(E1451,"Remaining Quantity")</t>
  </si>
  <si>
    <t>=NF(E1452,"Remaining Quantity")</t>
  </si>
  <si>
    <t>=NF(E1453,"Remaining Quantity")</t>
  </si>
  <si>
    <t>=NF(E1454,"Remaining Quantity")</t>
  </si>
  <si>
    <t>=NF(E1455,"Remaining Quantity")</t>
  </si>
  <si>
    <t>=NF(E1458,"Item No.")</t>
  </si>
  <si>
    <t>=NF(E1459,"Item No.")</t>
  </si>
  <si>
    <t>=NF(E1460,"Item No.")</t>
  </si>
  <si>
    <t>=NF(E1461,"Item No.")</t>
  </si>
  <si>
    <t>=NF(E1462,"Item No.")</t>
  </si>
  <si>
    <t>=NF(E1463,"Item No.")</t>
  </si>
  <si>
    <t>=NF(E1458,"Description")</t>
  </si>
  <si>
    <t>=NF(E1459,"Description")</t>
  </si>
  <si>
    <t>=NF(E1460,"Description")</t>
  </si>
  <si>
    <t>=NF(E1461,"Description")</t>
  </si>
  <si>
    <t>=NF(E1462,"Description")</t>
  </si>
  <si>
    <t>=NF(E1463,"Description")</t>
  </si>
  <si>
    <t>=NF(E1458,"Quantity")</t>
  </si>
  <si>
    <t>=NF(E1459,"Quantity")</t>
  </si>
  <si>
    <t>=NF(E1460,"Quantity")</t>
  </si>
  <si>
    <t>=NF(E1461,"Quantity")</t>
  </si>
  <si>
    <t>=NF(E1462,"Quantity")</t>
  </si>
  <si>
    <t>=NF(E1463,"Quantity")</t>
  </si>
  <si>
    <t>=NF(E1458,"Unit of Measure Code")</t>
  </si>
  <si>
    <t>=NF(E1459,"Unit of Measure Code")</t>
  </si>
  <si>
    <t>=NF(E1460,"Unit of Measure Code")</t>
  </si>
  <si>
    <t>=NF(E1461,"Unit of Measure Code")</t>
  </si>
  <si>
    <t>=NF(E1462,"Unit of Measure Code")</t>
  </si>
  <si>
    <t>=NF(E1463,"Unit of Measure Code")</t>
  </si>
  <si>
    <t>=NF(E1458,"Remaining Quantity")</t>
  </si>
  <si>
    <t>=NF(E1459,"Remaining Quantity")</t>
  </si>
  <si>
    <t>=NF(E1460,"Remaining Quantity")</t>
  </si>
  <si>
    <t>=NF(E1461,"Remaining Quantity")</t>
  </si>
  <si>
    <t>=NF(E1462,"Remaining Quantity")</t>
  </si>
  <si>
    <t>=NF(E1463,"Remaining Quantity")</t>
  </si>
  <si>
    <t>=NF(E1433,"Item No.")</t>
  </si>
  <si>
    <t>=NF(E1434,"Item No.")</t>
  </si>
  <si>
    <t>=NF(E1435,"Item No.")</t>
  </si>
  <si>
    <t>=NF(E1436,"Item No.")</t>
  </si>
  <si>
    <t>=NF(E1437,"Item No.")</t>
  </si>
  <si>
    <t>=NF(E1438,"Item No.")</t>
  </si>
  <si>
    <t>=NF(E1433,"Description")</t>
  </si>
  <si>
    <t>=NF(E1434,"Description")</t>
  </si>
  <si>
    <t>=NF(E1435,"Description")</t>
  </si>
  <si>
    <t>=NF(E1436,"Description")</t>
  </si>
  <si>
    <t>=NF(E1437,"Description")</t>
  </si>
  <si>
    <t>=NF(E1438,"Description")</t>
  </si>
  <si>
    <t>=NF(E1433,"Quantity")</t>
  </si>
  <si>
    <t>=NF(E1434,"Quantity")</t>
  </si>
  <si>
    <t>=NF(E1435,"Quantity")</t>
  </si>
  <si>
    <t>=NF(E1436,"Quantity")</t>
  </si>
  <si>
    <t>=NF(E1437,"Quantity")</t>
  </si>
  <si>
    <t>=NF(E1438,"Quantity")</t>
  </si>
  <si>
    <t>=NF(E1433,"Unit of Measure Code")</t>
  </si>
  <si>
    <t>=NF(E1434,"Unit of Measure Code")</t>
  </si>
  <si>
    <t>=NF(E1435,"Unit of Measure Code")</t>
  </si>
  <si>
    <t>=NF(E1436,"Unit of Measure Code")</t>
  </si>
  <si>
    <t>=NF(E1437,"Unit of Measure Code")</t>
  </si>
  <si>
    <t>=NF(E1438,"Unit of Measure Code")</t>
  </si>
  <si>
    <t>=NF(E1433,"Remaining Quantity")</t>
  </si>
  <si>
    <t>=NF(E1434,"Remaining Quantity")</t>
  </si>
  <si>
    <t>=NF(E1435,"Remaining Quantity")</t>
  </si>
  <si>
    <t>=NF(E1436,"Remaining Quantity")</t>
  </si>
  <si>
    <t>=NF(E1437,"Remaining Quantity")</t>
  </si>
  <si>
    <t>=NF(E1438,"Remaining Quantity")</t>
  </si>
  <si>
    <t>=NF(E1441,"Item No.")</t>
  </si>
  <si>
    <t>=NF(E1442,"Item No.")</t>
  </si>
  <si>
    <t>=NF(E1443,"Item No.")</t>
  </si>
  <si>
    <t>=NF(E1444,"Item No.")</t>
  </si>
  <si>
    <t>=NF(E1445,"Item No.")</t>
  </si>
  <si>
    <t>=NF(E1446,"Item No.")</t>
  </si>
  <si>
    <t>=NF(E1441,"Description")</t>
  </si>
  <si>
    <t>=NF(E1442,"Description")</t>
  </si>
  <si>
    <t>=NF(E1443,"Description")</t>
  </si>
  <si>
    <t>=NF(E1444,"Description")</t>
  </si>
  <si>
    <t>=NF(E1445,"Description")</t>
  </si>
  <si>
    <t>=NF(E1446,"Description")</t>
  </si>
  <si>
    <t>=NF(E1441,"Quantity")</t>
  </si>
  <si>
    <t>=NF(E1442,"Quantity")</t>
  </si>
  <si>
    <t>=NF(E1443,"Quantity")</t>
  </si>
  <si>
    <t>=NF(E1444,"Quantity")</t>
  </si>
  <si>
    <t>=NF(E1445,"Quantity")</t>
  </si>
  <si>
    <t>=NF(E1446,"Quantity")</t>
  </si>
  <si>
    <t>=NF(E1441,"Unit of Measure Code")</t>
  </si>
  <si>
    <t>=NF(E1442,"Unit of Measure Code")</t>
  </si>
  <si>
    <t>=NF(E1443,"Unit of Measure Code")</t>
  </si>
  <si>
    <t>=NF(E1444,"Unit of Measure Code")</t>
  </si>
  <si>
    <t>=NF(E1445,"Unit of Measure Code")</t>
  </si>
  <si>
    <t>=NF(E1446,"Unit of Measure Code")</t>
  </si>
  <si>
    <t>=NF(E1441,"Remaining Quantity")</t>
  </si>
  <si>
    <t>=NF(E1442,"Remaining Quantity")</t>
  </si>
  <si>
    <t>=NF(E1443,"Remaining Quantity")</t>
  </si>
  <si>
    <t>=NF(E1444,"Remaining Quantity")</t>
  </si>
  <si>
    <t>=NF(E1445,"Remaining Quantity")</t>
  </si>
  <si>
    <t>=NF(E1446,"Remaining Quantity")</t>
  </si>
  <si>
    <t>=NF(E1409,"Item No.")</t>
  </si>
  <si>
    <t>=NF(E1410,"Item No.")</t>
  </si>
  <si>
    <t>=NF(E1411,"Item No.")</t>
  </si>
  <si>
    <t>=NF(E1412,"Item No.")</t>
  </si>
  <si>
    <t>=NF(E1413,"Item No.")</t>
  </si>
  <si>
    <t>=NF(E1414,"Item No.")</t>
  </si>
  <si>
    <t>=NF(E1409,"Description")</t>
  </si>
  <si>
    <t>=NF(E1410,"Description")</t>
  </si>
  <si>
    <t>=NF(E1411,"Description")</t>
  </si>
  <si>
    <t>=NF(E1412,"Description")</t>
  </si>
  <si>
    <t>=NF(E1413,"Description")</t>
  </si>
  <si>
    <t>=NF(E1414,"Description")</t>
  </si>
  <si>
    <t>=NF(E1409,"Quantity")</t>
  </si>
  <si>
    <t>=NF(E1410,"Quantity")</t>
  </si>
  <si>
    <t>=NF(E1411,"Quantity")</t>
  </si>
  <si>
    <t>=NF(E1412,"Quantity")</t>
  </si>
  <si>
    <t>=NF(E1413,"Quantity")</t>
  </si>
  <si>
    <t>=NF(E1414,"Quantity")</t>
  </si>
  <si>
    <t>=NF(E1409,"Unit of Measure Code")</t>
  </si>
  <si>
    <t>=NF(E1410,"Unit of Measure Code")</t>
  </si>
  <si>
    <t>=NF(E1411,"Unit of Measure Code")</t>
  </si>
  <si>
    <t>=NF(E1412,"Unit of Measure Code")</t>
  </si>
  <si>
    <t>=NF(E1413,"Unit of Measure Code")</t>
  </si>
  <si>
    <t>=NF(E1414,"Unit of Measure Code")</t>
  </si>
  <si>
    <t>=NF(E1409,"Remaining Quantity")</t>
  </si>
  <si>
    <t>=NF(E1410,"Remaining Quantity")</t>
  </si>
  <si>
    <t>=NF(E1411,"Remaining Quantity")</t>
  </si>
  <si>
    <t>=NF(E1412,"Remaining Quantity")</t>
  </si>
  <si>
    <t>=NF(E1413,"Remaining Quantity")</t>
  </si>
  <si>
    <t>=NF(E1414,"Remaining Quantity")</t>
  </si>
  <si>
    <t>=NF(E1424,"Item No.")</t>
  </si>
  <si>
    <t>=NF(E1425,"Item No.")</t>
  </si>
  <si>
    <t>=NF(E1426,"Item No.")</t>
  </si>
  <si>
    <t>=NF(E1427,"Item No.")</t>
  </si>
  <si>
    <t>=NF(E1428,"Item No.")</t>
  </si>
  <si>
    <t>=NF(E1429,"Item No.")</t>
  </si>
  <si>
    <t>=NF(E1424,"Description")</t>
  </si>
  <si>
    <t>=NF(E1425,"Description")</t>
  </si>
  <si>
    <t>=NF(E1426,"Description")</t>
  </si>
  <si>
    <t>=NF(E1427,"Description")</t>
  </si>
  <si>
    <t>=NF(E1428,"Description")</t>
  </si>
  <si>
    <t>=NF(E1429,"Description")</t>
  </si>
  <si>
    <t>=NF(E1424,"Quantity")</t>
  </si>
  <si>
    <t>=NF(E1425,"Quantity")</t>
  </si>
  <si>
    <t>=NF(E1426,"Quantity")</t>
  </si>
  <si>
    <t>=NF(E1427,"Quantity")</t>
  </si>
  <si>
    <t>=NF(E1428,"Quantity")</t>
  </si>
  <si>
    <t>=NF(E1429,"Quantity")</t>
  </si>
  <si>
    <t>=NF(E1424,"Unit of Measure Code")</t>
  </si>
  <si>
    <t>=NF(E1425,"Unit of Measure Code")</t>
  </si>
  <si>
    <t>=NF(E1426,"Unit of Measure Code")</t>
  </si>
  <si>
    <t>=NF(E1427,"Unit of Measure Code")</t>
  </si>
  <si>
    <t>=NF(E1428,"Unit of Measure Code")</t>
  </si>
  <si>
    <t>=NF(E1429,"Unit of Measure Code")</t>
  </si>
  <si>
    <t>=NF(E1424,"Remaining Quantity")</t>
  </si>
  <si>
    <t>=NF(E1425,"Remaining Quantity")</t>
  </si>
  <si>
    <t>=NF(E1426,"Remaining Quantity")</t>
  </si>
  <si>
    <t>=NF(E1427,"Remaining Quantity")</t>
  </si>
  <si>
    <t>=NF(E1428,"Remaining Quantity")</t>
  </si>
  <si>
    <t>=NF(E1429,"Remaining Quantity")</t>
  </si>
  <si>
    <t>=NF(E1417,"Item No.")</t>
  </si>
  <si>
    <t>=NF(E1418,"Item No.")</t>
  </si>
  <si>
    <t>=NF(E1419,"Item No.")</t>
  </si>
  <si>
    <t>=NF(E1420,"Item No.")</t>
  </si>
  <si>
    <t>=NF(E1421,"Item No.")</t>
  </si>
  <si>
    <t>=NF(E1417,"Description")</t>
  </si>
  <si>
    <t>=NF(E1418,"Description")</t>
  </si>
  <si>
    <t>=NF(E1419,"Description")</t>
  </si>
  <si>
    <t>=NF(E1420,"Description")</t>
  </si>
  <si>
    <t>=NF(E1421,"Description")</t>
  </si>
  <si>
    <t>=NF(E1417,"Quantity")</t>
  </si>
  <si>
    <t>=NF(E1418,"Quantity")</t>
  </si>
  <si>
    <t>=NF(E1419,"Quantity")</t>
  </si>
  <si>
    <t>=NF(E1420,"Quantity")</t>
  </si>
  <si>
    <t>=NF(E1421,"Quantity")</t>
  </si>
  <si>
    <t>=NF(E1417,"Unit of Measure Code")</t>
  </si>
  <si>
    <t>=NF(E1418,"Unit of Measure Code")</t>
  </si>
  <si>
    <t>=NF(E1419,"Unit of Measure Code")</t>
  </si>
  <si>
    <t>=NF(E1420,"Unit of Measure Code")</t>
  </si>
  <si>
    <t>=NF(E1421,"Unit of Measure Code")</t>
  </si>
  <si>
    <t>=NF(E1417,"Remaining Quantity")</t>
  </si>
  <si>
    <t>=NF(E1418,"Remaining Quantity")</t>
  </si>
  <si>
    <t>=NF(E1419,"Remaining Quantity")</t>
  </si>
  <si>
    <t>=NF(E1420,"Remaining Quantity")</t>
  </si>
  <si>
    <t>=NF(E1421,"Remaining Quantity")</t>
  </si>
  <si>
    <t>=NF(E1388,"Item No.")</t>
  </si>
  <si>
    <t>=NF(E1389,"Item No.")</t>
  </si>
  <si>
    <t>=NF(E1390,"Item No.")</t>
  </si>
  <si>
    <t>=NF(E1391,"Item No.")</t>
  </si>
  <si>
    <t>=NF(E1392,"Item No.")</t>
  </si>
  <si>
    <t>=NF(E1393,"Item No.")</t>
  </si>
  <si>
    <t>=NF(E1388,"Description")</t>
  </si>
  <si>
    <t>=NF(E1389,"Description")</t>
  </si>
  <si>
    <t>=NF(E1390,"Description")</t>
  </si>
  <si>
    <t>=NF(E1391,"Description")</t>
  </si>
  <si>
    <t>=NF(E1392,"Description")</t>
  </si>
  <si>
    <t>=NF(E1393,"Description")</t>
  </si>
  <si>
    <t>=NF(E1388,"Quantity")</t>
  </si>
  <si>
    <t>=NF(E1389,"Quantity")</t>
  </si>
  <si>
    <t>=NF(E1390,"Quantity")</t>
  </si>
  <si>
    <t>=NF(E1391,"Quantity")</t>
  </si>
  <si>
    <t>=NF(E1392,"Quantity")</t>
  </si>
  <si>
    <t>=NF(E1393,"Quantity")</t>
  </si>
  <si>
    <t>=NF(E1388,"Unit of Measure Code")</t>
  </si>
  <si>
    <t>=NF(E1389,"Unit of Measure Code")</t>
  </si>
  <si>
    <t>=NF(E1390,"Unit of Measure Code")</t>
  </si>
  <si>
    <t>=NF(E1391,"Unit of Measure Code")</t>
  </si>
  <si>
    <t>=NF(E1392,"Unit of Measure Code")</t>
  </si>
  <si>
    <t>=NF(E1393,"Unit of Measure Code")</t>
  </si>
  <si>
    <t>=NF(E1388,"Remaining Quantity")</t>
  </si>
  <si>
    <t>=NF(E1389,"Remaining Quantity")</t>
  </si>
  <si>
    <t>=NF(E1390,"Remaining Quantity")</t>
  </si>
  <si>
    <t>=NF(E1391,"Remaining Quantity")</t>
  </si>
  <si>
    <t>=NF(E1392,"Remaining Quantity")</t>
  </si>
  <si>
    <t>=NF(E1393,"Remaining Quantity")</t>
  </si>
  <si>
    <t>=NF(E1403,"Item No.")</t>
  </si>
  <si>
    <t>=NF(E1404,"Item No.")</t>
  </si>
  <si>
    <t>=NF(E1405,"Item No.")</t>
  </si>
  <si>
    <t>=NF(E1403,"Description")</t>
  </si>
  <si>
    <t>=NF(E1404,"Description")</t>
  </si>
  <si>
    <t>=NF(E1405,"Description")</t>
  </si>
  <si>
    <t>=NF(E1403,"Quantity")</t>
  </si>
  <si>
    <t>=NF(E1404,"Quantity")</t>
  </si>
  <si>
    <t>=NF(E1405,"Quantity")</t>
  </si>
  <si>
    <t>=NF(E1403,"Unit of Measure Code")</t>
  </si>
  <si>
    <t>=NF(E1404,"Unit of Measure Code")</t>
  </si>
  <si>
    <t>=NF(E1405,"Unit of Measure Code")</t>
  </si>
  <si>
    <t>=NF(E1403,"Remaining Quantity")</t>
  </si>
  <si>
    <t>=NF(E1404,"Remaining Quantity")</t>
  </si>
  <si>
    <t>=NF(E1405,"Remaining Quantity")</t>
  </si>
  <si>
    <t>=NF(E1396,"Item No.")</t>
  </si>
  <si>
    <t>=NF(E1397,"Item No.")</t>
  </si>
  <si>
    <t>=NF(E1398,"Item No.")</t>
  </si>
  <si>
    <t>=NF(E1399,"Item No.")</t>
  </si>
  <si>
    <t>=NF(E1400,"Item No.")</t>
  </si>
  <si>
    <t>=NF(E1396,"Description")</t>
  </si>
  <si>
    <t>=NF(E1397,"Description")</t>
  </si>
  <si>
    <t>=NF(E1398,"Description")</t>
  </si>
  <si>
    <t>=NF(E1399,"Description")</t>
  </si>
  <si>
    <t>=NF(E1400,"Description")</t>
  </si>
  <si>
    <t>=NF(E1396,"Quantity")</t>
  </si>
  <si>
    <t>=NF(E1397,"Quantity")</t>
  </si>
  <si>
    <t>=NF(E1398,"Quantity")</t>
  </si>
  <si>
    <t>=NF(E1399,"Quantity")</t>
  </si>
  <si>
    <t>=NF(E1400,"Quantity")</t>
  </si>
  <si>
    <t>=NF(E1396,"Unit of Measure Code")</t>
  </si>
  <si>
    <t>=NF(E1397,"Unit of Measure Code")</t>
  </si>
  <si>
    <t>=NF(E1398,"Unit of Measure Code")</t>
  </si>
  <si>
    <t>=NF(E1399,"Unit of Measure Code")</t>
  </si>
  <si>
    <t>=NF(E1400,"Unit of Measure Code")</t>
  </si>
  <si>
    <t>=NF(E1396,"Remaining Quantity")</t>
  </si>
  <si>
    <t>=NF(E1397,"Remaining Quantity")</t>
  </si>
  <si>
    <t>=NF(E1398,"Remaining Quantity")</t>
  </si>
  <si>
    <t>=NF(E1399,"Remaining Quantity")</t>
  </si>
  <si>
    <t>=NF(E1400,"Remaining Quantity")</t>
  </si>
  <si>
    <t>=NF(E1360,"Item No.")</t>
  </si>
  <si>
    <t>=NF(E1361,"Item No.")</t>
  </si>
  <si>
    <t>=NF(E1362,"Item No.")</t>
  </si>
  <si>
    <t>=NF(E1363,"Item No.")</t>
  </si>
  <si>
    <t>=NF(E1364,"Item No.")</t>
  </si>
  <si>
    <t>=NF(E1360,"Description")</t>
  </si>
  <si>
    <t>=NF(E1361,"Description")</t>
  </si>
  <si>
    <t>=NF(E1362,"Description")</t>
  </si>
  <si>
    <t>=NF(E1363,"Description")</t>
  </si>
  <si>
    <t>=NF(E1364,"Description")</t>
  </si>
  <si>
    <t>=NF(E1360,"Quantity")</t>
  </si>
  <si>
    <t>=NF(E1361,"Quantity")</t>
  </si>
  <si>
    <t>=NF(E1362,"Quantity")</t>
  </si>
  <si>
    <t>=NF(E1363,"Quantity")</t>
  </si>
  <si>
    <t>=NF(E1364,"Quantity")</t>
  </si>
  <si>
    <t>=NF(E1360,"Unit of Measure Code")</t>
  </si>
  <si>
    <t>=NF(E1361,"Unit of Measure Code")</t>
  </si>
  <si>
    <t>=NF(E1362,"Unit of Measure Code")</t>
  </si>
  <si>
    <t>=NF(E1363,"Unit of Measure Code")</t>
  </si>
  <si>
    <t>=NF(E1364,"Unit of Measure Code")</t>
  </si>
  <si>
    <t>=NF(E1360,"Remaining Quantity")</t>
  </si>
  <si>
    <t>=NF(E1361,"Remaining Quantity")</t>
  </si>
  <si>
    <t>=NF(E1362,"Remaining Quantity")</t>
  </si>
  <si>
    <t>=NF(E1363,"Remaining Quantity")</t>
  </si>
  <si>
    <t>=NF(E1364,"Remaining Quantity")</t>
  </si>
  <si>
    <t>=NF(E1382,"Item No.")</t>
  </si>
  <si>
    <t>=NF(E1383,"Item No.")</t>
  </si>
  <si>
    <t>=NF(E1384,"Item No.")</t>
  </si>
  <si>
    <t>=NF(E1382,"Description")</t>
  </si>
  <si>
    <t>=NF(E1383,"Description")</t>
  </si>
  <si>
    <t>=NF(E1384,"Description")</t>
  </si>
  <si>
    <t>=NF(E1382,"Quantity")</t>
  </si>
  <si>
    <t>=NF(E1383,"Quantity")</t>
  </si>
  <si>
    <t>=NF(E1384,"Quantity")</t>
  </si>
  <si>
    <t>=NF(E1382,"Unit of Measure Code")</t>
  </si>
  <si>
    <t>=NF(E1383,"Unit of Measure Code")</t>
  </si>
  <si>
    <t>=NF(E1384,"Unit of Measure Code")</t>
  </si>
  <si>
    <t>=NF(E1382,"Remaining Quantity")</t>
  </si>
  <si>
    <t>=NF(E1383,"Remaining Quantity")</t>
  </si>
  <si>
    <t>=NF(E1384,"Remaining Quantity")</t>
  </si>
  <si>
    <t>=NF(E1375,"Item No.")</t>
  </si>
  <si>
    <t>=NF(E1376,"Item No.")</t>
  </si>
  <si>
    <t>=NF(E1377,"Item No.")</t>
  </si>
  <si>
    <t>=NF(E1378,"Item No.")</t>
  </si>
  <si>
    <t>=NF(E1379,"Item No.")</t>
  </si>
  <si>
    <t>=NF(E1375,"Description")</t>
  </si>
  <si>
    <t>=NF(E1376,"Description")</t>
  </si>
  <si>
    <t>=NF(E1377,"Description")</t>
  </si>
  <si>
    <t>=NF(E1378,"Description")</t>
  </si>
  <si>
    <t>=NF(E1379,"Description")</t>
  </si>
  <si>
    <t>=NF(E1375,"Quantity")</t>
  </si>
  <si>
    <t>=NF(E1376,"Quantity")</t>
  </si>
  <si>
    <t>=NF(E1377,"Quantity")</t>
  </si>
  <si>
    <t>=NF(E1378,"Quantity")</t>
  </si>
  <si>
    <t>=NF(E1379,"Quantity")</t>
  </si>
  <si>
    <t>=NF(E1375,"Unit of Measure Code")</t>
  </si>
  <si>
    <t>=NF(E1376,"Unit of Measure Code")</t>
  </si>
  <si>
    <t>=NF(E1377,"Unit of Measure Code")</t>
  </si>
  <si>
    <t>=NF(E1378,"Unit of Measure Code")</t>
  </si>
  <si>
    <t>=NF(E1379,"Unit of Measure Code")</t>
  </si>
  <si>
    <t>=NF(E1375,"Remaining Quantity")</t>
  </si>
  <si>
    <t>=NF(E1376,"Remaining Quantity")</t>
  </si>
  <si>
    <t>=NF(E1377,"Remaining Quantity")</t>
  </si>
  <si>
    <t>=NF(E1378,"Remaining Quantity")</t>
  </si>
  <si>
    <t>=NF(E1379,"Remaining Quantity")</t>
  </si>
  <si>
    <t>=NF(E1367,"Item No.")</t>
  </si>
  <si>
    <t>=NF(E1368,"Item No.")</t>
  </si>
  <si>
    <t>=NF(E1369,"Item No.")</t>
  </si>
  <si>
    <t>=NF(E1370,"Item No.")</t>
  </si>
  <si>
    <t>=NF(E1371,"Item No.")</t>
  </si>
  <si>
    <t>=NF(E1372,"Item No.")</t>
  </si>
  <si>
    <t>=NF(E1367,"Description")</t>
  </si>
  <si>
    <t>=NF(E1368,"Description")</t>
  </si>
  <si>
    <t>=NF(E1369,"Description")</t>
  </si>
  <si>
    <t>=NF(E1370,"Description")</t>
  </si>
  <si>
    <t>=NF(E1371,"Description")</t>
  </si>
  <si>
    <t>=NF(E1372,"Description")</t>
  </si>
  <si>
    <t>=NF(E1367,"Quantity")</t>
  </si>
  <si>
    <t>=NF(E1368,"Quantity")</t>
  </si>
  <si>
    <t>=NF(E1369,"Quantity")</t>
  </si>
  <si>
    <t>=NF(E1370,"Quantity")</t>
  </si>
  <si>
    <t>=NF(E1371,"Quantity")</t>
  </si>
  <si>
    <t>=NF(E1372,"Quantity")</t>
  </si>
  <si>
    <t>=NF(E1367,"Unit of Measure Code")</t>
  </si>
  <si>
    <t>=NF(E1368,"Unit of Measure Code")</t>
  </si>
  <si>
    <t>=NF(E1369,"Unit of Measure Code")</t>
  </si>
  <si>
    <t>=NF(E1370,"Unit of Measure Code")</t>
  </si>
  <si>
    <t>=NF(E1371,"Unit of Measure Code")</t>
  </si>
  <si>
    <t>=NF(E1372,"Unit of Measure Code")</t>
  </si>
  <si>
    <t>=NF(E1367,"Remaining Quantity")</t>
  </si>
  <si>
    <t>=NF(E1368,"Remaining Quantity")</t>
  </si>
  <si>
    <t>=NF(E1369,"Remaining Quantity")</t>
  </si>
  <si>
    <t>=NF(E1370,"Remaining Quantity")</t>
  </si>
  <si>
    <t>=NF(E1371,"Remaining Quantity")</t>
  </si>
  <si>
    <t>=NF(E1372,"Remaining Quantity")</t>
  </si>
  <si>
    <t>=NF(E1344,"Item No.")</t>
  </si>
  <si>
    <t>=NF(E1345,"Item No.")</t>
  </si>
  <si>
    <t>=NF(E1346,"Item No.")</t>
  </si>
  <si>
    <t>=NF(E1347,"Item No.")</t>
  </si>
  <si>
    <t>=NF(E1348,"Item No.")</t>
  </si>
  <si>
    <t>=NF(E1344,"Description")</t>
  </si>
  <si>
    <t>=NF(E1345,"Description")</t>
  </si>
  <si>
    <t>=NF(E1346,"Description")</t>
  </si>
  <si>
    <t>=NF(E1347,"Description")</t>
  </si>
  <si>
    <t>=NF(E1348,"Description")</t>
  </si>
  <si>
    <t>=NF(E1344,"Quantity")</t>
  </si>
  <si>
    <t>=NF(E1345,"Quantity")</t>
  </si>
  <si>
    <t>=NF(E1346,"Quantity")</t>
  </si>
  <si>
    <t>=NF(E1347,"Quantity")</t>
  </si>
  <si>
    <t>=NF(E1348,"Quantity")</t>
  </si>
  <si>
    <t>=NF(E1344,"Unit of Measure Code")</t>
  </si>
  <si>
    <t>=NF(E1345,"Unit of Measure Code")</t>
  </si>
  <si>
    <t>=NF(E1346,"Unit of Measure Code")</t>
  </si>
  <si>
    <t>=NF(E1347,"Unit of Measure Code")</t>
  </si>
  <si>
    <t>=NF(E1348,"Unit of Measure Code")</t>
  </si>
  <si>
    <t>=NF(E1344,"Remaining Quantity")</t>
  </si>
  <si>
    <t>=NF(E1345,"Remaining Quantity")</t>
  </si>
  <si>
    <t>=NF(E1346,"Remaining Quantity")</t>
  </si>
  <si>
    <t>=NF(E1347,"Remaining Quantity")</t>
  </si>
  <si>
    <t>=NF(E1348,"Remaining Quantity")</t>
  </si>
  <si>
    <t>=NF(E1351,"Item No.")</t>
  </si>
  <si>
    <t>=NF(E1352,"Item No.")</t>
  </si>
  <si>
    <t>=NF(E1353,"Item No.")</t>
  </si>
  <si>
    <t>=NF(E1354,"Item No.")</t>
  </si>
  <si>
    <t>=NF(E1355,"Item No.")</t>
  </si>
  <si>
    <t>=NF(E1356,"Item No.")</t>
  </si>
  <si>
    <t>=NF(E1351,"Description")</t>
  </si>
  <si>
    <t>=NF(E1352,"Description")</t>
  </si>
  <si>
    <t>=NF(E1353,"Description")</t>
  </si>
  <si>
    <t>=NF(E1354,"Description")</t>
  </si>
  <si>
    <t>=NF(E1355,"Description")</t>
  </si>
  <si>
    <t>=NF(E1356,"Description")</t>
  </si>
  <si>
    <t>=NF(E1351,"Quantity")</t>
  </si>
  <si>
    <t>=NF(E1352,"Quantity")</t>
  </si>
  <si>
    <t>=NF(E1353,"Quantity")</t>
  </si>
  <si>
    <t>=NF(E1354,"Quantity")</t>
  </si>
  <si>
    <t>=NF(E1355,"Quantity")</t>
  </si>
  <si>
    <t>=NF(E1356,"Quantity")</t>
  </si>
  <si>
    <t>=NF(E1351,"Unit of Measure Code")</t>
  </si>
  <si>
    <t>=NF(E1352,"Unit of Measure Code")</t>
  </si>
  <si>
    <t>=NF(E1353,"Unit of Measure Code")</t>
  </si>
  <si>
    <t>=NF(E1354,"Unit of Measure Code")</t>
  </si>
  <si>
    <t>=NF(E1355,"Unit of Measure Code")</t>
  </si>
  <si>
    <t>=NF(E1356,"Unit of Measure Code")</t>
  </si>
  <si>
    <t>=NF(E1351,"Remaining Quantity")</t>
  </si>
  <si>
    <t>=NF(E1352,"Remaining Quantity")</t>
  </si>
  <si>
    <t>=NF(E1353,"Remaining Quantity")</t>
  </si>
  <si>
    <t>=NF(E1354,"Remaining Quantity")</t>
  </si>
  <si>
    <t>=NF(E1355,"Remaining Quantity")</t>
  </si>
  <si>
    <t>=NF(E1356,"Remaining Quantity")</t>
  </si>
  <si>
    <t>=NF(E1308,"Item No.")</t>
  </si>
  <si>
    <t>=NF(E1309,"Item No.")</t>
  </si>
  <si>
    <t>=NF(E1310,"Item No.")</t>
  </si>
  <si>
    <t>=NF(E1311,"Item No.")</t>
  </si>
  <si>
    <t>=NF(E1312,"Item No.")</t>
  </si>
  <si>
    <t>=NF(E1313,"Item No.")</t>
  </si>
  <si>
    <t>=NF(E1308,"Description")</t>
  </si>
  <si>
    <t>=NF(E1309,"Description")</t>
  </si>
  <si>
    <t>=NF(E1310,"Description")</t>
  </si>
  <si>
    <t>=NF(E1311,"Description")</t>
  </si>
  <si>
    <t>=NF(E1312,"Description")</t>
  </si>
  <si>
    <t>=NF(E1313,"Description")</t>
  </si>
  <si>
    <t>=NF(E1308,"Quantity")</t>
  </si>
  <si>
    <t>=NF(E1309,"Quantity")</t>
  </si>
  <si>
    <t>=NF(E1310,"Quantity")</t>
  </si>
  <si>
    <t>=NF(E1311,"Quantity")</t>
  </si>
  <si>
    <t>=NF(E1312,"Quantity")</t>
  </si>
  <si>
    <t>=NF(E1313,"Quantity")</t>
  </si>
  <si>
    <t>=NF(E1308,"Unit of Measure Code")</t>
  </si>
  <si>
    <t>=NF(E1309,"Unit of Measure Code")</t>
  </si>
  <si>
    <t>=NF(E1310,"Unit of Measure Code")</t>
  </si>
  <si>
    <t>=NF(E1311,"Unit of Measure Code")</t>
  </si>
  <si>
    <t>=NF(E1312,"Unit of Measure Code")</t>
  </si>
  <si>
    <t>=NF(E1313,"Unit of Measure Code")</t>
  </si>
  <si>
    <t>=NF(E1308,"Remaining Quantity")</t>
  </si>
  <si>
    <t>=NF(E1309,"Remaining Quantity")</t>
  </si>
  <si>
    <t>=NF(E1310,"Remaining Quantity")</t>
  </si>
  <si>
    <t>=NF(E1311,"Remaining Quantity")</t>
  </si>
  <si>
    <t>=NF(E1312,"Remaining Quantity")</t>
  </si>
  <si>
    <t>=NF(E1313,"Remaining Quantity")</t>
  </si>
  <si>
    <t>=NF(E1336,"Item No.")</t>
  </si>
  <si>
    <t>=NF(E1337,"Item No.")</t>
  </si>
  <si>
    <t>=NF(E1338,"Item No.")</t>
  </si>
  <si>
    <t>=NF(E1339,"Item No.")</t>
  </si>
  <si>
    <t>=NF(E1340,"Item No.")</t>
  </si>
  <si>
    <t>=NF(E1336,"Description")</t>
  </si>
  <si>
    <t>=NF(E1337,"Description")</t>
  </si>
  <si>
    <t>=NF(E1338,"Description")</t>
  </si>
  <si>
    <t>=NF(E1339,"Description")</t>
  </si>
  <si>
    <t>=NF(E1340,"Description")</t>
  </si>
  <si>
    <t>=NF(E1336,"Quantity")</t>
  </si>
  <si>
    <t>=NF(E1337,"Quantity")</t>
  </si>
  <si>
    <t>=NF(E1338,"Quantity")</t>
  </si>
  <si>
    <t>=NF(E1339,"Quantity")</t>
  </si>
  <si>
    <t>=NF(E1340,"Quantity")</t>
  </si>
  <si>
    <t>=NF(E1336,"Unit of Measure Code")</t>
  </si>
  <si>
    <t>=NF(E1337,"Unit of Measure Code")</t>
  </si>
  <si>
    <t>=NF(E1338,"Unit of Measure Code")</t>
  </si>
  <si>
    <t>=NF(E1339,"Unit of Measure Code")</t>
  </si>
  <si>
    <t>=NF(E1340,"Unit of Measure Code")</t>
  </si>
  <si>
    <t>=NF(E1336,"Remaining Quantity")</t>
  </si>
  <si>
    <t>=NF(E1337,"Remaining Quantity")</t>
  </si>
  <si>
    <t>=NF(E1338,"Remaining Quantity")</t>
  </si>
  <si>
    <t>=NF(E1339,"Remaining Quantity")</t>
  </si>
  <si>
    <t>=NF(E1340,"Remaining Quantity")</t>
  </si>
  <si>
    <t>=NF(E1328,"Item No.")</t>
  </si>
  <si>
    <t>=NF(E1329,"Item No.")</t>
  </si>
  <si>
    <t>=NF(E1330,"Item No.")</t>
  </si>
  <si>
    <t>=NF(E1331,"Item No.")</t>
  </si>
  <si>
    <t>=NF(E1332,"Item No.")</t>
  </si>
  <si>
    <t>=NF(E1333,"Item No.")</t>
  </si>
  <si>
    <t>=NF(E1328,"Description")</t>
  </si>
  <si>
    <t>=NF(E1329,"Description")</t>
  </si>
  <si>
    <t>=NF(E1330,"Description")</t>
  </si>
  <si>
    <t>=NF(E1331,"Description")</t>
  </si>
  <si>
    <t>=NF(E1332,"Description")</t>
  </si>
  <si>
    <t>=NF(E1333,"Description")</t>
  </si>
  <si>
    <t>=NF(E1328,"Quantity")</t>
  </si>
  <si>
    <t>=NF(E1329,"Quantity")</t>
  </si>
  <si>
    <t>=NF(E1330,"Quantity")</t>
  </si>
  <si>
    <t>=NF(E1331,"Quantity")</t>
  </si>
  <si>
    <t>=NF(E1332,"Quantity")</t>
  </si>
  <si>
    <t>=NF(E1333,"Quantity")</t>
  </si>
  <si>
    <t>=NF(E1328,"Unit of Measure Code")</t>
  </si>
  <si>
    <t>=NF(E1329,"Unit of Measure Code")</t>
  </si>
  <si>
    <t>=NF(E1330,"Unit of Measure Code")</t>
  </si>
  <si>
    <t>=NF(E1331,"Unit of Measure Code")</t>
  </si>
  <si>
    <t>=NF(E1332,"Unit of Measure Code")</t>
  </si>
  <si>
    <t>=NF(E1333,"Unit of Measure Code")</t>
  </si>
  <si>
    <t>=NF(E1328,"Remaining Quantity")</t>
  </si>
  <si>
    <t>=NF(E1329,"Remaining Quantity")</t>
  </si>
  <si>
    <t>=NF(E1330,"Remaining Quantity")</t>
  </si>
  <si>
    <t>=NF(E1331,"Remaining Quantity")</t>
  </si>
  <si>
    <t>=NF(E1332,"Remaining Quantity")</t>
  </si>
  <si>
    <t>=NF(E1333,"Remaining Quantity")</t>
  </si>
  <si>
    <t>=NF(E1323,"Item No.")</t>
  </si>
  <si>
    <t>=NF(E1324,"Item No.")</t>
  </si>
  <si>
    <t>=NF(E1325,"Item No.")</t>
  </si>
  <si>
    <t>=NF(E1323,"Description")</t>
  </si>
  <si>
    <t>=NF(E1324,"Description")</t>
  </si>
  <si>
    <t>=NF(E1325,"Description")</t>
  </si>
  <si>
    <t>=NF(E1323,"Quantity")</t>
  </si>
  <si>
    <t>=NF(E1324,"Quantity")</t>
  </si>
  <si>
    <t>=NF(E1325,"Quantity")</t>
  </si>
  <si>
    <t>=NF(E1323,"Unit of Measure Code")</t>
  </si>
  <si>
    <t>=NF(E1324,"Unit of Measure Code")</t>
  </si>
  <si>
    <t>=NF(E1325,"Unit of Measure Code")</t>
  </si>
  <si>
    <t>=NF(E1323,"Remaining Quantity")</t>
  </si>
  <si>
    <t>=NF(E1324,"Remaining Quantity")</t>
  </si>
  <si>
    <t>=NF(E1325,"Remaining Quantity")</t>
  </si>
  <si>
    <t>=NF(E1316,"Item No.")</t>
  </si>
  <si>
    <t>=NF(E1317,"Item No.")</t>
  </si>
  <si>
    <t>=NF(E1318,"Item No.")</t>
  </si>
  <si>
    <t>=NF(E1319,"Item No.")</t>
  </si>
  <si>
    <t>=NF(E1320,"Item No.")</t>
  </si>
  <si>
    <t>=NF(E1316,"Description")</t>
  </si>
  <si>
    <t>=NF(E1317,"Description")</t>
  </si>
  <si>
    <t>=NF(E1318,"Description")</t>
  </si>
  <si>
    <t>=NF(E1319,"Description")</t>
  </si>
  <si>
    <t>=NF(E1320,"Description")</t>
  </si>
  <si>
    <t>=NF(E1316,"Quantity")</t>
  </si>
  <si>
    <t>=NF(E1317,"Quantity")</t>
  </si>
  <si>
    <t>=NF(E1318,"Quantity")</t>
  </si>
  <si>
    <t>=NF(E1319,"Quantity")</t>
  </si>
  <si>
    <t>=NF(E1320,"Quantity")</t>
  </si>
  <si>
    <t>=NF(E1316,"Unit of Measure Code")</t>
  </si>
  <si>
    <t>=NF(E1317,"Unit of Measure Code")</t>
  </si>
  <si>
    <t>=NF(E1318,"Unit of Measure Code")</t>
  </si>
  <si>
    <t>=NF(E1319,"Unit of Measure Code")</t>
  </si>
  <si>
    <t>=NF(E1320,"Unit of Measure Code")</t>
  </si>
  <si>
    <t>=NF(E1316,"Remaining Quantity")</t>
  </si>
  <si>
    <t>=NF(E1317,"Remaining Quantity")</t>
  </si>
  <si>
    <t>=NF(E1318,"Remaining Quantity")</t>
  </si>
  <si>
    <t>=NF(E1319,"Remaining Quantity")</t>
  </si>
  <si>
    <t>=NF(E1320,"Remaining Quantity")</t>
  </si>
  <si>
    <t>=NF(E1284,"Item No.")</t>
  </si>
  <si>
    <t>=NF(E1285,"Item No.")</t>
  </si>
  <si>
    <t>=NF(E1286,"Item No.")</t>
  </si>
  <si>
    <t>=NF(E1287,"Item No.")</t>
  </si>
  <si>
    <t>=NF(E1288,"Item No.")</t>
  </si>
  <si>
    <t>=NF(E1289,"Item No.")</t>
  </si>
  <si>
    <t>=NF(E1284,"Description")</t>
  </si>
  <si>
    <t>=NF(E1285,"Description")</t>
  </si>
  <si>
    <t>=NF(E1286,"Description")</t>
  </si>
  <si>
    <t>=NF(E1287,"Description")</t>
  </si>
  <si>
    <t>=NF(E1288,"Description")</t>
  </si>
  <si>
    <t>=NF(E1289,"Description")</t>
  </si>
  <si>
    <t>=NF(E1284,"Quantity")</t>
  </si>
  <si>
    <t>=NF(E1285,"Quantity")</t>
  </si>
  <si>
    <t>=NF(E1286,"Quantity")</t>
  </si>
  <si>
    <t>=NF(E1287,"Quantity")</t>
  </si>
  <si>
    <t>=NF(E1288,"Quantity")</t>
  </si>
  <si>
    <t>=NF(E1289,"Quantity")</t>
  </si>
  <si>
    <t>=NF(E1284,"Unit of Measure Code")</t>
  </si>
  <si>
    <t>=NF(E1285,"Unit of Measure Code")</t>
  </si>
  <si>
    <t>=NF(E1286,"Unit of Measure Code")</t>
  </si>
  <si>
    <t>=NF(E1287,"Unit of Measure Code")</t>
  </si>
  <si>
    <t>=NF(E1288,"Unit of Measure Code")</t>
  </si>
  <si>
    <t>=NF(E1289,"Unit of Measure Code")</t>
  </si>
  <si>
    <t>=NF(E1284,"Remaining Quantity")</t>
  </si>
  <si>
    <t>=NF(E1285,"Remaining Quantity")</t>
  </si>
  <si>
    <t>=NF(E1286,"Remaining Quantity")</t>
  </si>
  <si>
    <t>=NF(E1287,"Remaining Quantity")</t>
  </si>
  <si>
    <t>=NF(E1288,"Remaining Quantity")</t>
  </si>
  <si>
    <t>=NF(E1289,"Remaining Quantity")</t>
  </si>
  <si>
    <t>=NF(E1299,"Item No.")</t>
  </si>
  <si>
    <t>=NF(E1300,"Item No.")</t>
  </si>
  <si>
    <t>=NF(E1301,"Item No.")</t>
  </si>
  <si>
    <t>=NF(E1302,"Item No.")</t>
  </si>
  <si>
    <t>=NF(E1303,"Item No.")</t>
  </si>
  <si>
    <t>=NF(E1304,"Item No.")</t>
  </si>
  <si>
    <t>=NF(E1299,"Description")</t>
  </si>
  <si>
    <t>=NF(E1300,"Description")</t>
  </si>
  <si>
    <t>=NF(E1301,"Description")</t>
  </si>
  <si>
    <t>=NF(E1302,"Description")</t>
  </si>
  <si>
    <t>=NF(E1303,"Description")</t>
  </si>
  <si>
    <t>=NF(E1304,"Description")</t>
  </si>
  <si>
    <t>=NF(E1299,"Quantity")</t>
  </si>
  <si>
    <t>=NF(E1300,"Quantity")</t>
  </si>
  <si>
    <t>=NF(E1301,"Quantity")</t>
  </si>
  <si>
    <t>=NF(E1302,"Quantity")</t>
  </si>
  <si>
    <t>=NF(E1303,"Quantity")</t>
  </si>
  <si>
    <t>=NF(E1304,"Quantity")</t>
  </si>
  <si>
    <t>=NF(E1299,"Unit of Measure Code")</t>
  </si>
  <si>
    <t>=NF(E1300,"Unit of Measure Code")</t>
  </si>
  <si>
    <t>=NF(E1301,"Unit of Measure Code")</t>
  </si>
  <si>
    <t>=NF(E1302,"Unit of Measure Code")</t>
  </si>
  <si>
    <t>=NF(E1303,"Unit of Measure Code")</t>
  </si>
  <si>
    <t>=NF(E1304,"Unit of Measure Code")</t>
  </si>
  <si>
    <t>=NF(E1299,"Remaining Quantity")</t>
  </si>
  <si>
    <t>=NF(E1300,"Remaining Quantity")</t>
  </si>
  <si>
    <t>=NF(E1301,"Remaining Quantity")</t>
  </si>
  <si>
    <t>=NF(E1302,"Remaining Quantity")</t>
  </si>
  <si>
    <t>=NF(E1303,"Remaining Quantity")</t>
  </si>
  <si>
    <t>=NF(E1304,"Remaining Quantity")</t>
  </si>
  <si>
    <t>=NF(E1292,"Item No.")</t>
  </si>
  <si>
    <t>=NF(E1293,"Item No.")</t>
  </si>
  <si>
    <t>=NF(E1294,"Item No.")</t>
  </si>
  <si>
    <t>=NF(E1295,"Item No.")</t>
  </si>
  <si>
    <t>=NF(E1296,"Item No.")</t>
  </si>
  <si>
    <t>=NF(E1292,"Description")</t>
  </si>
  <si>
    <t>=NF(E1293,"Description")</t>
  </si>
  <si>
    <t>=NF(E1294,"Description")</t>
  </si>
  <si>
    <t>=NF(E1295,"Description")</t>
  </si>
  <si>
    <t>=NF(E1296,"Description")</t>
  </si>
  <si>
    <t>=NF(E1292,"Quantity")</t>
  </si>
  <si>
    <t>=NF(E1293,"Quantity")</t>
  </si>
  <si>
    <t>=NF(E1294,"Quantity")</t>
  </si>
  <si>
    <t>=NF(E1295,"Quantity")</t>
  </si>
  <si>
    <t>=NF(E1296,"Quantity")</t>
  </si>
  <si>
    <t>=NF(E1292,"Unit of Measure Code")</t>
  </si>
  <si>
    <t>=NF(E1293,"Unit of Measure Code")</t>
  </si>
  <si>
    <t>=NF(E1294,"Unit of Measure Code")</t>
  </si>
  <si>
    <t>=NF(E1295,"Unit of Measure Code")</t>
  </si>
  <si>
    <t>=NF(E1296,"Unit of Measure Code")</t>
  </si>
  <si>
    <t>=NF(E1292,"Remaining Quantity")</t>
  </si>
  <si>
    <t>=NF(E1293,"Remaining Quantity")</t>
  </si>
  <si>
    <t>=NF(E1294,"Remaining Quantity")</t>
  </si>
  <si>
    <t>=NF(E1295,"Remaining Quantity")</t>
  </si>
  <si>
    <t>=NF(E1296,"Remaining Quantity")</t>
  </si>
  <si>
    <t>=NF(E1278,"Item No.")</t>
  </si>
  <si>
    <t>=NF(E1279,"Item No.")</t>
  </si>
  <si>
    <t>=NF(E1280,"Item No.")</t>
  </si>
  <si>
    <t>=NF(E1278,"Description")</t>
  </si>
  <si>
    <t>=NF(E1279,"Description")</t>
  </si>
  <si>
    <t>=NF(E1280,"Description")</t>
  </si>
  <si>
    <t>=NF(E1278,"Quantity")</t>
  </si>
  <si>
    <t>=NF(E1279,"Quantity")</t>
  </si>
  <si>
    <t>=NF(E1280,"Quantity")</t>
  </si>
  <si>
    <t>=NF(E1278,"Unit of Measure Code")</t>
  </si>
  <si>
    <t>=NF(E1279,"Unit of Measure Code")</t>
  </si>
  <si>
    <t>=NF(E1280,"Unit of Measure Code")</t>
  </si>
  <si>
    <t>=NF(E1278,"Remaining Quantity")</t>
  </si>
  <si>
    <t>=NF(E1279,"Remaining Quantity")</t>
  </si>
  <si>
    <t>=NF(E1280,"Remaining Quantity")</t>
  </si>
  <si>
    <t>=NF(E1267,"Item No.")</t>
  </si>
  <si>
    <t>=NF(E1268,"Item No.")</t>
  </si>
  <si>
    <t>=NF(E1269,"Item No.")</t>
  </si>
  <si>
    <t>=NF(E1267,"Description")</t>
  </si>
  <si>
    <t>=NF(E1268,"Description")</t>
  </si>
  <si>
    <t>=NF(E1269,"Description")</t>
  </si>
  <si>
    <t>=NF(E1267,"Quantity")</t>
  </si>
  <si>
    <t>=NF(E1268,"Quantity")</t>
  </si>
  <si>
    <t>=NF(E1269,"Quantity")</t>
  </si>
  <si>
    <t>=NF(E1267,"Unit of Measure Code")</t>
  </si>
  <si>
    <t>=NF(E1268,"Unit of Measure Code")</t>
  </si>
  <si>
    <t>=NF(E1269,"Unit of Measure Code")</t>
  </si>
  <si>
    <t>=NF(E1267,"Remaining Quantity")</t>
  </si>
  <si>
    <t>=NF(E1268,"Remaining Quantity")</t>
  </si>
  <si>
    <t>=NF(E1269,"Remaining Quantity")</t>
  </si>
  <si>
    <t>=NF(E1272,"Item No.")</t>
  </si>
  <si>
    <t>=NF(E1273,"Item No.")</t>
  </si>
  <si>
    <t>=NF(E1274,"Item No.")</t>
  </si>
  <si>
    <t>=NF(E1272,"Description")</t>
  </si>
  <si>
    <t>=NF(E1273,"Description")</t>
  </si>
  <si>
    <t>=NF(E1274,"Description")</t>
  </si>
  <si>
    <t>=NF(E1272,"Quantity")</t>
  </si>
  <si>
    <t>=NF(E1273,"Quantity")</t>
  </si>
  <si>
    <t>=NF(E1274,"Quantity")</t>
  </si>
  <si>
    <t>=NF(E1272,"Unit of Measure Code")</t>
  </si>
  <si>
    <t>=NF(E1273,"Unit of Measure Code")</t>
  </si>
  <si>
    <t>=NF(E1274,"Unit of Measure Code")</t>
  </si>
  <si>
    <t>=NF(E1272,"Remaining Quantity")</t>
  </si>
  <si>
    <t>=NF(E1273,"Remaining Quantity")</t>
  </si>
  <si>
    <t>=NF(E1274,"Remaining Quantity")</t>
  </si>
  <si>
    <t>=NF(E1238,"Item No.")</t>
  </si>
  <si>
    <t>=NF(E1239,"Item No.")</t>
  </si>
  <si>
    <t>=NF(E1240,"Item No.")</t>
  </si>
  <si>
    <t>=NF(E1241,"Item No.")</t>
  </si>
  <si>
    <t>=NF(E1242,"Item No.")</t>
  </si>
  <si>
    <t>=NF(E1243,"Item No.")</t>
  </si>
  <si>
    <t>=NF(E1238,"Description")</t>
  </si>
  <si>
    <t>=NF(E1239,"Description")</t>
  </si>
  <si>
    <t>=NF(E1240,"Description")</t>
  </si>
  <si>
    <t>=NF(E1241,"Description")</t>
  </si>
  <si>
    <t>=NF(E1242,"Description")</t>
  </si>
  <si>
    <t>=NF(E1243,"Description")</t>
  </si>
  <si>
    <t>=NF(E1238,"Quantity")</t>
  </si>
  <si>
    <t>=NF(E1239,"Quantity")</t>
  </si>
  <si>
    <t>=NF(E1240,"Quantity")</t>
  </si>
  <si>
    <t>=NF(E1241,"Quantity")</t>
  </si>
  <si>
    <t>=NF(E1242,"Quantity")</t>
  </si>
  <si>
    <t>=NF(E1243,"Quantity")</t>
  </si>
  <si>
    <t>=NF(E1238,"Unit of Measure Code")</t>
  </si>
  <si>
    <t>=NF(E1239,"Unit of Measure Code")</t>
  </si>
  <si>
    <t>=NF(E1240,"Unit of Measure Code")</t>
  </si>
  <si>
    <t>=NF(E1241,"Unit of Measure Code")</t>
  </si>
  <si>
    <t>=NF(E1242,"Unit of Measure Code")</t>
  </si>
  <si>
    <t>=NF(E1243,"Unit of Measure Code")</t>
  </si>
  <si>
    <t>=NF(E1238,"Remaining Quantity")</t>
  </si>
  <si>
    <t>=NF(E1239,"Remaining Quantity")</t>
  </si>
  <si>
    <t>=NF(E1240,"Remaining Quantity")</t>
  </si>
  <si>
    <t>=NF(E1241,"Remaining Quantity")</t>
  </si>
  <si>
    <t>=NF(E1242,"Remaining Quantity")</t>
  </si>
  <si>
    <t>=NF(E1243,"Remaining Quantity")</t>
  </si>
  <si>
    <t>=NF(E1258,"Item No.")</t>
  </si>
  <si>
    <t>=NF(E1259,"Item No.")</t>
  </si>
  <si>
    <t>=NF(E1260,"Item No.")</t>
  </si>
  <si>
    <t>=NF(E1261,"Item No.")</t>
  </si>
  <si>
    <t>=NF(E1262,"Item No.")</t>
  </si>
  <si>
    <t>=NF(E1263,"Item No.")</t>
  </si>
  <si>
    <t>=NF(E1258,"Description")</t>
  </si>
  <si>
    <t>=NF(E1259,"Description")</t>
  </si>
  <si>
    <t>=NF(E1260,"Description")</t>
  </si>
  <si>
    <t>=NF(E1261,"Description")</t>
  </si>
  <si>
    <t>=NF(E1262,"Description")</t>
  </si>
  <si>
    <t>=NF(E1263,"Description")</t>
  </si>
  <si>
    <t>=NF(E1258,"Quantity")</t>
  </si>
  <si>
    <t>=NF(E1259,"Quantity")</t>
  </si>
  <si>
    <t>=NF(E1260,"Quantity")</t>
  </si>
  <si>
    <t>=NF(E1261,"Quantity")</t>
  </si>
  <si>
    <t>=NF(E1262,"Quantity")</t>
  </si>
  <si>
    <t>=NF(E1263,"Quantity")</t>
  </si>
  <si>
    <t>=NF(E1258,"Unit of Measure Code")</t>
  </si>
  <si>
    <t>=NF(E1259,"Unit of Measure Code")</t>
  </si>
  <si>
    <t>=NF(E1260,"Unit of Measure Code")</t>
  </si>
  <si>
    <t>=NF(E1261,"Unit of Measure Code")</t>
  </si>
  <si>
    <t>=NF(E1262,"Unit of Measure Code")</t>
  </si>
  <si>
    <t>=NF(E1263,"Unit of Measure Code")</t>
  </si>
  <si>
    <t>=NF(E1258,"Remaining Quantity")</t>
  </si>
  <si>
    <t>=NF(E1259,"Remaining Quantity")</t>
  </si>
  <si>
    <t>=NF(E1260,"Remaining Quantity")</t>
  </si>
  <si>
    <t>=NF(E1261,"Remaining Quantity")</t>
  </si>
  <si>
    <t>=NF(E1262,"Remaining Quantity")</t>
  </si>
  <si>
    <t>=NF(E1263,"Remaining Quantity")</t>
  </si>
  <si>
    <t>=NF(E1253,"Item No.")</t>
  </si>
  <si>
    <t>=NF(E1254,"Item No.")</t>
  </si>
  <si>
    <t>=NF(E1255,"Item No.")</t>
  </si>
  <si>
    <t>=NF(E1253,"Description")</t>
  </si>
  <si>
    <t>=NF(E1254,"Description")</t>
  </si>
  <si>
    <t>=NF(E1255,"Description")</t>
  </si>
  <si>
    <t>=NF(E1253,"Quantity")</t>
  </si>
  <si>
    <t>=NF(E1254,"Quantity")</t>
  </si>
  <si>
    <t>=NF(E1255,"Quantity")</t>
  </si>
  <si>
    <t>=NF(E1253,"Unit of Measure Code")</t>
  </si>
  <si>
    <t>=NF(E1254,"Unit of Measure Code")</t>
  </si>
  <si>
    <t>=NF(E1255,"Unit of Measure Code")</t>
  </si>
  <si>
    <t>=NF(E1253,"Remaining Quantity")</t>
  </si>
  <si>
    <t>=NF(E1254,"Remaining Quantity")</t>
  </si>
  <si>
    <t>=NF(E1255,"Remaining Quantity")</t>
  </si>
  <si>
    <t>=NF(E1246,"Item No.")</t>
  </si>
  <si>
    <t>=NF(E1247,"Item No.")</t>
  </si>
  <si>
    <t>=NF(E1248,"Item No.")</t>
  </si>
  <si>
    <t>=NF(E1249,"Item No.")</t>
  </si>
  <si>
    <t>=NF(E1250,"Item No.")</t>
  </si>
  <si>
    <t>=NF(E1246,"Description")</t>
  </si>
  <si>
    <t>=NF(E1247,"Description")</t>
  </si>
  <si>
    <t>=NF(E1248,"Description")</t>
  </si>
  <si>
    <t>=NF(E1249,"Description")</t>
  </si>
  <si>
    <t>=NF(E1250,"Description")</t>
  </si>
  <si>
    <t>=NF(E1246,"Quantity")</t>
  </si>
  <si>
    <t>=NF(E1247,"Quantity")</t>
  </si>
  <si>
    <t>=NF(E1248,"Quantity")</t>
  </si>
  <si>
    <t>=NF(E1249,"Quantity")</t>
  </si>
  <si>
    <t>=NF(E1250,"Quantity")</t>
  </si>
  <si>
    <t>=NF(E1246,"Unit of Measure Code")</t>
  </si>
  <si>
    <t>=NF(E1247,"Unit of Measure Code")</t>
  </si>
  <si>
    <t>=NF(E1248,"Unit of Measure Code")</t>
  </si>
  <si>
    <t>=NF(E1249,"Unit of Measure Code")</t>
  </si>
  <si>
    <t>=NF(E1250,"Unit of Measure Code")</t>
  </si>
  <si>
    <t>=NF(E1246,"Remaining Quantity")</t>
  </si>
  <si>
    <t>=NF(E1247,"Remaining Quantity")</t>
  </si>
  <si>
    <t>=NF(E1248,"Remaining Quantity")</t>
  </si>
  <si>
    <t>=NF(E1249,"Remaining Quantity")</t>
  </si>
  <si>
    <t>=NF(E1250,"Remaining Quantity")</t>
  </si>
  <si>
    <t>=NF(E1214,"Item No.")</t>
  </si>
  <si>
    <t>=NF(E1215,"Item No.")</t>
  </si>
  <si>
    <t>=NF(E1216,"Item No.")</t>
  </si>
  <si>
    <t>=NF(E1217,"Item No.")</t>
  </si>
  <si>
    <t>=NF(E1218,"Item No.")</t>
  </si>
  <si>
    <t>=NF(E1219,"Item No.")</t>
  </si>
  <si>
    <t>=NF(E1214,"Description")</t>
  </si>
  <si>
    <t>=NF(E1215,"Description")</t>
  </si>
  <si>
    <t>=NF(E1216,"Description")</t>
  </si>
  <si>
    <t>=NF(E1217,"Description")</t>
  </si>
  <si>
    <t>=NF(E1218,"Description")</t>
  </si>
  <si>
    <t>=NF(E1219,"Description")</t>
  </si>
  <si>
    <t>=NF(E1214,"Quantity")</t>
  </si>
  <si>
    <t>=NF(E1215,"Quantity")</t>
  </si>
  <si>
    <t>=NF(E1216,"Quantity")</t>
  </si>
  <si>
    <t>=NF(E1217,"Quantity")</t>
  </si>
  <si>
    <t>=NF(E1218,"Quantity")</t>
  </si>
  <si>
    <t>=NF(E1219,"Quantity")</t>
  </si>
  <si>
    <t>=NF(E1214,"Unit of Measure Code")</t>
  </si>
  <si>
    <t>=NF(E1215,"Unit of Measure Code")</t>
  </si>
  <si>
    <t>=NF(E1216,"Unit of Measure Code")</t>
  </si>
  <si>
    <t>=NF(E1217,"Unit of Measure Code")</t>
  </si>
  <si>
    <t>=NF(E1218,"Unit of Measure Code")</t>
  </si>
  <si>
    <t>=NF(E1219,"Unit of Measure Code")</t>
  </si>
  <si>
    <t>=NF(E1214,"Remaining Quantity")</t>
  </si>
  <si>
    <t>=NF(E1215,"Remaining Quantity")</t>
  </si>
  <si>
    <t>=NF(E1216,"Remaining Quantity")</t>
  </si>
  <si>
    <t>=NF(E1217,"Remaining Quantity")</t>
  </si>
  <si>
    <t>=NF(E1218,"Remaining Quantity")</t>
  </si>
  <si>
    <t>=NF(E1219,"Remaining Quantity")</t>
  </si>
  <si>
    <t>=NF(E1229,"Item No.")</t>
  </si>
  <si>
    <t>=NF(E1230,"Item No.")</t>
  </si>
  <si>
    <t>=NF(E1231,"Item No.")</t>
  </si>
  <si>
    <t>=NF(E1232,"Item No.")</t>
  </si>
  <si>
    <t>=NF(E1233,"Item No.")</t>
  </si>
  <si>
    <t>=NF(E1234,"Item No.")</t>
  </si>
  <si>
    <t>=NF(E1229,"Description")</t>
  </si>
  <si>
    <t>=NF(E1230,"Description")</t>
  </si>
  <si>
    <t>=NF(E1231,"Description")</t>
  </si>
  <si>
    <t>=NF(E1232,"Description")</t>
  </si>
  <si>
    <t>=NF(E1233,"Description")</t>
  </si>
  <si>
    <t>=NF(E1234,"Description")</t>
  </si>
  <si>
    <t>=NF(E1229,"Quantity")</t>
  </si>
  <si>
    <t>=NF(E1230,"Quantity")</t>
  </si>
  <si>
    <t>=NF(E1231,"Quantity")</t>
  </si>
  <si>
    <t>=NF(E1232,"Quantity")</t>
  </si>
  <si>
    <t>=NF(E1233,"Quantity")</t>
  </si>
  <si>
    <t>=NF(E1234,"Quantity")</t>
  </si>
  <si>
    <t>=NF(E1229,"Unit of Measure Code")</t>
  </si>
  <si>
    <t>=NF(E1230,"Unit of Measure Code")</t>
  </si>
  <si>
    <t>=NF(E1231,"Unit of Measure Code")</t>
  </si>
  <si>
    <t>=NF(E1232,"Unit of Measure Code")</t>
  </si>
  <si>
    <t>=NF(E1233,"Unit of Measure Code")</t>
  </si>
  <si>
    <t>=NF(E1234,"Unit of Measure Code")</t>
  </si>
  <si>
    <t>=NF(E1229,"Remaining Quantity")</t>
  </si>
  <si>
    <t>=NF(E1230,"Remaining Quantity")</t>
  </si>
  <si>
    <t>=NF(E1231,"Remaining Quantity")</t>
  </si>
  <si>
    <t>=NF(E1232,"Remaining Quantity")</t>
  </si>
  <si>
    <t>=NF(E1233,"Remaining Quantity")</t>
  </si>
  <si>
    <t>=NF(E1234,"Remaining Quantity")</t>
  </si>
  <si>
    <t>=NF(E1222,"Item No.")</t>
  </si>
  <si>
    <t>=NF(E1223,"Item No.")</t>
  </si>
  <si>
    <t>=NF(E1224,"Item No.")</t>
  </si>
  <si>
    <t>=NF(E1225,"Item No.")</t>
  </si>
  <si>
    <t>=NF(E1226,"Item No.")</t>
  </si>
  <si>
    <t>=NF(E1222,"Description")</t>
  </si>
  <si>
    <t>=NF(E1223,"Description")</t>
  </si>
  <si>
    <t>=NF(E1224,"Description")</t>
  </si>
  <si>
    <t>=NF(E1225,"Description")</t>
  </si>
  <si>
    <t>=NF(E1226,"Description")</t>
  </si>
  <si>
    <t>=NF(E1222,"Quantity")</t>
  </si>
  <si>
    <t>=NF(E1223,"Quantity")</t>
  </si>
  <si>
    <t>=NF(E1224,"Quantity")</t>
  </si>
  <si>
    <t>=NF(E1225,"Quantity")</t>
  </si>
  <si>
    <t>=NF(E1226,"Quantity")</t>
  </si>
  <si>
    <t>=NF(E1222,"Unit of Measure Code")</t>
  </si>
  <si>
    <t>=NF(E1223,"Unit of Measure Code")</t>
  </si>
  <si>
    <t>=NF(E1224,"Unit of Measure Code")</t>
  </si>
  <si>
    <t>=NF(E1225,"Unit of Measure Code")</t>
  </si>
  <si>
    <t>=NF(E1226,"Unit of Measure Code")</t>
  </si>
  <si>
    <t>=NF(E1222,"Remaining Quantity")</t>
  </si>
  <si>
    <t>=NF(E1223,"Remaining Quantity")</t>
  </si>
  <si>
    <t>=NF(E1224,"Remaining Quantity")</t>
  </si>
  <si>
    <t>=NF(E1225,"Remaining Quantity")</t>
  </si>
  <si>
    <t>=NF(E1226,"Remaining Quantity")</t>
  </si>
  <si>
    <t>=NF(E1193,"Item No.")</t>
  </si>
  <si>
    <t>=NF(E1194,"Item No.")</t>
  </si>
  <si>
    <t>=NF(E1195,"Item No.")</t>
  </si>
  <si>
    <t>=NF(E1193,"Description")</t>
  </si>
  <si>
    <t>=NF(E1194,"Description")</t>
  </si>
  <si>
    <t>=NF(E1195,"Description")</t>
  </si>
  <si>
    <t>=NF(E1193,"Quantity")</t>
  </si>
  <si>
    <t>=NF(E1194,"Quantity")</t>
  </si>
  <si>
    <t>=NF(E1195,"Quantity")</t>
  </si>
  <si>
    <t>=NF(E1193,"Unit of Measure Code")</t>
  </si>
  <si>
    <t>=NF(E1194,"Unit of Measure Code")</t>
  </si>
  <si>
    <t>=NF(E1195,"Unit of Measure Code")</t>
  </si>
  <si>
    <t>=NF(E1193,"Remaining Quantity")</t>
  </si>
  <si>
    <t>=NF(E1194,"Remaining Quantity")</t>
  </si>
  <si>
    <t>=NF(E1195,"Remaining Quantity")</t>
  </si>
  <si>
    <t>=NF(E1205,"Item No.")</t>
  </si>
  <si>
    <t>=NF(E1206,"Item No.")</t>
  </si>
  <si>
    <t>=NF(E1207,"Item No.")</t>
  </si>
  <si>
    <t>=NF(E1208,"Item No.")</t>
  </si>
  <si>
    <t>=NF(E1209,"Item No.")</t>
  </si>
  <si>
    <t>=NF(E1210,"Item No.")</t>
  </si>
  <si>
    <t>=NF(E1205,"Description")</t>
  </si>
  <si>
    <t>=NF(E1206,"Description")</t>
  </si>
  <si>
    <t>=NF(E1207,"Description")</t>
  </si>
  <si>
    <t>=NF(E1208,"Description")</t>
  </si>
  <si>
    <t>=NF(E1209,"Description")</t>
  </si>
  <si>
    <t>=NF(E1210,"Description")</t>
  </si>
  <si>
    <t>=NF(E1205,"Quantity")</t>
  </si>
  <si>
    <t>=NF(E1206,"Quantity")</t>
  </si>
  <si>
    <t>=NF(E1207,"Quantity")</t>
  </si>
  <si>
    <t>=NF(E1208,"Quantity")</t>
  </si>
  <si>
    <t>=NF(E1209,"Quantity")</t>
  </si>
  <si>
    <t>=NF(E1210,"Quantity")</t>
  </si>
  <si>
    <t>=NF(E1205,"Unit of Measure Code")</t>
  </si>
  <si>
    <t>=NF(E1206,"Unit of Measure Code")</t>
  </si>
  <si>
    <t>=NF(E1207,"Unit of Measure Code")</t>
  </si>
  <si>
    <t>=NF(E1208,"Unit of Measure Code")</t>
  </si>
  <si>
    <t>=NF(E1209,"Unit of Measure Code")</t>
  </si>
  <si>
    <t>=NF(E1210,"Unit of Measure Code")</t>
  </si>
  <si>
    <t>=NF(E1205,"Remaining Quantity")</t>
  </si>
  <si>
    <t>=NF(E1206,"Remaining Quantity")</t>
  </si>
  <si>
    <t>=NF(E1207,"Remaining Quantity")</t>
  </si>
  <si>
    <t>=NF(E1208,"Remaining Quantity")</t>
  </si>
  <si>
    <t>=NF(E1209,"Remaining Quantity")</t>
  </si>
  <si>
    <t>=NF(E1210,"Remaining Quantity")</t>
  </si>
  <si>
    <t>=NF(E1198,"Item No.")</t>
  </si>
  <si>
    <t>=NF(E1199,"Item No.")</t>
  </si>
  <si>
    <t>=NF(E1200,"Item No.")</t>
  </si>
  <si>
    <t>=NF(E1201,"Item No.")</t>
  </si>
  <si>
    <t>=NF(E1202,"Item No.")</t>
  </si>
  <si>
    <t>=NF(E1198,"Description")</t>
  </si>
  <si>
    <t>=NF(E1199,"Description")</t>
  </si>
  <si>
    <t>=NF(E1200,"Description")</t>
  </si>
  <si>
    <t>=NF(E1201,"Description")</t>
  </si>
  <si>
    <t>=NF(E1202,"Description")</t>
  </si>
  <si>
    <t>=NF(E1198,"Quantity")</t>
  </si>
  <si>
    <t>=NF(E1199,"Quantity")</t>
  </si>
  <si>
    <t>=NF(E1200,"Quantity")</t>
  </si>
  <si>
    <t>=NF(E1201,"Quantity")</t>
  </si>
  <si>
    <t>=NF(E1202,"Quantity")</t>
  </si>
  <si>
    <t>=NF(E1198,"Unit of Measure Code")</t>
  </si>
  <si>
    <t>=NF(E1199,"Unit of Measure Code")</t>
  </si>
  <si>
    <t>=NF(E1200,"Unit of Measure Code")</t>
  </si>
  <si>
    <t>=NF(E1201,"Unit of Measure Code")</t>
  </si>
  <si>
    <t>=NF(E1202,"Unit of Measure Code")</t>
  </si>
  <si>
    <t>=NF(E1198,"Remaining Quantity")</t>
  </si>
  <si>
    <t>=NF(E1199,"Remaining Quantity")</t>
  </si>
  <si>
    <t>=NF(E1200,"Remaining Quantity")</t>
  </si>
  <si>
    <t>=NF(E1201,"Remaining Quantity")</t>
  </si>
  <si>
    <t>=NF(E1202,"Remaining Quantity")</t>
  </si>
  <si>
    <t>=NF(E1182,"Item No.")</t>
  </si>
  <si>
    <t>=NF(E1183,"Item No.")</t>
  </si>
  <si>
    <t>=NF(E1184,"Item No.")</t>
  </si>
  <si>
    <t>=NF(E1182,"Description")</t>
  </si>
  <si>
    <t>=NF(E1183,"Description")</t>
  </si>
  <si>
    <t>=NF(E1184,"Description")</t>
  </si>
  <si>
    <t>=NF(E1182,"Quantity")</t>
  </si>
  <si>
    <t>=NF(E1183,"Quantity")</t>
  </si>
  <si>
    <t>=NF(E1184,"Quantity")</t>
  </si>
  <si>
    <t>=NF(E1182,"Unit of Measure Code")</t>
  </si>
  <si>
    <t>=NF(E1183,"Unit of Measure Code")</t>
  </si>
  <si>
    <t>=NF(E1184,"Unit of Measure Code")</t>
  </si>
  <si>
    <t>=NF(E1182,"Remaining Quantity")</t>
  </si>
  <si>
    <t>=NF(E1183,"Remaining Quantity")</t>
  </si>
  <si>
    <t>=NF(E1184,"Remaining Quantity")</t>
  </si>
  <si>
    <t>=NF(E1187,"Item No.")</t>
  </si>
  <si>
    <t>=NF(E1188,"Item No.")</t>
  </si>
  <si>
    <t>=NF(E1189,"Item No.")</t>
  </si>
  <si>
    <t>=NF(E1187,"Description")</t>
  </si>
  <si>
    <t>=NF(E1188,"Description")</t>
  </si>
  <si>
    <t>=NF(E1189,"Description")</t>
  </si>
  <si>
    <t>=NF(E1187,"Quantity")</t>
  </si>
  <si>
    <t>=NF(E1188,"Quantity")</t>
  </si>
  <si>
    <t>=NF(E1189,"Quantity")</t>
  </si>
  <si>
    <t>=NF(E1187,"Unit of Measure Code")</t>
  </si>
  <si>
    <t>=NF(E1188,"Unit of Measure Code")</t>
  </si>
  <si>
    <t>=NF(E1189,"Unit of Measure Code")</t>
  </si>
  <si>
    <t>=NF(E1187,"Remaining Quantity")</t>
  </si>
  <si>
    <t>=NF(E1188,"Remaining Quantity")</t>
  </si>
  <si>
    <t>=NF(E1189,"Remaining Quantity")</t>
  </si>
  <si>
    <t>=NF(E1159,"Item No.")</t>
  </si>
  <si>
    <t>=NF(E1160,"Item No.")</t>
  </si>
  <si>
    <t>=NF(E1161,"Item No.")</t>
  </si>
  <si>
    <t>=NF(E1162,"Item No.")</t>
  </si>
  <si>
    <t>=NF(E1163,"Item No.")</t>
  </si>
  <si>
    <t>=NF(E1164,"Item No.")</t>
  </si>
  <si>
    <t>=NF(E1159,"Description")</t>
  </si>
  <si>
    <t>=NF(E1160,"Description")</t>
  </si>
  <si>
    <t>=NF(E1161,"Description")</t>
  </si>
  <si>
    <t>=NF(E1162,"Description")</t>
  </si>
  <si>
    <t>=NF(E1163,"Description")</t>
  </si>
  <si>
    <t>=NF(E1164,"Description")</t>
  </si>
  <si>
    <t>=NF(E1159,"Quantity")</t>
  </si>
  <si>
    <t>=NF(E1160,"Quantity")</t>
  </si>
  <si>
    <t>=NF(E1161,"Quantity")</t>
  </si>
  <si>
    <t>=NF(E1162,"Quantity")</t>
  </si>
  <si>
    <t>=NF(E1163,"Quantity")</t>
  </si>
  <si>
    <t>=NF(E1164,"Quantity")</t>
  </si>
  <si>
    <t>=NF(E1159,"Unit of Measure Code")</t>
  </si>
  <si>
    <t>=NF(E1160,"Unit of Measure Code")</t>
  </si>
  <si>
    <t>=NF(E1161,"Unit of Measure Code")</t>
  </si>
  <si>
    <t>=NF(E1162,"Unit of Measure Code")</t>
  </si>
  <si>
    <t>=NF(E1163,"Unit of Measure Code")</t>
  </si>
  <si>
    <t>=NF(E1164,"Unit of Measure Code")</t>
  </si>
  <si>
    <t>=NF(E1159,"Remaining Quantity")</t>
  </si>
  <si>
    <t>=NF(E1160,"Remaining Quantity")</t>
  </si>
  <si>
    <t>=NF(E1161,"Remaining Quantity")</t>
  </si>
  <si>
    <t>=NF(E1162,"Remaining Quantity")</t>
  </si>
  <si>
    <t>=NF(E1163,"Remaining Quantity")</t>
  </si>
  <si>
    <t>=NF(E1164,"Remaining Quantity")</t>
  </si>
  <si>
    <t>=NF(E1174,"Item No.")</t>
  </si>
  <si>
    <t>=NF(E1175,"Item No.")</t>
  </si>
  <si>
    <t>=NF(E1176,"Item No.")</t>
  </si>
  <si>
    <t>=NF(E1177,"Item No.")</t>
  </si>
  <si>
    <t>=NF(E1178,"Item No.")</t>
  </si>
  <si>
    <t>=NF(E1174,"Description")</t>
  </si>
  <si>
    <t>=NF(E1175,"Description")</t>
  </si>
  <si>
    <t>=NF(E1176,"Description")</t>
  </si>
  <si>
    <t>=NF(E1177,"Description")</t>
  </si>
  <si>
    <t>=NF(E1178,"Description")</t>
  </si>
  <si>
    <t>=NF(E1174,"Quantity")</t>
  </si>
  <si>
    <t>=NF(E1175,"Quantity")</t>
  </si>
  <si>
    <t>=NF(E1176,"Quantity")</t>
  </si>
  <si>
    <t>=NF(E1177,"Quantity")</t>
  </si>
  <si>
    <t>=NF(E1178,"Quantity")</t>
  </si>
  <si>
    <t>=NF(E1174,"Unit of Measure Code")</t>
  </si>
  <si>
    <t>=NF(E1175,"Unit of Measure Code")</t>
  </si>
  <si>
    <t>=NF(E1176,"Unit of Measure Code")</t>
  </si>
  <si>
    <t>=NF(E1177,"Unit of Measure Code")</t>
  </si>
  <si>
    <t>=NF(E1178,"Unit of Measure Code")</t>
  </si>
  <si>
    <t>=NF(E1174,"Remaining Quantity")</t>
  </si>
  <si>
    <t>=NF(E1175,"Remaining Quantity")</t>
  </si>
  <si>
    <t>=NF(E1176,"Remaining Quantity")</t>
  </si>
  <si>
    <t>=NF(E1177,"Remaining Quantity")</t>
  </si>
  <si>
    <t>=NF(E1178,"Remaining Quantity")</t>
  </si>
  <si>
    <t>=NF(E1167,"Item No.")</t>
  </si>
  <si>
    <t>=NF(E1168,"Item No.")</t>
  </si>
  <si>
    <t>=NF(E1169,"Item No.")</t>
  </si>
  <si>
    <t>=NF(E1170,"Item No.")</t>
  </si>
  <si>
    <t>=NF(E1171,"Item No.")</t>
  </si>
  <si>
    <t>=NF(E1167,"Description")</t>
  </si>
  <si>
    <t>=NF(E1168,"Description")</t>
  </si>
  <si>
    <t>=NF(E1169,"Description")</t>
  </si>
  <si>
    <t>=NF(E1170,"Description")</t>
  </si>
  <si>
    <t>=NF(E1171,"Description")</t>
  </si>
  <si>
    <t>=NF(E1167,"Quantity")</t>
  </si>
  <si>
    <t>=NF(E1168,"Quantity")</t>
  </si>
  <si>
    <t>=NF(E1169,"Quantity")</t>
  </si>
  <si>
    <t>=NF(E1170,"Quantity")</t>
  </si>
  <si>
    <t>=NF(E1171,"Quantity")</t>
  </si>
  <si>
    <t>=NF(E1167,"Unit of Measure Code")</t>
  </si>
  <si>
    <t>=NF(E1168,"Unit of Measure Code")</t>
  </si>
  <si>
    <t>=NF(E1169,"Unit of Measure Code")</t>
  </si>
  <si>
    <t>=NF(E1170,"Unit of Measure Code")</t>
  </si>
  <si>
    <t>=NF(E1171,"Unit of Measure Code")</t>
  </si>
  <si>
    <t>=NF(E1167,"Remaining Quantity")</t>
  </si>
  <si>
    <t>=NF(E1168,"Remaining Quantity")</t>
  </si>
  <si>
    <t>=NF(E1169,"Remaining Quantity")</t>
  </si>
  <si>
    <t>=NF(E1170,"Remaining Quantity")</t>
  </si>
  <si>
    <t>=NF(E1171,"Remaining Quantity")</t>
  </si>
  <si>
    <t>=NF(E1153,"Item No.")</t>
  </si>
  <si>
    <t>=NF(E1154,"Item No.")</t>
  </si>
  <si>
    <t>=NF(E1155,"Item No.")</t>
  </si>
  <si>
    <t>=NF(E1153,"Description")</t>
  </si>
  <si>
    <t>=NF(E1154,"Description")</t>
  </si>
  <si>
    <t>=NF(E1155,"Description")</t>
  </si>
  <si>
    <t>=NF(E1153,"Quantity")</t>
  </si>
  <si>
    <t>=NF(E1154,"Quantity")</t>
  </si>
  <si>
    <t>=NF(E1155,"Quantity")</t>
  </si>
  <si>
    <t>=NF(E1153,"Unit of Measure Code")</t>
  </si>
  <si>
    <t>=NF(E1154,"Unit of Measure Code")</t>
  </si>
  <si>
    <t>=NF(E1155,"Unit of Measure Code")</t>
  </si>
  <si>
    <t>=NF(E1153,"Remaining Quantity")</t>
  </si>
  <si>
    <t>=NF(E1154,"Remaining Quantity")</t>
  </si>
  <si>
    <t>=NF(E1155,"Remaining Quantity")</t>
  </si>
  <si>
    <t>=NF(E1131,"Item No.")</t>
  </si>
  <si>
    <t>=NF(E1132,"Item No.")</t>
  </si>
  <si>
    <t>=NF(E1133,"Item No.")</t>
  </si>
  <si>
    <t>=NF(E1134,"Item No.")</t>
  </si>
  <si>
    <t>=NF(E1135,"Item No.")</t>
  </si>
  <si>
    <t>=NF(E1136,"Item No.")</t>
  </si>
  <si>
    <t>=NF(E1131,"Description")</t>
  </si>
  <si>
    <t>=NF(E1132,"Description")</t>
  </si>
  <si>
    <t>=NF(E1133,"Description")</t>
  </si>
  <si>
    <t>=NF(E1134,"Description")</t>
  </si>
  <si>
    <t>=NF(E1135,"Description")</t>
  </si>
  <si>
    <t>=NF(E1136,"Description")</t>
  </si>
  <si>
    <t>=NF(E1131,"Quantity")</t>
  </si>
  <si>
    <t>=NF(E1132,"Quantity")</t>
  </si>
  <si>
    <t>=NF(E1133,"Quantity")</t>
  </si>
  <si>
    <t>=NF(E1134,"Quantity")</t>
  </si>
  <si>
    <t>=NF(E1135,"Quantity")</t>
  </si>
  <si>
    <t>=NF(E1136,"Quantity")</t>
  </si>
  <si>
    <t>=NF(E1131,"Unit of Measure Code")</t>
  </si>
  <si>
    <t>=NF(E1132,"Unit of Measure Code")</t>
  </si>
  <si>
    <t>=NF(E1133,"Unit of Measure Code")</t>
  </si>
  <si>
    <t>=NF(E1134,"Unit of Measure Code")</t>
  </si>
  <si>
    <t>=NF(E1135,"Unit of Measure Code")</t>
  </si>
  <si>
    <t>=NF(E1136,"Unit of Measure Code")</t>
  </si>
  <si>
    <t>=NF(E1131,"Remaining Quantity")</t>
  </si>
  <si>
    <t>=NF(E1132,"Remaining Quantity")</t>
  </si>
  <si>
    <t>=NF(E1133,"Remaining Quantity")</t>
  </si>
  <si>
    <t>=NF(E1134,"Remaining Quantity")</t>
  </si>
  <si>
    <t>=NF(E1135,"Remaining Quantity")</t>
  </si>
  <si>
    <t>=NF(E1136,"Remaining Quantity")</t>
  </si>
  <si>
    <t>=NF(E1147,"Item No.")</t>
  </si>
  <si>
    <t>=NF(E1148,"Item No.")</t>
  </si>
  <si>
    <t>=NF(E1149,"Item No.")</t>
  </si>
  <si>
    <t>=NF(E1147,"Description")</t>
  </si>
  <si>
    <t>=NF(E1148,"Description")</t>
  </si>
  <si>
    <t>=NF(E1149,"Description")</t>
  </si>
  <si>
    <t>=NF(E1147,"Quantity")</t>
  </si>
  <si>
    <t>=NF(E1148,"Quantity")</t>
  </si>
  <si>
    <t>=NF(E1149,"Quantity")</t>
  </si>
  <si>
    <t>=NF(E1147,"Unit of Measure Code")</t>
  </si>
  <si>
    <t>=NF(E1148,"Unit of Measure Code")</t>
  </si>
  <si>
    <t>=NF(E1149,"Unit of Measure Code")</t>
  </si>
  <si>
    <t>=NF(E1147,"Remaining Quantity")</t>
  </si>
  <si>
    <t>=NF(E1148,"Remaining Quantity")</t>
  </si>
  <si>
    <t>=NF(E1149,"Remaining Quantity")</t>
  </si>
  <si>
    <t>=NF(E1139,"Item No.")</t>
  </si>
  <si>
    <t>=NF(E1140,"Item No.")</t>
  </si>
  <si>
    <t>=NF(E1141,"Item No.")</t>
  </si>
  <si>
    <t>=NF(E1142,"Item No.")</t>
  </si>
  <si>
    <t>=NF(E1143,"Item No.")</t>
  </si>
  <si>
    <t>=NF(E1144,"Item No.")</t>
  </si>
  <si>
    <t>=NF(E1139,"Description")</t>
  </si>
  <si>
    <t>=NF(E1140,"Description")</t>
  </si>
  <si>
    <t>=NF(E1141,"Description")</t>
  </si>
  <si>
    <t>=NF(E1142,"Description")</t>
  </si>
  <si>
    <t>=NF(E1143,"Description")</t>
  </si>
  <si>
    <t>=NF(E1144,"Description")</t>
  </si>
  <si>
    <t>=NF(E1139,"Quantity")</t>
  </si>
  <si>
    <t>=NF(E1140,"Quantity")</t>
  </si>
  <si>
    <t>=NF(E1141,"Quantity")</t>
  </si>
  <si>
    <t>=NF(E1142,"Quantity")</t>
  </si>
  <si>
    <t>=NF(E1143,"Quantity")</t>
  </si>
  <si>
    <t>=NF(E1144,"Quantity")</t>
  </si>
  <si>
    <t>=NF(E1139,"Unit of Measure Code")</t>
  </si>
  <si>
    <t>=NF(E1140,"Unit of Measure Code")</t>
  </si>
  <si>
    <t>=NF(E1141,"Unit of Measure Code")</t>
  </si>
  <si>
    <t>=NF(E1142,"Unit of Measure Code")</t>
  </si>
  <si>
    <t>=NF(E1143,"Unit of Measure Code")</t>
  </si>
  <si>
    <t>=NF(E1144,"Unit of Measure Code")</t>
  </si>
  <si>
    <t>=NF(E1139,"Remaining Quantity")</t>
  </si>
  <si>
    <t>=NF(E1140,"Remaining Quantity")</t>
  </si>
  <si>
    <t>=NF(E1141,"Remaining Quantity")</t>
  </si>
  <si>
    <t>=NF(E1142,"Remaining Quantity")</t>
  </si>
  <si>
    <t>=NF(E1143,"Remaining Quantity")</t>
  </si>
  <si>
    <t>=NF(E1144,"Remaining Quantity")</t>
  </si>
  <si>
    <t>=NF(E1114,"Item No.")</t>
  </si>
  <si>
    <t>=NF(E1115,"Item No.")</t>
  </si>
  <si>
    <t>=NF(E1116,"Item No.")</t>
  </si>
  <si>
    <t>=NF(E1117,"Item No.")</t>
  </si>
  <si>
    <t>=NF(E1118,"Item No.")</t>
  </si>
  <si>
    <t>=NF(E1119,"Item No.")</t>
  </si>
  <si>
    <t>=NF(E1114,"Description")</t>
  </si>
  <si>
    <t>=NF(E1115,"Description")</t>
  </si>
  <si>
    <t>=NF(E1116,"Description")</t>
  </si>
  <si>
    <t>=NF(E1117,"Description")</t>
  </si>
  <si>
    <t>=NF(E1118,"Description")</t>
  </si>
  <si>
    <t>=NF(E1119,"Description")</t>
  </si>
  <si>
    <t>=NF(E1114,"Quantity")</t>
  </si>
  <si>
    <t>=NF(E1115,"Quantity")</t>
  </si>
  <si>
    <t>=NF(E1116,"Quantity")</t>
  </si>
  <si>
    <t>=NF(E1117,"Quantity")</t>
  </si>
  <si>
    <t>=NF(E1118,"Quantity")</t>
  </si>
  <si>
    <t>=NF(E1119,"Quantity")</t>
  </si>
  <si>
    <t>=NF(E1114,"Unit of Measure Code")</t>
  </si>
  <si>
    <t>=NF(E1115,"Unit of Measure Code")</t>
  </si>
  <si>
    <t>=NF(E1116,"Unit of Measure Code")</t>
  </si>
  <si>
    <t>=NF(E1117,"Unit of Measure Code")</t>
  </si>
  <si>
    <t>=NF(E1118,"Unit of Measure Code")</t>
  </si>
  <si>
    <t>=NF(E1119,"Unit of Measure Code")</t>
  </si>
  <si>
    <t>=NF(E1114,"Remaining Quantity")</t>
  </si>
  <si>
    <t>=NF(E1115,"Remaining Quantity")</t>
  </si>
  <si>
    <t>=NF(E1116,"Remaining Quantity")</t>
  </si>
  <si>
    <t>=NF(E1117,"Remaining Quantity")</t>
  </si>
  <si>
    <t>=NF(E1118,"Remaining Quantity")</t>
  </si>
  <si>
    <t>=NF(E1119,"Remaining Quantity")</t>
  </si>
  <si>
    <t>=NF(E1122,"Item No.")</t>
  </si>
  <si>
    <t>=NF(E1123,"Item No.")</t>
  </si>
  <si>
    <t>=NF(E1124,"Item No.")</t>
  </si>
  <si>
    <t>=NF(E1125,"Item No.")</t>
  </si>
  <si>
    <t>=NF(E1126,"Item No.")</t>
  </si>
  <si>
    <t>=NF(E1127,"Item No.")</t>
  </si>
  <si>
    <t>=NF(E1122,"Description")</t>
  </si>
  <si>
    <t>=NF(E1123,"Description")</t>
  </si>
  <si>
    <t>=NF(E1124,"Description")</t>
  </si>
  <si>
    <t>=NF(E1125,"Description")</t>
  </si>
  <si>
    <t>=NF(E1126,"Description")</t>
  </si>
  <si>
    <t>=NF(E1127,"Description")</t>
  </si>
  <si>
    <t>=NF(E1122,"Quantity")</t>
  </si>
  <si>
    <t>=NF(E1123,"Quantity")</t>
  </si>
  <si>
    <t>=NF(E1124,"Quantity")</t>
  </si>
  <si>
    <t>=NF(E1125,"Quantity")</t>
  </si>
  <si>
    <t>=NF(E1126,"Quantity")</t>
  </si>
  <si>
    <t>=NF(E1127,"Quantity")</t>
  </si>
  <si>
    <t>=NF(E1122,"Unit of Measure Code")</t>
  </si>
  <si>
    <t>=NF(E1123,"Unit of Measure Code")</t>
  </si>
  <si>
    <t>=NF(E1124,"Unit of Measure Code")</t>
  </si>
  <si>
    <t>=NF(E1125,"Unit of Measure Code")</t>
  </si>
  <si>
    <t>=NF(E1126,"Unit of Measure Code")</t>
  </si>
  <si>
    <t>=NF(E1127,"Unit of Measure Code")</t>
  </si>
  <si>
    <t>=NF(E1122,"Remaining Quantity")</t>
  </si>
  <si>
    <t>=NF(E1123,"Remaining Quantity")</t>
  </si>
  <si>
    <t>=NF(E1124,"Remaining Quantity")</t>
  </si>
  <si>
    <t>=NF(E1125,"Remaining Quantity")</t>
  </si>
  <si>
    <t>=NF(E1126,"Remaining Quantity")</t>
  </si>
  <si>
    <t>=NF(E1127,"Remaining Quantity")</t>
  </si>
  <si>
    <t>=NF(E1105,"Item No.")</t>
  </si>
  <si>
    <t>=NF(E1106,"Item No.")</t>
  </si>
  <si>
    <t>=NF(E1107,"Item No.")</t>
  </si>
  <si>
    <t>=NF(E1108,"Item No.")</t>
  </si>
  <si>
    <t>=NF(E1109,"Item No.")</t>
  </si>
  <si>
    <t>=NF(E1110,"Item No.")</t>
  </si>
  <si>
    <t>=NF(E1105,"Description")</t>
  </si>
  <si>
    <t>=NF(E1106,"Description")</t>
  </si>
  <si>
    <t>=NF(E1107,"Description")</t>
  </si>
  <si>
    <t>=NF(E1108,"Description")</t>
  </si>
  <si>
    <t>=NF(E1109,"Description")</t>
  </si>
  <si>
    <t>=NF(E1110,"Description")</t>
  </si>
  <si>
    <t>=NF(E1105,"Quantity")</t>
  </si>
  <si>
    <t>=NF(E1106,"Quantity")</t>
  </si>
  <si>
    <t>=NF(E1107,"Quantity")</t>
  </si>
  <si>
    <t>=NF(E1108,"Quantity")</t>
  </si>
  <si>
    <t>=NF(E1109,"Quantity")</t>
  </si>
  <si>
    <t>=NF(E1110,"Quantity")</t>
  </si>
  <si>
    <t>=NF(E1105,"Unit of Measure Code")</t>
  </si>
  <si>
    <t>=NF(E1106,"Unit of Measure Code")</t>
  </si>
  <si>
    <t>=NF(E1107,"Unit of Measure Code")</t>
  </si>
  <si>
    <t>=NF(E1108,"Unit of Measure Code")</t>
  </si>
  <si>
    <t>=NF(E1109,"Unit of Measure Code")</t>
  </si>
  <si>
    <t>=NF(E1110,"Unit of Measure Code")</t>
  </si>
  <si>
    <t>=NF(E1105,"Remaining Quantity")</t>
  </si>
  <si>
    <t>=NF(E1106,"Remaining Quantity")</t>
  </si>
  <si>
    <t>=NF(E1107,"Remaining Quantity")</t>
  </si>
  <si>
    <t>=NF(E1108,"Remaining Quantity")</t>
  </si>
  <si>
    <t>=NF(E1109,"Remaining Quantity")</t>
  </si>
  <si>
    <t>=NF(E1110,"Remaining Quantity")</t>
  </si>
  <si>
    <t>=NF(E1082,"Item No.")</t>
  </si>
  <si>
    <t>=NF(E1083,"Item No.")</t>
  </si>
  <si>
    <t>=NF(E1084,"Item No.")</t>
  </si>
  <si>
    <t>=NF(E1085,"Item No.")</t>
  </si>
  <si>
    <t>=NF(E1086,"Item No.")</t>
  </si>
  <si>
    <t>=NF(E1087,"Item No.")</t>
  </si>
  <si>
    <t>=NF(E1082,"Description")</t>
  </si>
  <si>
    <t>=NF(E1083,"Description")</t>
  </si>
  <si>
    <t>=NF(E1084,"Description")</t>
  </si>
  <si>
    <t>=NF(E1085,"Description")</t>
  </si>
  <si>
    <t>=NF(E1086,"Description")</t>
  </si>
  <si>
    <t>=NF(E1087,"Description")</t>
  </si>
  <si>
    <t>=NF(E1082,"Quantity")</t>
  </si>
  <si>
    <t>=NF(E1083,"Quantity")</t>
  </si>
  <si>
    <t>=NF(E1084,"Quantity")</t>
  </si>
  <si>
    <t>=NF(E1085,"Quantity")</t>
  </si>
  <si>
    <t>=NF(E1086,"Quantity")</t>
  </si>
  <si>
    <t>=NF(E1087,"Quantity")</t>
  </si>
  <si>
    <t>=NF(E1082,"Unit of Measure Code")</t>
  </si>
  <si>
    <t>=NF(E1083,"Unit of Measure Code")</t>
  </si>
  <si>
    <t>=NF(E1084,"Unit of Measure Code")</t>
  </si>
  <si>
    <t>=NF(E1085,"Unit of Measure Code")</t>
  </si>
  <si>
    <t>=NF(E1086,"Unit of Measure Code")</t>
  </si>
  <si>
    <t>=NF(E1087,"Unit of Measure Code")</t>
  </si>
  <si>
    <t>=NF(E1082,"Remaining Quantity")</t>
  </si>
  <si>
    <t>=NF(E1083,"Remaining Quantity")</t>
  </si>
  <si>
    <t>=NF(E1084,"Remaining Quantity")</t>
  </si>
  <si>
    <t>=NF(E1085,"Remaining Quantity")</t>
  </si>
  <si>
    <t>=NF(E1086,"Remaining Quantity")</t>
  </si>
  <si>
    <t>=NF(E1087,"Remaining Quantity")</t>
  </si>
  <si>
    <t>=NF(E1097,"Item No.")</t>
  </si>
  <si>
    <t>=NF(E1098,"Item No.")</t>
  </si>
  <si>
    <t>=NF(E1099,"Item No.")</t>
  </si>
  <si>
    <t>=NF(E1100,"Item No.")</t>
  </si>
  <si>
    <t>=NF(E1101,"Item No.")</t>
  </si>
  <si>
    <t>=NF(E1097,"Description")</t>
  </si>
  <si>
    <t>=NF(E1098,"Description")</t>
  </si>
  <si>
    <t>=NF(E1099,"Description")</t>
  </si>
  <si>
    <t>=NF(E1100,"Description")</t>
  </si>
  <si>
    <t>=NF(E1101,"Description")</t>
  </si>
  <si>
    <t>=NF(E1097,"Quantity")</t>
  </si>
  <si>
    <t>=NF(E1098,"Quantity")</t>
  </si>
  <si>
    <t>=NF(E1099,"Quantity")</t>
  </si>
  <si>
    <t>=NF(E1100,"Quantity")</t>
  </si>
  <si>
    <t>=NF(E1101,"Quantity")</t>
  </si>
  <si>
    <t>=NF(E1097,"Unit of Measure Code")</t>
  </si>
  <si>
    <t>=NF(E1098,"Unit of Measure Code")</t>
  </si>
  <si>
    <t>=NF(E1099,"Unit of Measure Code")</t>
  </si>
  <si>
    <t>=NF(E1100,"Unit of Measure Code")</t>
  </si>
  <si>
    <t>=NF(E1101,"Unit of Measure Code")</t>
  </si>
  <si>
    <t>=NF(E1097,"Remaining Quantity")</t>
  </si>
  <si>
    <t>=NF(E1098,"Remaining Quantity")</t>
  </si>
  <si>
    <t>=NF(E1099,"Remaining Quantity")</t>
  </si>
  <si>
    <t>=NF(E1100,"Remaining Quantity")</t>
  </si>
  <si>
    <t>=NF(E1101,"Remaining Quantity")</t>
  </si>
  <si>
    <t>=NF(E1090,"Item No.")</t>
  </si>
  <si>
    <t>=NF(E1091,"Item No.")</t>
  </si>
  <si>
    <t>=NF(E1092,"Item No.")</t>
  </si>
  <si>
    <t>=NF(E1093,"Item No.")</t>
  </si>
  <si>
    <t>=NF(E1094,"Item No.")</t>
  </si>
  <si>
    <t>=NF(E1090,"Description")</t>
  </si>
  <si>
    <t>=NF(E1091,"Description")</t>
  </si>
  <si>
    <t>=NF(E1092,"Description")</t>
  </si>
  <si>
    <t>=NF(E1093,"Description")</t>
  </si>
  <si>
    <t>=NF(E1094,"Description")</t>
  </si>
  <si>
    <t>=NF(E1090,"Quantity")</t>
  </si>
  <si>
    <t>=NF(E1091,"Quantity")</t>
  </si>
  <si>
    <t>=NF(E1092,"Quantity")</t>
  </si>
  <si>
    <t>=NF(E1093,"Quantity")</t>
  </si>
  <si>
    <t>=NF(E1094,"Quantity")</t>
  </si>
  <si>
    <t>=NF(E1090,"Unit of Measure Code")</t>
  </si>
  <si>
    <t>=NF(E1091,"Unit of Measure Code")</t>
  </si>
  <si>
    <t>=NF(E1092,"Unit of Measure Code")</t>
  </si>
  <si>
    <t>=NF(E1093,"Unit of Measure Code")</t>
  </si>
  <si>
    <t>=NF(E1094,"Unit of Measure Code")</t>
  </si>
  <si>
    <t>=NF(E1090,"Remaining Quantity")</t>
  </si>
  <si>
    <t>=NF(E1091,"Remaining Quantity")</t>
  </si>
  <si>
    <t>=NF(E1092,"Remaining Quantity")</t>
  </si>
  <si>
    <t>=NF(E1093,"Remaining Quantity")</t>
  </si>
  <si>
    <t>=NF(E1094,"Remaining Quantity")</t>
  </si>
  <si>
    <t>=NF(E1069,"Item No.")</t>
  </si>
  <si>
    <t>=NF(E1070,"Item No.")</t>
  </si>
  <si>
    <t>=NF(E1071,"Item No.")</t>
  </si>
  <si>
    <t>=NF(E1069,"Description")</t>
  </si>
  <si>
    <t>=NF(E1070,"Description")</t>
  </si>
  <si>
    <t>=NF(E1071,"Description")</t>
  </si>
  <si>
    <t>=NF(E1069,"Quantity")</t>
  </si>
  <si>
    <t>=NF(E1070,"Quantity")</t>
  </si>
  <si>
    <t>=NF(E1071,"Quantity")</t>
  </si>
  <si>
    <t>=NF(E1069,"Unit of Measure Code")</t>
  </si>
  <si>
    <t>=NF(E1070,"Unit of Measure Code")</t>
  </si>
  <si>
    <t>=NF(E1071,"Unit of Measure Code")</t>
  </si>
  <si>
    <t>=NF(E1069,"Remaining Quantity")</t>
  </si>
  <si>
    <t>=NF(E1070,"Remaining Quantity")</t>
  </si>
  <si>
    <t>=NF(E1071,"Remaining Quantity")</t>
  </si>
  <si>
    <t>=NF(E1074,"Item No.")</t>
  </si>
  <si>
    <t>=NF(E1075,"Item No.")</t>
  </si>
  <si>
    <t>=NF(E1076,"Item No.")</t>
  </si>
  <si>
    <t>=NF(E1077,"Item No.")</t>
  </si>
  <si>
    <t>=NF(E1078,"Item No.")</t>
  </si>
  <si>
    <t>=NF(E1074,"Description")</t>
  </si>
  <si>
    <t>=NF(E1075,"Description")</t>
  </si>
  <si>
    <t>=NF(E1076,"Description")</t>
  </si>
  <si>
    <t>=NF(E1077,"Description")</t>
  </si>
  <si>
    <t>=NF(E1078,"Description")</t>
  </si>
  <si>
    <t>=NF(E1074,"Quantity")</t>
  </si>
  <si>
    <t>=NF(E1075,"Quantity")</t>
  </si>
  <si>
    <t>=NF(E1076,"Quantity")</t>
  </si>
  <si>
    <t>=NF(E1077,"Quantity")</t>
  </si>
  <si>
    <t>=NF(E1078,"Quantity")</t>
  </si>
  <si>
    <t>=NF(E1074,"Unit of Measure Code")</t>
  </si>
  <si>
    <t>=NF(E1075,"Unit of Measure Code")</t>
  </si>
  <si>
    <t>=NF(E1076,"Unit of Measure Code")</t>
  </si>
  <si>
    <t>=NF(E1077,"Unit of Measure Code")</t>
  </si>
  <si>
    <t>=NF(E1078,"Unit of Measure Code")</t>
  </si>
  <si>
    <t>=NF(E1074,"Remaining Quantity")</t>
  </si>
  <si>
    <t>=NF(E1075,"Remaining Quantity")</t>
  </si>
  <si>
    <t>=NF(E1076,"Remaining Quantity")</t>
  </si>
  <si>
    <t>=NF(E1077,"Remaining Quantity")</t>
  </si>
  <si>
    <t>=NF(E1078,"Remaining Quantity")</t>
  </si>
  <si>
    <t>=NF(E1039,"Item No.")</t>
  </si>
  <si>
    <t>=NF(E1040,"Item No.")</t>
  </si>
  <si>
    <t>=NF(E1041,"Item No.")</t>
  </si>
  <si>
    <t>=NF(E1039,"Description")</t>
  </si>
  <si>
    <t>=NF(E1040,"Description")</t>
  </si>
  <si>
    <t>=NF(E1041,"Description")</t>
  </si>
  <si>
    <t>=NF(E1039,"Quantity")</t>
  </si>
  <si>
    <t>=NF(E1040,"Quantity")</t>
  </si>
  <si>
    <t>=NF(E1041,"Quantity")</t>
  </si>
  <si>
    <t>=NF(E1039,"Unit of Measure Code")</t>
  </si>
  <si>
    <t>=NF(E1040,"Unit of Measure Code")</t>
  </si>
  <si>
    <t>=NF(E1041,"Unit of Measure Code")</t>
  </si>
  <si>
    <t>=NF(E1039,"Remaining Quantity")</t>
  </si>
  <si>
    <t>=NF(E1040,"Remaining Quantity")</t>
  </si>
  <si>
    <t>=NF(E1041,"Remaining Quantity")</t>
  </si>
  <si>
    <t>=NF(E1060,"Item No.")</t>
  </si>
  <si>
    <t>=NF(E1061,"Item No.")</t>
  </si>
  <si>
    <t>=NF(E1062,"Item No.")</t>
  </si>
  <si>
    <t>=NF(E1063,"Item No.")</t>
  </si>
  <si>
    <t>=NF(E1064,"Item No.")</t>
  </si>
  <si>
    <t>=NF(E1065,"Item No.")</t>
  </si>
  <si>
    <t>=NF(E1060,"Description")</t>
  </si>
  <si>
    <t>=NF(E1061,"Description")</t>
  </si>
  <si>
    <t>=NF(E1062,"Description")</t>
  </si>
  <si>
    <t>=NF(E1063,"Description")</t>
  </si>
  <si>
    <t>=NF(E1064,"Description")</t>
  </si>
  <si>
    <t>=NF(E1065,"Description")</t>
  </si>
  <si>
    <t>=NF(E1060,"Quantity")</t>
  </si>
  <si>
    <t>=NF(E1061,"Quantity")</t>
  </si>
  <si>
    <t>=NF(E1062,"Quantity")</t>
  </si>
  <si>
    <t>=NF(E1063,"Quantity")</t>
  </si>
  <si>
    <t>=NF(E1064,"Quantity")</t>
  </si>
  <si>
    <t>=NF(E1065,"Quantity")</t>
  </si>
  <si>
    <t>=NF(E1060,"Unit of Measure Code")</t>
  </si>
  <si>
    <t>=NF(E1061,"Unit of Measure Code")</t>
  </si>
  <si>
    <t>=NF(E1062,"Unit of Measure Code")</t>
  </si>
  <si>
    <t>=NF(E1063,"Unit of Measure Code")</t>
  </si>
  <si>
    <t>=NF(E1064,"Unit of Measure Code")</t>
  </si>
  <si>
    <t>=NF(E1065,"Unit of Measure Code")</t>
  </si>
  <si>
    <t>=NF(E1060,"Remaining Quantity")</t>
  </si>
  <si>
    <t>=NF(E1061,"Remaining Quantity")</t>
  </si>
  <si>
    <t>=NF(E1062,"Remaining Quantity")</t>
  </si>
  <si>
    <t>=NF(E1063,"Remaining Quantity")</t>
  </si>
  <si>
    <t>=NF(E1064,"Remaining Quantity")</t>
  </si>
  <si>
    <t>=NF(E1065,"Remaining Quantity")</t>
  </si>
  <si>
    <t>=NF(E1052,"Item No.")</t>
  </si>
  <si>
    <t>=NF(E1053,"Item No.")</t>
  </si>
  <si>
    <t>=NF(E1054,"Item No.")</t>
  </si>
  <si>
    <t>=NF(E1055,"Item No.")</t>
  </si>
  <si>
    <t>=NF(E1056,"Item No.")</t>
  </si>
  <si>
    <t>=NF(E1057,"Item No.")</t>
  </si>
  <si>
    <t>=NF(E1052,"Description")</t>
  </si>
  <si>
    <t>=NF(E1053,"Description")</t>
  </si>
  <si>
    <t>=NF(E1054,"Description")</t>
  </si>
  <si>
    <t>=NF(E1055,"Description")</t>
  </si>
  <si>
    <t>=NF(E1056,"Description")</t>
  </si>
  <si>
    <t>=NF(E1057,"Description")</t>
  </si>
  <si>
    <t>=NF(E1052,"Quantity")</t>
  </si>
  <si>
    <t>=NF(E1053,"Quantity")</t>
  </si>
  <si>
    <t>=NF(E1054,"Quantity")</t>
  </si>
  <si>
    <t>=NF(E1055,"Quantity")</t>
  </si>
  <si>
    <t>=NF(E1056,"Quantity")</t>
  </si>
  <si>
    <t>=NF(E1057,"Quantity")</t>
  </si>
  <si>
    <t>=NF(E1052,"Unit of Measure Code")</t>
  </si>
  <si>
    <t>=NF(E1053,"Unit of Measure Code")</t>
  </si>
  <si>
    <t>=NF(E1054,"Unit of Measure Code")</t>
  </si>
  <si>
    <t>=NF(E1055,"Unit of Measure Code")</t>
  </si>
  <si>
    <t>=NF(E1056,"Unit of Measure Code")</t>
  </si>
  <si>
    <t>=NF(E1057,"Unit of Measure Code")</t>
  </si>
  <si>
    <t>=NF(E1052,"Remaining Quantity")</t>
  </si>
  <si>
    <t>=NF(E1053,"Remaining Quantity")</t>
  </si>
  <si>
    <t>=NF(E1054,"Remaining Quantity")</t>
  </si>
  <si>
    <t>=NF(E1055,"Remaining Quantity")</t>
  </si>
  <si>
    <t>=NF(E1056,"Remaining Quantity")</t>
  </si>
  <si>
    <t>=NF(E1057,"Remaining Quantity")</t>
  </si>
  <si>
    <t>=NF(E1044,"Item No.")</t>
  </si>
  <si>
    <t>=NF(E1045,"Item No.")</t>
  </si>
  <si>
    <t>=NF(E1046,"Item No.")</t>
  </si>
  <si>
    <t>=NF(E1047,"Item No.")</t>
  </si>
  <si>
    <t>=NF(E1048,"Item No.")</t>
  </si>
  <si>
    <t>=NF(E1049,"Item No.")</t>
  </si>
  <si>
    <t>=NF(E1044,"Description")</t>
  </si>
  <si>
    <t>=NF(E1045,"Description")</t>
  </si>
  <si>
    <t>=NF(E1046,"Description")</t>
  </si>
  <si>
    <t>=NF(E1047,"Description")</t>
  </si>
  <si>
    <t>=NF(E1048,"Description")</t>
  </si>
  <si>
    <t>=NF(E1049,"Description")</t>
  </si>
  <si>
    <t>=NF(E1044,"Quantity")</t>
  </si>
  <si>
    <t>=NF(E1045,"Quantity")</t>
  </si>
  <si>
    <t>=NF(E1046,"Quantity")</t>
  </si>
  <si>
    <t>=NF(E1047,"Quantity")</t>
  </si>
  <si>
    <t>=NF(E1048,"Quantity")</t>
  </si>
  <si>
    <t>=NF(E1049,"Quantity")</t>
  </si>
  <si>
    <t>=NF(E1044,"Unit of Measure Code")</t>
  </si>
  <si>
    <t>=NF(E1045,"Unit of Measure Code")</t>
  </si>
  <si>
    <t>=NF(E1046,"Unit of Measure Code")</t>
  </si>
  <si>
    <t>=NF(E1047,"Unit of Measure Code")</t>
  </si>
  <si>
    <t>=NF(E1048,"Unit of Measure Code")</t>
  </si>
  <si>
    <t>=NF(E1049,"Unit of Measure Code")</t>
  </si>
  <si>
    <t>=NF(E1044,"Remaining Quantity")</t>
  </si>
  <si>
    <t>=NF(E1045,"Remaining Quantity")</t>
  </si>
  <si>
    <t>=NF(E1046,"Remaining Quantity")</t>
  </si>
  <si>
    <t>=NF(E1047,"Remaining Quantity")</t>
  </si>
  <si>
    <t>=NF(E1048,"Remaining Quantity")</t>
  </si>
  <si>
    <t>=NF(E1049,"Remaining Quantity")</t>
  </si>
  <si>
    <t>=NF(E1023,"Item No.")</t>
  </si>
  <si>
    <t>=NF(E1024,"Item No.")</t>
  </si>
  <si>
    <t>=NF(E1025,"Item No.")</t>
  </si>
  <si>
    <t>=NF(E1026,"Item No.")</t>
  </si>
  <si>
    <t>=NF(E1027,"Item No.")</t>
  </si>
  <si>
    <t>=NF(E1028,"Item No.")</t>
  </si>
  <si>
    <t>=NF(E1023,"Description")</t>
  </si>
  <si>
    <t>=NF(E1024,"Description")</t>
  </si>
  <si>
    <t>=NF(E1025,"Description")</t>
  </si>
  <si>
    <t>=NF(E1026,"Description")</t>
  </si>
  <si>
    <t>=NF(E1027,"Description")</t>
  </si>
  <si>
    <t>=NF(E1028,"Description")</t>
  </si>
  <si>
    <t>=NF(E1023,"Quantity")</t>
  </si>
  <si>
    <t>=NF(E1024,"Quantity")</t>
  </si>
  <si>
    <t>=NF(E1025,"Quantity")</t>
  </si>
  <si>
    <t>=NF(E1026,"Quantity")</t>
  </si>
  <si>
    <t>=NF(E1027,"Quantity")</t>
  </si>
  <si>
    <t>=NF(E1028,"Quantity")</t>
  </si>
  <si>
    <t>=NF(E1023,"Unit of Measure Code")</t>
  </si>
  <si>
    <t>=NF(E1024,"Unit of Measure Code")</t>
  </si>
  <si>
    <t>=NF(E1025,"Unit of Measure Code")</t>
  </si>
  <si>
    <t>=NF(E1026,"Unit of Measure Code")</t>
  </si>
  <si>
    <t>=NF(E1027,"Unit of Measure Code")</t>
  </si>
  <si>
    <t>=NF(E1028,"Unit of Measure Code")</t>
  </si>
  <si>
    <t>=NF(E1023,"Remaining Quantity")</t>
  </si>
  <si>
    <t>=NF(E1024,"Remaining Quantity")</t>
  </si>
  <si>
    <t>=NF(E1025,"Remaining Quantity")</t>
  </si>
  <si>
    <t>=NF(E1026,"Remaining Quantity")</t>
  </si>
  <si>
    <t>=NF(E1027,"Remaining Quantity")</t>
  </si>
  <si>
    <t>=NF(E1028,"Remaining Quantity")</t>
  </si>
  <si>
    <t>=NF(E1031,"Item No.")</t>
  </si>
  <si>
    <t>=NF(E1032,"Item No.")</t>
  </si>
  <si>
    <t>=NF(E1033,"Item No.")</t>
  </si>
  <si>
    <t>=NF(E1034,"Item No.")</t>
  </si>
  <si>
    <t>=NF(E1035,"Item No.")</t>
  </si>
  <si>
    <t>=NF(E1031,"Description")</t>
  </si>
  <si>
    <t>=NF(E1032,"Description")</t>
  </si>
  <si>
    <t>=NF(E1033,"Description")</t>
  </si>
  <si>
    <t>=NF(E1034,"Description")</t>
  </si>
  <si>
    <t>=NF(E1035,"Description")</t>
  </si>
  <si>
    <t>=NF(E1031,"Quantity")</t>
  </si>
  <si>
    <t>=NF(E1032,"Quantity")</t>
  </si>
  <si>
    <t>=NF(E1033,"Quantity")</t>
  </si>
  <si>
    <t>=NF(E1034,"Quantity")</t>
  </si>
  <si>
    <t>=NF(E1035,"Quantity")</t>
  </si>
  <si>
    <t>=NF(E1031,"Unit of Measure Code")</t>
  </si>
  <si>
    <t>=NF(E1032,"Unit of Measure Code")</t>
  </si>
  <si>
    <t>=NF(E1033,"Unit of Measure Code")</t>
  </si>
  <si>
    <t>=NF(E1034,"Unit of Measure Code")</t>
  </si>
  <si>
    <t>=NF(E1035,"Unit of Measure Code")</t>
  </si>
  <si>
    <t>=NF(E1031,"Remaining Quantity")</t>
  </si>
  <si>
    <t>=NF(E1032,"Remaining Quantity")</t>
  </si>
  <si>
    <t>=NF(E1033,"Remaining Quantity")</t>
  </si>
  <si>
    <t>=NF(E1034,"Remaining Quantity")</t>
  </si>
  <si>
    <t>=NF(E1035,"Remaining Quantity")</t>
  </si>
  <si>
    <t>=NF(E1007,"Item No.")</t>
  </si>
  <si>
    <t>=NF(E1008,"Item No.")</t>
  </si>
  <si>
    <t>=NF(E1009,"Item No.")</t>
  </si>
  <si>
    <t>=NF(E1010,"Item No.")</t>
  </si>
  <si>
    <t>=NF(E1011,"Item No.")</t>
  </si>
  <si>
    <t>=NF(E1012,"Item No.")</t>
  </si>
  <si>
    <t>=NF(E1007,"Description")</t>
  </si>
  <si>
    <t>=NF(E1008,"Description")</t>
  </si>
  <si>
    <t>=NF(E1009,"Description")</t>
  </si>
  <si>
    <t>=NF(E1010,"Description")</t>
  </si>
  <si>
    <t>=NF(E1011,"Description")</t>
  </si>
  <si>
    <t>=NF(E1012,"Description")</t>
  </si>
  <si>
    <t>=NF(E1007,"Quantity")</t>
  </si>
  <si>
    <t>=NF(E1008,"Quantity")</t>
  </si>
  <si>
    <t>=NF(E1009,"Quantity")</t>
  </si>
  <si>
    <t>=NF(E1010,"Quantity")</t>
  </si>
  <si>
    <t>=NF(E1011,"Quantity")</t>
  </si>
  <si>
    <t>=NF(E1012,"Quantity")</t>
  </si>
  <si>
    <t>=NF(E1007,"Unit of Measure Code")</t>
  </si>
  <si>
    <t>=NF(E1008,"Unit of Measure Code")</t>
  </si>
  <si>
    <t>=NF(E1009,"Unit of Measure Code")</t>
  </si>
  <si>
    <t>=NF(E1010,"Unit of Measure Code")</t>
  </si>
  <si>
    <t>=NF(E1011,"Unit of Measure Code")</t>
  </si>
  <si>
    <t>=NF(E1012,"Unit of Measure Code")</t>
  </si>
  <si>
    <t>=NF(E1007,"Remaining Quantity")</t>
  </si>
  <si>
    <t>=NF(E1008,"Remaining Quantity")</t>
  </si>
  <si>
    <t>=NF(E1009,"Remaining Quantity")</t>
  </si>
  <si>
    <t>=NF(E1010,"Remaining Quantity")</t>
  </si>
  <si>
    <t>=NF(E1011,"Remaining Quantity")</t>
  </si>
  <si>
    <t>=NF(E1012,"Remaining Quantity")</t>
  </si>
  <si>
    <t>=NF(E1015,"Item No.")</t>
  </si>
  <si>
    <t>=NF(E1016,"Item No.")</t>
  </si>
  <si>
    <t>=NF(E1017,"Item No.")</t>
  </si>
  <si>
    <t>=NF(E1018,"Item No.")</t>
  </si>
  <si>
    <t>=NF(E1019,"Item No.")</t>
  </si>
  <si>
    <t>=NF(E1015,"Description")</t>
  </si>
  <si>
    <t>=NF(E1016,"Description")</t>
  </si>
  <si>
    <t>=NF(E1017,"Description")</t>
  </si>
  <si>
    <t>=NF(E1018,"Description")</t>
  </si>
  <si>
    <t>=NF(E1019,"Description")</t>
  </si>
  <si>
    <t>=NF(E1015,"Quantity")</t>
  </si>
  <si>
    <t>=NF(E1016,"Quantity")</t>
  </si>
  <si>
    <t>=NF(E1017,"Quantity")</t>
  </si>
  <si>
    <t>=NF(E1018,"Quantity")</t>
  </si>
  <si>
    <t>=NF(E1019,"Quantity")</t>
  </si>
  <si>
    <t>=NF(E1015,"Unit of Measure Code")</t>
  </si>
  <si>
    <t>=NF(E1016,"Unit of Measure Code")</t>
  </si>
  <si>
    <t>=NF(E1017,"Unit of Measure Code")</t>
  </si>
  <si>
    <t>=NF(E1018,"Unit of Measure Code")</t>
  </si>
  <si>
    <t>=NF(E1019,"Unit of Measure Code")</t>
  </si>
  <si>
    <t>=NF(E1015,"Remaining Quantity")</t>
  </si>
  <si>
    <t>=NF(E1016,"Remaining Quantity")</t>
  </si>
  <si>
    <t>=NF(E1017,"Remaining Quantity")</t>
  </si>
  <si>
    <t>=NF(E1018,"Remaining Quantity")</t>
  </si>
  <si>
    <t>=NF(E1019,"Remaining Quantity")</t>
  </si>
  <si>
    <t>=NF(E977,"Item No.")</t>
  </si>
  <si>
    <t>=NF(E978,"Item No.")</t>
  </si>
  <si>
    <t>=NF(E979,"Item No.")</t>
  </si>
  <si>
    <t>=NF(E980,"Item No.")</t>
  </si>
  <si>
    <t>=NF(E981,"Item No.")</t>
  </si>
  <si>
    <t>=NF(E982,"Item No.")</t>
  </si>
  <si>
    <t>=NF(E977,"Description")</t>
  </si>
  <si>
    <t>=NF(E978,"Description")</t>
  </si>
  <si>
    <t>=NF(E979,"Description")</t>
  </si>
  <si>
    <t>=NF(E980,"Description")</t>
  </si>
  <si>
    <t>=NF(E981,"Description")</t>
  </si>
  <si>
    <t>=NF(E982,"Description")</t>
  </si>
  <si>
    <t>=NF(E977,"Quantity")</t>
  </si>
  <si>
    <t>=NF(E978,"Quantity")</t>
  </si>
  <si>
    <t>=NF(E979,"Quantity")</t>
  </si>
  <si>
    <t>=NF(E980,"Quantity")</t>
  </si>
  <si>
    <t>=NF(E981,"Quantity")</t>
  </si>
  <si>
    <t>=NF(E982,"Quantity")</t>
  </si>
  <si>
    <t>=NF(E977,"Unit of Measure Code")</t>
  </si>
  <si>
    <t>=NF(E978,"Unit of Measure Code")</t>
  </si>
  <si>
    <t>=NF(E979,"Unit of Measure Code")</t>
  </si>
  <si>
    <t>=NF(E980,"Unit of Measure Code")</t>
  </si>
  <si>
    <t>=NF(E981,"Unit of Measure Code")</t>
  </si>
  <si>
    <t>=NF(E982,"Unit of Measure Code")</t>
  </si>
  <si>
    <t>=NF(E977,"Remaining Quantity")</t>
  </si>
  <si>
    <t>=NF(E978,"Remaining Quantity")</t>
  </si>
  <si>
    <t>=NF(E979,"Remaining Quantity")</t>
  </si>
  <si>
    <t>=NF(E980,"Remaining Quantity")</t>
  </si>
  <si>
    <t>=NF(E981,"Remaining Quantity")</t>
  </si>
  <si>
    <t>=NF(E982,"Remaining Quantity")</t>
  </si>
  <si>
    <t>=NF(E1001,"Item No.")</t>
  </si>
  <si>
    <t>=NF(E1002,"Item No.")</t>
  </si>
  <si>
    <t>=NF(E1003,"Item No.")</t>
  </si>
  <si>
    <t>=NF(E1001,"Description")</t>
  </si>
  <si>
    <t>=NF(E1002,"Description")</t>
  </si>
  <si>
    <t>=NF(E1003,"Description")</t>
  </si>
  <si>
    <t>=NF(E1001,"Quantity")</t>
  </si>
  <si>
    <t>=NF(E1002,"Quantity")</t>
  </si>
  <si>
    <t>=NF(E1003,"Quantity")</t>
  </si>
  <si>
    <t>=NF(E1001,"Unit of Measure Code")</t>
  </si>
  <si>
    <t>=NF(E1002,"Unit of Measure Code")</t>
  </si>
  <si>
    <t>=NF(E1003,"Unit of Measure Code")</t>
  </si>
  <si>
    <t>=NF(E1001,"Remaining Quantity")</t>
  </si>
  <si>
    <t>=NF(E1002,"Remaining Quantity")</t>
  </si>
  <si>
    <t>=NF(E1003,"Remaining Quantity")</t>
  </si>
  <si>
    <t>=NF(E993,"Item No.")</t>
  </si>
  <si>
    <t>=NF(E994,"Item No.")</t>
  </si>
  <si>
    <t>=NF(E995,"Item No.")</t>
  </si>
  <si>
    <t>=NF(E996,"Item No.")</t>
  </si>
  <si>
    <t>=NF(E997,"Item No.")</t>
  </si>
  <si>
    <t>=NF(E998,"Item No.")</t>
  </si>
  <si>
    <t>=NF(E993,"Description")</t>
  </si>
  <si>
    <t>=NF(E994,"Description")</t>
  </si>
  <si>
    <t>=NF(E995,"Description")</t>
  </si>
  <si>
    <t>=NF(E996,"Description")</t>
  </si>
  <si>
    <t>=NF(E997,"Description")</t>
  </si>
  <si>
    <t>=NF(E998,"Description")</t>
  </si>
  <si>
    <t>=NF(E993,"Quantity")</t>
  </si>
  <si>
    <t>=NF(E994,"Quantity")</t>
  </si>
  <si>
    <t>=NF(E995,"Quantity")</t>
  </si>
  <si>
    <t>=NF(E996,"Quantity")</t>
  </si>
  <si>
    <t>=NF(E997,"Quantity")</t>
  </si>
  <si>
    <t>=NF(E998,"Quantity")</t>
  </si>
  <si>
    <t>=NF(E993,"Unit of Measure Code")</t>
  </si>
  <si>
    <t>=NF(E994,"Unit of Measure Code")</t>
  </si>
  <si>
    <t>=NF(E995,"Unit of Measure Code")</t>
  </si>
  <si>
    <t>=NF(E996,"Unit of Measure Code")</t>
  </si>
  <si>
    <t>=NF(E997,"Unit of Measure Code")</t>
  </si>
  <si>
    <t>=NF(E998,"Unit of Measure Code")</t>
  </si>
  <si>
    <t>=NF(E993,"Remaining Quantity")</t>
  </si>
  <si>
    <t>=NF(E994,"Remaining Quantity")</t>
  </si>
  <si>
    <t>=NF(E995,"Remaining Quantity")</t>
  </si>
  <si>
    <t>=NF(E996,"Remaining Quantity")</t>
  </si>
  <si>
    <t>=NF(E997,"Remaining Quantity")</t>
  </si>
  <si>
    <t>=NF(E998,"Remaining Quantity")</t>
  </si>
  <si>
    <t>=NF(E985,"Item No.")</t>
  </si>
  <si>
    <t>=NF(E986,"Item No.")</t>
  </si>
  <si>
    <t>=NF(E987,"Item No.")</t>
  </si>
  <si>
    <t>=NF(E988,"Item No.")</t>
  </si>
  <si>
    <t>=NF(E989,"Item No.")</t>
  </si>
  <si>
    <t>=NF(E990,"Item No.")</t>
  </si>
  <si>
    <t>=NF(E985,"Description")</t>
  </si>
  <si>
    <t>=NF(E986,"Description")</t>
  </si>
  <si>
    <t>=NF(E987,"Description")</t>
  </si>
  <si>
    <t>=NF(E988,"Description")</t>
  </si>
  <si>
    <t>=NF(E989,"Description")</t>
  </si>
  <si>
    <t>=NF(E990,"Description")</t>
  </si>
  <si>
    <t>=NF(E985,"Quantity")</t>
  </si>
  <si>
    <t>=NF(E986,"Quantity")</t>
  </si>
  <si>
    <t>=NF(E987,"Quantity")</t>
  </si>
  <si>
    <t>=NF(E988,"Quantity")</t>
  </si>
  <si>
    <t>=NF(E989,"Quantity")</t>
  </si>
  <si>
    <t>=NF(E990,"Quantity")</t>
  </si>
  <si>
    <t>=NF(E985,"Unit of Measure Code")</t>
  </si>
  <si>
    <t>=NF(E986,"Unit of Measure Code")</t>
  </si>
  <si>
    <t>=NF(E987,"Unit of Measure Code")</t>
  </si>
  <si>
    <t>=NF(E988,"Unit of Measure Code")</t>
  </si>
  <si>
    <t>=NF(E989,"Unit of Measure Code")</t>
  </si>
  <si>
    <t>=NF(E990,"Unit of Measure Code")</t>
  </si>
  <si>
    <t>=NF(E985,"Remaining Quantity")</t>
  </si>
  <si>
    <t>=NF(E986,"Remaining Quantity")</t>
  </si>
  <si>
    <t>=NF(E987,"Remaining Quantity")</t>
  </si>
  <si>
    <t>=NF(E988,"Remaining Quantity")</t>
  </si>
  <si>
    <t>=NF(E989,"Remaining Quantity")</t>
  </si>
  <si>
    <t>=NF(E990,"Remaining Quantity")</t>
  </si>
  <si>
    <t>=NF(E961,"Item No.")</t>
  </si>
  <si>
    <t>=NF(E962,"Item No.")</t>
  </si>
  <si>
    <t>=NF(E963,"Item No.")</t>
  </si>
  <si>
    <t>=NF(E964,"Item No.")</t>
  </si>
  <si>
    <t>=NF(E965,"Item No.")</t>
  </si>
  <si>
    <t>=NF(E961,"Description")</t>
  </si>
  <si>
    <t>=NF(E962,"Description")</t>
  </si>
  <si>
    <t>=NF(E963,"Description")</t>
  </si>
  <si>
    <t>=NF(E964,"Description")</t>
  </si>
  <si>
    <t>=NF(E965,"Description")</t>
  </si>
  <si>
    <t>=NF(E961,"Quantity")</t>
  </si>
  <si>
    <t>=NF(E962,"Quantity")</t>
  </si>
  <si>
    <t>=NF(E963,"Quantity")</t>
  </si>
  <si>
    <t>=NF(E964,"Quantity")</t>
  </si>
  <si>
    <t>=NF(E965,"Quantity")</t>
  </si>
  <si>
    <t>=NF(E961,"Unit of Measure Code")</t>
  </si>
  <si>
    <t>=NF(E962,"Unit of Measure Code")</t>
  </si>
  <si>
    <t>=NF(E963,"Unit of Measure Code")</t>
  </si>
  <si>
    <t>=NF(E964,"Unit of Measure Code")</t>
  </si>
  <si>
    <t>=NF(E965,"Unit of Measure Code")</t>
  </si>
  <si>
    <t>=NF(E961,"Remaining Quantity")</t>
  </si>
  <si>
    <t>=NF(E962,"Remaining Quantity")</t>
  </si>
  <si>
    <t>=NF(E963,"Remaining Quantity")</t>
  </si>
  <si>
    <t>=NF(E964,"Remaining Quantity")</t>
  </si>
  <si>
    <t>=NF(E965,"Remaining Quantity")</t>
  </si>
  <si>
    <t>=NF(E968,"Item No.")</t>
  </si>
  <si>
    <t>=NF(E969,"Item No.")</t>
  </si>
  <si>
    <t>=NF(E970,"Item No.")</t>
  </si>
  <si>
    <t>=NF(E971,"Item No.")</t>
  </si>
  <si>
    <t>=NF(E972,"Item No.")</t>
  </si>
  <si>
    <t>=NF(E973,"Item No.")</t>
  </si>
  <si>
    <t>=NF(E968,"Description")</t>
  </si>
  <si>
    <t>=NF(E969,"Description")</t>
  </si>
  <si>
    <t>=NF(E970,"Description")</t>
  </si>
  <si>
    <t>=NF(E971,"Description")</t>
  </si>
  <si>
    <t>=NF(E972,"Description")</t>
  </si>
  <si>
    <t>=NF(E973,"Description")</t>
  </si>
  <si>
    <t>=NF(E968,"Quantity")</t>
  </si>
  <si>
    <t>=NF(E969,"Quantity")</t>
  </si>
  <si>
    <t>=NF(E970,"Quantity")</t>
  </si>
  <si>
    <t>=NF(E971,"Quantity")</t>
  </si>
  <si>
    <t>=NF(E972,"Quantity")</t>
  </si>
  <si>
    <t>=NF(E973,"Quantity")</t>
  </si>
  <si>
    <t>=NF(E968,"Unit of Measure Code")</t>
  </si>
  <si>
    <t>=NF(E969,"Unit of Measure Code")</t>
  </si>
  <si>
    <t>=NF(E970,"Unit of Measure Code")</t>
  </si>
  <si>
    <t>=NF(E971,"Unit of Measure Code")</t>
  </si>
  <si>
    <t>=NF(E972,"Unit of Measure Code")</t>
  </si>
  <si>
    <t>=NF(E973,"Unit of Measure Code")</t>
  </si>
  <si>
    <t>=NF(E968,"Remaining Quantity")</t>
  </si>
  <si>
    <t>=NF(E969,"Remaining Quantity")</t>
  </si>
  <si>
    <t>=NF(E970,"Remaining Quantity")</t>
  </si>
  <si>
    <t>=NF(E971,"Remaining Quantity")</t>
  </si>
  <si>
    <t>=NF(E972,"Remaining Quantity")</t>
  </si>
  <si>
    <t>=NF(E973,"Remaining Quantity")</t>
  </si>
  <si>
    <t>=NF(E948,"Item No.")</t>
  </si>
  <si>
    <t>=NF(E949,"Item No.")</t>
  </si>
  <si>
    <t>=NF(E950,"Item No.")</t>
  </si>
  <si>
    <t>=NF(E948,"Description")</t>
  </si>
  <si>
    <t>=NF(E949,"Description")</t>
  </si>
  <si>
    <t>=NF(E950,"Description")</t>
  </si>
  <si>
    <t>=NF(E948,"Quantity")</t>
  </si>
  <si>
    <t>=NF(E949,"Quantity")</t>
  </si>
  <si>
    <t>=NF(E950,"Quantity")</t>
  </si>
  <si>
    <t>=NF(E948,"Unit of Measure Code")</t>
  </si>
  <si>
    <t>=NF(E949,"Unit of Measure Code")</t>
  </si>
  <si>
    <t>=NF(E950,"Unit of Measure Code")</t>
  </si>
  <si>
    <t>=NF(E948,"Remaining Quantity")</t>
  </si>
  <si>
    <t>=NF(E949,"Remaining Quantity")</t>
  </si>
  <si>
    <t>=NF(E950,"Remaining Quantity")</t>
  </si>
  <si>
    <t>=NF(E953,"Item No.")</t>
  </si>
  <si>
    <t>=NF(E954,"Item No.")</t>
  </si>
  <si>
    <t>=NF(E955,"Item No.")</t>
  </si>
  <si>
    <t>=NF(E956,"Item No.")</t>
  </si>
  <si>
    <t>=NF(E957,"Item No.")</t>
  </si>
  <si>
    <t>=NF(E953,"Description")</t>
  </si>
  <si>
    <t>=NF(E954,"Description")</t>
  </si>
  <si>
    <t>=NF(E955,"Description")</t>
  </si>
  <si>
    <t>=NF(E956,"Description")</t>
  </si>
  <si>
    <t>=NF(E957,"Description")</t>
  </si>
  <si>
    <t>=NF(E953,"Quantity")</t>
  </si>
  <si>
    <t>=NF(E954,"Quantity")</t>
  </si>
  <si>
    <t>=NF(E955,"Quantity")</t>
  </si>
  <si>
    <t>=NF(E956,"Quantity")</t>
  </si>
  <si>
    <t>=NF(E957,"Quantity")</t>
  </si>
  <si>
    <t>=NF(E953,"Unit of Measure Code")</t>
  </si>
  <si>
    <t>=NF(E954,"Unit of Measure Code")</t>
  </si>
  <si>
    <t>=NF(E955,"Unit of Measure Code")</t>
  </si>
  <si>
    <t>=NF(E956,"Unit of Measure Code")</t>
  </si>
  <si>
    <t>=NF(E957,"Unit of Measure Code")</t>
  </si>
  <si>
    <t>=NF(E953,"Remaining Quantity")</t>
  </si>
  <si>
    <t>=NF(E954,"Remaining Quantity")</t>
  </si>
  <si>
    <t>=NF(E955,"Remaining Quantity")</t>
  </si>
  <si>
    <t>=NF(E956,"Remaining Quantity")</t>
  </si>
  <si>
    <t>=NF(E957,"Remaining Quantity")</t>
  </si>
  <si>
    <t>=NF(E942,"Item No.")</t>
  </si>
  <si>
    <t>=NF(E943,"Item No.")</t>
  </si>
  <si>
    <t>=NF(E944,"Item No.")</t>
  </si>
  <si>
    <t>=NF(E942,"Description")</t>
  </si>
  <si>
    <t>=NF(E943,"Description")</t>
  </si>
  <si>
    <t>=NF(E944,"Description")</t>
  </si>
  <si>
    <t>=NF(E942,"Quantity")</t>
  </si>
  <si>
    <t>=NF(E943,"Quantity")</t>
  </si>
  <si>
    <t>=NF(E944,"Quantity")</t>
  </si>
  <si>
    <t>=NF(E942,"Unit of Measure Code")</t>
  </si>
  <si>
    <t>=NF(E943,"Unit of Measure Code")</t>
  </si>
  <si>
    <t>=NF(E944,"Unit of Measure Code")</t>
  </si>
  <si>
    <t>=NF(E942,"Remaining Quantity")</t>
  </si>
  <si>
    <t>=NF(E943,"Remaining Quantity")</t>
  </si>
  <si>
    <t>=NF(E944,"Remaining Quantity")</t>
  </si>
  <si>
    <t>=NF(E934,"Item No.")</t>
  </si>
  <si>
    <t>=NF(E935,"Item No.")</t>
  </si>
  <si>
    <t>=NF(E936,"Item No.")</t>
  </si>
  <si>
    <t>=NF(E937,"Item No.")</t>
  </si>
  <si>
    <t>=NF(E938,"Item No.")</t>
  </si>
  <si>
    <t>=NF(E934,"Description")</t>
  </si>
  <si>
    <t>=NF(E935,"Description")</t>
  </si>
  <si>
    <t>=NF(E936,"Description")</t>
  </si>
  <si>
    <t>=NF(E937,"Description")</t>
  </si>
  <si>
    <t>=NF(E938,"Description")</t>
  </si>
  <si>
    <t>=NF(E934,"Quantity")</t>
  </si>
  <si>
    <t>=NF(E935,"Quantity")</t>
  </si>
  <si>
    <t>=NF(E936,"Quantity")</t>
  </si>
  <si>
    <t>=NF(E937,"Quantity")</t>
  </si>
  <si>
    <t>=NF(E938,"Quantity")</t>
  </si>
  <si>
    <t>=NF(E934,"Unit of Measure Code")</t>
  </si>
  <si>
    <t>=NF(E935,"Unit of Measure Code")</t>
  </si>
  <si>
    <t>=NF(E936,"Unit of Measure Code")</t>
  </si>
  <si>
    <t>=NF(E937,"Unit of Measure Code")</t>
  </si>
  <si>
    <t>=NF(E938,"Unit of Measure Code")</t>
  </si>
  <si>
    <t>=NF(E934,"Remaining Quantity")</t>
  </si>
  <si>
    <t>=NF(E935,"Remaining Quantity")</t>
  </si>
  <si>
    <t>=NF(E936,"Remaining Quantity")</t>
  </si>
  <si>
    <t>=NF(E937,"Remaining Quantity")</t>
  </si>
  <si>
    <t>=NF(E938,"Remaining Quantity")</t>
  </si>
  <si>
    <t>=NF(E906,"Item No.")</t>
  </si>
  <si>
    <t>=NF(E907,"Item No.")</t>
  </si>
  <si>
    <t>=NF(E908,"Item No.")</t>
  </si>
  <si>
    <t>=NF(E909,"Item No.")</t>
  </si>
  <si>
    <t>=NF(E910,"Item No.")</t>
  </si>
  <si>
    <t>=NF(E911,"Item No.")</t>
  </si>
  <si>
    <t>=NF(E906,"Description")</t>
  </si>
  <si>
    <t>=NF(E907,"Description")</t>
  </si>
  <si>
    <t>=NF(E908,"Description")</t>
  </si>
  <si>
    <t>=NF(E909,"Description")</t>
  </si>
  <si>
    <t>=NF(E910,"Description")</t>
  </si>
  <si>
    <t>=NF(E911,"Description")</t>
  </si>
  <si>
    <t>=NF(E906,"Quantity")</t>
  </si>
  <si>
    <t>=NF(E907,"Quantity")</t>
  </si>
  <si>
    <t>=NF(E908,"Quantity")</t>
  </si>
  <si>
    <t>=NF(E909,"Quantity")</t>
  </si>
  <si>
    <t>=NF(E910,"Quantity")</t>
  </si>
  <si>
    <t>=NF(E911,"Quantity")</t>
  </si>
  <si>
    <t>=NF(E906,"Unit of Measure Code")</t>
  </si>
  <si>
    <t>=NF(E907,"Unit of Measure Code")</t>
  </si>
  <si>
    <t>=NF(E908,"Unit of Measure Code")</t>
  </si>
  <si>
    <t>=NF(E909,"Unit of Measure Code")</t>
  </si>
  <si>
    <t>=NF(E910,"Unit of Measure Code")</t>
  </si>
  <si>
    <t>=NF(E911,"Unit of Measure Code")</t>
  </si>
  <si>
    <t>=NF(E906,"Remaining Quantity")</t>
  </si>
  <si>
    <t>=NF(E907,"Remaining Quantity")</t>
  </si>
  <si>
    <t>=NF(E908,"Remaining Quantity")</t>
  </si>
  <si>
    <t>=NF(E909,"Remaining Quantity")</t>
  </si>
  <si>
    <t>=NF(E910,"Remaining Quantity")</t>
  </si>
  <si>
    <t>=NF(E911,"Remaining Quantity")</t>
  </si>
  <si>
    <t>=NF(E926,"Item No.")</t>
  </si>
  <si>
    <t>=NF(E927,"Item No.")</t>
  </si>
  <si>
    <t>=NF(E928,"Item No.")</t>
  </si>
  <si>
    <t>=NF(E929,"Item No.")</t>
  </si>
  <si>
    <t>=NF(E930,"Item No.")</t>
  </si>
  <si>
    <t>=NF(E926,"Description")</t>
  </si>
  <si>
    <t>=NF(E927,"Description")</t>
  </si>
  <si>
    <t>=NF(E928,"Description")</t>
  </si>
  <si>
    <t>=NF(E929,"Description")</t>
  </si>
  <si>
    <t>=NF(E930,"Description")</t>
  </si>
  <si>
    <t>=NF(E926,"Quantity")</t>
  </si>
  <si>
    <t>=NF(E927,"Quantity")</t>
  </si>
  <si>
    <t>=NF(E928,"Quantity")</t>
  </si>
  <si>
    <t>=NF(E929,"Quantity")</t>
  </si>
  <si>
    <t>=NF(E930,"Quantity")</t>
  </si>
  <si>
    <t>=NF(E926,"Unit of Measure Code")</t>
  </si>
  <si>
    <t>=NF(E927,"Unit of Measure Code")</t>
  </si>
  <si>
    <t>=NF(E928,"Unit of Measure Code")</t>
  </si>
  <si>
    <t>=NF(E929,"Unit of Measure Code")</t>
  </si>
  <si>
    <t>=NF(E930,"Unit of Measure Code")</t>
  </si>
  <si>
    <t>=NF(E926,"Remaining Quantity")</t>
  </si>
  <si>
    <t>=NF(E927,"Remaining Quantity")</t>
  </si>
  <si>
    <t>=NF(E928,"Remaining Quantity")</t>
  </si>
  <si>
    <t>=NF(E929,"Remaining Quantity")</t>
  </si>
  <si>
    <t>=NF(E930,"Remaining Quantity")</t>
  </si>
  <si>
    <t>=NF(E921,"Item No.")</t>
  </si>
  <si>
    <t>=NF(E922,"Item No.")</t>
  </si>
  <si>
    <t>=NF(E923,"Item No.")</t>
  </si>
  <si>
    <t>=NF(E921,"Description")</t>
  </si>
  <si>
    <t>=NF(E922,"Description")</t>
  </si>
  <si>
    <t>=NF(E923,"Description")</t>
  </si>
  <si>
    <t>=NF(E921,"Quantity")</t>
  </si>
  <si>
    <t>=NF(E922,"Quantity")</t>
  </si>
  <si>
    <t>=NF(E923,"Quantity")</t>
  </si>
  <si>
    <t>=NF(E921,"Unit of Measure Code")</t>
  </si>
  <si>
    <t>=NF(E922,"Unit of Measure Code")</t>
  </si>
  <si>
    <t>=NF(E923,"Unit of Measure Code")</t>
  </si>
  <si>
    <t>=NF(E921,"Remaining Quantity")</t>
  </si>
  <si>
    <t>=NF(E922,"Remaining Quantity")</t>
  </si>
  <si>
    <t>=NF(E923,"Remaining Quantity")</t>
  </si>
  <si>
    <t>=NF(E914,"Item No.")</t>
  </si>
  <si>
    <t>=NF(E915,"Item No.")</t>
  </si>
  <si>
    <t>=NF(E916,"Item No.")</t>
  </si>
  <si>
    <t>=NF(E917,"Item No.")</t>
  </si>
  <si>
    <t>=NF(E918,"Item No.")</t>
  </si>
  <si>
    <t>=NF(E914,"Description")</t>
  </si>
  <si>
    <t>=NF(E915,"Description")</t>
  </si>
  <si>
    <t>=NF(E916,"Description")</t>
  </si>
  <si>
    <t>=NF(E917,"Description")</t>
  </si>
  <si>
    <t>=NF(E918,"Description")</t>
  </si>
  <si>
    <t>=NF(E914,"Quantity")</t>
  </si>
  <si>
    <t>=NF(E915,"Quantity")</t>
  </si>
  <si>
    <t>=NF(E916,"Quantity")</t>
  </si>
  <si>
    <t>=NF(E917,"Quantity")</t>
  </si>
  <si>
    <t>=NF(E918,"Quantity")</t>
  </si>
  <si>
    <t>=NF(E914,"Unit of Measure Code")</t>
  </si>
  <si>
    <t>=NF(E915,"Unit of Measure Code")</t>
  </si>
  <si>
    <t>=NF(E916,"Unit of Measure Code")</t>
  </si>
  <si>
    <t>=NF(E917,"Unit of Measure Code")</t>
  </si>
  <si>
    <t>=NF(E918,"Unit of Measure Code")</t>
  </si>
  <si>
    <t>=NF(E914,"Remaining Quantity")</t>
  </si>
  <si>
    <t>=NF(E915,"Remaining Quantity")</t>
  </si>
  <si>
    <t>=NF(E916,"Remaining Quantity")</t>
  </si>
  <si>
    <t>=NF(E917,"Remaining Quantity")</t>
  </si>
  <si>
    <t>=NF(E918,"Remaining Quantity")</t>
  </si>
  <si>
    <t>=NF(E898,"Item No.")</t>
  </si>
  <si>
    <t>=NF(E899,"Item No.")</t>
  </si>
  <si>
    <t>=NF(E900,"Item No.")</t>
  </si>
  <si>
    <t>=NF(E901,"Item No.")</t>
  </si>
  <si>
    <t>=NF(E902,"Item No.")</t>
  </si>
  <si>
    <t>=NF(E898,"Description")</t>
  </si>
  <si>
    <t>=NF(E899,"Description")</t>
  </si>
  <si>
    <t>=NF(E900,"Description")</t>
  </si>
  <si>
    <t>=NF(E901,"Description")</t>
  </si>
  <si>
    <t>=NF(E902,"Description")</t>
  </si>
  <si>
    <t>=NF(E898,"Quantity")</t>
  </si>
  <si>
    <t>=NF(E899,"Quantity")</t>
  </si>
  <si>
    <t>=NF(E900,"Quantity")</t>
  </si>
  <si>
    <t>=NF(E901,"Quantity")</t>
  </si>
  <si>
    <t>=NF(E902,"Quantity")</t>
  </si>
  <si>
    <t>=NF(E898,"Unit of Measure Code")</t>
  </si>
  <si>
    <t>=NF(E899,"Unit of Measure Code")</t>
  </si>
  <si>
    <t>=NF(E900,"Unit of Measure Code")</t>
  </si>
  <si>
    <t>=NF(E901,"Unit of Measure Code")</t>
  </si>
  <si>
    <t>=NF(E902,"Unit of Measure Code")</t>
  </si>
  <si>
    <t>=NF(E898,"Remaining Quantity")</t>
  </si>
  <si>
    <t>=NF(E899,"Remaining Quantity")</t>
  </si>
  <si>
    <t>=NF(E900,"Remaining Quantity")</t>
  </si>
  <si>
    <t>=NF(E901,"Remaining Quantity")</t>
  </si>
  <si>
    <t>=NF(E902,"Remaining Quantity")</t>
  </si>
  <si>
    <t>=NF(E876,"Item No.")</t>
  </si>
  <si>
    <t>=NF(E877,"Item No.")</t>
  </si>
  <si>
    <t>=NF(E878,"Item No.")</t>
  </si>
  <si>
    <t>=NF(E879,"Item No.")</t>
  </si>
  <si>
    <t>=NF(E880,"Item No.")</t>
  </si>
  <si>
    <t>=NF(E881,"Item No.")</t>
  </si>
  <si>
    <t>=NF(E876,"Description")</t>
  </si>
  <si>
    <t>=NF(E877,"Description")</t>
  </si>
  <si>
    <t>=NF(E878,"Description")</t>
  </si>
  <si>
    <t>=NF(E879,"Description")</t>
  </si>
  <si>
    <t>=NF(E880,"Description")</t>
  </si>
  <si>
    <t>=NF(E881,"Description")</t>
  </si>
  <si>
    <t>=NF(E876,"Quantity")</t>
  </si>
  <si>
    <t>=NF(E877,"Quantity")</t>
  </si>
  <si>
    <t>=NF(E878,"Quantity")</t>
  </si>
  <si>
    <t>=NF(E879,"Quantity")</t>
  </si>
  <si>
    <t>=NF(E880,"Quantity")</t>
  </si>
  <si>
    <t>=NF(E881,"Quantity")</t>
  </si>
  <si>
    <t>=NF(E876,"Unit of Measure Code")</t>
  </si>
  <si>
    <t>=NF(E877,"Unit of Measure Code")</t>
  </si>
  <si>
    <t>=NF(E878,"Unit of Measure Code")</t>
  </si>
  <si>
    <t>=NF(E879,"Unit of Measure Code")</t>
  </si>
  <si>
    <t>=NF(E880,"Unit of Measure Code")</t>
  </si>
  <si>
    <t>=NF(E881,"Unit of Measure Code")</t>
  </si>
  <si>
    <t>=NF(E876,"Remaining Quantity")</t>
  </si>
  <si>
    <t>=NF(E877,"Remaining Quantity")</t>
  </si>
  <si>
    <t>=NF(E878,"Remaining Quantity")</t>
  </si>
  <si>
    <t>=NF(E879,"Remaining Quantity")</t>
  </si>
  <si>
    <t>=NF(E880,"Remaining Quantity")</t>
  </si>
  <si>
    <t>=NF(E881,"Remaining Quantity")</t>
  </si>
  <si>
    <t>=NF(E892,"Item No.")</t>
  </si>
  <si>
    <t>=NF(E893,"Item No.")</t>
  </si>
  <si>
    <t>=NF(E894,"Item No.")</t>
  </si>
  <si>
    <t>=NF(E892,"Description")</t>
  </si>
  <si>
    <t>=NF(E893,"Description")</t>
  </si>
  <si>
    <t>=NF(E894,"Description")</t>
  </si>
  <si>
    <t>=NF(E892,"Quantity")</t>
  </si>
  <si>
    <t>=NF(E893,"Quantity")</t>
  </si>
  <si>
    <t>=NF(E894,"Quantity")</t>
  </si>
  <si>
    <t>=NF(E892,"Unit of Measure Code")</t>
  </si>
  <si>
    <t>=NF(E893,"Unit of Measure Code")</t>
  </si>
  <si>
    <t>=NF(E894,"Unit of Measure Code")</t>
  </si>
  <si>
    <t>=NF(E892,"Remaining Quantity")</t>
  </si>
  <si>
    <t>=NF(E893,"Remaining Quantity")</t>
  </si>
  <si>
    <t>=NF(E894,"Remaining Quantity")</t>
  </si>
  <si>
    <t>=NF(E884,"Item No.")</t>
  </si>
  <si>
    <t>=NF(E885,"Item No.")</t>
  </si>
  <si>
    <t>=NF(E886,"Item No.")</t>
  </si>
  <si>
    <t>=NF(E887,"Item No.")</t>
  </si>
  <si>
    <t>=NF(E888,"Item No.")</t>
  </si>
  <si>
    <t>=NF(E889,"Item No.")</t>
  </si>
  <si>
    <t>=NF(E884,"Description")</t>
  </si>
  <si>
    <t>=NF(E885,"Description")</t>
  </si>
  <si>
    <t>=NF(E886,"Description")</t>
  </si>
  <si>
    <t>=NF(E887,"Description")</t>
  </si>
  <si>
    <t>=NF(E888,"Description")</t>
  </si>
  <si>
    <t>=NF(E889,"Description")</t>
  </si>
  <si>
    <t>=NF(E884,"Quantity")</t>
  </si>
  <si>
    <t>=NF(E885,"Quantity")</t>
  </si>
  <si>
    <t>=NF(E886,"Quantity")</t>
  </si>
  <si>
    <t>=NF(E887,"Quantity")</t>
  </si>
  <si>
    <t>=NF(E888,"Quantity")</t>
  </si>
  <si>
    <t>=NF(E889,"Quantity")</t>
  </si>
  <si>
    <t>=NF(E884,"Unit of Measure Code")</t>
  </si>
  <si>
    <t>=NF(E885,"Unit of Measure Code")</t>
  </si>
  <si>
    <t>=NF(E886,"Unit of Measure Code")</t>
  </si>
  <si>
    <t>=NF(E887,"Unit of Measure Code")</t>
  </si>
  <si>
    <t>=NF(E888,"Unit of Measure Code")</t>
  </si>
  <si>
    <t>=NF(E889,"Unit of Measure Code")</t>
  </si>
  <si>
    <t>=NF(E884,"Remaining Quantity")</t>
  </si>
  <si>
    <t>=NF(E885,"Remaining Quantity")</t>
  </si>
  <si>
    <t>=NF(E886,"Remaining Quantity")</t>
  </si>
  <si>
    <t>=NF(E887,"Remaining Quantity")</t>
  </si>
  <si>
    <t>=NF(E888,"Remaining Quantity")</t>
  </si>
  <si>
    <t>=NF(E889,"Remaining Quantity")</t>
  </si>
  <si>
    <t>=NF(E867,"Item No.")</t>
  </si>
  <si>
    <t>=NF(E868,"Item No.")</t>
  </si>
  <si>
    <t>=NF(E869,"Item No.")</t>
  </si>
  <si>
    <t>=NF(E870,"Item No.")</t>
  </si>
  <si>
    <t>=NF(E871,"Item No.")</t>
  </si>
  <si>
    <t>=NF(E872,"Item No.")</t>
  </si>
  <si>
    <t>=NF(E867,"Description")</t>
  </si>
  <si>
    <t>=NF(E868,"Description")</t>
  </si>
  <si>
    <t>=NF(E869,"Description")</t>
  </si>
  <si>
    <t>=NF(E870,"Description")</t>
  </si>
  <si>
    <t>=NF(E871,"Description")</t>
  </si>
  <si>
    <t>=NF(E872,"Description")</t>
  </si>
  <si>
    <t>=NF(E867,"Quantity")</t>
  </si>
  <si>
    <t>=NF(E868,"Quantity")</t>
  </si>
  <si>
    <t>=NF(E869,"Quantity")</t>
  </si>
  <si>
    <t>=NF(E870,"Quantity")</t>
  </si>
  <si>
    <t>=NF(E871,"Quantity")</t>
  </si>
  <si>
    <t>=NF(E872,"Quantity")</t>
  </si>
  <si>
    <t>=NF(E867,"Unit of Measure Code")</t>
  </si>
  <si>
    <t>=NF(E868,"Unit of Measure Code")</t>
  </si>
  <si>
    <t>=NF(E869,"Unit of Measure Code")</t>
  </si>
  <si>
    <t>=NF(E870,"Unit of Measure Code")</t>
  </si>
  <si>
    <t>=NF(E871,"Unit of Measure Code")</t>
  </si>
  <si>
    <t>=NF(E872,"Unit of Measure Code")</t>
  </si>
  <si>
    <t>=NF(E867,"Remaining Quantity")</t>
  </si>
  <si>
    <t>=NF(E868,"Remaining Quantity")</t>
  </si>
  <si>
    <t>=NF(E869,"Remaining Quantity")</t>
  </si>
  <si>
    <t>=NF(E870,"Remaining Quantity")</t>
  </si>
  <si>
    <t>=NF(E871,"Remaining Quantity")</t>
  </si>
  <si>
    <t>=NF(E872,"Remaining Quantity")</t>
  </si>
  <si>
    <t>=NF(E853,"Item No.")</t>
  </si>
  <si>
    <t>=NF(E854,"Item No.")</t>
  </si>
  <si>
    <t>=NF(E855,"Item No.")</t>
  </si>
  <si>
    <t>=NF(E856,"Item No.")</t>
  </si>
  <si>
    <t>=NF(E857,"Item No.")</t>
  </si>
  <si>
    <t>=NF(E858,"Item No.")</t>
  </si>
  <si>
    <t>=NF(E853,"Description")</t>
  </si>
  <si>
    <t>=NF(E854,"Description")</t>
  </si>
  <si>
    <t>=NF(E855,"Description")</t>
  </si>
  <si>
    <t>=NF(E856,"Description")</t>
  </si>
  <si>
    <t>=NF(E857,"Description")</t>
  </si>
  <si>
    <t>=NF(E858,"Description")</t>
  </si>
  <si>
    <t>=NF(E853,"Quantity")</t>
  </si>
  <si>
    <t>=NF(E854,"Quantity")</t>
  </si>
  <si>
    <t>=NF(E855,"Quantity")</t>
  </si>
  <si>
    <t>=NF(E856,"Quantity")</t>
  </si>
  <si>
    <t>=NF(E857,"Quantity")</t>
  </si>
  <si>
    <t>=NF(E858,"Quantity")</t>
  </si>
  <si>
    <t>=NF(E853,"Unit of Measure Code")</t>
  </si>
  <si>
    <t>=NF(E854,"Unit of Measure Code")</t>
  </si>
  <si>
    <t>=NF(E855,"Unit of Measure Code")</t>
  </si>
  <si>
    <t>=NF(E856,"Unit of Measure Code")</t>
  </si>
  <si>
    <t>=NF(E857,"Unit of Measure Code")</t>
  </si>
  <si>
    <t>=NF(E858,"Unit of Measure Code")</t>
  </si>
  <si>
    <t>=NF(E853,"Remaining Quantity")</t>
  </si>
  <si>
    <t>=NF(E854,"Remaining Quantity")</t>
  </si>
  <si>
    <t>=NF(E855,"Remaining Quantity")</t>
  </si>
  <si>
    <t>=NF(E856,"Remaining Quantity")</t>
  </si>
  <si>
    <t>=NF(E857,"Remaining Quantity")</t>
  </si>
  <si>
    <t>=NF(E858,"Remaining Quantity")</t>
  </si>
  <si>
    <t>=NF(E861,"Item No.")</t>
  </si>
  <si>
    <t>=NF(E862,"Item No.")</t>
  </si>
  <si>
    <t>=NF(E863,"Item No.")</t>
  </si>
  <si>
    <t>=NF(E861,"Description")</t>
  </si>
  <si>
    <t>=NF(E862,"Description")</t>
  </si>
  <si>
    <t>=NF(E863,"Description")</t>
  </si>
  <si>
    <t>=NF(E861,"Quantity")</t>
  </si>
  <si>
    <t>=NF(E862,"Quantity")</t>
  </si>
  <si>
    <t>=NF(E863,"Quantity")</t>
  </si>
  <si>
    <t>=NF(E861,"Unit of Measure Code")</t>
  </si>
  <si>
    <t>=NF(E862,"Unit of Measure Code")</t>
  </si>
  <si>
    <t>=NF(E863,"Unit of Measure Code")</t>
  </si>
  <si>
    <t>=NF(E861,"Remaining Quantity")</t>
  </si>
  <si>
    <t>=NF(E862,"Remaining Quantity")</t>
  </si>
  <si>
    <t>=NF(E863,"Remaining Quantity")</t>
  </si>
  <si>
    <t>=NF(E839,"Item No.")</t>
  </si>
  <si>
    <t>=NF(E840,"Item No.")</t>
  </si>
  <si>
    <t>=NF(E841,"Item No.")</t>
  </si>
  <si>
    <t>=NF(E842,"Item No.")</t>
  </si>
  <si>
    <t>=NF(E843,"Item No.")</t>
  </si>
  <si>
    <t>=NF(E844,"Item No.")</t>
  </si>
  <si>
    <t>=NF(E839,"Description")</t>
  </si>
  <si>
    <t>=NF(E840,"Description")</t>
  </si>
  <si>
    <t>=NF(E841,"Description")</t>
  </si>
  <si>
    <t>=NF(E842,"Description")</t>
  </si>
  <si>
    <t>=NF(E843,"Description")</t>
  </si>
  <si>
    <t>=NF(E844,"Description")</t>
  </si>
  <si>
    <t>=NF(E839,"Quantity")</t>
  </si>
  <si>
    <t>=NF(E840,"Quantity")</t>
  </si>
  <si>
    <t>=NF(E841,"Quantity")</t>
  </si>
  <si>
    <t>=NF(E842,"Quantity")</t>
  </si>
  <si>
    <t>=NF(E843,"Quantity")</t>
  </si>
  <si>
    <t>=NF(E844,"Quantity")</t>
  </si>
  <si>
    <t>=NF(E839,"Unit of Measure Code")</t>
  </si>
  <si>
    <t>=NF(E840,"Unit of Measure Code")</t>
  </si>
  <si>
    <t>=NF(E841,"Unit of Measure Code")</t>
  </si>
  <si>
    <t>=NF(E842,"Unit of Measure Code")</t>
  </si>
  <si>
    <t>=NF(E843,"Unit of Measure Code")</t>
  </si>
  <si>
    <t>=NF(E844,"Unit of Measure Code")</t>
  </si>
  <si>
    <t>=NF(E839,"Remaining Quantity")</t>
  </si>
  <si>
    <t>=NF(E840,"Remaining Quantity")</t>
  </si>
  <si>
    <t>=NF(E841,"Remaining Quantity")</t>
  </si>
  <si>
    <t>=NF(E842,"Remaining Quantity")</t>
  </si>
  <si>
    <t>=NF(E843,"Remaining Quantity")</t>
  </si>
  <si>
    <t>=NF(E844,"Remaining Quantity")</t>
  </si>
  <si>
    <t>=NF(E847,"Item No.")</t>
  </si>
  <si>
    <t>=NF(E848,"Item No.")</t>
  </si>
  <si>
    <t>=NF(E849,"Item No.")</t>
  </si>
  <si>
    <t>=NF(E847,"Description")</t>
  </si>
  <si>
    <t>=NF(E848,"Description")</t>
  </si>
  <si>
    <t>=NF(E849,"Description")</t>
  </si>
  <si>
    <t>=NF(E847,"Quantity")</t>
  </si>
  <si>
    <t>=NF(E848,"Quantity")</t>
  </si>
  <si>
    <t>=NF(E849,"Quantity")</t>
  </si>
  <si>
    <t>=NF(E847,"Unit of Measure Code")</t>
  </si>
  <si>
    <t>=NF(E848,"Unit of Measure Code")</t>
  </si>
  <si>
    <t>=NF(E849,"Unit of Measure Code")</t>
  </si>
  <si>
    <t>=NF(E847,"Remaining Quantity")</t>
  </si>
  <si>
    <t>=NF(E848,"Remaining Quantity")</t>
  </si>
  <si>
    <t>=NF(E849,"Remaining Quantity")</t>
  </si>
  <si>
    <t>=NF(E824,"Item No.")</t>
  </si>
  <si>
    <t>=NF(E825,"Item No.")</t>
  </si>
  <si>
    <t>=NF(E826,"Item No.")</t>
  </si>
  <si>
    <t>=NF(E827,"Item No.")</t>
  </si>
  <si>
    <t>=NF(E828,"Item No.")</t>
  </si>
  <si>
    <t>=NF(E824,"Description")</t>
  </si>
  <si>
    <t>=NF(E825,"Description")</t>
  </si>
  <si>
    <t>=NF(E826,"Description")</t>
  </si>
  <si>
    <t>=NF(E827,"Description")</t>
  </si>
  <si>
    <t>=NF(E828,"Description")</t>
  </si>
  <si>
    <t>=NF(E824,"Quantity")</t>
  </si>
  <si>
    <t>=NF(E825,"Quantity")</t>
  </si>
  <si>
    <t>=NF(E826,"Quantity")</t>
  </si>
  <si>
    <t>=NF(E827,"Quantity")</t>
  </si>
  <si>
    <t>=NF(E828,"Quantity")</t>
  </si>
  <si>
    <t>=NF(E824,"Unit of Measure Code")</t>
  </si>
  <si>
    <t>=NF(E825,"Unit of Measure Code")</t>
  </si>
  <si>
    <t>=NF(E826,"Unit of Measure Code")</t>
  </si>
  <si>
    <t>=NF(E827,"Unit of Measure Code")</t>
  </si>
  <si>
    <t>=NF(E828,"Unit of Measure Code")</t>
  </si>
  <si>
    <t>=NF(E824,"Remaining Quantity")</t>
  </si>
  <si>
    <t>=NF(E825,"Remaining Quantity")</t>
  </si>
  <si>
    <t>=NF(E826,"Remaining Quantity")</t>
  </si>
  <si>
    <t>=NF(E827,"Remaining Quantity")</t>
  </si>
  <si>
    <t>=NF(E828,"Remaining Quantity")</t>
  </si>
  <si>
    <t>=NF(E831,"Item No.")</t>
  </si>
  <si>
    <t>=NF(E832,"Item No.")</t>
  </si>
  <si>
    <t>=NF(E833,"Item No.")</t>
  </si>
  <si>
    <t>=NF(E834,"Item No.")</t>
  </si>
  <si>
    <t>=NF(E835,"Item No.")</t>
  </si>
  <si>
    <t>=NF(E831,"Description")</t>
  </si>
  <si>
    <t>=NF(E832,"Description")</t>
  </si>
  <si>
    <t>=NF(E833,"Description")</t>
  </si>
  <si>
    <t>=NF(E834,"Description")</t>
  </si>
  <si>
    <t>=NF(E835,"Description")</t>
  </si>
  <si>
    <t>=NF(E831,"Quantity")</t>
  </si>
  <si>
    <t>=NF(E832,"Quantity")</t>
  </si>
  <si>
    <t>=NF(E833,"Quantity")</t>
  </si>
  <si>
    <t>=NF(E834,"Quantity")</t>
  </si>
  <si>
    <t>=NF(E835,"Quantity")</t>
  </si>
  <si>
    <t>=NF(E831,"Unit of Measure Code")</t>
  </si>
  <si>
    <t>=NF(E832,"Unit of Measure Code")</t>
  </si>
  <si>
    <t>=NF(E833,"Unit of Measure Code")</t>
  </si>
  <si>
    <t>=NF(E834,"Unit of Measure Code")</t>
  </si>
  <si>
    <t>=NF(E835,"Unit of Measure Code")</t>
  </si>
  <si>
    <t>=NF(E831,"Remaining Quantity")</t>
  </si>
  <si>
    <t>=NF(E832,"Remaining Quantity")</t>
  </si>
  <si>
    <t>=NF(E833,"Remaining Quantity")</t>
  </si>
  <si>
    <t>=NF(E834,"Remaining Quantity")</t>
  </si>
  <si>
    <t>=NF(E835,"Remaining Quantity")</t>
  </si>
  <si>
    <t>=NF(E801,"Item No.")</t>
  </si>
  <si>
    <t>=NF(E802,"Item No.")</t>
  </si>
  <si>
    <t>=NF(E803,"Item No.")</t>
  </si>
  <si>
    <t>=NF(E804,"Item No.")</t>
  </si>
  <si>
    <t>=NF(E805,"Item No.")</t>
  </si>
  <si>
    <t>=NF(E801,"Description")</t>
  </si>
  <si>
    <t>=NF(E802,"Description")</t>
  </si>
  <si>
    <t>=NF(E803,"Description")</t>
  </si>
  <si>
    <t>=NF(E804,"Description")</t>
  </si>
  <si>
    <t>=NF(E805,"Description")</t>
  </si>
  <si>
    <t>=NF(E801,"Quantity")</t>
  </si>
  <si>
    <t>=NF(E802,"Quantity")</t>
  </si>
  <si>
    <t>=NF(E803,"Quantity")</t>
  </si>
  <si>
    <t>=NF(E804,"Quantity")</t>
  </si>
  <si>
    <t>=NF(E805,"Quantity")</t>
  </si>
  <si>
    <t>=NF(E801,"Unit of Measure Code")</t>
  </si>
  <si>
    <t>=NF(E802,"Unit of Measure Code")</t>
  </si>
  <si>
    <t>=NF(E803,"Unit of Measure Code")</t>
  </si>
  <si>
    <t>=NF(E804,"Unit of Measure Code")</t>
  </si>
  <si>
    <t>=NF(E805,"Unit of Measure Code")</t>
  </si>
  <si>
    <t>=NF(E801,"Remaining Quantity")</t>
  </si>
  <si>
    <t>=NF(E802,"Remaining Quantity")</t>
  </si>
  <si>
    <t>=NF(E803,"Remaining Quantity")</t>
  </si>
  <si>
    <t>=NF(E804,"Remaining Quantity")</t>
  </si>
  <si>
    <t>=NF(E805,"Remaining Quantity")</t>
  </si>
  <si>
    <t>=NF(E815,"Item No.")</t>
  </si>
  <si>
    <t>=NF(E816,"Item No.")</t>
  </si>
  <si>
    <t>=NF(E817,"Item No.")</t>
  </si>
  <si>
    <t>=NF(E818,"Item No.")</t>
  </si>
  <si>
    <t>=NF(E819,"Item No.")</t>
  </si>
  <si>
    <t>=NF(E820,"Item No.")</t>
  </si>
  <si>
    <t>=NF(E815,"Description")</t>
  </si>
  <si>
    <t>=NF(E816,"Description")</t>
  </si>
  <si>
    <t>=NF(E817,"Description")</t>
  </si>
  <si>
    <t>=NF(E818,"Description")</t>
  </si>
  <si>
    <t>=NF(E819,"Description")</t>
  </si>
  <si>
    <t>=NF(E820,"Description")</t>
  </si>
  <si>
    <t>=NF(E815,"Quantity")</t>
  </si>
  <si>
    <t>=NF(E816,"Quantity")</t>
  </si>
  <si>
    <t>=NF(E817,"Quantity")</t>
  </si>
  <si>
    <t>=NF(E818,"Quantity")</t>
  </si>
  <si>
    <t>=NF(E819,"Quantity")</t>
  </si>
  <si>
    <t>=NF(E820,"Quantity")</t>
  </si>
  <si>
    <t>=NF(E815,"Unit of Measure Code")</t>
  </si>
  <si>
    <t>=NF(E816,"Unit of Measure Code")</t>
  </si>
  <si>
    <t>=NF(E817,"Unit of Measure Code")</t>
  </si>
  <si>
    <t>=NF(E818,"Unit of Measure Code")</t>
  </si>
  <si>
    <t>=NF(E819,"Unit of Measure Code")</t>
  </si>
  <si>
    <t>=NF(E820,"Unit of Measure Code")</t>
  </si>
  <si>
    <t>=NF(E815,"Remaining Quantity")</t>
  </si>
  <si>
    <t>=NF(E816,"Remaining Quantity")</t>
  </si>
  <si>
    <t>=NF(E817,"Remaining Quantity")</t>
  </si>
  <si>
    <t>=NF(E818,"Remaining Quantity")</t>
  </si>
  <si>
    <t>=NF(E819,"Remaining Quantity")</t>
  </si>
  <si>
    <t>=NF(E820,"Remaining Quantity")</t>
  </si>
  <si>
    <t>=NF(E808,"Item No.")</t>
  </si>
  <si>
    <t>=NF(E809,"Item No.")</t>
  </si>
  <si>
    <t>=NF(E810,"Item No.")</t>
  </si>
  <si>
    <t>=NF(E811,"Item No.")</t>
  </si>
  <si>
    <t>=NF(E812,"Item No.")</t>
  </si>
  <si>
    <t>=NF(E808,"Description")</t>
  </si>
  <si>
    <t>=NF(E809,"Description")</t>
  </si>
  <si>
    <t>=NF(E810,"Description")</t>
  </si>
  <si>
    <t>=NF(E811,"Description")</t>
  </si>
  <si>
    <t>=NF(E812,"Description")</t>
  </si>
  <si>
    <t>=NF(E808,"Quantity")</t>
  </si>
  <si>
    <t>=NF(E809,"Quantity")</t>
  </si>
  <si>
    <t>=NF(E810,"Quantity")</t>
  </si>
  <si>
    <t>=NF(E811,"Quantity")</t>
  </si>
  <si>
    <t>=NF(E812,"Quantity")</t>
  </si>
  <si>
    <t>=NF(E808,"Unit of Measure Code")</t>
  </si>
  <si>
    <t>=NF(E809,"Unit of Measure Code")</t>
  </si>
  <si>
    <t>=NF(E810,"Unit of Measure Code")</t>
  </si>
  <si>
    <t>=NF(E811,"Unit of Measure Code")</t>
  </si>
  <si>
    <t>=NF(E812,"Unit of Measure Code")</t>
  </si>
  <si>
    <t>=NF(E808,"Remaining Quantity")</t>
  </si>
  <si>
    <t>=NF(E809,"Remaining Quantity")</t>
  </si>
  <si>
    <t>=NF(E810,"Remaining Quantity")</t>
  </si>
  <si>
    <t>=NF(E811,"Remaining Quantity")</t>
  </si>
  <si>
    <t>=NF(E812,"Remaining Quantity")</t>
  </si>
  <si>
    <t>=NF(E776,"Item No.")</t>
  </si>
  <si>
    <t>=NF(E777,"Item No.")</t>
  </si>
  <si>
    <t>=NF(E778,"Item No.")</t>
  </si>
  <si>
    <t>=NF(E779,"Item No.")</t>
  </si>
  <si>
    <t>=NF(E780,"Item No.")</t>
  </si>
  <si>
    <t>=NF(E781,"Item No.")</t>
  </si>
  <si>
    <t>=NF(E776,"Description")</t>
  </si>
  <si>
    <t>=NF(E777,"Description")</t>
  </si>
  <si>
    <t>=NF(E778,"Description")</t>
  </si>
  <si>
    <t>=NF(E779,"Description")</t>
  </si>
  <si>
    <t>=NF(E780,"Description")</t>
  </si>
  <si>
    <t>=NF(E781,"Description")</t>
  </si>
  <si>
    <t>=NF(E776,"Quantity")</t>
  </si>
  <si>
    <t>=NF(E777,"Quantity")</t>
  </si>
  <si>
    <t>=NF(E778,"Quantity")</t>
  </si>
  <si>
    <t>=NF(E779,"Quantity")</t>
  </si>
  <si>
    <t>=NF(E780,"Quantity")</t>
  </si>
  <si>
    <t>=NF(E781,"Quantity")</t>
  </si>
  <si>
    <t>=NF(E776,"Unit of Measure Code")</t>
  </si>
  <si>
    <t>=NF(E777,"Unit of Measure Code")</t>
  </si>
  <si>
    <t>=NF(E778,"Unit of Measure Code")</t>
  </si>
  <si>
    <t>=NF(E779,"Unit of Measure Code")</t>
  </si>
  <si>
    <t>=NF(E780,"Unit of Measure Code")</t>
  </si>
  <si>
    <t>=NF(E781,"Unit of Measure Code")</t>
  </si>
  <si>
    <t>=NF(E776,"Remaining Quantity")</t>
  </si>
  <si>
    <t>=NF(E777,"Remaining Quantity")</t>
  </si>
  <si>
    <t>=NF(E778,"Remaining Quantity")</t>
  </si>
  <si>
    <t>=NF(E779,"Remaining Quantity")</t>
  </si>
  <si>
    <t>=NF(E780,"Remaining Quantity")</t>
  </si>
  <si>
    <t>=NF(E781,"Remaining Quantity")</t>
  </si>
  <si>
    <t>=NF(E792,"Item No.")</t>
  </si>
  <si>
    <t>=NF(E793,"Item No.")</t>
  </si>
  <si>
    <t>=NF(E794,"Item No.")</t>
  </si>
  <si>
    <t>=NF(E795,"Item No.")</t>
  </si>
  <si>
    <t>=NF(E796,"Item No.")</t>
  </si>
  <si>
    <t>=NF(E797,"Item No.")</t>
  </si>
  <si>
    <t>=NF(E792,"Description")</t>
  </si>
  <si>
    <t>=NF(E793,"Description")</t>
  </si>
  <si>
    <t>=NF(E794,"Description")</t>
  </si>
  <si>
    <t>=NF(E795,"Description")</t>
  </si>
  <si>
    <t>=NF(E796,"Description")</t>
  </si>
  <si>
    <t>=NF(E797,"Description")</t>
  </si>
  <si>
    <t>=NF(E792,"Quantity")</t>
  </si>
  <si>
    <t>=NF(E793,"Quantity")</t>
  </si>
  <si>
    <t>=NF(E794,"Quantity")</t>
  </si>
  <si>
    <t>=NF(E795,"Quantity")</t>
  </si>
  <si>
    <t>=NF(E796,"Quantity")</t>
  </si>
  <si>
    <t>=NF(E797,"Quantity")</t>
  </si>
  <si>
    <t>=NF(E792,"Unit of Measure Code")</t>
  </si>
  <si>
    <t>=NF(E793,"Unit of Measure Code")</t>
  </si>
  <si>
    <t>=NF(E794,"Unit of Measure Code")</t>
  </si>
  <si>
    <t>=NF(E795,"Unit of Measure Code")</t>
  </si>
  <si>
    <t>=NF(E796,"Unit of Measure Code")</t>
  </si>
  <si>
    <t>=NF(E797,"Unit of Measure Code")</t>
  </si>
  <si>
    <t>=NF(E792,"Remaining Quantity")</t>
  </si>
  <si>
    <t>=NF(E793,"Remaining Quantity")</t>
  </si>
  <si>
    <t>=NF(E794,"Remaining Quantity")</t>
  </si>
  <si>
    <t>=NF(E795,"Remaining Quantity")</t>
  </si>
  <si>
    <t>=NF(E796,"Remaining Quantity")</t>
  </si>
  <si>
    <t>=NF(E797,"Remaining Quantity")</t>
  </si>
  <si>
    <t>=NF(E784,"Item No.")</t>
  </si>
  <si>
    <t>=NF(E785,"Item No.")</t>
  </si>
  <si>
    <t>=NF(E786,"Item No.")</t>
  </si>
  <si>
    <t>=NF(E787,"Item No.")</t>
  </si>
  <si>
    <t>=NF(E788,"Item No.")</t>
  </si>
  <si>
    <t>=NF(E789,"Item No.")</t>
  </si>
  <si>
    <t>=NF(E784,"Description")</t>
  </si>
  <si>
    <t>=NF(E785,"Description")</t>
  </si>
  <si>
    <t>=NF(E786,"Description")</t>
  </si>
  <si>
    <t>=NF(E787,"Description")</t>
  </si>
  <si>
    <t>=NF(E788,"Description")</t>
  </si>
  <si>
    <t>=NF(E789,"Description")</t>
  </si>
  <si>
    <t>=NF(E784,"Quantity")</t>
  </si>
  <si>
    <t>=NF(E785,"Quantity")</t>
  </si>
  <si>
    <t>=NF(E786,"Quantity")</t>
  </si>
  <si>
    <t>=NF(E787,"Quantity")</t>
  </si>
  <si>
    <t>=NF(E788,"Quantity")</t>
  </si>
  <si>
    <t>=NF(E789,"Quantity")</t>
  </si>
  <si>
    <t>=NF(E784,"Unit of Measure Code")</t>
  </si>
  <si>
    <t>=NF(E785,"Unit of Measure Code")</t>
  </si>
  <si>
    <t>=NF(E786,"Unit of Measure Code")</t>
  </si>
  <si>
    <t>=NF(E787,"Unit of Measure Code")</t>
  </si>
  <si>
    <t>=NF(E788,"Unit of Measure Code")</t>
  </si>
  <si>
    <t>=NF(E789,"Unit of Measure Code")</t>
  </si>
  <si>
    <t>=NF(E784,"Remaining Quantity")</t>
  </si>
  <si>
    <t>=NF(E785,"Remaining Quantity")</t>
  </si>
  <si>
    <t>=NF(E786,"Remaining Quantity")</t>
  </si>
  <si>
    <t>=NF(E787,"Remaining Quantity")</t>
  </si>
  <si>
    <t>=NF(E788,"Remaining Quantity")</t>
  </si>
  <si>
    <t>=NF(E789,"Remaining Quantity")</t>
  </si>
  <si>
    <t>=NF(E759,"Item No.")</t>
  </si>
  <si>
    <t>=NF(E760,"Item No.")</t>
  </si>
  <si>
    <t>=NF(E761,"Item No.")</t>
  </si>
  <si>
    <t>=NF(E762,"Item No.")</t>
  </si>
  <si>
    <t>=NF(E763,"Item No.")</t>
  </si>
  <si>
    <t>=NF(E764,"Item No.")</t>
  </si>
  <si>
    <t>=NF(E759,"Description")</t>
  </si>
  <si>
    <t>=NF(E760,"Description")</t>
  </si>
  <si>
    <t>=NF(E761,"Description")</t>
  </si>
  <si>
    <t>=NF(E762,"Description")</t>
  </si>
  <si>
    <t>=NF(E763,"Description")</t>
  </si>
  <si>
    <t>=NF(E764,"Description")</t>
  </si>
  <si>
    <t>=NF(E759,"Quantity")</t>
  </si>
  <si>
    <t>=NF(E760,"Quantity")</t>
  </si>
  <si>
    <t>=NF(E761,"Quantity")</t>
  </si>
  <si>
    <t>=NF(E762,"Quantity")</t>
  </si>
  <si>
    <t>=NF(E763,"Quantity")</t>
  </si>
  <si>
    <t>=NF(E764,"Quantity")</t>
  </si>
  <si>
    <t>=NF(E759,"Unit of Measure Code")</t>
  </si>
  <si>
    <t>=NF(E760,"Unit of Measure Code")</t>
  </si>
  <si>
    <t>=NF(E761,"Unit of Measure Code")</t>
  </si>
  <si>
    <t>=NF(E762,"Unit of Measure Code")</t>
  </si>
  <si>
    <t>=NF(E763,"Unit of Measure Code")</t>
  </si>
  <si>
    <t>=NF(E764,"Unit of Measure Code")</t>
  </si>
  <si>
    <t>=NF(E759,"Remaining Quantity")</t>
  </si>
  <si>
    <t>=NF(E760,"Remaining Quantity")</t>
  </si>
  <si>
    <t>=NF(E761,"Remaining Quantity")</t>
  </si>
  <si>
    <t>=NF(E762,"Remaining Quantity")</t>
  </si>
  <si>
    <t>=NF(E763,"Remaining Quantity")</t>
  </si>
  <si>
    <t>=NF(E764,"Remaining Quantity")</t>
  </si>
  <si>
    <t>=NF(E767,"Item No.")</t>
  </si>
  <si>
    <t>=NF(E768,"Item No.")</t>
  </si>
  <si>
    <t>=NF(E769,"Item No.")</t>
  </si>
  <si>
    <t>=NF(E770,"Item No.")</t>
  </si>
  <si>
    <t>=NF(E771,"Item No.")</t>
  </si>
  <si>
    <t>=NF(E772,"Item No.")</t>
  </si>
  <si>
    <t>=NF(E767,"Description")</t>
  </si>
  <si>
    <t>=NF(E768,"Description")</t>
  </si>
  <si>
    <t>=NF(E769,"Description")</t>
  </si>
  <si>
    <t>=NF(E770,"Description")</t>
  </si>
  <si>
    <t>=NF(E771,"Description")</t>
  </si>
  <si>
    <t>=NF(E772,"Description")</t>
  </si>
  <si>
    <t>=NF(E767,"Quantity")</t>
  </si>
  <si>
    <t>=NF(E768,"Quantity")</t>
  </si>
  <si>
    <t>=NF(E769,"Quantity")</t>
  </si>
  <si>
    <t>=NF(E770,"Quantity")</t>
  </si>
  <si>
    <t>=NF(E771,"Quantity")</t>
  </si>
  <si>
    <t>=NF(E772,"Quantity")</t>
  </si>
  <si>
    <t>=NF(E767,"Unit of Measure Code")</t>
  </si>
  <si>
    <t>=NF(E768,"Unit of Measure Code")</t>
  </si>
  <si>
    <t>=NF(E769,"Unit of Measure Code")</t>
  </si>
  <si>
    <t>=NF(E770,"Unit of Measure Code")</t>
  </si>
  <si>
    <t>=NF(E771,"Unit of Measure Code")</t>
  </si>
  <si>
    <t>=NF(E772,"Unit of Measure Code")</t>
  </si>
  <si>
    <t>=NF(E767,"Remaining Quantity")</t>
  </si>
  <si>
    <t>=NF(E768,"Remaining Quantity")</t>
  </si>
  <si>
    <t>=NF(E769,"Remaining Quantity")</t>
  </si>
  <si>
    <t>=NF(E770,"Remaining Quantity")</t>
  </si>
  <si>
    <t>=NF(E771,"Remaining Quantity")</t>
  </si>
  <si>
    <t>=NF(E772,"Remaining Quantity")</t>
  </si>
  <si>
    <t>=NF(E728,"Item No.")</t>
  </si>
  <si>
    <t>=NF(E729,"Item No.")</t>
  </si>
  <si>
    <t>=NF(E730,"Item No.")</t>
  </si>
  <si>
    <t>=NF(E731,"Item No.")</t>
  </si>
  <si>
    <t>=NF(E732,"Item No.")</t>
  </si>
  <si>
    <t>=NF(E728,"Description")</t>
  </si>
  <si>
    <t>=NF(E729,"Description")</t>
  </si>
  <si>
    <t>=NF(E730,"Description")</t>
  </si>
  <si>
    <t>=NF(E731,"Description")</t>
  </si>
  <si>
    <t>=NF(E732,"Description")</t>
  </si>
  <si>
    <t>=NF(E728,"Quantity")</t>
  </si>
  <si>
    <t>=NF(E729,"Quantity")</t>
  </si>
  <si>
    <t>=NF(E730,"Quantity")</t>
  </si>
  <si>
    <t>=NF(E731,"Quantity")</t>
  </si>
  <si>
    <t>=NF(E732,"Quantity")</t>
  </si>
  <si>
    <t>=NF(E728,"Unit of Measure Code")</t>
  </si>
  <si>
    <t>=NF(E729,"Unit of Measure Code")</t>
  </si>
  <si>
    <t>=NF(E730,"Unit of Measure Code")</t>
  </si>
  <si>
    <t>=NF(E731,"Unit of Measure Code")</t>
  </si>
  <si>
    <t>=NF(E732,"Unit of Measure Code")</t>
  </si>
  <si>
    <t>=NF(E728,"Remaining Quantity")</t>
  </si>
  <si>
    <t>=NF(E729,"Remaining Quantity")</t>
  </si>
  <si>
    <t>=NF(E730,"Remaining Quantity")</t>
  </si>
  <si>
    <t>=NF(E731,"Remaining Quantity")</t>
  </si>
  <si>
    <t>=NF(E732,"Remaining Quantity")</t>
  </si>
  <si>
    <t>=NF(E750,"Item No.")</t>
  </si>
  <si>
    <t>=NF(E751,"Item No.")</t>
  </si>
  <si>
    <t>=NF(E752,"Item No.")</t>
  </si>
  <si>
    <t>=NF(E753,"Item No.")</t>
  </si>
  <si>
    <t>=NF(E754,"Item No.")</t>
  </si>
  <si>
    <t>=NF(E755,"Item No.")</t>
  </si>
  <si>
    <t>=NF(E750,"Description")</t>
  </si>
  <si>
    <t>=NF(E751,"Description")</t>
  </si>
  <si>
    <t>=NF(E752,"Description")</t>
  </si>
  <si>
    <t>=NF(E753,"Description")</t>
  </si>
  <si>
    <t>=NF(E754,"Description")</t>
  </si>
  <si>
    <t>=NF(E755,"Description")</t>
  </si>
  <si>
    <t>=NF(E750,"Quantity")</t>
  </si>
  <si>
    <t>=NF(E751,"Quantity")</t>
  </si>
  <si>
    <t>=NF(E752,"Quantity")</t>
  </si>
  <si>
    <t>=NF(E753,"Quantity")</t>
  </si>
  <si>
    <t>=NF(E754,"Quantity")</t>
  </si>
  <si>
    <t>=NF(E755,"Quantity")</t>
  </si>
  <si>
    <t>=NF(E750,"Unit of Measure Code")</t>
  </si>
  <si>
    <t>=NF(E751,"Unit of Measure Code")</t>
  </si>
  <si>
    <t>=NF(E752,"Unit of Measure Code")</t>
  </si>
  <si>
    <t>=NF(E753,"Unit of Measure Code")</t>
  </si>
  <si>
    <t>=NF(E754,"Unit of Measure Code")</t>
  </si>
  <si>
    <t>=NF(E755,"Unit of Measure Code")</t>
  </si>
  <si>
    <t>=NF(E750,"Remaining Quantity")</t>
  </si>
  <si>
    <t>=NF(E751,"Remaining Quantity")</t>
  </si>
  <si>
    <t>=NF(E752,"Remaining Quantity")</t>
  </si>
  <si>
    <t>=NF(E753,"Remaining Quantity")</t>
  </si>
  <si>
    <t>=NF(E754,"Remaining Quantity")</t>
  </si>
  <si>
    <t>=NF(E755,"Remaining Quantity")</t>
  </si>
  <si>
    <t>=NF(E742,"Item No.")</t>
  </si>
  <si>
    <t>=NF(E743,"Item No.")</t>
  </si>
  <si>
    <t>=NF(E744,"Item No.")</t>
  </si>
  <si>
    <t>=NF(E745,"Item No.")</t>
  </si>
  <si>
    <t>=NF(E746,"Item No.")</t>
  </si>
  <si>
    <t>=NF(E747,"Item No.")</t>
  </si>
  <si>
    <t>=NF(E742,"Description")</t>
  </si>
  <si>
    <t>=NF(E743,"Description")</t>
  </si>
  <si>
    <t>=NF(E744,"Description")</t>
  </si>
  <si>
    <t>=NF(E745,"Description")</t>
  </si>
  <si>
    <t>=NF(E746,"Description")</t>
  </si>
  <si>
    <t>=NF(E747,"Description")</t>
  </si>
  <si>
    <t>=NF(E742,"Quantity")</t>
  </si>
  <si>
    <t>=NF(E743,"Quantity")</t>
  </si>
  <si>
    <t>=NF(E744,"Quantity")</t>
  </si>
  <si>
    <t>=NF(E745,"Quantity")</t>
  </si>
  <si>
    <t>=NF(E746,"Quantity")</t>
  </si>
  <si>
    <t>=NF(E747,"Quantity")</t>
  </si>
  <si>
    <t>=NF(E742,"Unit of Measure Code")</t>
  </si>
  <si>
    <t>=NF(E743,"Unit of Measure Code")</t>
  </si>
  <si>
    <t>=NF(E744,"Unit of Measure Code")</t>
  </si>
  <si>
    <t>=NF(E745,"Unit of Measure Code")</t>
  </si>
  <si>
    <t>=NF(E746,"Unit of Measure Code")</t>
  </si>
  <si>
    <t>=NF(E747,"Unit of Measure Code")</t>
  </si>
  <si>
    <t>=NF(E742,"Remaining Quantity")</t>
  </si>
  <si>
    <t>=NF(E743,"Remaining Quantity")</t>
  </si>
  <si>
    <t>=NF(E744,"Remaining Quantity")</t>
  </si>
  <si>
    <t>=NF(E745,"Remaining Quantity")</t>
  </si>
  <si>
    <t>=NF(E746,"Remaining Quantity")</t>
  </si>
  <si>
    <t>=NF(E747,"Remaining Quantity")</t>
  </si>
  <si>
    <t>=NF(E735,"Item No.")</t>
  </si>
  <si>
    <t>=NF(E736,"Item No.")</t>
  </si>
  <si>
    <t>=NF(E737,"Item No.")</t>
  </si>
  <si>
    <t>=NF(E738,"Item No.")</t>
  </si>
  <si>
    <t>=NF(E739,"Item No.")</t>
  </si>
  <si>
    <t>=NF(E735,"Description")</t>
  </si>
  <si>
    <t>=NF(E736,"Description")</t>
  </si>
  <si>
    <t>=NF(E737,"Description")</t>
  </si>
  <si>
    <t>=NF(E738,"Description")</t>
  </si>
  <si>
    <t>=NF(E739,"Description")</t>
  </si>
  <si>
    <t>=NF(E735,"Quantity")</t>
  </si>
  <si>
    <t>=NF(E736,"Quantity")</t>
  </si>
  <si>
    <t>=NF(E737,"Quantity")</t>
  </si>
  <si>
    <t>=NF(E738,"Quantity")</t>
  </si>
  <si>
    <t>=NF(E739,"Quantity")</t>
  </si>
  <si>
    <t>=NF(E735,"Unit of Measure Code")</t>
  </si>
  <si>
    <t>=NF(E736,"Unit of Measure Code")</t>
  </si>
  <si>
    <t>=NF(E737,"Unit of Measure Code")</t>
  </si>
  <si>
    <t>=NF(E738,"Unit of Measure Code")</t>
  </si>
  <si>
    <t>=NF(E739,"Unit of Measure Code")</t>
  </si>
  <si>
    <t>=NF(E735,"Remaining Quantity")</t>
  </si>
  <si>
    <t>=NF(E736,"Remaining Quantity")</t>
  </si>
  <si>
    <t>=NF(E737,"Remaining Quantity")</t>
  </si>
  <si>
    <t>=NF(E738,"Remaining Quantity")</t>
  </si>
  <si>
    <t>=NF(E739,"Remaining Quantity")</t>
  </si>
  <si>
    <t>=NF(E712,"Item No.")</t>
  </si>
  <si>
    <t>=NF(E713,"Item No.")</t>
  </si>
  <si>
    <t>=NF(E714,"Item No.")</t>
  </si>
  <si>
    <t>=NF(E715,"Item No.")</t>
  </si>
  <si>
    <t>=NF(E716,"Item No.")</t>
  </si>
  <si>
    <t>=NF(E717,"Item No.")</t>
  </si>
  <si>
    <t>=NF(E712,"Description")</t>
  </si>
  <si>
    <t>=NF(E713,"Description")</t>
  </si>
  <si>
    <t>=NF(E714,"Description")</t>
  </si>
  <si>
    <t>=NF(E715,"Description")</t>
  </si>
  <si>
    <t>=NF(E716,"Description")</t>
  </si>
  <si>
    <t>=NF(E717,"Description")</t>
  </si>
  <si>
    <t>=NF(E712,"Quantity")</t>
  </si>
  <si>
    <t>=NF(E713,"Quantity")</t>
  </si>
  <si>
    <t>=NF(E714,"Quantity")</t>
  </si>
  <si>
    <t>=NF(E715,"Quantity")</t>
  </si>
  <si>
    <t>=NF(E716,"Quantity")</t>
  </si>
  <si>
    <t>=NF(E717,"Quantity")</t>
  </si>
  <si>
    <t>=NF(E712,"Unit of Measure Code")</t>
  </si>
  <si>
    <t>=NF(E713,"Unit of Measure Code")</t>
  </si>
  <si>
    <t>=NF(E714,"Unit of Measure Code")</t>
  </si>
  <si>
    <t>=NF(E715,"Unit of Measure Code")</t>
  </si>
  <si>
    <t>=NF(E716,"Unit of Measure Code")</t>
  </si>
  <si>
    <t>=NF(E717,"Unit of Measure Code")</t>
  </si>
  <si>
    <t>=NF(E712,"Remaining Quantity")</t>
  </si>
  <si>
    <t>=NF(E713,"Remaining Quantity")</t>
  </si>
  <si>
    <t>=NF(E714,"Remaining Quantity")</t>
  </si>
  <si>
    <t>=NF(E715,"Remaining Quantity")</t>
  </si>
  <si>
    <t>=NF(E716,"Remaining Quantity")</t>
  </si>
  <si>
    <t>=NF(E717,"Remaining Quantity")</t>
  </si>
  <si>
    <t>=NF(E720,"Item No.")</t>
  </si>
  <si>
    <t>=NF(E721,"Item No.")</t>
  </si>
  <si>
    <t>=NF(E722,"Item No.")</t>
  </si>
  <si>
    <t>=NF(E723,"Item No.")</t>
  </si>
  <si>
    <t>=NF(E724,"Item No.")</t>
  </si>
  <si>
    <t>=NF(E720,"Description")</t>
  </si>
  <si>
    <t>=NF(E721,"Description")</t>
  </si>
  <si>
    <t>=NF(E722,"Description")</t>
  </si>
  <si>
    <t>=NF(E723,"Description")</t>
  </si>
  <si>
    <t>=NF(E724,"Description")</t>
  </si>
  <si>
    <t>=NF(E720,"Quantity")</t>
  </si>
  <si>
    <t>=NF(E721,"Quantity")</t>
  </si>
  <si>
    <t>=NF(E722,"Quantity")</t>
  </si>
  <si>
    <t>=NF(E723,"Quantity")</t>
  </si>
  <si>
    <t>=NF(E724,"Quantity")</t>
  </si>
  <si>
    <t>=NF(E720,"Unit of Measure Code")</t>
  </si>
  <si>
    <t>=NF(E721,"Unit of Measure Code")</t>
  </si>
  <si>
    <t>=NF(E722,"Unit of Measure Code")</t>
  </si>
  <si>
    <t>=NF(E723,"Unit of Measure Code")</t>
  </si>
  <si>
    <t>=NF(E724,"Unit of Measure Code")</t>
  </si>
  <si>
    <t>=NF(E720,"Remaining Quantity")</t>
  </si>
  <si>
    <t>=NF(E721,"Remaining Quantity")</t>
  </si>
  <si>
    <t>=NF(E722,"Remaining Quantity")</t>
  </si>
  <si>
    <t>=NF(E723,"Remaining Quantity")</t>
  </si>
  <si>
    <t>=NF(E724,"Remaining Quantity")</t>
  </si>
  <si>
    <t>=NF(E697,"Item No.")</t>
  </si>
  <si>
    <t>=NF(E698,"Item No.")</t>
  </si>
  <si>
    <t>=NF(E699,"Item No.")</t>
  </si>
  <si>
    <t>=NF(E700,"Item No.")</t>
  </si>
  <si>
    <t>=NF(E701,"Item No.")</t>
  </si>
  <si>
    <t>=NF(E697,"Description")</t>
  </si>
  <si>
    <t>=NF(E698,"Description")</t>
  </si>
  <si>
    <t>=NF(E699,"Description")</t>
  </si>
  <si>
    <t>=NF(E700,"Description")</t>
  </si>
  <si>
    <t>=NF(E701,"Description")</t>
  </si>
  <si>
    <t>=NF(E697,"Quantity")</t>
  </si>
  <si>
    <t>=NF(E698,"Quantity")</t>
  </si>
  <si>
    <t>=NF(E699,"Quantity")</t>
  </si>
  <si>
    <t>=NF(E700,"Quantity")</t>
  </si>
  <si>
    <t>=NF(E701,"Quantity")</t>
  </si>
  <si>
    <t>=NF(E697,"Unit of Measure Code")</t>
  </si>
  <si>
    <t>=NF(E698,"Unit of Measure Code")</t>
  </si>
  <si>
    <t>=NF(E699,"Unit of Measure Code")</t>
  </si>
  <si>
    <t>=NF(E700,"Unit of Measure Code")</t>
  </si>
  <si>
    <t>=NF(E701,"Unit of Measure Code")</t>
  </si>
  <si>
    <t>=NF(E697,"Remaining Quantity")</t>
  </si>
  <si>
    <t>=NF(E698,"Remaining Quantity")</t>
  </si>
  <si>
    <t>=NF(E699,"Remaining Quantity")</t>
  </si>
  <si>
    <t>=NF(E700,"Remaining Quantity")</t>
  </si>
  <si>
    <t>=NF(E701,"Remaining Quantity")</t>
  </si>
  <si>
    <t>=NF(E704,"Item No.")</t>
  </si>
  <si>
    <t>=NF(E705,"Item No.")</t>
  </si>
  <si>
    <t>=NF(E706,"Item No.")</t>
  </si>
  <si>
    <t>=NF(E707,"Item No.")</t>
  </si>
  <si>
    <t>=NF(E708,"Item No.")</t>
  </si>
  <si>
    <t>=NF(E704,"Description")</t>
  </si>
  <si>
    <t>=NF(E705,"Description")</t>
  </si>
  <si>
    <t>=NF(E706,"Description")</t>
  </si>
  <si>
    <t>=NF(E707,"Description")</t>
  </si>
  <si>
    <t>=NF(E708,"Description")</t>
  </si>
  <si>
    <t>=NF(E704,"Quantity")</t>
  </si>
  <si>
    <t>=NF(E705,"Quantity")</t>
  </si>
  <si>
    <t>=NF(E706,"Quantity")</t>
  </si>
  <si>
    <t>=NF(E707,"Quantity")</t>
  </si>
  <si>
    <t>=NF(E708,"Quantity")</t>
  </si>
  <si>
    <t>=NF(E704,"Unit of Measure Code")</t>
  </si>
  <si>
    <t>=NF(E705,"Unit of Measure Code")</t>
  </si>
  <si>
    <t>=NF(E706,"Unit of Measure Code")</t>
  </si>
  <si>
    <t>=NF(E707,"Unit of Measure Code")</t>
  </si>
  <si>
    <t>=NF(E708,"Unit of Measure Code")</t>
  </si>
  <si>
    <t>=NF(E704,"Remaining Quantity")</t>
  </si>
  <si>
    <t>=NF(E705,"Remaining Quantity")</t>
  </si>
  <si>
    <t>=NF(E706,"Remaining Quantity")</t>
  </si>
  <si>
    <t>=NF(E707,"Remaining Quantity")</t>
  </si>
  <si>
    <t>=NF(E708,"Remaining Quantity")</t>
  </si>
  <si>
    <t>=NF(E683,"Item No.")</t>
  </si>
  <si>
    <t>=NF(E684,"Item No.")</t>
  </si>
  <si>
    <t>=NF(E685,"Item No.")</t>
  </si>
  <si>
    <t>=NF(E686,"Item No.")</t>
  </si>
  <si>
    <t>=NF(E687,"Item No.")</t>
  </si>
  <si>
    <t>=NF(E688,"Item No.")</t>
  </si>
  <si>
    <t>=NF(E683,"Description")</t>
  </si>
  <si>
    <t>=NF(E684,"Description")</t>
  </si>
  <si>
    <t>=NF(E685,"Description")</t>
  </si>
  <si>
    <t>=NF(E686,"Description")</t>
  </si>
  <si>
    <t>=NF(E687,"Description")</t>
  </si>
  <si>
    <t>=NF(E688,"Description")</t>
  </si>
  <si>
    <t>=NF(E683,"Quantity")</t>
  </si>
  <si>
    <t>=NF(E684,"Quantity")</t>
  </si>
  <si>
    <t>=NF(E685,"Quantity")</t>
  </si>
  <si>
    <t>=NF(E686,"Quantity")</t>
  </si>
  <si>
    <t>=NF(E687,"Quantity")</t>
  </si>
  <si>
    <t>=NF(E688,"Quantity")</t>
  </si>
  <si>
    <t>=NF(E683,"Unit of Measure Code")</t>
  </si>
  <si>
    <t>=NF(E684,"Unit of Measure Code")</t>
  </si>
  <si>
    <t>=NF(E685,"Unit of Measure Code")</t>
  </si>
  <si>
    <t>=NF(E686,"Unit of Measure Code")</t>
  </si>
  <si>
    <t>=NF(E687,"Unit of Measure Code")</t>
  </si>
  <si>
    <t>=NF(E688,"Unit of Measure Code")</t>
  </si>
  <si>
    <t>=NF(E683,"Remaining Quantity")</t>
  </si>
  <si>
    <t>=NF(E684,"Remaining Quantity")</t>
  </si>
  <si>
    <t>=NF(E685,"Remaining Quantity")</t>
  </si>
  <si>
    <t>=NF(E686,"Remaining Quantity")</t>
  </si>
  <si>
    <t>=NF(E687,"Remaining Quantity")</t>
  </si>
  <si>
    <t>=NF(E688,"Remaining Quantity")</t>
  </si>
  <si>
    <t>=NF(E691,"Item No.")</t>
  </si>
  <si>
    <t>=NF(E692,"Item No.")</t>
  </si>
  <si>
    <t>=NF(E693,"Item No.")</t>
  </si>
  <si>
    <t>=NF(E691,"Description")</t>
  </si>
  <si>
    <t>=NF(E692,"Description")</t>
  </si>
  <si>
    <t>=NF(E693,"Description")</t>
  </si>
  <si>
    <t>=NF(E691,"Quantity")</t>
  </si>
  <si>
    <t>=NF(E692,"Quantity")</t>
  </si>
  <si>
    <t>=NF(E693,"Quantity")</t>
  </si>
  <si>
    <t>=NF(E691,"Unit of Measure Code")</t>
  </si>
  <si>
    <t>=NF(E692,"Unit of Measure Code")</t>
  </si>
  <si>
    <t>=NF(E693,"Unit of Measure Code")</t>
  </si>
  <si>
    <t>=NF(E691,"Remaining Quantity")</t>
  </si>
  <si>
    <t>=NF(E692,"Remaining Quantity")</t>
  </si>
  <si>
    <t>=NF(E693,"Remaining Quantity")</t>
  </si>
  <si>
    <t>=NF(E662,"Item No.")</t>
  </si>
  <si>
    <t>=NF(E663,"Item No.")</t>
  </si>
  <si>
    <t>=NF(E664,"Item No.")</t>
  </si>
  <si>
    <t>=NF(E665,"Item No.")</t>
  </si>
  <si>
    <t>=NF(E666,"Item No.")</t>
  </si>
  <si>
    <t>=NF(E662,"Description")</t>
  </si>
  <si>
    <t>=NF(E663,"Description")</t>
  </si>
  <si>
    <t>=NF(E664,"Description")</t>
  </si>
  <si>
    <t>=NF(E665,"Description")</t>
  </si>
  <si>
    <t>=NF(E666,"Description")</t>
  </si>
  <si>
    <t>=NF(E662,"Quantity")</t>
  </si>
  <si>
    <t>=NF(E663,"Quantity")</t>
  </si>
  <si>
    <t>=NF(E664,"Quantity")</t>
  </si>
  <si>
    <t>=NF(E665,"Quantity")</t>
  </si>
  <si>
    <t>=NF(E666,"Quantity")</t>
  </si>
  <si>
    <t>=NF(E662,"Unit of Measure Code")</t>
  </si>
  <si>
    <t>=NF(E663,"Unit of Measure Code")</t>
  </si>
  <si>
    <t>=NF(E664,"Unit of Measure Code")</t>
  </si>
  <si>
    <t>=NF(E665,"Unit of Measure Code")</t>
  </si>
  <si>
    <t>=NF(E666,"Unit of Measure Code")</t>
  </si>
  <si>
    <t>=NF(E662,"Remaining Quantity")</t>
  </si>
  <si>
    <t>=NF(E663,"Remaining Quantity")</t>
  </si>
  <si>
    <t>=NF(E664,"Remaining Quantity")</t>
  </si>
  <si>
    <t>=NF(E665,"Remaining Quantity")</t>
  </si>
  <si>
    <t>=NF(E666,"Remaining Quantity")</t>
  </si>
  <si>
    <t>=NF(E674,"Item No.")</t>
  </si>
  <si>
    <t>=NF(E675,"Item No.")</t>
  </si>
  <si>
    <t>=NF(E676,"Item No.")</t>
  </si>
  <si>
    <t>=NF(E677,"Item No.")</t>
  </si>
  <si>
    <t>=NF(E678,"Item No.")</t>
  </si>
  <si>
    <t>=NF(E679,"Item No.")</t>
  </si>
  <si>
    <t>=NF(E674,"Description")</t>
  </si>
  <si>
    <t>=NF(E675,"Description")</t>
  </si>
  <si>
    <t>=NF(E676,"Description")</t>
  </si>
  <si>
    <t>=NF(E677,"Description")</t>
  </si>
  <si>
    <t>=NF(E678,"Description")</t>
  </si>
  <si>
    <t>=NF(E679,"Description")</t>
  </si>
  <si>
    <t>=NF(E674,"Quantity")</t>
  </si>
  <si>
    <t>=NF(E675,"Quantity")</t>
  </si>
  <si>
    <t>=NF(E676,"Quantity")</t>
  </si>
  <si>
    <t>=NF(E677,"Quantity")</t>
  </si>
  <si>
    <t>=NF(E678,"Quantity")</t>
  </si>
  <si>
    <t>=NF(E679,"Quantity")</t>
  </si>
  <si>
    <t>=NF(E674,"Unit of Measure Code")</t>
  </si>
  <si>
    <t>=NF(E675,"Unit of Measure Code")</t>
  </si>
  <si>
    <t>=NF(E676,"Unit of Measure Code")</t>
  </si>
  <si>
    <t>=NF(E677,"Unit of Measure Code")</t>
  </si>
  <si>
    <t>=NF(E678,"Unit of Measure Code")</t>
  </si>
  <si>
    <t>=NF(E679,"Unit of Measure Code")</t>
  </si>
  <si>
    <t>=NF(E674,"Remaining Quantity")</t>
  </si>
  <si>
    <t>=NF(E675,"Remaining Quantity")</t>
  </si>
  <si>
    <t>=NF(E676,"Remaining Quantity")</t>
  </si>
  <si>
    <t>=NF(E677,"Remaining Quantity")</t>
  </si>
  <si>
    <t>=NF(E678,"Remaining Quantity")</t>
  </si>
  <si>
    <t>=NF(E679,"Remaining Quantity")</t>
  </si>
  <si>
    <t>=NF(E669,"Item No.")</t>
  </si>
  <si>
    <t>=NF(E670,"Item No.")</t>
  </si>
  <si>
    <t>=NF(E671,"Item No.")</t>
  </si>
  <si>
    <t>=NF(E669,"Description")</t>
  </si>
  <si>
    <t>=NF(E670,"Description")</t>
  </si>
  <si>
    <t>=NF(E671,"Description")</t>
  </si>
  <si>
    <t>=NF(E669,"Quantity")</t>
  </si>
  <si>
    <t>=NF(E670,"Quantity")</t>
  </si>
  <si>
    <t>=NF(E671,"Quantity")</t>
  </si>
  <si>
    <t>=NF(E669,"Unit of Measure Code")</t>
  </si>
  <si>
    <t>=NF(E670,"Unit of Measure Code")</t>
  </si>
  <si>
    <t>=NF(E671,"Unit of Measure Code")</t>
  </si>
  <si>
    <t>=NF(E669,"Remaining Quantity")</t>
  </si>
  <si>
    <t>=NF(E670,"Remaining Quantity")</t>
  </si>
  <si>
    <t>=NF(E671,"Remaining Quantity")</t>
  </si>
  <si>
    <t>=NF(E651,"Item No.")</t>
  </si>
  <si>
    <t>=NF(E652,"Item No.")</t>
  </si>
  <si>
    <t>=NF(E653,"Item No.")</t>
  </si>
  <si>
    <t>=NF(E651,"Description")</t>
  </si>
  <si>
    <t>=NF(E652,"Description")</t>
  </si>
  <si>
    <t>=NF(E653,"Description")</t>
  </si>
  <si>
    <t>=NF(E651,"Quantity")</t>
  </si>
  <si>
    <t>=NF(E652,"Quantity")</t>
  </si>
  <si>
    <t>=NF(E653,"Quantity")</t>
  </si>
  <si>
    <t>=NF(E651,"Unit of Measure Code")</t>
  </si>
  <si>
    <t>=NF(E652,"Unit of Measure Code")</t>
  </si>
  <si>
    <t>=NF(E653,"Unit of Measure Code")</t>
  </si>
  <si>
    <t>=NF(E651,"Remaining Quantity")</t>
  </si>
  <si>
    <t>=NF(E652,"Remaining Quantity")</t>
  </si>
  <si>
    <t>=NF(E653,"Remaining Quantity")</t>
  </si>
  <si>
    <t>=NF(E656,"Item No.")</t>
  </si>
  <si>
    <t>=NF(E657,"Item No.")</t>
  </si>
  <si>
    <t>=NF(E658,"Item No.")</t>
  </si>
  <si>
    <t>=NF(E656,"Description")</t>
  </si>
  <si>
    <t>=NF(E657,"Description")</t>
  </si>
  <si>
    <t>=NF(E658,"Description")</t>
  </si>
  <si>
    <t>=NF(E656,"Quantity")</t>
  </si>
  <si>
    <t>=NF(E657,"Quantity")</t>
  </si>
  <si>
    <t>=NF(E658,"Quantity")</t>
  </si>
  <si>
    <t>=NF(E656,"Unit of Measure Code")</t>
  </si>
  <si>
    <t>=NF(E657,"Unit of Measure Code")</t>
  </si>
  <si>
    <t>=NF(E658,"Unit of Measure Code")</t>
  </si>
  <si>
    <t>=NF(E656,"Remaining Quantity")</t>
  </si>
  <si>
    <t>=NF(E657,"Remaining Quantity")</t>
  </si>
  <si>
    <t>=NF(E658,"Remaining Quantity")</t>
  </si>
  <si>
    <t>=NF(E637,"Item No.")</t>
  </si>
  <si>
    <t>=NF(E638,"Item No.")</t>
  </si>
  <si>
    <t>=NF(E639,"Item No.")</t>
  </si>
  <si>
    <t>=NF(E640,"Item No.")</t>
  </si>
  <si>
    <t>=NF(E641,"Item No.")</t>
  </si>
  <si>
    <t>=NF(E642,"Item No.")</t>
  </si>
  <si>
    <t>=NF(E637,"Description")</t>
  </si>
  <si>
    <t>=NF(E638,"Description")</t>
  </si>
  <si>
    <t>=NF(E639,"Description")</t>
  </si>
  <si>
    <t>=NF(E640,"Description")</t>
  </si>
  <si>
    <t>=NF(E641,"Description")</t>
  </si>
  <si>
    <t>=NF(E642,"Description")</t>
  </si>
  <si>
    <t>=NF(E637,"Quantity")</t>
  </si>
  <si>
    <t>=NF(E638,"Quantity")</t>
  </si>
  <si>
    <t>=NF(E639,"Quantity")</t>
  </si>
  <si>
    <t>=NF(E640,"Quantity")</t>
  </si>
  <si>
    <t>=NF(E641,"Quantity")</t>
  </si>
  <si>
    <t>=NF(E642,"Quantity")</t>
  </si>
  <si>
    <t>=NF(E637,"Unit of Measure Code")</t>
  </si>
  <si>
    <t>=NF(E638,"Unit of Measure Code")</t>
  </si>
  <si>
    <t>=NF(E639,"Unit of Measure Code")</t>
  </si>
  <si>
    <t>=NF(E640,"Unit of Measure Code")</t>
  </si>
  <si>
    <t>=NF(E641,"Unit of Measure Code")</t>
  </si>
  <si>
    <t>=NF(E642,"Unit of Measure Code")</t>
  </si>
  <si>
    <t>=NF(E637,"Remaining Quantity")</t>
  </si>
  <si>
    <t>=NF(E638,"Remaining Quantity")</t>
  </si>
  <si>
    <t>=NF(E639,"Remaining Quantity")</t>
  </si>
  <si>
    <t>=NF(E640,"Remaining Quantity")</t>
  </si>
  <si>
    <t>=NF(E641,"Remaining Quantity")</t>
  </si>
  <si>
    <t>=NF(E642,"Remaining Quantity")</t>
  </si>
  <si>
    <t>=NF(E645,"Item No.")</t>
  </si>
  <si>
    <t>=NF(E646,"Item No.")</t>
  </si>
  <si>
    <t>=NF(E647,"Item No.")</t>
  </si>
  <si>
    <t>=NF(E645,"Description")</t>
  </si>
  <si>
    <t>=NF(E646,"Description")</t>
  </si>
  <si>
    <t>=NF(E647,"Description")</t>
  </si>
  <si>
    <t>=NF(E645,"Quantity")</t>
  </si>
  <si>
    <t>=NF(E646,"Quantity")</t>
  </si>
  <si>
    <t>=NF(E647,"Quantity")</t>
  </si>
  <si>
    <t>=NF(E645,"Unit of Measure Code")</t>
  </si>
  <si>
    <t>=NF(E646,"Unit of Measure Code")</t>
  </si>
  <si>
    <t>=NF(E647,"Unit of Measure Code")</t>
  </si>
  <si>
    <t>=NF(E645,"Remaining Quantity")</t>
  </si>
  <si>
    <t>=NF(E646,"Remaining Quantity")</t>
  </si>
  <si>
    <t>=NF(E647,"Remaining Quantity")</t>
  </si>
  <si>
    <t>=NF(E608,"Item No.")</t>
  </si>
  <si>
    <t>=NF(E609,"Item No.")</t>
  </si>
  <si>
    <t>=NF(E610,"Item No.")</t>
  </si>
  <si>
    <t>=NF(E611,"Item No.")</t>
  </si>
  <si>
    <t>=NF(E612,"Item No.")</t>
  </si>
  <si>
    <t>=NF(E613,"Item No.")</t>
  </si>
  <si>
    <t>=NF(E608,"Description")</t>
  </si>
  <si>
    <t>=NF(E609,"Description")</t>
  </si>
  <si>
    <t>=NF(E610,"Description")</t>
  </si>
  <si>
    <t>=NF(E611,"Description")</t>
  </si>
  <si>
    <t>=NF(E612,"Description")</t>
  </si>
  <si>
    <t>=NF(E613,"Description")</t>
  </si>
  <si>
    <t>=NF(E608,"Quantity")</t>
  </si>
  <si>
    <t>=NF(E609,"Quantity")</t>
  </si>
  <si>
    <t>=NF(E610,"Quantity")</t>
  </si>
  <si>
    <t>=NF(E611,"Quantity")</t>
  </si>
  <si>
    <t>=NF(E612,"Quantity")</t>
  </si>
  <si>
    <t>=NF(E613,"Quantity")</t>
  </si>
  <si>
    <t>=NF(E608,"Unit of Measure Code")</t>
  </si>
  <si>
    <t>=NF(E609,"Unit of Measure Code")</t>
  </si>
  <si>
    <t>=NF(E610,"Unit of Measure Code")</t>
  </si>
  <si>
    <t>=NF(E611,"Unit of Measure Code")</t>
  </si>
  <si>
    <t>=NF(E612,"Unit of Measure Code")</t>
  </si>
  <si>
    <t>=NF(E613,"Unit of Measure Code")</t>
  </si>
  <si>
    <t>=NF(E608,"Remaining Quantity")</t>
  </si>
  <si>
    <t>=NF(E609,"Remaining Quantity")</t>
  </si>
  <si>
    <t>=NF(E610,"Remaining Quantity")</t>
  </si>
  <si>
    <t>=NF(E611,"Remaining Quantity")</t>
  </si>
  <si>
    <t>=NF(E612,"Remaining Quantity")</t>
  </si>
  <si>
    <t>=NF(E613,"Remaining Quantity")</t>
  </si>
  <si>
    <t>=NF(E629,"Item No.")</t>
  </si>
  <si>
    <t>=NF(E630,"Item No.")</t>
  </si>
  <si>
    <t>=NF(E631,"Item No.")</t>
  </si>
  <si>
    <t>=NF(E632,"Item No.")</t>
  </si>
  <si>
    <t>=NF(E633,"Item No.")</t>
  </si>
  <si>
    <t>=NF(E629,"Description")</t>
  </si>
  <si>
    <t>=NF(E630,"Description")</t>
  </si>
  <si>
    <t>=NF(E631,"Description")</t>
  </si>
  <si>
    <t>=NF(E632,"Description")</t>
  </si>
  <si>
    <t>=NF(E633,"Description")</t>
  </si>
  <si>
    <t>=NF(E629,"Quantity")</t>
  </si>
  <si>
    <t>=NF(E630,"Quantity")</t>
  </si>
  <si>
    <t>=NF(E631,"Quantity")</t>
  </si>
  <si>
    <t>=NF(E632,"Quantity")</t>
  </si>
  <si>
    <t>=NF(E633,"Quantity")</t>
  </si>
  <si>
    <t>=NF(E629,"Unit of Measure Code")</t>
  </si>
  <si>
    <t>=NF(E630,"Unit of Measure Code")</t>
  </si>
  <si>
    <t>=NF(E631,"Unit of Measure Code")</t>
  </si>
  <si>
    <t>=NF(E632,"Unit of Measure Code")</t>
  </si>
  <si>
    <t>=NF(E633,"Unit of Measure Code")</t>
  </si>
  <si>
    <t>=NF(E629,"Remaining Quantity")</t>
  </si>
  <si>
    <t>=NF(E630,"Remaining Quantity")</t>
  </si>
  <si>
    <t>=NF(E631,"Remaining Quantity")</t>
  </si>
  <si>
    <t>=NF(E632,"Remaining Quantity")</t>
  </si>
  <si>
    <t>=NF(E633,"Remaining Quantity")</t>
  </si>
  <si>
    <t>=NF(E624,"Item No.")</t>
  </si>
  <si>
    <t>=NF(E625,"Item No.")</t>
  </si>
  <si>
    <t>=NF(E626,"Item No.")</t>
  </si>
  <si>
    <t>=NF(E624,"Description")</t>
  </si>
  <si>
    <t>=NF(E625,"Description")</t>
  </si>
  <si>
    <t>=NF(E626,"Description")</t>
  </si>
  <si>
    <t>=NF(E624,"Quantity")</t>
  </si>
  <si>
    <t>=NF(E625,"Quantity")</t>
  </si>
  <si>
    <t>=NF(E626,"Quantity")</t>
  </si>
  <si>
    <t>=NF(E624,"Unit of Measure Code")</t>
  </si>
  <si>
    <t>=NF(E625,"Unit of Measure Code")</t>
  </si>
  <si>
    <t>=NF(E626,"Unit of Measure Code")</t>
  </si>
  <si>
    <t>=NF(E624,"Remaining Quantity")</t>
  </si>
  <si>
    <t>=NF(E625,"Remaining Quantity")</t>
  </si>
  <si>
    <t>=NF(E626,"Remaining Quantity")</t>
  </si>
  <si>
    <t>=NF(E616,"Item No.")</t>
  </si>
  <si>
    <t>=NF(E617,"Item No.")</t>
  </si>
  <si>
    <t>=NF(E618,"Item No.")</t>
  </si>
  <si>
    <t>=NF(E619,"Item No.")</t>
  </si>
  <si>
    <t>=NF(E620,"Item No.")</t>
  </si>
  <si>
    <t>=NF(E621,"Item No.")</t>
  </si>
  <si>
    <t>=NF(E616,"Description")</t>
  </si>
  <si>
    <t>=NF(E617,"Description")</t>
  </si>
  <si>
    <t>=NF(E618,"Description")</t>
  </si>
  <si>
    <t>=NF(E619,"Description")</t>
  </si>
  <si>
    <t>=NF(E620,"Description")</t>
  </si>
  <si>
    <t>=NF(E621,"Description")</t>
  </si>
  <si>
    <t>=NF(E616,"Quantity")</t>
  </si>
  <si>
    <t>=NF(E617,"Quantity")</t>
  </si>
  <si>
    <t>=NF(E618,"Quantity")</t>
  </si>
  <si>
    <t>=NF(E619,"Quantity")</t>
  </si>
  <si>
    <t>=NF(E620,"Quantity")</t>
  </si>
  <si>
    <t>=NF(E621,"Quantity")</t>
  </si>
  <si>
    <t>=NF(E616,"Unit of Measure Code")</t>
  </si>
  <si>
    <t>=NF(E617,"Unit of Measure Code")</t>
  </si>
  <si>
    <t>=NF(E618,"Unit of Measure Code")</t>
  </si>
  <si>
    <t>=NF(E619,"Unit of Measure Code")</t>
  </si>
  <si>
    <t>=NF(E620,"Unit of Measure Code")</t>
  </si>
  <si>
    <t>=NF(E621,"Unit of Measure Code")</t>
  </si>
  <si>
    <t>=NF(E616,"Remaining Quantity")</t>
  </si>
  <si>
    <t>=NF(E617,"Remaining Quantity")</t>
  </si>
  <si>
    <t>=NF(E618,"Remaining Quantity")</t>
  </si>
  <si>
    <t>=NF(E619,"Remaining Quantity")</t>
  </si>
  <si>
    <t>=NF(E620,"Remaining Quantity")</t>
  </si>
  <si>
    <t>=NF(E621,"Remaining Quantity")</t>
  </si>
  <si>
    <t>=NF(E589,"Item No.")</t>
  </si>
  <si>
    <t>=NF(E590,"Item No.")</t>
  </si>
  <si>
    <t>=NF(E591,"Item No.")</t>
  </si>
  <si>
    <t>=NF(E589,"Description")</t>
  </si>
  <si>
    <t>=NF(E590,"Description")</t>
  </si>
  <si>
    <t>=NF(E591,"Description")</t>
  </si>
  <si>
    <t>=NF(E589,"Quantity")</t>
  </si>
  <si>
    <t>=NF(E590,"Quantity")</t>
  </si>
  <si>
    <t>=NF(E591,"Quantity")</t>
  </si>
  <si>
    <t>=NF(E589,"Unit of Measure Code")</t>
  </si>
  <si>
    <t>=NF(E590,"Unit of Measure Code")</t>
  </si>
  <si>
    <t>=NF(E591,"Unit of Measure Code")</t>
  </si>
  <si>
    <t>=NF(E589,"Remaining Quantity")</t>
  </si>
  <si>
    <t>=NF(E590,"Remaining Quantity")</t>
  </si>
  <si>
    <t>=NF(E591,"Remaining Quantity")</t>
  </si>
  <si>
    <t>=NF(E599,"Item No.")</t>
  </si>
  <si>
    <t>=NF(E600,"Item No.")</t>
  </si>
  <si>
    <t>=NF(E601,"Item No.")</t>
  </si>
  <si>
    <t>=NF(E602,"Item No.")</t>
  </si>
  <si>
    <t>=NF(E603,"Item No.")</t>
  </si>
  <si>
    <t>=NF(E604,"Item No.")</t>
  </si>
  <si>
    <t>=NF(E599,"Description")</t>
  </si>
  <si>
    <t>=NF(E600,"Description")</t>
  </si>
  <si>
    <t>=NF(E601,"Description")</t>
  </si>
  <si>
    <t>=NF(E602,"Description")</t>
  </si>
  <si>
    <t>=NF(E603,"Description")</t>
  </si>
  <si>
    <t>=NF(E604,"Description")</t>
  </si>
  <si>
    <t>=NF(E599,"Quantity")</t>
  </si>
  <si>
    <t>=NF(E600,"Quantity")</t>
  </si>
  <si>
    <t>=NF(E601,"Quantity")</t>
  </si>
  <si>
    <t>=NF(E602,"Quantity")</t>
  </si>
  <si>
    <t>=NF(E603,"Quantity")</t>
  </si>
  <si>
    <t>=NF(E604,"Quantity")</t>
  </si>
  <si>
    <t>=NF(E599,"Unit of Measure Code")</t>
  </si>
  <si>
    <t>=NF(E600,"Unit of Measure Code")</t>
  </si>
  <si>
    <t>=NF(E601,"Unit of Measure Code")</t>
  </si>
  <si>
    <t>=NF(E602,"Unit of Measure Code")</t>
  </si>
  <si>
    <t>=NF(E603,"Unit of Measure Code")</t>
  </si>
  <si>
    <t>=NF(E604,"Unit of Measure Code")</t>
  </si>
  <si>
    <t>=NF(E599,"Remaining Quantity")</t>
  </si>
  <si>
    <t>=NF(E600,"Remaining Quantity")</t>
  </si>
  <si>
    <t>=NF(E601,"Remaining Quantity")</t>
  </si>
  <si>
    <t>=NF(E602,"Remaining Quantity")</t>
  </si>
  <si>
    <t>=NF(E603,"Remaining Quantity")</t>
  </si>
  <si>
    <t>=NF(E604,"Remaining Quantity")</t>
  </si>
  <si>
    <t>=NF(E594,"Item No.")</t>
  </si>
  <si>
    <t>=NF(E595,"Item No.")</t>
  </si>
  <si>
    <t>=NF(E596,"Item No.")</t>
  </si>
  <si>
    <t>=NF(E594,"Description")</t>
  </si>
  <si>
    <t>=NF(E595,"Description")</t>
  </si>
  <si>
    <t>=NF(E596,"Description")</t>
  </si>
  <si>
    <t>=NF(E594,"Quantity")</t>
  </si>
  <si>
    <t>=NF(E595,"Quantity")</t>
  </si>
  <si>
    <t>=NF(E596,"Quantity")</t>
  </si>
  <si>
    <t>=NF(E594,"Unit of Measure Code")</t>
  </si>
  <si>
    <t>=NF(E595,"Unit of Measure Code")</t>
  </si>
  <si>
    <t>=NF(E596,"Unit of Measure Code")</t>
  </si>
  <si>
    <t>=NF(E594,"Remaining Quantity")</t>
  </si>
  <si>
    <t>=NF(E595,"Remaining Quantity")</t>
  </si>
  <si>
    <t>=NF(E596,"Remaining Quantity")</t>
  </si>
  <si>
    <t>=NF(E567,"Item No.")</t>
  </si>
  <si>
    <t>=NF(E568,"Item No.")</t>
  </si>
  <si>
    <t>=NF(E569,"Item No.")</t>
  </si>
  <si>
    <t>=NF(E567,"Description")</t>
  </si>
  <si>
    <t>=NF(E568,"Description")</t>
  </si>
  <si>
    <t>=NF(E569,"Description")</t>
  </si>
  <si>
    <t>=NF(E567,"Quantity")</t>
  </si>
  <si>
    <t>=NF(E568,"Quantity")</t>
  </si>
  <si>
    <t>=NF(E569,"Quantity")</t>
  </si>
  <si>
    <t>=NF(E567,"Unit of Measure Code")</t>
  </si>
  <si>
    <t>=NF(E568,"Unit of Measure Code")</t>
  </si>
  <si>
    <t>=NF(E569,"Unit of Measure Code")</t>
  </si>
  <si>
    <t>=NF(E567,"Remaining Quantity")</t>
  </si>
  <si>
    <t>=NF(E568,"Remaining Quantity")</t>
  </si>
  <si>
    <t>=NF(E569,"Remaining Quantity")</t>
  </si>
  <si>
    <t>=NF(E580,"Item No.")</t>
  </si>
  <si>
    <t>=NF(E581,"Item No.")</t>
  </si>
  <si>
    <t>=NF(E582,"Item No.")</t>
  </si>
  <si>
    <t>=NF(E583,"Item No.")</t>
  </si>
  <si>
    <t>=NF(E584,"Item No.")</t>
  </si>
  <si>
    <t>=NF(E585,"Item No.")</t>
  </si>
  <si>
    <t>=NF(E580,"Description")</t>
  </si>
  <si>
    <t>=NF(E581,"Description")</t>
  </si>
  <si>
    <t>=NF(E582,"Description")</t>
  </si>
  <si>
    <t>=NF(E583,"Description")</t>
  </si>
  <si>
    <t>=NF(E584,"Description")</t>
  </si>
  <si>
    <t>=NF(E585,"Description")</t>
  </si>
  <si>
    <t>=NF(E580,"Quantity")</t>
  </si>
  <si>
    <t>=NF(E581,"Quantity")</t>
  </si>
  <si>
    <t>=NF(E582,"Quantity")</t>
  </si>
  <si>
    <t>=NF(E583,"Quantity")</t>
  </si>
  <si>
    <t>=NF(E584,"Quantity")</t>
  </si>
  <si>
    <t>=NF(E585,"Quantity")</t>
  </si>
  <si>
    <t>=NF(E580,"Unit of Measure Code")</t>
  </si>
  <si>
    <t>=NF(E581,"Unit of Measure Code")</t>
  </si>
  <si>
    <t>=NF(E582,"Unit of Measure Code")</t>
  </si>
  <si>
    <t>=NF(E583,"Unit of Measure Code")</t>
  </si>
  <si>
    <t>=NF(E584,"Unit of Measure Code")</t>
  </si>
  <si>
    <t>=NF(E585,"Unit of Measure Code")</t>
  </si>
  <si>
    <t>=NF(E580,"Remaining Quantity")</t>
  </si>
  <si>
    <t>=NF(E581,"Remaining Quantity")</t>
  </si>
  <si>
    <t>=NF(E582,"Remaining Quantity")</t>
  </si>
  <si>
    <t>=NF(E583,"Remaining Quantity")</t>
  </si>
  <si>
    <t>=NF(E584,"Remaining Quantity")</t>
  </si>
  <si>
    <t>=NF(E585,"Remaining Quantity")</t>
  </si>
  <si>
    <t>=NF(E572,"Item No.")</t>
  </si>
  <si>
    <t>=NF(E573,"Item No.")</t>
  </si>
  <si>
    <t>=NF(E574,"Item No.")</t>
  </si>
  <si>
    <t>=NF(E575,"Item No.")</t>
  </si>
  <si>
    <t>=NF(E576,"Item No.")</t>
  </si>
  <si>
    <t>=NF(E577,"Item No.")</t>
  </si>
  <si>
    <t>=NF(E572,"Description")</t>
  </si>
  <si>
    <t>=NF(E573,"Description")</t>
  </si>
  <si>
    <t>=NF(E574,"Description")</t>
  </si>
  <si>
    <t>=NF(E575,"Description")</t>
  </si>
  <si>
    <t>=NF(E576,"Description")</t>
  </si>
  <si>
    <t>=NF(E577,"Description")</t>
  </si>
  <si>
    <t>=NF(E572,"Quantity")</t>
  </si>
  <si>
    <t>=NF(E573,"Quantity")</t>
  </si>
  <si>
    <t>=NF(E574,"Quantity")</t>
  </si>
  <si>
    <t>=NF(E575,"Quantity")</t>
  </si>
  <si>
    <t>=NF(E576,"Quantity")</t>
  </si>
  <si>
    <t>=NF(E577,"Quantity")</t>
  </si>
  <si>
    <t>=NF(E572,"Unit of Measure Code")</t>
  </si>
  <si>
    <t>=NF(E573,"Unit of Measure Code")</t>
  </si>
  <si>
    <t>=NF(E574,"Unit of Measure Code")</t>
  </si>
  <si>
    <t>=NF(E575,"Unit of Measure Code")</t>
  </si>
  <si>
    <t>=NF(E576,"Unit of Measure Code")</t>
  </si>
  <si>
    <t>=NF(E577,"Unit of Measure Code")</t>
  </si>
  <si>
    <t>=NF(E572,"Remaining Quantity")</t>
  </si>
  <si>
    <t>=NF(E573,"Remaining Quantity")</t>
  </si>
  <si>
    <t>=NF(E574,"Remaining Quantity")</t>
  </si>
  <si>
    <t>=NF(E575,"Remaining Quantity")</t>
  </si>
  <si>
    <t>=NF(E576,"Remaining Quantity")</t>
  </si>
  <si>
    <t>=NF(E577,"Remaining Quantity")</t>
  </si>
  <si>
    <t>=NF(E550,"Item No.")</t>
  </si>
  <si>
    <t>=NF(E551,"Item No.")</t>
  </si>
  <si>
    <t>=NF(E552,"Item No.")</t>
  </si>
  <si>
    <t>=NF(E553,"Item No.")</t>
  </si>
  <si>
    <t>=NF(E554,"Item No.")</t>
  </si>
  <si>
    <t>=NF(E555,"Item No.")</t>
  </si>
  <si>
    <t>=NF(E550,"Description")</t>
  </si>
  <si>
    <t>=NF(E551,"Description")</t>
  </si>
  <si>
    <t>=NF(E552,"Description")</t>
  </si>
  <si>
    <t>=NF(E553,"Description")</t>
  </si>
  <si>
    <t>=NF(E554,"Description")</t>
  </si>
  <si>
    <t>=NF(E555,"Description")</t>
  </si>
  <si>
    <t>=NF(E550,"Quantity")</t>
  </si>
  <si>
    <t>=NF(E551,"Quantity")</t>
  </si>
  <si>
    <t>=NF(E552,"Quantity")</t>
  </si>
  <si>
    <t>=NF(E553,"Quantity")</t>
  </si>
  <si>
    <t>=NF(E554,"Quantity")</t>
  </si>
  <si>
    <t>=NF(E555,"Quantity")</t>
  </si>
  <si>
    <t>=NF(E550,"Unit of Measure Code")</t>
  </si>
  <si>
    <t>=NF(E551,"Unit of Measure Code")</t>
  </si>
  <si>
    <t>=NF(E552,"Unit of Measure Code")</t>
  </si>
  <si>
    <t>=NF(E553,"Unit of Measure Code")</t>
  </si>
  <si>
    <t>=NF(E554,"Unit of Measure Code")</t>
  </si>
  <si>
    <t>=NF(E555,"Unit of Measure Code")</t>
  </si>
  <si>
    <t>=NF(E550,"Remaining Quantity")</t>
  </si>
  <si>
    <t>=NF(E551,"Remaining Quantity")</t>
  </si>
  <si>
    <t>=NF(E552,"Remaining Quantity")</t>
  </si>
  <si>
    <t>=NF(E553,"Remaining Quantity")</t>
  </si>
  <si>
    <t>=NF(E554,"Remaining Quantity")</t>
  </si>
  <si>
    <t>=NF(E555,"Remaining Quantity")</t>
  </si>
  <si>
    <t>=NF(E558,"Item No.")</t>
  </si>
  <si>
    <t>=NF(E559,"Item No.")</t>
  </si>
  <si>
    <t>=NF(E560,"Item No.")</t>
  </si>
  <si>
    <t>=NF(E561,"Item No.")</t>
  </si>
  <si>
    <t>=NF(E562,"Item No.")</t>
  </si>
  <si>
    <t>=NF(E563,"Item No.")</t>
  </si>
  <si>
    <t>=NF(E558,"Description")</t>
  </si>
  <si>
    <t>=NF(E559,"Description")</t>
  </si>
  <si>
    <t>=NF(E560,"Description")</t>
  </si>
  <si>
    <t>=NF(E561,"Description")</t>
  </si>
  <si>
    <t>=NF(E562,"Description")</t>
  </si>
  <si>
    <t>=NF(E563,"Description")</t>
  </si>
  <si>
    <t>=NF(E558,"Quantity")</t>
  </si>
  <si>
    <t>=NF(E559,"Quantity")</t>
  </si>
  <si>
    <t>=NF(E560,"Quantity")</t>
  </si>
  <si>
    <t>=NF(E561,"Quantity")</t>
  </si>
  <si>
    <t>=NF(E562,"Quantity")</t>
  </si>
  <si>
    <t>=NF(E563,"Quantity")</t>
  </si>
  <si>
    <t>=NF(E558,"Unit of Measure Code")</t>
  </si>
  <si>
    <t>=NF(E559,"Unit of Measure Code")</t>
  </si>
  <si>
    <t>=NF(E560,"Unit of Measure Code")</t>
  </si>
  <si>
    <t>=NF(E561,"Unit of Measure Code")</t>
  </si>
  <si>
    <t>=NF(E562,"Unit of Measure Code")</t>
  </si>
  <si>
    <t>=NF(E563,"Unit of Measure Code")</t>
  </si>
  <si>
    <t>=NF(E558,"Remaining Quantity")</t>
  </si>
  <si>
    <t>=NF(E559,"Remaining Quantity")</t>
  </si>
  <si>
    <t>=NF(E560,"Remaining Quantity")</t>
  </si>
  <si>
    <t>=NF(E561,"Remaining Quantity")</t>
  </si>
  <si>
    <t>=NF(E562,"Remaining Quantity")</t>
  </si>
  <si>
    <t>=NF(E563,"Remaining Quantity")</t>
  </si>
  <si>
    <t>=NF(E534,"Item No.")</t>
  </si>
  <si>
    <t>=NF(E535,"Item No.")</t>
  </si>
  <si>
    <t>=NF(E536,"Item No.")</t>
  </si>
  <si>
    <t>=NF(E537,"Item No.")</t>
  </si>
  <si>
    <t>=NF(E538,"Item No.")</t>
  </si>
  <si>
    <t>=NF(E539,"Item No.")</t>
  </si>
  <si>
    <t>=NF(E534,"Description")</t>
  </si>
  <si>
    <t>=NF(E535,"Description")</t>
  </si>
  <si>
    <t>=NF(E536,"Description")</t>
  </si>
  <si>
    <t>=NF(E537,"Description")</t>
  </si>
  <si>
    <t>=NF(E538,"Description")</t>
  </si>
  <si>
    <t>=NF(E539,"Description")</t>
  </si>
  <si>
    <t>=NF(E534,"Quantity")</t>
  </si>
  <si>
    <t>=NF(E535,"Quantity")</t>
  </si>
  <si>
    <t>=NF(E536,"Quantity")</t>
  </si>
  <si>
    <t>=NF(E537,"Quantity")</t>
  </si>
  <si>
    <t>=NF(E538,"Quantity")</t>
  </si>
  <si>
    <t>=NF(E539,"Quantity")</t>
  </si>
  <si>
    <t>=NF(E534,"Unit of Measure Code")</t>
  </si>
  <si>
    <t>=NF(E535,"Unit of Measure Code")</t>
  </si>
  <si>
    <t>=NF(E536,"Unit of Measure Code")</t>
  </si>
  <si>
    <t>=NF(E537,"Unit of Measure Code")</t>
  </si>
  <si>
    <t>=NF(E538,"Unit of Measure Code")</t>
  </si>
  <si>
    <t>=NF(E539,"Unit of Measure Code")</t>
  </si>
  <si>
    <t>=NF(E534,"Remaining Quantity")</t>
  </si>
  <si>
    <t>=NF(E535,"Remaining Quantity")</t>
  </si>
  <si>
    <t>=NF(E536,"Remaining Quantity")</t>
  </si>
  <si>
    <t>=NF(E537,"Remaining Quantity")</t>
  </si>
  <si>
    <t>=NF(E538,"Remaining Quantity")</t>
  </si>
  <si>
    <t>=NF(E539,"Remaining Quantity")</t>
  </si>
  <si>
    <t>=NF(E542,"Item No.")</t>
  </si>
  <si>
    <t>=NF(E543,"Item No.")</t>
  </si>
  <si>
    <t>=NF(E544,"Item No.")</t>
  </si>
  <si>
    <t>=NF(E545,"Item No.")</t>
  </si>
  <si>
    <t>=NF(E546,"Item No.")</t>
  </si>
  <si>
    <t>=NF(E542,"Description")</t>
  </si>
  <si>
    <t>=NF(E543,"Description")</t>
  </si>
  <si>
    <t>=NF(E544,"Description")</t>
  </si>
  <si>
    <t>=NF(E545,"Description")</t>
  </si>
  <si>
    <t>=NF(E546,"Description")</t>
  </si>
  <si>
    <t>=NF(E542,"Quantity")</t>
  </si>
  <si>
    <t>=NF(E543,"Quantity")</t>
  </si>
  <si>
    <t>=NF(E544,"Quantity")</t>
  </si>
  <si>
    <t>=NF(E545,"Quantity")</t>
  </si>
  <si>
    <t>=NF(E546,"Quantity")</t>
  </si>
  <si>
    <t>=NF(E542,"Unit of Measure Code")</t>
  </si>
  <si>
    <t>=NF(E543,"Unit of Measure Code")</t>
  </si>
  <si>
    <t>=NF(E544,"Unit of Measure Code")</t>
  </si>
  <si>
    <t>=NF(E545,"Unit of Measure Code")</t>
  </si>
  <si>
    <t>=NF(E546,"Unit of Measure Code")</t>
  </si>
  <si>
    <t>=NF(E542,"Remaining Quantity")</t>
  </si>
  <si>
    <t>=NF(E543,"Remaining Quantity")</t>
  </si>
  <si>
    <t>=NF(E544,"Remaining Quantity")</t>
  </si>
  <si>
    <t>=NF(E545,"Remaining Quantity")</t>
  </si>
  <si>
    <t>=NF(E546,"Remaining Quantity")</t>
  </si>
  <si>
    <t>=NF(E503,"Item No.")</t>
  </si>
  <si>
    <t>=NF(E504,"Item No.")</t>
  </si>
  <si>
    <t>=NF(E505,"Item No.")</t>
  </si>
  <si>
    <t>=NF(E506,"Item No.")</t>
  </si>
  <si>
    <t>=NF(E507,"Item No.")</t>
  </si>
  <si>
    <t>=NF(E503,"Description")</t>
  </si>
  <si>
    <t>=NF(E504,"Description")</t>
  </si>
  <si>
    <t>=NF(E505,"Description")</t>
  </si>
  <si>
    <t>=NF(E506,"Description")</t>
  </si>
  <si>
    <t>=NF(E507,"Description")</t>
  </si>
  <si>
    <t>=NF(E503,"Quantity")</t>
  </si>
  <si>
    <t>=NF(E504,"Quantity")</t>
  </si>
  <si>
    <t>=NF(E505,"Quantity")</t>
  </si>
  <si>
    <t>=NF(E506,"Quantity")</t>
  </si>
  <si>
    <t>=NF(E507,"Quantity")</t>
  </si>
  <si>
    <t>=NF(E503,"Unit of Measure Code")</t>
  </si>
  <si>
    <t>=NF(E504,"Unit of Measure Code")</t>
  </si>
  <si>
    <t>=NF(E505,"Unit of Measure Code")</t>
  </si>
  <si>
    <t>=NF(E506,"Unit of Measure Code")</t>
  </si>
  <si>
    <t>=NF(E507,"Unit of Measure Code")</t>
  </si>
  <si>
    <t>=NF(E503,"Remaining Quantity")</t>
  </si>
  <si>
    <t>=NF(E504,"Remaining Quantity")</t>
  </si>
  <si>
    <t>=NF(E505,"Remaining Quantity")</t>
  </si>
  <si>
    <t>=NF(E506,"Remaining Quantity")</t>
  </si>
  <si>
    <t>=NF(E507,"Remaining Quantity")</t>
  </si>
  <si>
    <t>=NF(E525,"Item No.")</t>
  </si>
  <si>
    <t>=NF(E526,"Item No.")</t>
  </si>
  <si>
    <t>=NF(E527,"Item No.")</t>
  </si>
  <si>
    <t>=NF(E528,"Item No.")</t>
  </si>
  <si>
    <t>=NF(E529,"Item No.")</t>
  </si>
  <si>
    <t>=NF(E530,"Item No.")</t>
  </si>
  <si>
    <t>=NF(E525,"Description")</t>
  </si>
  <si>
    <t>=NF(E526,"Description")</t>
  </si>
  <si>
    <t>=NF(E527,"Description")</t>
  </si>
  <si>
    <t>=NF(E528,"Description")</t>
  </si>
  <si>
    <t>=NF(E529,"Description")</t>
  </si>
  <si>
    <t>=NF(E530,"Description")</t>
  </si>
  <si>
    <t>=NF(E525,"Quantity")</t>
  </si>
  <si>
    <t>=NF(E526,"Quantity")</t>
  </si>
  <si>
    <t>=NF(E527,"Quantity")</t>
  </si>
  <si>
    <t>=NF(E528,"Quantity")</t>
  </si>
  <si>
    <t>=NF(E529,"Quantity")</t>
  </si>
  <si>
    <t>=NF(E530,"Quantity")</t>
  </si>
  <si>
    <t>=NF(E525,"Unit of Measure Code")</t>
  </si>
  <si>
    <t>=NF(E526,"Unit of Measure Code")</t>
  </si>
  <si>
    <t>=NF(E527,"Unit of Measure Code")</t>
  </si>
  <si>
    <t>=NF(E528,"Unit of Measure Code")</t>
  </si>
  <si>
    <t>=NF(E529,"Unit of Measure Code")</t>
  </si>
  <si>
    <t>=NF(E530,"Unit of Measure Code")</t>
  </si>
  <si>
    <t>=NF(E525,"Remaining Quantity")</t>
  </si>
  <si>
    <t>=NF(E526,"Remaining Quantity")</t>
  </si>
  <si>
    <t>=NF(E527,"Remaining Quantity")</t>
  </si>
  <si>
    <t>=NF(E528,"Remaining Quantity")</t>
  </si>
  <si>
    <t>=NF(E529,"Remaining Quantity")</t>
  </si>
  <si>
    <t>=NF(E530,"Remaining Quantity")</t>
  </si>
  <si>
    <t>=NF(E518,"Item No.")</t>
  </si>
  <si>
    <t>=NF(E519,"Item No.")</t>
  </si>
  <si>
    <t>=NF(E520,"Item No.")</t>
  </si>
  <si>
    <t>=NF(E521,"Item No.")</t>
  </si>
  <si>
    <t>=NF(E522,"Item No.")</t>
  </si>
  <si>
    <t>=NF(E518,"Description")</t>
  </si>
  <si>
    <t>=NF(E519,"Description")</t>
  </si>
  <si>
    <t>=NF(E520,"Description")</t>
  </si>
  <si>
    <t>=NF(E521,"Description")</t>
  </si>
  <si>
    <t>=NF(E522,"Description")</t>
  </si>
  <si>
    <t>=NF(E518,"Quantity")</t>
  </si>
  <si>
    <t>=NF(E519,"Quantity")</t>
  </si>
  <si>
    <t>=NF(E520,"Quantity")</t>
  </si>
  <si>
    <t>=NF(E521,"Quantity")</t>
  </si>
  <si>
    <t>=NF(E522,"Quantity")</t>
  </si>
  <si>
    <t>=NF(E518,"Unit of Measure Code")</t>
  </si>
  <si>
    <t>=NF(E519,"Unit of Measure Code")</t>
  </si>
  <si>
    <t>=NF(E520,"Unit of Measure Code")</t>
  </si>
  <si>
    <t>=NF(E521,"Unit of Measure Code")</t>
  </si>
  <si>
    <t>=NF(E522,"Unit of Measure Code")</t>
  </si>
  <si>
    <t>=NF(E518,"Remaining Quantity")</t>
  </si>
  <si>
    <t>=NF(E519,"Remaining Quantity")</t>
  </si>
  <si>
    <t>=NF(E520,"Remaining Quantity")</t>
  </si>
  <si>
    <t>=NF(E521,"Remaining Quantity")</t>
  </si>
  <si>
    <t>=NF(E522,"Remaining Quantity")</t>
  </si>
  <si>
    <t>=NF(E510,"Item No.")</t>
  </si>
  <si>
    <t>=NF(E511,"Item No.")</t>
  </si>
  <si>
    <t>=NF(E512,"Item No.")</t>
  </si>
  <si>
    <t>=NF(E513,"Item No.")</t>
  </si>
  <si>
    <t>=NF(E514,"Item No.")</t>
  </si>
  <si>
    <t>=NF(E515,"Item No.")</t>
  </si>
  <si>
    <t>=NF(E510,"Description")</t>
  </si>
  <si>
    <t>=NF(E511,"Description")</t>
  </si>
  <si>
    <t>=NF(E512,"Description")</t>
  </si>
  <si>
    <t>=NF(E513,"Description")</t>
  </si>
  <si>
    <t>=NF(E514,"Description")</t>
  </si>
  <si>
    <t>=NF(E515,"Description")</t>
  </si>
  <si>
    <t>=NF(E510,"Quantity")</t>
  </si>
  <si>
    <t>=NF(E511,"Quantity")</t>
  </si>
  <si>
    <t>=NF(E512,"Quantity")</t>
  </si>
  <si>
    <t>=NF(E513,"Quantity")</t>
  </si>
  <si>
    <t>=NF(E514,"Quantity")</t>
  </si>
  <si>
    <t>=NF(E515,"Quantity")</t>
  </si>
  <si>
    <t>=NF(E510,"Unit of Measure Code")</t>
  </si>
  <si>
    <t>=NF(E511,"Unit of Measure Code")</t>
  </si>
  <si>
    <t>=NF(E512,"Unit of Measure Code")</t>
  </si>
  <si>
    <t>=NF(E513,"Unit of Measure Code")</t>
  </si>
  <si>
    <t>=NF(E514,"Unit of Measure Code")</t>
  </si>
  <si>
    <t>=NF(E515,"Unit of Measure Code")</t>
  </si>
  <si>
    <t>=NF(E510,"Remaining Quantity")</t>
  </si>
  <si>
    <t>=NF(E511,"Remaining Quantity")</t>
  </si>
  <si>
    <t>=NF(E512,"Remaining Quantity")</t>
  </si>
  <si>
    <t>=NF(E513,"Remaining Quantity")</t>
  </si>
  <si>
    <t>=NF(E514,"Remaining Quantity")</t>
  </si>
  <si>
    <t>=NF(E515,"Remaining Quantity")</t>
  </si>
  <si>
    <t>=NF(E483,"Item No.")</t>
  </si>
  <si>
    <t>=NF(E484,"Item No.")</t>
  </si>
  <si>
    <t>=NF(E485,"Item No.")</t>
  </si>
  <si>
    <t>=NF(E486,"Item No.")</t>
  </si>
  <si>
    <t>=NF(E487,"Item No.")</t>
  </si>
  <si>
    <t>=NF(E483,"Description")</t>
  </si>
  <si>
    <t>=NF(E484,"Description")</t>
  </si>
  <si>
    <t>=NF(E485,"Description")</t>
  </si>
  <si>
    <t>=NF(E486,"Description")</t>
  </si>
  <si>
    <t>=NF(E487,"Description")</t>
  </si>
  <si>
    <t>=NF(E483,"Quantity")</t>
  </si>
  <si>
    <t>=NF(E484,"Quantity")</t>
  </si>
  <si>
    <t>=NF(E485,"Quantity")</t>
  </si>
  <si>
    <t>=NF(E486,"Quantity")</t>
  </si>
  <si>
    <t>=NF(E487,"Quantity")</t>
  </si>
  <si>
    <t>=NF(E483,"Unit of Measure Code")</t>
  </si>
  <si>
    <t>=NF(E484,"Unit of Measure Code")</t>
  </si>
  <si>
    <t>=NF(E485,"Unit of Measure Code")</t>
  </si>
  <si>
    <t>=NF(E486,"Unit of Measure Code")</t>
  </si>
  <si>
    <t>=NF(E487,"Unit of Measure Code")</t>
  </si>
  <si>
    <t>=NF(E483,"Remaining Quantity")</t>
  </si>
  <si>
    <t>=NF(E484,"Remaining Quantity")</t>
  </si>
  <si>
    <t>=NF(E485,"Remaining Quantity")</t>
  </si>
  <si>
    <t>=NF(E486,"Remaining Quantity")</t>
  </si>
  <si>
    <t>=NF(E487,"Remaining Quantity")</t>
  </si>
  <si>
    <t>=NF(E495,"Item No.")</t>
  </si>
  <si>
    <t>=NF(E496,"Item No.")</t>
  </si>
  <si>
    <t>=NF(E497,"Item No.")</t>
  </si>
  <si>
    <t>=NF(E498,"Item No.")</t>
  </si>
  <si>
    <t>=NF(E499,"Item No.")</t>
  </si>
  <si>
    <t>=NF(E495,"Description")</t>
  </si>
  <si>
    <t>=NF(E496,"Description")</t>
  </si>
  <si>
    <t>=NF(E497,"Description")</t>
  </si>
  <si>
    <t>=NF(E498,"Description")</t>
  </si>
  <si>
    <t>=NF(E499,"Description")</t>
  </si>
  <si>
    <t>=NF(E495,"Quantity")</t>
  </si>
  <si>
    <t>=NF(E496,"Quantity")</t>
  </si>
  <si>
    <t>=NF(E497,"Quantity")</t>
  </si>
  <si>
    <t>=NF(E498,"Quantity")</t>
  </si>
  <si>
    <t>=NF(E499,"Quantity")</t>
  </si>
  <si>
    <t>=NF(E495,"Unit of Measure Code")</t>
  </si>
  <si>
    <t>=NF(E496,"Unit of Measure Code")</t>
  </si>
  <si>
    <t>=NF(E497,"Unit of Measure Code")</t>
  </si>
  <si>
    <t>=NF(E498,"Unit of Measure Code")</t>
  </si>
  <si>
    <t>=NF(E499,"Unit of Measure Code")</t>
  </si>
  <si>
    <t>=NF(E495,"Remaining Quantity")</t>
  </si>
  <si>
    <t>=NF(E496,"Remaining Quantity")</t>
  </si>
  <si>
    <t>=NF(E497,"Remaining Quantity")</t>
  </si>
  <si>
    <t>=NF(E498,"Remaining Quantity")</t>
  </si>
  <si>
    <t>=NF(E499,"Remaining Quantity")</t>
  </si>
  <si>
    <t>=NF(E490,"Item No.")</t>
  </si>
  <si>
    <t>=NF(E491,"Item No.")</t>
  </si>
  <si>
    <t>=NF(E492,"Item No.")</t>
  </si>
  <si>
    <t>=NF(E490,"Description")</t>
  </si>
  <si>
    <t>=NF(E491,"Description")</t>
  </si>
  <si>
    <t>=NF(E492,"Description")</t>
  </si>
  <si>
    <t>=NF(E490,"Quantity")</t>
  </si>
  <si>
    <t>=NF(E491,"Quantity")</t>
  </si>
  <si>
    <t>=NF(E492,"Quantity")</t>
  </si>
  <si>
    <t>=NF(E490,"Unit of Measure Code")</t>
  </si>
  <si>
    <t>=NF(E491,"Unit of Measure Code")</t>
  </si>
  <si>
    <t>=NF(E492,"Unit of Measure Code")</t>
  </si>
  <si>
    <t>=NF(E490,"Remaining Quantity")</t>
  </si>
  <si>
    <t>=NF(E491,"Remaining Quantity")</t>
  </si>
  <si>
    <t>=NF(E492,"Remaining Quantity")</t>
  </si>
  <si>
    <t>=NF(E451,"Item No.")</t>
  </si>
  <si>
    <t>=NF(E452,"Item No.")</t>
  </si>
  <si>
    <t>=NF(E453,"Item No.")</t>
  </si>
  <si>
    <t>=NF(E454,"Item No.")</t>
  </si>
  <si>
    <t>=NF(E455,"Item No.")</t>
  </si>
  <si>
    <t>=NF(E456,"Item No.")</t>
  </si>
  <si>
    <t>=NF(E451,"Description")</t>
  </si>
  <si>
    <t>=NF(E452,"Description")</t>
  </si>
  <si>
    <t>=NF(E453,"Description")</t>
  </si>
  <si>
    <t>=NF(E454,"Description")</t>
  </si>
  <si>
    <t>=NF(E455,"Description")</t>
  </si>
  <si>
    <t>=NF(E456,"Description")</t>
  </si>
  <si>
    <t>=NF(E451,"Quantity")</t>
  </si>
  <si>
    <t>=NF(E452,"Quantity")</t>
  </si>
  <si>
    <t>=NF(E453,"Quantity")</t>
  </si>
  <si>
    <t>=NF(E454,"Quantity")</t>
  </si>
  <si>
    <t>=NF(E455,"Quantity")</t>
  </si>
  <si>
    <t>=NF(E456,"Quantity")</t>
  </si>
  <si>
    <t>=NF(E451,"Unit of Measure Code")</t>
  </si>
  <si>
    <t>=NF(E452,"Unit of Measure Code")</t>
  </si>
  <si>
    <t>=NF(E453,"Unit of Measure Code")</t>
  </si>
  <si>
    <t>=NF(E454,"Unit of Measure Code")</t>
  </si>
  <si>
    <t>=NF(E455,"Unit of Measure Code")</t>
  </si>
  <si>
    <t>=NF(E456,"Unit of Measure Code")</t>
  </si>
  <si>
    <t>=NF(E451,"Remaining Quantity")</t>
  </si>
  <si>
    <t>=NF(E452,"Remaining Quantity")</t>
  </si>
  <si>
    <t>=NF(E453,"Remaining Quantity")</t>
  </si>
  <si>
    <t>=NF(E454,"Remaining Quantity")</t>
  </si>
  <si>
    <t>=NF(E455,"Remaining Quantity")</t>
  </si>
  <si>
    <t>=NF(E456,"Remaining Quantity")</t>
  </si>
  <si>
    <t>=NF(E474,"Item No.")</t>
  </si>
  <si>
    <t>=NF(E475,"Item No.")</t>
  </si>
  <si>
    <t>=NF(E476,"Item No.")</t>
  </si>
  <si>
    <t>=NF(E477,"Item No.")</t>
  </si>
  <si>
    <t>=NF(E478,"Item No.")</t>
  </si>
  <si>
    <t>=NF(E479,"Item No.")</t>
  </si>
  <si>
    <t>=NF(E474,"Description")</t>
  </si>
  <si>
    <t>=NF(E475,"Description")</t>
  </si>
  <si>
    <t>=NF(E476,"Description")</t>
  </si>
  <si>
    <t>=NF(E477,"Description")</t>
  </si>
  <si>
    <t>=NF(E478,"Description")</t>
  </si>
  <si>
    <t>=NF(E479,"Description")</t>
  </si>
  <si>
    <t>=NF(E474,"Quantity")</t>
  </si>
  <si>
    <t>=NF(E475,"Quantity")</t>
  </si>
  <si>
    <t>=NF(E476,"Quantity")</t>
  </si>
  <si>
    <t>=NF(E477,"Quantity")</t>
  </si>
  <si>
    <t>=NF(E478,"Quantity")</t>
  </si>
  <si>
    <t>=NF(E479,"Quantity")</t>
  </si>
  <si>
    <t>=NF(E474,"Unit of Measure Code")</t>
  </si>
  <si>
    <t>=NF(E475,"Unit of Measure Code")</t>
  </si>
  <si>
    <t>=NF(E476,"Unit of Measure Code")</t>
  </si>
  <si>
    <t>=NF(E477,"Unit of Measure Code")</t>
  </si>
  <si>
    <t>=NF(E478,"Unit of Measure Code")</t>
  </si>
  <si>
    <t>=NF(E479,"Unit of Measure Code")</t>
  </si>
  <si>
    <t>=NF(E474,"Remaining Quantity")</t>
  </si>
  <si>
    <t>=NF(E475,"Remaining Quantity")</t>
  </si>
  <si>
    <t>=NF(E476,"Remaining Quantity")</t>
  </si>
  <si>
    <t>=NF(E477,"Remaining Quantity")</t>
  </si>
  <si>
    <t>=NF(E478,"Remaining Quantity")</t>
  </si>
  <si>
    <t>=NF(E479,"Remaining Quantity")</t>
  </si>
  <si>
    <t>=NF(E466,"Item No.")</t>
  </si>
  <si>
    <t>=NF(E467,"Item No.")</t>
  </si>
  <si>
    <t>=NF(E468,"Item No.")</t>
  </si>
  <si>
    <t>=NF(E469,"Item No.")</t>
  </si>
  <si>
    <t>=NF(E470,"Item No.")</t>
  </si>
  <si>
    <t>=NF(E471,"Item No.")</t>
  </si>
  <si>
    <t>=NF(E466,"Description")</t>
  </si>
  <si>
    <t>=NF(E467,"Description")</t>
  </si>
  <si>
    <t>=NF(E468,"Description")</t>
  </si>
  <si>
    <t>=NF(E469,"Description")</t>
  </si>
  <si>
    <t>=NF(E470,"Description")</t>
  </si>
  <si>
    <t>=NF(E471,"Description")</t>
  </si>
  <si>
    <t>=NF(E466,"Quantity")</t>
  </si>
  <si>
    <t>=NF(E467,"Quantity")</t>
  </si>
  <si>
    <t>=NF(E468,"Quantity")</t>
  </si>
  <si>
    <t>=NF(E469,"Quantity")</t>
  </si>
  <si>
    <t>=NF(E470,"Quantity")</t>
  </si>
  <si>
    <t>=NF(E471,"Quantity")</t>
  </si>
  <si>
    <t>=NF(E466,"Unit of Measure Code")</t>
  </si>
  <si>
    <t>=NF(E467,"Unit of Measure Code")</t>
  </si>
  <si>
    <t>=NF(E468,"Unit of Measure Code")</t>
  </si>
  <si>
    <t>=NF(E469,"Unit of Measure Code")</t>
  </si>
  <si>
    <t>=NF(E470,"Unit of Measure Code")</t>
  </si>
  <si>
    <t>=NF(E471,"Unit of Measure Code")</t>
  </si>
  <si>
    <t>=NF(E466,"Remaining Quantity")</t>
  </si>
  <si>
    <t>=NF(E467,"Remaining Quantity")</t>
  </si>
  <si>
    <t>=NF(E468,"Remaining Quantity")</t>
  </si>
  <si>
    <t>=NF(E469,"Remaining Quantity")</t>
  </si>
  <si>
    <t>=NF(E470,"Remaining Quantity")</t>
  </si>
  <si>
    <t>=NF(E471,"Remaining Quantity")</t>
  </si>
  <si>
    <t>=NF(E459,"Item No.")</t>
  </si>
  <si>
    <t>=NF(E460,"Item No.")</t>
  </si>
  <si>
    <t>=NF(E461,"Item No.")</t>
  </si>
  <si>
    <t>=NF(E462,"Item No.")</t>
  </si>
  <si>
    <t>=NF(E463,"Item No.")</t>
  </si>
  <si>
    <t>=NF(E459,"Description")</t>
  </si>
  <si>
    <t>=NF(E460,"Description")</t>
  </si>
  <si>
    <t>=NF(E461,"Description")</t>
  </si>
  <si>
    <t>=NF(E462,"Description")</t>
  </si>
  <si>
    <t>=NF(E463,"Description")</t>
  </si>
  <si>
    <t>=NF(E459,"Quantity")</t>
  </si>
  <si>
    <t>=NF(E460,"Quantity")</t>
  </si>
  <si>
    <t>=NF(E461,"Quantity")</t>
  </si>
  <si>
    <t>=NF(E462,"Quantity")</t>
  </si>
  <si>
    <t>=NF(E463,"Quantity")</t>
  </si>
  <si>
    <t>=NF(E459,"Unit of Measure Code")</t>
  </si>
  <si>
    <t>=NF(E460,"Unit of Measure Code")</t>
  </si>
  <si>
    <t>=NF(E461,"Unit of Measure Code")</t>
  </si>
  <si>
    <t>=NF(E462,"Unit of Measure Code")</t>
  </si>
  <si>
    <t>=NF(E463,"Unit of Measure Code")</t>
  </si>
  <si>
    <t>=NF(E459,"Remaining Quantity")</t>
  </si>
  <si>
    <t>=NF(E460,"Remaining Quantity")</t>
  </si>
  <si>
    <t>=NF(E461,"Remaining Quantity")</t>
  </si>
  <si>
    <t>=NF(E462,"Remaining Quantity")</t>
  </si>
  <si>
    <t>=NF(E463,"Remaining Quantity")</t>
  </si>
  <si>
    <t>=NF(E437,"Item No.")</t>
  </si>
  <si>
    <t>=NF(E438,"Item No.")</t>
  </si>
  <si>
    <t>=NF(E439,"Item No.")</t>
  </si>
  <si>
    <t>=NF(E437,"Description")</t>
  </si>
  <si>
    <t>=NF(E438,"Description")</t>
  </si>
  <si>
    <t>=NF(E439,"Description")</t>
  </si>
  <si>
    <t>=NF(E437,"Quantity")</t>
  </si>
  <si>
    <t>=NF(E438,"Quantity")</t>
  </si>
  <si>
    <t>=NF(E439,"Quantity")</t>
  </si>
  <si>
    <t>=NF(E437,"Unit of Measure Code")</t>
  </si>
  <si>
    <t>=NF(E438,"Unit of Measure Code")</t>
  </si>
  <si>
    <t>=NF(E439,"Unit of Measure Code")</t>
  </si>
  <si>
    <t>=NF(E437,"Remaining Quantity")</t>
  </si>
  <si>
    <t>=NF(E438,"Remaining Quantity")</t>
  </si>
  <si>
    <t>=NF(E439,"Remaining Quantity")</t>
  </si>
  <si>
    <t>=NF(E442,"Item No.")</t>
  </si>
  <si>
    <t>=NF(E443,"Item No.")</t>
  </si>
  <si>
    <t>=NF(E444,"Item No.")</t>
  </si>
  <si>
    <t>=NF(E445,"Item No.")</t>
  </si>
  <si>
    <t>=NF(E446,"Item No.")</t>
  </si>
  <si>
    <t>=NF(E447,"Item No.")</t>
  </si>
  <si>
    <t>=NF(E442,"Description")</t>
  </si>
  <si>
    <t>=NF(E443,"Description")</t>
  </si>
  <si>
    <t>=NF(E444,"Description")</t>
  </si>
  <si>
    <t>=NF(E445,"Description")</t>
  </si>
  <si>
    <t>=NF(E446,"Description")</t>
  </si>
  <si>
    <t>=NF(E447,"Description")</t>
  </si>
  <si>
    <t>=NF(E442,"Quantity")</t>
  </si>
  <si>
    <t>=NF(E443,"Quantity")</t>
  </si>
  <si>
    <t>=NF(E444,"Quantity")</t>
  </si>
  <si>
    <t>=NF(E445,"Quantity")</t>
  </si>
  <si>
    <t>=NF(E446,"Quantity")</t>
  </si>
  <si>
    <t>=NF(E447,"Quantity")</t>
  </si>
  <si>
    <t>=NF(E442,"Unit of Measure Code")</t>
  </si>
  <si>
    <t>=NF(E443,"Unit of Measure Code")</t>
  </si>
  <si>
    <t>=NF(E444,"Unit of Measure Code")</t>
  </si>
  <si>
    <t>=NF(E445,"Unit of Measure Code")</t>
  </si>
  <si>
    <t>=NF(E446,"Unit of Measure Code")</t>
  </si>
  <si>
    <t>=NF(E447,"Unit of Measure Code")</t>
  </si>
  <si>
    <t>=NF(E442,"Remaining Quantity")</t>
  </si>
  <si>
    <t>=NF(E443,"Remaining Quantity")</t>
  </si>
  <si>
    <t>=NF(E444,"Remaining Quantity")</t>
  </si>
  <si>
    <t>=NF(E445,"Remaining Quantity")</t>
  </si>
  <si>
    <t>=NF(E446,"Remaining Quantity")</t>
  </si>
  <si>
    <t>=NF(E447,"Remaining Quantity")</t>
  </si>
  <si>
    <t>=NF(E421,"Item No.")</t>
  </si>
  <si>
    <t>=NF(E422,"Item No.")</t>
  </si>
  <si>
    <t>=NF(E423,"Item No.")</t>
  </si>
  <si>
    <t>=NF(E424,"Item No.")</t>
  </si>
  <si>
    <t>=NF(E425,"Item No.")</t>
  </si>
  <si>
    <t>=NF(E426,"Item No.")</t>
  </si>
  <si>
    <t>=NF(E421,"Description")</t>
  </si>
  <si>
    <t>=NF(E422,"Description")</t>
  </si>
  <si>
    <t>=NF(E423,"Description")</t>
  </si>
  <si>
    <t>=NF(E424,"Description")</t>
  </si>
  <si>
    <t>=NF(E425,"Description")</t>
  </si>
  <si>
    <t>=NF(E426,"Description")</t>
  </si>
  <si>
    <t>=NF(E421,"Quantity")</t>
  </si>
  <si>
    <t>=NF(E422,"Quantity")</t>
  </si>
  <si>
    <t>=NF(E423,"Quantity")</t>
  </si>
  <si>
    <t>=NF(E424,"Quantity")</t>
  </si>
  <si>
    <t>=NF(E425,"Quantity")</t>
  </si>
  <si>
    <t>=NF(E426,"Quantity")</t>
  </si>
  <si>
    <t>=NF(E421,"Unit of Measure Code")</t>
  </si>
  <si>
    <t>=NF(E422,"Unit of Measure Code")</t>
  </si>
  <si>
    <t>=NF(E423,"Unit of Measure Code")</t>
  </si>
  <si>
    <t>=NF(E424,"Unit of Measure Code")</t>
  </si>
  <si>
    <t>=NF(E425,"Unit of Measure Code")</t>
  </si>
  <si>
    <t>=NF(E426,"Unit of Measure Code")</t>
  </si>
  <si>
    <t>=NF(E421,"Remaining Quantity")</t>
  </si>
  <si>
    <t>=NF(E422,"Remaining Quantity")</t>
  </si>
  <si>
    <t>=NF(E423,"Remaining Quantity")</t>
  </si>
  <si>
    <t>=NF(E424,"Remaining Quantity")</t>
  </si>
  <si>
    <t>=NF(E425,"Remaining Quantity")</t>
  </si>
  <si>
    <t>=NF(E426,"Remaining Quantity")</t>
  </si>
  <si>
    <t>=NF(E429,"Item No.")</t>
  </si>
  <si>
    <t>=NF(E430,"Item No.")</t>
  </si>
  <si>
    <t>=NF(E431,"Item No.")</t>
  </si>
  <si>
    <t>=NF(E432,"Item No.")</t>
  </si>
  <si>
    <t>=NF(E433,"Item No.")</t>
  </si>
  <si>
    <t>=NF(E429,"Description")</t>
  </si>
  <si>
    <t>=NF(E430,"Description")</t>
  </si>
  <si>
    <t>=NF(E431,"Description")</t>
  </si>
  <si>
    <t>=NF(E432,"Description")</t>
  </si>
  <si>
    <t>=NF(E433,"Description")</t>
  </si>
  <si>
    <t>=NF(E429,"Quantity")</t>
  </si>
  <si>
    <t>=NF(E430,"Quantity")</t>
  </si>
  <si>
    <t>=NF(E431,"Quantity")</t>
  </si>
  <si>
    <t>=NF(E432,"Quantity")</t>
  </si>
  <si>
    <t>=NF(E433,"Quantity")</t>
  </si>
  <si>
    <t>=NF(E429,"Unit of Measure Code")</t>
  </si>
  <si>
    <t>=NF(E430,"Unit of Measure Code")</t>
  </si>
  <si>
    <t>=NF(E431,"Unit of Measure Code")</t>
  </si>
  <si>
    <t>=NF(E432,"Unit of Measure Code")</t>
  </si>
  <si>
    <t>=NF(E433,"Unit of Measure Code")</t>
  </si>
  <si>
    <t>=NF(E429,"Remaining Quantity")</t>
  </si>
  <si>
    <t>=NF(E430,"Remaining Quantity")</t>
  </si>
  <si>
    <t>=NF(E431,"Remaining Quantity")</t>
  </si>
  <si>
    <t>=NF(E432,"Remaining Quantity")</t>
  </si>
  <si>
    <t>=NF(E433,"Remaining Quantity")</t>
  </si>
  <si>
    <t>=NF(E396,"Item No.")</t>
  </si>
  <si>
    <t>=NF(E397,"Item No.")</t>
  </si>
  <si>
    <t>=NF(E398,"Item No.")</t>
  </si>
  <si>
    <t>=NF(E399,"Item No.")</t>
  </si>
  <si>
    <t>=NF(E400,"Item No.")</t>
  </si>
  <si>
    <t>=NF(E401,"Item No.")</t>
  </si>
  <si>
    <t>=NF(E396,"Description")</t>
  </si>
  <si>
    <t>=NF(E397,"Description")</t>
  </si>
  <si>
    <t>=NF(E398,"Description")</t>
  </si>
  <si>
    <t>=NF(E399,"Description")</t>
  </si>
  <si>
    <t>=NF(E400,"Description")</t>
  </si>
  <si>
    <t>=NF(E401,"Description")</t>
  </si>
  <si>
    <t>=NF(E396,"Quantity")</t>
  </si>
  <si>
    <t>=NF(E397,"Quantity")</t>
  </si>
  <si>
    <t>=NF(E398,"Quantity")</t>
  </si>
  <si>
    <t>=NF(E399,"Quantity")</t>
  </si>
  <si>
    <t>=NF(E400,"Quantity")</t>
  </si>
  <si>
    <t>=NF(E401,"Quantity")</t>
  </si>
  <si>
    <t>=NF(E396,"Unit of Measure Code")</t>
  </si>
  <si>
    <t>=NF(E397,"Unit of Measure Code")</t>
  </si>
  <si>
    <t>=NF(E398,"Unit of Measure Code")</t>
  </si>
  <si>
    <t>=NF(E399,"Unit of Measure Code")</t>
  </si>
  <si>
    <t>=NF(E400,"Unit of Measure Code")</t>
  </si>
  <si>
    <t>=NF(E401,"Unit of Measure Code")</t>
  </si>
  <si>
    <t>=NF(E396,"Remaining Quantity")</t>
  </si>
  <si>
    <t>=NF(E397,"Remaining Quantity")</t>
  </si>
  <si>
    <t>=NF(E398,"Remaining Quantity")</t>
  </si>
  <si>
    <t>=NF(E399,"Remaining Quantity")</t>
  </si>
  <si>
    <t>=NF(E400,"Remaining Quantity")</t>
  </si>
  <si>
    <t>=NF(E401,"Remaining Quantity")</t>
  </si>
  <si>
    <t>=NF(E412,"Item No.")</t>
  </si>
  <si>
    <t>=NF(E413,"Item No.")</t>
  </si>
  <si>
    <t>=NF(E414,"Item No.")</t>
  </si>
  <si>
    <t>=NF(E415,"Item No.")</t>
  </si>
  <si>
    <t>=NF(E416,"Item No.")</t>
  </si>
  <si>
    <t>=NF(E417,"Item No.")</t>
  </si>
  <si>
    <t>=NF(E412,"Description")</t>
  </si>
  <si>
    <t>=NF(E413,"Description")</t>
  </si>
  <si>
    <t>=NF(E414,"Description")</t>
  </si>
  <si>
    <t>=NF(E415,"Description")</t>
  </si>
  <si>
    <t>=NF(E416,"Description")</t>
  </si>
  <si>
    <t>=NF(E417,"Description")</t>
  </si>
  <si>
    <t>=NF(E412,"Quantity")</t>
  </si>
  <si>
    <t>=NF(E413,"Quantity")</t>
  </si>
  <si>
    <t>=NF(E414,"Quantity")</t>
  </si>
  <si>
    <t>=NF(E415,"Quantity")</t>
  </si>
  <si>
    <t>=NF(E416,"Quantity")</t>
  </si>
  <si>
    <t>=NF(E417,"Quantity")</t>
  </si>
  <si>
    <t>=NF(E412,"Unit of Measure Code")</t>
  </si>
  <si>
    <t>=NF(E413,"Unit of Measure Code")</t>
  </si>
  <si>
    <t>=NF(E414,"Unit of Measure Code")</t>
  </si>
  <si>
    <t>=NF(E415,"Unit of Measure Code")</t>
  </si>
  <si>
    <t>=NF(E416,"Unit of Measure Code")</t>
  </si>
  <si>
    <t>=NF(E417,"Unit of Measure Code")</t>
  </si>
  <si>
    <t>=NF(E412,"Remaining Quantity")</t>
  </si>
  <si>
    <t>=NF(E413,"Remaining Quantity")</t>
  </si>
  <si>
    <t>=NF(E414,"Remaining Quantity")</t>
  </si>
  <si>
    <t>=NF(E415,"Remaining Quantity")</t>
  </si>
  <si>
    <t>=NF(E416,"Remaining Quantity")</t>
  </si>
  <si>
    <t>=NF(E417,"Remaining Quantity")</t>
  </si>
  <si>
    <t>=NF(E404,"Item No.")</t>
  </si>
  <si>
    <t>=NF(E405,"Item No.")</t>
  </si>
  <si>
    <t>=NF(E406,"Item No.")</t>
  </si>
  <si>
    <t>=NF(E407,"Item No.")</t>
  </si>
  <si>
    <t>=NF(E408,"Item No.")</t>
  </si>
  <si>
    <t>=NF(E409,"Item No.")</t>
  </si>
  <si>
    <t>=NF(E404,"Description")</t>
  </si>
  <si>
    <t>=NF(E405,"Description")</t>
  </si>
  <si>
    <t>=NF(E406,"Description")</t>
  </si>
  <si>
    <t>=NF(E407,"Description")</t>
  </si>
  <si>
    <t>=NF(E408,"Description")</t>
  </si>
  <si>
    <t>=NF(E409,"Description")</t>
  </si>
  <si>
    <t>=NF(E404,"Quantity")</t>
  </si>
  <si>
    <t>=NF(E405,"Quantity")</t>
  </si>
  <si>
    <t>=NF(E406,"Quantity")</t>
  </si>
  <si>
    <t>=NF(E407,"Quantity")</t>
  </si>
  <si>
    <t>=NF(E408,"Quantity")</t>
  </si>
  <si>
    <t>=NF(E409,"Quantity")</t>
  </si>
  <si>
    <t>=NF(E404,"Unit of Measure Code")</t>
  </si>
  <si>
    <t>=NF(E405,"Unit of Measure Code")</t>
  </si>
  <si>
    <t>=NF(E406,"Unit of Measure Code")</t>
  </si>
  <si>
    <t>=NF(E407,"Unit of Measure Code")</t>
  </si>
  <si>
    <t>=NF(E408,"Unit of Measure Code")</t>
  </si>
  <si>
    <t>=NF(E409,"Unit of Measure Code")</t>
  </si>
  <si>
    <t>=NF(E404,"Remaining Quantity")</t>
  </si>
  <si>
    <t>=NF(E405,"Remaining Quantity")</t>
  </si>
  <si>
    <t>=NF(E406,"Remaining Quantity")</t>
  </si>
  <si>
    <t>=NF(E407,"Remaining Quantity")</t>
  </si>
  <si>
    <t>=NF(E408,"Remaining Quantity")</t>
  </si>
  <si>
    <t>=NF(E409,"Remaining Quantity")</t>
  </si>
  <si>
    <t>=NF(E387,"Item No.")</t>
  </si>
  <si>
    <t>=NF(E388,"Item No.")</t>
  </si>
  <si>
    <t>=NF(E389,"Item No.")</t>
  </si>
  <si>
    <t>=NF(E390,"Item No.")</t>
  </si>
  <si>
    <t>=NF(E391,"Item No.")</t>
  </si>
  <si>
    <t>=NF(E392,"Item No.")</t>
  </si>
  <si>
    <t>=NF(E387,"Description")</t>
  </si>
  <si>
    <t>=NF(E388,"Description")</t>
  </si>
  <si>
    <t>=NF(E389,"Description")</t>
  </si>
  <si>
    <t>=NF(E390,"Description")</t>
  </si>
  <si>
    <t>=NF(E391,"Description")</t>
  </si>
  <si>
    <t>=NF(E392,"Description")</t>
  </si>
  <si>
    <t>=NF(E387,"Quantity")</t>
  </si>
  <si>
    <t>=NF(E388,"Quantity")</t>
  </si>
  <si>
    <t>=NF(E389,"Quantity")</t>
  </si>
  <si>
    <t>=NF(E390,"Quantity")</t>
  </si>
  <si>
    <t>=NF(E391,"Quantity")</t>
  </si>
  <si>
    <t>=NF(E392,"Quantity")</t>
  </si>
  <si>
    <t>=NF(E387,"Unit of Measure Code")</t>
  </si>
  <si>
    <t>=NF(E388,"Unit of Measure Code")</t>
  </si>
  <si>
    <t>=NF(E389,"Unit of Measure Code")</t>
  </si>
  <si>
    <t>=NF(E390,"Unit of Measure Code")</t>
  </si>
  <si>
    <t>=NF(E391,"Unit of Measure Code")</t>
  </si>
  <si>
    <t>=NF(E392,"Unit of Measure Code")</t>
  </si>
  <si>
    <t>=NF(E387,"Remaining Quantity")</t>
  </si>
  <si>
    <t>=NF(E388,"Remaining Quantity")</t>
  </si>
  <si>
    <t>=NF(E389,"Remaining Quantity")</t>
  </si>
  <si>
    <t>=NF(E390,"Remaining Quantity")</t>
  </si>
  <si>
    <t>=NF(E391,"Remaining Quantity")</t>
  </si>
  <si>
    <t>=NF(E392,"Remaining Quantity")</t>
  </si>
  <si>
    <t>=NF(E374,"Item No.")</t>
  </si>
  <si>
    <t>=NF(E375,"Item No.")</t>
  </si>
  <si>
    <t>=NF(E376,"Item No.")</t>
  </si>
  <si>
    <t>=NF(E374,"Description")</t>
  </si>
  <si>
    <t>=NF(E375,"Description")</t>
  </si>
  <si>
    <t>=NF(E376,"Description")</t>
  </si>
  <si>
    <t>=NF(E374,"Quantity")</t>
  </si>
  <si>
    <t>=NF(E375,"Quantity")</t>
  </si>
  <si>
    <t>=NF(E376,"Quantity")</t>
  </si>
  <si>
    <t>=NF(E374,"Unit of Measure Code")</t>
  </si>
  <si>
    <t>=NF(E375,"Unit of Measure Code")</t>
  </si>
  <si>
    <t>=NF(E376,"Unit of Measure Code")</t>
  </si>
  <si>
    <t>=NF(E374,"Remaining Quantity")</t>
  </si>
  <si>
    <t>=NF(E375,"Remaining Quantity")</t>
  </si>
  <si>
    <t>=NF(E376,"Remaining Quantity")</t>
  </si>
  <si>
    <t>=NF(E379,"Item No.")</t>
  </si>
  <si>
    <t>=NF(E380,"Item No.")</t>
  </si>
  <si>
    <t>=NF(E381,"Item No.")</t>
  </si>
  <si>
    <t>=NF(E382,"Item No.")</t>
  </si>
  <si>
    <t>=NF(E383,"Item No.")</t>
  </si>
  <si>
    <t>=NF(E379,"Description")</t>
  </si>
  <si>
    <t>=NF(E380,"Description")</t>
  </si>
  <si>
    <t>=NF(E381,"Description")</t>
  </si>
  <si>
    <t>=NF(E382,"Description")</t>
  </si>
  <si>
    <t>=NF(E383,"Description")</t>
  </si>
  <si>
    <t>=NF(E379,"Quantity")</t>
  </si>
  <si>
    <t>=NF(E380,"Quantity")</t>
  </si>
  <si>
    <t>=NF(E381,"Quantity")</t>
  </si>
  <si>
    <t>=NF(E382,"Quantity")</t>
  </si>
  <si>
    <t>=NF(E383,"Quantity")</t>
  </si>
  <si>
    <t>=NF(E379,"Unit of Measure Code")</t>
  </si>
  <si>
    <t>=NF(E380,"Unit of Measure Code")</t>
  </si>
  <si>
    <t>=NF(E381,"Unit of Measure Code")</t>
  </si>
  <si>
    <t>=NF(E382,"Unit of Measure Code")</t>
  </si>
  <si>
    <t>=NF(E383,"Unit of Measure Code")</t>
  </si>
  <si>
    <t>=NF(E379,"Remaining Quantity")</t>
  </si>
  <si>
    <t>=NF(E380,"Remaining Quantity")</t>
  </si>
  <si>
    <t>=NF(E381,"Remaining Quantity")</t>
  </si>
  <si>
    <t>=NF(E382,"Remaining Quantity")</t>
  </si>
  <si>
    <t>=NF(E383,"Remaining Quantity")</t>
  </si>
  <si>
    <t>=NF(E366,"Item No.")</t>
  </si>
  <si>
    <t>=NF(E367,"Item No.")</t>
  </si>
  <si>
    <t>=NF(E368,"Item No.")</t>
  </si>
  <si>
    <t>=NF(E369,"Item No.")</t>
  </si>
  <si>
    <t>=NF(E370,"Item No.")</t>
  </si>
  <si>
    <t>=NF(E366,"Description")</t>
  </si>
  <si>
    <t>=NF(E367,"Description")</t>
  </si>
  <si>
    <t>=NF(E368,"Description")</t>
  </si>
  <si>
    <t>=NF(E369,"Description")</t>
  </si>
  <si>
    <t>=NF(E370,"Description")</t>
  </si>
  <si>
    <t>=NF(E366,"Quantity")</t>
  </si>
  <si>
    <t>=NF(E367,"Quantity")</t>
  </si>
  <si>
    <t>=NF(E368,"Quantity")</t>
  </si>
  <si>
    <t>=NF(E369,"Quantity")</t>
  </si>
  <si>
    <t>=NF(E370,"Quantity")</t>
  </si>
  <si>
    <t>=NF(E366,"Unit of Measure Code")</t>
  </si>
  <si>
    <t>=NF(E367,"Unit of Measure Code")</t>
  </si>
  <si>
    <t>=NF(E368,"Unit of Measure Code")</t>
  </si>
  <si>
    <t>=NF(E369,"Unit of Measure Code")</t>
  </si>
  <si>
    <t>=NF(E370,"Unit of Measure Code")</t>
  </si>
  <si>
    <t>=NF(E366,"Remaining Quantity")</t>
  </si>
  <si>
    <t>=NF(E367,"Remaining Quantity")</t>
  </si>
  <si>
    <t>=NF(E368,"Remaining Quantity")</t>
  </si>
  <si>
    <t>=NF(E369,"Remaining Quantity")</t>
  </si>
  <si>
    <t>=NF(E370,"Remaining Quantity")</t>
  </si>
  <si>
    <t>=NF(E355,"Item No.")</t>
  </si>
  <si>
    <t>=NF(E356,"Item No.")</t>
  </si>
  <si>
    <t>=NF(E357,"Item No.")</t>
  </si>
  <si>
    <t>=NF(E355,"Description")</t>
  </si>
  <si>
    <t>=NF(E356,"Description")</t>
  </si>
  <si>
    <t>=NF(E357,"Description")</t>
  </si>
  <si>
    <t>=NF(E355,"Quantity")</t>
  </si>
  <si>
    <t>=NF(E356,"Quantity")</t>
  </si>
  <si>
    <t>=NF(E357,"Quantity")</t>
  </si>
  <si>
    <t>=NF(E355,"Unit of Measure Code")</t>
  </si>
  <si>
    <t>=NF(E356,"Unit of Measure Code")</t>
  </si>
  <si>
    <t>=NF(E357,"Unit of Measure Code")</t>
  </si>
  <si>
    <t>=NF(E355,"Remaining Quantity")</t>
  </si>
  <si>
    <t>=NF(E356,"Remaining Quantity")</t>
  </si>
  <si>
    <t>=NF(E357,"Remaining Quantity")</t>
  </si>
  <si>
    <t>=NF(E360,"Item No.")</t>
  </si>
  <si>
    <t>=NF(E361,"Item No.")</t>
  </si>
  <si>
    <t>=NF(E362,"Item No.")</t>
  </si>
  <si>
    <t>=NF(E360,"Description")</t>
  </si>
  <si>
    <t>=NF(E361,"Description")</t>
  </si>
  <si>
    <t>=NF(E362,"Description")</t>
  </si>
  <si>
    <t>=NF(E360,"Quantity")</t>
  </si>
  <si>
    <t>=NF(E361,"Quantity")</t>
  </si>
  <si>
    <t>=NF(E362,"Quantity")</t>
  </si>
  <si>
    <t>=NF(E360,"Unit of Measure Code")</t>
  </si>
  <si>
    <t>=NF(E361,"Unit of Measure Code")</t>
  </si>
  <si>
    <t>=NF(E362,"Unit of Measure Code")</t>
  </si>
  <si>
    <t>=NF(E360,"Remaining Quantity")</t>
  </si>
  <si>
    <t>=NF(E361,"Remaining Quantity")</t>
  </si>
  <si>
    <t>=NF(E362,"Remaining Quantity")</t>
  </si>
  <si>
    <t>=NF(E339,"Item No.")</t>
  </si>
  <si>
    <t>=NF(E340,"Item No.")</t>
  </si>
  <si>
    <t>=NF(E341,"Item No.")</t>
  </si>
  <si>
    <t>=NF(E342,"Item No.")</t>
  </si>
  <si>
    <t>=NF(E343,"Item No.")</t>
  </si>
  <si>
    <t>=NF(E344,"Item No.")</t>
  </si>
  <si>
    <t>=NF(E339,"Description")</t>
  </si>
  <si>
    <t>=NF(E340,"Description")</t>
  </si>
  <si>
    <t>=NF(E341,"Description")</t>
  </si>
  <si>
    <t>=NF(E342,"Description")</t>
  </si>
  <si>
    <t>=NF(E343,"Description")</t>
  </si>
  <si>
    <t>=NF(E344,"Description")</t>
  </si>
  <si>
    <t>=NF(E339,"Quantity")</t>
  </si>
  <si>
    <t>=NF(E340,"Quantity")</t>
  </si>
  <si>
    <t>=NF(E341,"Quantity")</t>
  </si>
  <si>
    <t>=NF(E342,"Quantity")</t>
  </si>
  <si>
    <t>=NF(E343,"Quantity")</t>
  </si>
  <si>
    <t>=NF(E344,"Quantity")</t>
  </si>
  <si>
    <t>=NF(E339,"Unit of Measure Code")</t>
  </si>
  <si>
    <t>=NF(E340,"Unit of Measure Code")</t>
  </si>
  <si>
    <t>=NF(E341,"Unit of Measure Code")</t>
  </si>
  <si>
    <t>=NF(E342,"Unit of Measure Code")</t>
  </si>
  <si>
    <t>=NF(E343,"Unit of Measure Code")</t>
  </si>
  <si>
    <t>=NF(E344,"Unit of Measure Code")</t>
  </si>
  <si>
    <t>=NF(E339,"Remaining Quantity")</t>
  </si>
  <si>
    <t>=NF(E340,"Remaining Quantity")</t>
  </si>
  <si>
    <t>=NF(E341,"Remaining Quantity")</t>
  </si>
  <si>
    <t>=NF(E342,"Remaining Quantity")</t>
  </si>
  <si>
    <t>=NF(E343,"Remaining Quantity")</t>
  </si>
  <si>
    <t>=NF(E344,"Remaining Quantity")</t>
  </si>
  <si>
    <t>=NF(E347,"Item No.")</t>
  </si>
  <si>
    <t>=NF(E348,"Item No.")</t>
  </si>
  <si>
    <t>=NF(E349,"Item No.")</t>
  </si>
  <si>
    <t>=NF(E350,"Item No.")</t>
  </si>
  <si>
    <t>=NF(E351,"Item No.")</t>
  </si>
  <si>
    <t>=NF(E347,"Description")</t>
  </si>
  <si>
    <t>=NF(E348,"Description")</t>
  </si>
  <si>
    <t>=NF(E349,"Description")</t>
  </si>
  <si>
    <t>=NF(E350,"Description")</t>
  </si>
  <si>
    <t>=NF(E351,"Description")</t>
  </si>
  <si>
    <t>=NF(E347,"Quantity")</t>
  </si>
  <si>
    <t>=NF(E348,"Quantity")</t>
  </si>
  <si>
    <t>=NF(E349,"Quantity")</t>
  </si>
  <si>
    <t>=NF(E350,"Quantity")</t>
  </si>
  <si>
    <t>=NF(E351,"Quantity")</t>
  </si>
  <si>
    <t>=NF(E347,"Unit of Measure Code")</t>
  </si>
  <si>
    <t>=NF(E348,"Unit of Measure Code")</t>
  </si>
  <si>
    <t>=NF(E349,"Unit of Measure Code")</t>
  </si>
  <si>
    <t>=NF(E350,"Unit of Measure Code")</t>
  </si>
  <si>
    <t>=NF(E351,"Unit of Measure Code")</t>
  </si>
  <si>
    <t>=NF(E347,"Remaining Quantity")</t>
  </si>
  <si>
    <t>=NF(E348,"Remaining Quantity")</t>
  </si>
  <si>
    <t>=NF(E349,"Remaining Quantity")</t>
  </si>
  <si>
    <t>=NF(E350,"Remaining Quantity")</t>
  </si>
  <si>
    <t>=NF(E351,"Remaining Quantity")</t>
  </si>
  <si>
    <t>=NF(E315,"Item No.")</t>
  </si>
  <si>
    <t>=NF(E316,"Item No.")</t>
  </si>
  <si>
    <t>=NF(E317,"Item No.")</t>
  </si>
  <si>
    <t>=NF(E318,"Item No.")</t>
  </si>
  <si>
    <t>=NF(E319,"Item No.")</t>
  </si>
  <si>
    <t>=NF(E320,"Item No.")</t>
  </si>
  <si>
    <t>=NF(E315,"Description")</t>
  </si>
  <si>
    <t>=NF(E316,"Description")</t>
  </si>
  <si>
    <t>=NF(E317,"Description")</t>
  </si>
  <si>
    <t>=NF(E318,"Description")</t>
  </si>
  <si>
    <t>=NF(E319,"Description")</t>
  </si>
  <si>
    <t>=NF(E320,"Description")</t>
  </si>
  <si>
    <t>=NF(E315,"Quantity")</t>
  </si>
  <si>
    <t>=NF(E316,"Quantity")</t>
  </si>
  <si>
    <t>=NF(E317,"Quantity")</t>
  </si>
  <si>
    <t>=NF(E318,"Quantity")</t>
  </si>
  <si>
    <t>=NF(E319,"Quantity")</t>
  </si>
  <si>
    <t>=NF(E320,"Quantity")</t>
  </si>
  <si>
    <t>=NF(E315,"Unit of Measure Code")</t>
  </si>
  <si>
    <t>=NF(E316,"Unit of Measure Code")</t>
  </si>
  <si>
    <t>=NF(E317,"Unit of Measure Code")</t>
  </si>
  <si>
    <t>=NF(E318,"Unit of Measure Code")</t>
  </si>
  <si>
    <t>=NF(E319,"Unit of Measure Code")</t>
  </si>
  <si>
    <t>=NF(E320,"Unit of Measure Code")</t>
  </si>
  <si>
    <t>=NF(E315,"Remaining Quantity")</t>
  </si>
  <si>
    <t>=NF(E316,"Remaining Quantity")</t>
  </si>
  <si>
    <t>=NF(E317,"Remaining Quantity")</t>
  </si>
  <si>
    <t>=NF(E318,"Remaining Quantity")</t>
  </si>
  <si>
    <t>=NF(E319,"Remaining Quantity")</t>
  </si>
  <si>
    <t>=NF(E320,"Remaining Quantity")</t>
  </si>
  <si>
    <t>=NF(E330,"Item No.")</t>
  </si>
  <si>
    <t>=NF(E331,"Item No.")</t>
  </si>
  <si>
    <t>=NF(E332,"Item No.")</t>
  </si>
  <si>
    <t>=NF(E333,"Item No.")</t>
  </si>
  <si>
    <t>=NF(E334,"Item No.")</t>
  </si>
  <si>
    <t>=NF(E335,"Item No.")</t>
  </si>
  <si>
    <t>=NF(E330,"Description")</t>
  </si>
  <si>
    <t>=NF(E331,"Description")</t>
  </si>
  <si>
    <t>=NF(E332,"Description")</t>
  </si>
  <si>
    <t>=NF(E333,"Description")</t>
  </si>
  <si>
    <t>=NF(E334,"Description")</t>
  </si>
  <si>
    <t>=NF(E335,"Description")</t>
  </si>
  <si>
    <t>=NF(E330,"Quantity")</t>
  </si>
  <si>
    <t>=NF(E331,"Quantity")</t>
  </si>
  <si>
    <t>=NF(E332,"Quantity")</t>
  </si>
  <si>
    <t>=NF(E333,"Quantity")</t>
  </si>
  <si>
    <t>=NF(E334,"Quantity")</t>
  </si>
  <si>
    <t>=NF(E335,"Quantity")</t>
  </si>
  <si>
    <t>=NF(E330,"Unit of Measure Code")</t>
  </si>
  <si>
    <t>=NF(E331,"Unit of Measure Code")</t>
  </si>
  <si>
    <t>=NF(E332,"Unit of Measure Code")</t>
  </si>
  <si>
    <t>=NF(E333,"Unit of Measure Code")</t>
  </si>
  <si>
    <t>=NF(E334,"Unit of Measure Code")</t>
  </si>
  <si>
    <t>=NF(E335,"Unit of Measure Code")</t>
  </si>
  <si>
    <t>=NF(E330,"Remaining Quantity")</t>
  </si>
  <si>
    <t>=NF(E331,"Remaining Quantity")</t>
  </si>
  <si>
    <t>=NF(E332,"Remaining Quantity")</t>
  </si>
  <si>
    <t>=NF(E333,"Remaining Quantity")</t>
  </si>
  <si>
    <t>=NF(E334,"Remaining Quantity")</t>
  </si>
  <si>
    <t>=NF(E335,"Remaining Quantity")</t>
  </si>
  <si>
    <t>=NF(E323,"Item No.")</t>
  </si>
  <si>
    <t>=NF(E324,"Item No.")</t>
  </si>
  <si>
    <t>=NF(E325,"Item No.")</t>
  </si>
  <si>
    <t>=NF(E326,"Item No.")</t>
  </si>
  <si>
    <t>=NF(E327,"Item No.")</t>
  </si>
  <si>
    <t>=NF(E323,"Description")</t>
  </si>
  <si>
    <t>=NF(E324,"Description")</t>
  </si>
  <si>
    <t>=NF(E325,"Description")</t>
  </si>
  <si>
    <t>=NF(E326,"Description")</t>
  </si>
  <si>
    <t>=NF(E327,"Description")</t>
  </si>
  <si>
    <t>=NF(E323,"Quantity")</t>
  </si>
  <si>
    <t>=NF(E324,"Quantity")</t>
  </si>
  <si>
    <t>=NF(E325,"Quantity")</t>
  </si>
  <si>
    <t>=NF(E326,"Quantity")</t>
  </si>
  <si>
    <t>=NF(E327,"Quantity")</t>
  </si>
  <si>
    <t>=NF(E323,"Unit of Measure Code")</t>
  </si>
  <si>
    <t>=NF(E324,"Unit of Measure Code")</t>
  </si>
  <si>
    <t>=NF(E325,"Unit of Measure Code")</t>
  </si>
  <si>
    <t>=NF(E326,"Unit of Measure Code")</t>
  </si>
  <si>
    <t>=NF(E327,"Unit of Measure Code")</t>
  </si>
  <si>
    <t>=NF(E323,"Remaining Quantity")</t>
  </si>
  <si>
    <t>=NF(E324,"Remaining Quantity")</t>
  </si>
  <si>
    <t>=NF(E325,"Remaining Quantity")</t>
  </si>
  <si>
    <t>=NF(E326,"Remaining Quantity")</t>
  </si>
  <si>
    <t>=NF(E327,"Remaining Quantity")</t>
  </si>
  <si>
    <t>=NF(E283,"Item No.")</t>
  </si>
  <si>
    <t>=NF(E284,"Item No.")</t>
  </si>
  <si>
    <t>=NF(E285,"Item No.")</t>
  </si>
  <si>
    <t>=NF(E286,"Item No.")</t>
  </si>
  <si>
    <t>=NF(E287,"Item No.")</t>
  </si>
  <si>
    <t>=NF(E288,"Item No.")</t>
  </si>
  <si>
    <t>=NF(E283,"Description")</t>
  </si>
  <si>
    <t>=NF(E284,"Description")</t>
  </si>
  <si>
    <t>=NF(E285,"Description")</t>
  </si>
  <si>
    <t>=NF(E286,"Description")</t>
  </si>
  <si>
    <t>=NF(E287,"Description")</t>
  </si>
  <si>
    <t>=NF(E288,"Description")</t>
  </si>
  <si>
    <t>=NF(E283,"Quantity")</t>
  </si>
  <si>
    <t>=NF(E284,"Quantity")</t>
  </si>
  <si>
    <t>=NF(E285,"Quantity")</t>
  </si>
  <si>
    <t>=NF(E286,"Quantity")</t>
  </si>
  <si>
    <t>=NF(E287,"Quantity")</t>
  </si>
  <si>
    <t>=NF(E288,"Quantity")</t>
  </si>
  <si>
    <t>=NF(E283,"Unit of Measure Code")</t>
  </si>
  <si>
    <t>=NF(E284,"Unit of Measure Code")</t>
  </si>
  <si>
    <t>=NF(E285,"Unit of Measure Code")</t>
  </si>
  <si>
    <t>=NF(E286,"Unit of Measure Code")</t>
  </si>
  <si>
    <t>=NF(E287,"Unit of Measure Code")</t>
  </si>
  <si>
    <t>=NF(E288,"Unit of Measure Code")</t>
  </si>
  <si>
    <t>=NF(E283,"Remaining Quantity")</t>
  </si>
  <si>
    <t>=NF(E284,"Remaining Quantity")</t>
  </si>
  <si>
    <t>=NF(E285,"Remaining Quantity")</t>
  </si>
  <si>
    <t>=NF(E286,"Remaining Quantity")</t>
  </si>
  <si>
    <t>=NF(E287,"Remaining Quantity")</t>
  </si>
  <si>
    <t>=NF(E288,"Remaining Quantity")</t>
  </si>
  <si>
    <t>=NF(E307,"Item No.")</t>
  </si>
  <si>
    <t>=NF(E308,"Item No.")</t>
  </si>
  <si>
    <t>=NF(E309,"Item No.")</t>
  </si>
  <si>
    <t>=NF(E310,"Item No.")</t>
  </si>
  <si>
    <t>=NF(E311,"Item No.")</t>
  </si>
  <si>
    <t>=NF(E307,"Description")</t>
  </si>
  <si>
    <t>=NF(E308,"Description")</t>
  </si>
  <si>
    <t>=NF(E309,"Description")</t>
  </si>
  <si>
    <t>=NF(E310,"Description")</t>
  </si>
  <si>
    <t>=NF(E311,"Description")</t>
  </si>
  <si>
    <t>=NF(E307,"Quantity")</t>
  </si>
  <si>
    <t>=NF(E308,"Quantity")</t>
  </si>
  <si>
    <t>=NF(E309,"Quantity")</t>
  </si>
  <si>
    <t>=NF(E310,"Quantity")</t>
  </si>
  <si>
    <t>=NF(E311,"Quantity")</t>
  </si>
  <si>
    <t>=NF(E307,"Unit of Measure Code")</t>
  </si>
  <si>
    <t>=NF(E308,"Unit of Measure Code")</t>
  </si>
  <si>
    <t>=NF(E309,"Unit of Measure Code")</t>
  </si>
  <si>
    <t>=NF(E310,"Unit of Measure Code")</t>
  </si>
  <si>
    <t>=NF(E311,"Unit of Measure Code")</t>
  </si>
  <si>
    <t>=NF(E307,"Remaining Quantity")</t>
  </si>
  <si>
    <t>=NF(E308,"Remaining Quantity")</t>
  </si>
  <si>
    <t>=NF(E309,"Remaining Quantity")</t>
  </si>
  <si>
    <t>=NF(E310,"Remaining Quantity")</t>
  </si>
  <si>
    <t>=NF(E311,"Remaining Quantity")</t>
  </si>
  <si>
    <t>=NF(E299,"Item No.")</t>
  </si>
  <si>
    <t>=NF(E300,"Item No.")</t>
  </si>
  <si>
    <t>=NF(E301,"Item No.")</t>
  </si>
  <si>
    <t>=NF(E302,"Item No.")</t>
  </si>
  <si>
    <t>=NF(E303,"Item No.")</t>
  </si>
  <si>
    <t>=NF(E304,"Item No.")</t>
  </si>
  <si>
    <t>=NF(E299,"Description")</t>
  </si>
  <si>
    <t>=NF(E300,"Description")</t>
  </si>
  <si>
    <t>=NF(E301,"Description")</t>
  </si>
  <si>
    <t>=NF(E302,"Description")</t>
  </si>
  <si>
    <t>=NF(E303,"Description")</t>
  </si>
  <si>
    <t>=NF(E304,"Description")</t>
  </si>
  <si>
    <t>=NF(E299,"Quantity")</t>
  </si>
  <si>
    <t>=NF(E300,"Quantity")</t>
  </si>
  <si>
    <t>=NF(E301,"Quantity")</t>
  </si>
  <si>
    <t>=NF(E302,"Quantity")</t>
  </si>
  <si>
    <t>=NF(E303,"Quantity")</t>
  </si>
  <si>
    <t>=NF(E304,"Quantity")</t>
  </si>
  <si>
    <t>=NF(E299,"Unit of Measure Code")</t>
  </si>
  <si>
    <t>=NF(E300,"Unit of Measure Code")</t>
  </si>
  <si>
    <t>=NF(E301,"Unit of Measure Code")</t>
  </si>
  <si>
    <t>=NF(E302,"Unit of Measure Code")</t>
  </si>
  <si>
    <t>=NF(E303,"Unit of Measure Code")</t>
  </si>
  <si>
    <t>=NF(E304,"Unit of Measure Code")</t>
  </si>
  <si>
    <t>=NF(E299,"Remaining Quantity")</t>
  </si>
  <si>
    <t>=NF(E300,"Remaining Quantity")</t>
  </si>
  <si>
    <t>=NF(E301,"Remaining Quantity")</t>
  </si>
  <si>
    <t>=NF(E302,"Remaining Quantity")</t>
  </si>
  <si>
    <t>=NF(E303,"Remaining Quantity")</t>
  </si>
  <si>
    <t>=NF(E304,"Remaining Quantity")</t>
  </si>
  <si>
    <t>=NF(E291,"Item No.")</t>
  </si>
  <si>
    <t>=NF(E292,"Item No.")</t>
  </si>
  <si>
    <t>=NF(E293,"Item No.")</t>
  </si>
  <si>
    <t>=NF(E294,"Item No.")</t>
  </si>
  <si>
    <t>=NF(E295,"Item No.")</t>
  </si>
  <si>
    <t>=NF(E296,"Item No.")</t>
  </si>
  <si>
    <t>=NF(E291,"Description")</t>
  </si>
  <si>
    <t>=NF(E292,"Description")</t>
  </si>
  <si>
    <t>=NF(E293,"Description")</t>
  </si>
  <si>
    <t>=NF(E294,"Description")</t>
  </si>
  <si>
    <t>=NF(E295,"Description")</t>
  </si>
  <si>
    <t>=NF(E296,"Description")</t>
  </si>
  <si>
    <t>=NF(E291,"Quantity")</t>
  </si>
  <si>
    <t>=NF(E292,"Quantity")</t>
  </si>
  <si>
    <t>=NF(E293,"Quantity")</t>
  </si>
  <si>
    <t>=NF(E294,"Quantity")</t>
  </si>
  <si>
    <t>=NF(E295,"Quantity")</t>
  </si>
  <si>
    <t>=NF(E296,"Quantity")</t>
  </si>
  <si>
    <t>=NF(E291,"Unit of Measure Code")</t>
  </si>
  <si>
    <t>=NF(E292,"Unit of Measure Code")</t>
  </si>
  <si>
    <t>=NF(E293,"Unit of Measure Code")</t>
  </si>
  <si>
    <t>=NF(E294,"Unit of Measure Code")</t>
  </si>
  <si>
    <t>=NF(E295,"Unit of Measure Code")</t>
  </si>
  <si>
    <t>=NF(E296,"Unit of Measure Code")</t>
  </si>
  <si>
    <t>=NF(E291,"Remaining Quantity")</t>
  </si>
  <si>
    <t>=NF(E292,"Remaining Quantity")</t>
  </si>
  <si>
    <t>=NF(E293,"Remaining Quantity")</t>
  </si>
  <si>
    <t>=NF(E294,"Remaining Quantity")</t>
  </si>
  <si>
    <t>=NF(E295,"Remaining Quantity")</t>
  </si>
  <si>
    <t>=NF(E296,"Remaining Quantity")</t>
  </si>
  <si>
    <t>=NF(E275,"Item No.")</t>
  </si>
  <si>
    <t>=NF(E276,"Item No.")</t>
  </si>
  <si>
    <t>=NF(E277,"Item No.")</t>
  </si>
  <si>
    <t>=NF(E278,"Item No.")</t>
  </si>
  <si>
    <t>=NF(E279,"Item No.")</t>
  </si>
  <si>
    <t>=NF(E275,"Description")</t>
  </si>
  <si>
    <t>=NF(E276,"Description")</t>
  </si>
  <si>
    <t>=NF(E277,"Description")</t>
  </si>
  <si>
    <t>=NF(E278,"Description")</t>
  </si>
  <si>
    <t>=NF(E279,"Description")</t>
  </si>
  <si>
    <t>=NF(E275,"Quantity")</t>
  </si>
  <si>
    <t>=NF(E276,"Quantity")</t>
  </si>
  <si>
    <t>=NF(E277,"Quantity")</t>
  </si>
  <si>
    <t>=NF(E278,"Quantity")</t>
  </si>
  <si>
    <t>=NF(E279,"Quantity")</t>
  </si>
  <si>
    <t>=NF(E275,"Unit of Measure Code")</t>
  </si>
  <si>
    <t>=NF(E276,"Unit of Measure Code")</t>
  </si>
  <si>
    <t>=NF(E277,"Unit of Measure Code")</t>
  </si>
  <si>
    <t>=NF(E278,"Unit of Measure Code")</t>
  </si>
  <si>
    <t>=NF(E279,"Unit of Measure Code")</t>
  </si>
  <si>
    <t>=NF(E275,"Remaining Quantity")</t>
  </si>
  <si>
    <t>=NF(E276,"Remaining Quantity")</t>
  </si>
  <si>
    <t>=NF(E277,"Remaining Quantity")</t>
  </si>
  <si>
    <t>=NF(E278,"Remaining Quantity")</t>
  </si>
  <si>
    <t>=NF(E279,"Remaining Quantity")</t>
  </si>
  <si>
    <t>=NF(E261,"Item No.")</t>
  </si>
  <si>
    <t>=NF(E262,"Item No.")</t>
  </si>
  <si>
    <t>=NF(E263,"Item No.")</t>
  </si>
  <si>
    <t>=NF(E261,"Description")</t>
  </si>
  <si>
    <t>=NF(E262,"Description")</t>
  </si>
  <si>
    <t>=NF(E263,"Description")</t>
  </si>
  <si>
    <t>=NF(E261,"Quantity")</t>
  </si>
  <si>
    <t>=NF(E262,"Quantity")</t>
  </si>
  <si>
    <t>=NF(E263,"Quantity")</t>
  </si>
  <si>
    <t>=NF(E261,"Unit of Measure Code")</t>
  </si>
  <si>
    <t>=NF(E262,"Unit of Measure Code")</t>
  </si>
  <si>
    <t>=NF(E263,"Unit of Measure Code")</t>
  </si>
  <si>
    <t>=NF(E261,"Remaining Quantity")</t>
  </si>
  <si>
    <t>=NF(E262,"Remaining Quantity")</t>
  </si>
  <si>
    <t>=NF(E263,"Remaining Quantity")</t>
  </si>
  <si>
    <t>=NF(E266,"Item No.")</t>
  </si>
  <si>
    <t>=NF(E267,"Item No.")</t>
  </si>
  <si>
    <t>=NF(E268,"Item No.")</t>
  </si>
  <si>
    <t>=NF(E269,"Item No.")</t>
  </si>
  <si>
    <t>=NF(E270,"Item No.")</t>
  </si>
  <si>
    <t>=NF(E271,"Item No.")</t>
  </si>
  <si>
    <t>=NF(E266,"Description")</t>
  </si>
  <si>
    <t>=NF(E267,"Description")</t>
  </si>
  <si>
    <t>=NF(E268,"Description")</t>
  </si>
  <si>
    <t>=NF(E269,"Description")</t>
  </si>
  <si>
    <t>=NF(E270,"Description")</t>
  </si>
  <si>
    <t>=NF(E271,"Description")</t>
  </si>
  <si>
    <t>=NF(E266,"Quantity")</t>
  </si>
  <si>
    <t>=NF(E267,"Quantity")</t>
  </si>
  <si>
    <t>=NF(E268,"Quantity")</t>
  </si>
  <si>
    <t>=NF(E269,"Quantity")</t>
  </si>
  <si>
    <t>=NF(E270,"Quantity")</t>
  </si>
  <si>
    <t>=NF(E271,"Quantity")</t>
  </si>
  <si>
    <t>=NF(E266,"Unit of Measure Code")</t>
  </si>
  <si>
    <t>=NF(E267,"Unit of Measure Code")</t>
  </si>
  <si>
    <t>=NF(E268,"Unit of Measure Code")</t>
  </si>
  <si>
    <t>=NF(E269,"Unit of Measure Code")</t>
  </si>
  <si>
    <t>=NF(E270,"Unit of Measure Code")</t>
  </si>
  <si>
    <t>=NF(E271,"Unit of Measure Code")</t>
  </si>
  <si>
    <t>=NF(E266,"Remaining Quantity")</t>
  </si>
  <si>
    <t>=NF(E267,"Remaining Quantity")</t>
  </si>
  <si>
    <t>=NF(E268,"Remaining Quantity")</t>
  </si>
  <si>
    <t>=NF(E269,"Remaining Quantity")</t>
  </si>
  <si>
    <t>=NF(E270,"Remaining Quantity")</t>
  </si>
  <si>
    <t>=NF(E271,"Remaining Quantity")</t>
  </si>
  <si>
    <t>=NF(E237,"Item No.")</t>
  </si>
  <si>
    <t>=NF(E238,"Item No.")</t>
  </si>
  <si>
    <t>=NF(E239,"Item No.")</t>
  </si>
  <si>
    <t>=NF(E240,"Item No.")</t>
  </si>
  <si>
    <t>=NF(E241,"Item No.")</t>
  </si>
  <si>
    <t>=NF(E242,"Item No.")</t>
  </si>
  <si>
    <t>=NF(E237,"Description")</t>
  </si>
  <si>
    <t>=NF(E238,"Description")</t>
  </si>
  <si>
    <t>=NF(E239,"Description")</t>
  </si>
  <si>
    <t>=NF(E240,"Description")</t>
  </si>
  <si>
    <t>=NF(E241,"Description")</t>
  </si>
  <si>
    <t>=NF(E242,"Description")</t>
  </si>
  <si>
    <t>=NF(E237,"Quantity")</t>
  </si>
  <si>
    <t>=NF(E238,"Quantity")</t>
  </si>
  <si>
    <t>=NF(E239,"Quantity")</t>
  </si>
  <si>
    <t>=NF(E240,"Quantity")</t>
  </si>
  <si>
    <t>=NF(E241,"Quantity")</t>
  </si>
  <si>
    <t>=NF(E242,"Quantity")</t>
  </si>
  <si>
    <t>=NF(E237,"Unit of Measure Code")</t>
  </si>
  <si>
    <t>=NF(E238,"Unit of Measure Code")</t>
  </si>
  <si>
    <t>=NF(E239,"Unit of Measure Code")</t>
  </si>
  <si>
    <t>=NF(E240,"Unit of Measure Code")</t>
  </si>
  <si>
    <t>=NF(E241,"Unit of Measure Code")</t>
  </si>
  <si>
    <t>=NF(E242,"Unit of Measure Code")</t>
  </si>
  <si>
    <t>=NF(E237,"Remaining Quantity")</t>
  </si>
  <si>
    <t>=NF(E238,"Remaining Quantity")</t>
  </si>
  <si>
    <t>=NF(E239,"Remaining Quantity")</t>
  </si>
  <si>
    <t>=NF(E240,"Remaining Quantity")</t>
  </si>
  <si>
    <t>=NF(E241,"Remaining Quantity")</t>
  </si>
  <si>
    <t>=NF(E242,"Remaining Quantity")</t>
  </si>
  <si>
    <t>=NF(E252,"Item No.")</t>
  </si>
  <si>
    <t>=NF(E253,"Item No.")</t>
  </si>
  <si>
    <t>=NF(E254,"Item No.")</t>
  </si>
  <si>
    <t>=NF(E255,"Item No.")</t>
  </si>
  <si>
    <t>=NF(E256,"Item No.")</t>
  </si>
  <si>
    <t>=NF(E257,"Item No.")</t>
  </si>
  <si>
    <t>=NF(E252,"Description")</t>
  </si>
  <si>
    <t>=NF(E253,"Description")</t>
  </si>
  <si>
    <t>=NF(E254,"Description")</t>
  </si>
  <si>
    <t>=NF(E255,"Description")</t>
  </si>
  <si>
    <t>=NF(E256,"Description")</t>
  </si>
  <si>
    <t>=NF(E257,"Description")</t>
  </si>
  <si>
    <t>=NF(E252,"Quantity")</t>
  </si>
  <si>
    <t>=NF(E253,"Quantity")</t>
  </si>
  <si>
    <t>=NF(E254,"Quantity")</t>
  </si>
  <si>
    <t>=NF(E255,"Quantity")</t>
  </si>
  <si>
    <t>=NF(E256,"Quantity")</t>
  </si>
  <si>
    <t>=NF(E257,"Quantity")</t>
  </si>
  <si>
    <t>=NF(E252,"Unit of Measure Code")</t>
  </si>
  <si>
    <t>=NF(E253,"Unit of Measure Code")</t>
  </si>
  <si>
    <t>=NF(E254,"Unit of Measure Code")</t>
  </si>
  <si>
    <t>=NF(E255,"Unit of Measure Code")</t>
  </si>
  <si>
    <t>=NF(E256,"Unit of Measure Code")</t>
  </si>
  <si>
    <t>=NF(E257,"Unit of Measure Code")</t>
  </si>
  <si>
    <t>=NF(E252,"Remaining Quantity")</t>
  </si>
  <si>
    <t>=NF(E253,"Remaining Quantity")</t>
  </si>
  <si>
    <t>=NF(E254,"Remaining Quantity")</t>
  </si>
  <si>
    <t>=NF(E255,"Remaining Quantity")</t>
  </si>
  <si>
    <t>=NF(E256,"Remaining Quantity")</t>
  </si>
  <si>
    <t>=NF(E257,"Remaining Quantity")</t>
  </si>
  <si>
    <t>=NF(E245,"Item No.")</t>
  </si>
  <si>
    <t>=NF(E246,"Item No.")</t>
  </si>
  <si>
    <t>=NF(E247,"Item No.")</t>
  </si>
  <si>
    <t>=NF(E248,"Item No.")</t>
  </si>
  <si>
    <t>=NF(E249,"Item No.")</t>
  </si>
  <si>
    <t>=NF(E245,"Description")</t>
  </si>
  <si>
    <t>=NF(E246,"Description")</t>
  </si>
  <si>
    <t>=NF(E247,"Description")</t>
  </si>
  <si>
    <t>=NF(E248,"Description")</t>
  </si>
  <si>
    <t>=NF(E249,"Description")</t>
  </si>
  <si>
    <t>=NF(E245,"Quantity")</t>
  </si>
  <si>
    <t>=NF(E246,"Quantity")</t>
  </si>
  <si>
    <t>=NF(E247,"Quantity")</t>
  </si>
  <si>
    <t>=NF(E248,"Quantity")</t>
  </si>
  <si>
    <t>=NF(E249,"Quantity")</t>
  </si>
  <si>
    <t>=NF(E245,"Unit of Measure Code")</t>
  </si>
  <si>
    <t>=NF(E246,"Unit of Measure Code")</t>
  </si>
  <si>
    <t>=NF(E247,"Unit of Measure Code")</t>
  </si>
  <si>
    <t>=NF(E248,"Unit of Measure Code")</t>
  </si>
  <si>
    <t>=NF(E249,"Unit of Measure Code")</t>
  </si>
  <si>
    <t>=NF(E245,"Remaining Quantity")</t>
  </si>
  <si>
    <t>=NF(E246,"Remaining Quantity")</t>
  </si>
  <si>
    <t>=NF(E247,"Remaining Quantity")</t>
  </si>
  <si>
    <t>=NF(E248,"Remaining Quantity")</t>
  </si>
  <si>
    <t>=NF(E249,"Remaining Quantity")</t>
  </si>
  <si>
    <t>=NF(E216,"Item No.")</t>
  </si>
  <si>
    <t>=NF(E217,"Item No.")</t>
  </si>
  <si>
    <t>=NF(E218,"Item No.")</t>
  </si>
  <si>
    <t>=NF(E219,"Item No.")</t>
  </si>
  <si>
    <t>=NF(E220,"Item No.")</t>
  </si>
  <si>
    <t>=NF(E216,"Description")</t>
  </si>
  <si>
    <t>=NF(E217,"Description")</t>
  </si>
  <si>
    <t>=NF(E218,"Description")</t>
  </si>
  <si>
    <t>=NF(E219,"Description")</t>
  </si>
  <si>
    <t>=NF(E220,"Description")</t>
  </si>
  <si>
    <t>=NF(E216,"Quantity")</t>
  </si>
  <si>
    <t>=NF(E217,"Quantity")</t>
  </si>
  <si>
    <t>=NF(E218,"Quantity")</t>
  </si>
  <si>
    <t>=NF(E219,"Quantity")</t>
  </si>
  <si>
    <t>=NF(E220,"Quantity")</t>
  </si>
  <si>
    <t>=NF(E216,"Unit of Measure Code")</t>
  </si>
  <si>
    <t>=NF(E217,"Unit of Measure Code")</t>
  </si>
  <si>
    <t>=NF(E218,"Unit of Measure Code")</t>
  </si>
  <si>
    <t>=NF(E219,"Unit of Measure Code")</t>
  </si>
  <si>
    <t>=NF(E220,"Unit of Measure Code")</t>
  </si>
  <si>
    <t>=NF(E216,"Remaining Quantity")</t>
  </si>
  <si>
    <t>=NF(E217,"Remaining Quantity")</t>
  </si>
  <si>
    <t>=NF(E218,"Remaining Quantity")</t>
  </si>
  <si>
    <t>=NF(E219,"Remaining Quantity")</t>
  </si>
  <si>
    <t>=NF(E220,"Remaining Quantity")</t>
  </si>
  <si>
    <t>=NF(E231,"Item No.")</t>
  </si>
  <si>
    <t>=NF(E232,"Item No.")</t>
  </si>
  <si>
    <t>=NF(E233,"Item No.")</t>
  </si>
  <si>
    <t>=NF(E231,"Description")</t>
  </si>
  <si>
    <t>=NF(E232,"Description")</t>
  </si>
  <si>
    <t>=NF(E233,"Description")</t>
  </si>
  <si>
    <t>=NF(E231,"Quantity")</t>
  </si>
  <si>
    <t>=NF(E232,"Quantity")</t>
  </si>
  <si>
    <t>=NF(E233,"Quantity")</t>
  </si>
  <si>
    <t>=NF(E231,"Unit of Measure Code")</t>
  </si>
  <si>
    <t>=NF(E232,"Unit of Measure Code")</t>
  </si>
  <si>
    <t>=NF(E233,"Unit of Measure Code")</t>
  </si>
  <si>
    <t>=NF(E231,"Remaining Quantity")</t>
  </si>
  <si>
    <t>=NF(E232,"Remaining Quantity")</t>
  </si>
  <si>
    <t>=NF(E233,"Remaining Quantity")</t>
  </si>
  <si>
    <t>=NF(E223,"Item No.")</t>
  </si>
  <si>
    <t>=NF(E224,"Item No.")</t>
  </si>
  <si>
    <t>=NF(E225,"Item No.")</t>
  </si>
  <si>
    <t>=NF(E226,"Item No.")</t>
  </si>
  <si>
    <t>=NF(E227,"Item No.")</t>
  </si>
  <si>
    <t>=NF(E228,"Item No.")</t>
  </si>
  <si>
    <t>=NF(E223,"Description")</t>
  </si>
  <si>
    <t>=NF(E224,"Description")</t>
  </si>
  <si>
    <t>=NF(E225,"Description")</t>
  </si>
  <si>
    <t>=NF(E226,"Description")</t>
  </si>
  <si>
    <t>=NF(E227,"Description")</t>
  </si>
  <si>
    <t>=NF(E228,"Description")</t>
  </si>
  <si>
    <t>=NF(E223,"Quantity")</t>
  </si>
  <si>
    <t>=NF(E224,"Quantity")</t>
  </si>
  <si>
    <t>=NF(E225,"Quantity")</t>
  </si>
  <si>
    <t>=NF(E226,"Quantity")</t>
  </si>
  <si>
    <t>=NF(E227,"Quantity")</t>
  </si>
  <si>
    <t>=NF(E228,"Quantity")</t>
  </si>
  <si>
    <t>=NF(E223,"Unit of Measure Code")</t>
  </si>
  <si>
    <t>=NF(E224,"Unit of Measure Code")</t>
  </si>
  <si>
    <t>=NF(E225,"Unit of Measure Code")</t>
  </si>
  <si>
    <t>=NF(E226,"Unit of Measure Code")</t>
  </si>
  <si>
    <t>=NF(E227,"Unit of Measure Code")</t>
  </si>
  <si>
    <t>=NF(E228,"Unit of Measure Code")</t>
  </si>
  <si>
    <t>=NF(E223,"Remaining Quantity")</t>
  </si>
  <si>
    <t>=NF(E224,"Remaining Quantity")</t>
  </si>
  <si>
    <t>=NF(E225,"Remaining Quantity")</t>
  </si>
  <si>
    <t>=NF(E226,"Remaining Quantity")</t>
  </si>
  <si>
    <t>=NF(E227,"Remaining Quantity")</t>
  </si>
  <si>
    <t>=NF(E228,"Remaining Quantity")</t>
  </si>
  <si>
    <t>=NF(E210,"Item No.")</t>
  </si>
  <si>
    <t>=NF(E211,"Item No.")</t>
  </si>
  <si>
    <t>=NF(E212,"Item No.")</t>
  </si>
  <si>
    <t>=NF(E210,"Description")</t>
  </si>
  <si>
    <t>=NF(E211,"Description")</t>
  </si>
  <si>
    <t>=NF(E212,"Description")</t>
  </si>
  <si>
    <t>=NF(E210,"Quantity")</t>
  </si>
  <si>
    <t>=NF(E211,"Quantity")</t>
  </si>
  <si>
    <t>=NF(E212,"Quantity")</t>
  </si>
  <si>
    <t>=NF(E210,"Unit of Measure Code")</t>
  </si>
  <si>
    <t>=NF(E211,"Unit of Measure Code")</t>
  </si>
  <si>
    <t>=NF(E212,"Unit of Measure Code")</t>
  </si>
  <si>
    <t>=NF(E210,"Remaining Quantity")</t>
  </si>
  <si>
    <t>=NF(E211,"Remaining Quantity")</t>
  </si>
  <si>
    <t>=NF(E212,"Remaining Quantity")</t>
  </si>
  <si>
    <t>=NF(E186,"Item No.")</t>
  </si>
  <si>
    <t>=NF(E187,"Item No.")</t>
  </si>
  <si>
    <t>=NF(E188,"Item No.")</t>
  </si>
  <si>
    <t>=NF(E189,"Item No.")</t>
  </si>
  <si>
    <t>=NF(E190,"Item No.")</t>
  </si>
  <si>
    <t>=NF(E191,"Item No.")</t>
  </si>
  <si>
    <t>=NF(E186,"Description")</t>
  </si>
  <si>
    <t>=NF(E187,"Description")</t>
  </si>
  <si>
    <t>=NF(E188,"Description")</t>
  </si>
  <si>
    <t>=NF(E189,"Description")</t>
  </si>
  <si>
    <t>=NF(E190,"Description")</t>
  </si>
  <si>
    <t>=NF(E191,"Description")</t>
  </si>
  <si>
    <t>=NF(E186,"Quantity")</t>
  </si>
  <si>
    <t>=NF(E187,"Quantity")</t>
  </si>
  <si>
    <t>=NF(E188,"Quantity")</t>
  </si>
  <si>
    <t>=NF(E189,"Quantity")</t>
  </si>
  <si>
    <t>=NF(E190,"Quantity")</t>
  </si>
  <si>
    <t>=NF(E191,"Quantity")</t>
  </si>
  <si>
    <t>=NF(E186,"Unit of Measure Code")</t>
  </si>
  <si>
    <t>=NF(E187,"Unit of Measure Code")</t>
  </si>
  <si>
    <t>=NF(E188,"Unit of Measure Code")</t>
  </si>
  <si>
    <t>=NF(E189,"Unit of Measure Code")</t>
  </si>
  <si>
    <t>=NF(E190,"Unit of Measure Code")</t>
  </si>
  <si>
    <t>=NF(E191,"Unit of Measure Code")</t>
  </si>
  <si>
    <t>=NF(E186,"Remaining Quantity")</t>
  </si>
  <si>
    <t>=NF(E187,"Remaining Quantity")</t>
  </si>
  <si>
    <t>=NF(E188,"Remaining Quantity")</t>
  </si>
  <si>
    <t>=NF(E189,"Remaining Quantity")</t>
  </si>
  <si>
    <t>=NF(E190,"Remaining Quantity")</t>
  </si>
  <si>
    <t>=NF(E191,"Remaining Quantity")</t>
  </si>
  <si>
    <t>=NF(E202,"Item No.")</t>
  </si>
  <si>
    <t>=NF(E203,"Item No.")</t>
  </si>
  <si>
    <t>=NF(E204,"Item No.")</t>
  </si>
  <si>
    <t>=NF(E205,"Item No.")</t>
  </si>
  <si>
    <t>=NF(E206,"Item No.")</t>
  </si>
  <si>
    <t>=NF(E202,"Description")</t>
  </si>
  <si>
    <t>=NF(E203,"Description")</t>
  </si>
  <si>
    <t>=NF(E204,"Description")</t>
  </si>
  <si>
    <t>=NF(E205,"Description")</t>
  </si>
  <si>
    <t>=NF(E206,"Description")</t>
  </si>
  <si>
    <t>=NF(E202,"Quantity")</t>
  </si>
  <si>
    <t>=NF(E203,"Quantity")</t>
  </si>
  <si>
    <t>=NF(E204,"Quantity")</t>
  </si>
  <si>
    <t>=NF(E205,"Quantity")</t>
  </si>
  <si>
    <t>=NF(E206,"Quantity")</t>
  </si>
  <si>
    <t>=NF(E202,"Unit of Measure Code")</t>
  </si>
  <si>
    <t>=NF(E203,"Unit of Measure Code")</t>
  </si>
  <si>
    <t>=NF(E204,"Unit of Measure Code")</t>
  </si>
  <si>
    <t>=NF(E205,"Unit of Measure Code")</t>
  </si>
  <si>
    <t>=NF(E206,"Unit of Measure Code")</t>
  </si>
  <si>
    <t>=NF(E202,"Remaining Quantity")</t>
  </si>
  <si>
    <t>=NF(E203,"Remaining Quantity")</t>
  </si>
  <si>
    <t>=NF(E204,"Remaining Quantity")</t>
  </si>
  <si>
    <t>=NF(E205,"Remaining Quantity")</t>
  </si>
  <si>
    <t>=NF(E206,"Remaining Quantity")</t>
  </si>
  <si>
    <t>=NF(E194,"Item No.")</t>
  </si>
  <si>
    <t>=NF(E195,"Item No.")</t>
  </si>
  <si>
    <t>=NF(E196,"Item No.")</t>
  </si>
  <si>
    <t>=NF(E197,"Item No.")</t>
  </si>
  <si>
    <t>=NF(E198,"Item No.")</t>
  </si>
  <si>
    <t>=NF(E199,"Item No.")</t>
  </si>
  <si>
    <t>=NF(E194,"Description")</t>
  </si>
  <si>
    <t>=NF(E195,"Description")</t>
  </si>
  <si>
    <t>=NF(E196,"Description")</t>
  </si>
  <si>
    <t>=NF(E197,"Description")</t>
  </si>
  <si>
    <t>=NF(E198,"Description")</t>
  </si>
  <si>
    <t>=NF(E199,"Description")</t>
  </si>
  <si>
    <t>=NF(E194,"Quantity")</t>
  </si>
  <si>
    <t>=NF(E195,"Quantity")</t>
  </si>
  <si>
    <t>=NF(E196,"Quantity")</t>
  </si>
  <si>
    <t>=NF(E197,"Quantity")</t>
  </si>
  <si>
    <t>=NF(E198,"Quantity")</t>
  </si>
  <si>
    <t>=NF(E199,"Quantity")</t>
  </si>
  <si>
    <t>=NF(E194,"Unit of Measure Code")</t>
  </si>
  <si>
    <t>=NF(E195,"Unit of Measure Code")</t>
  </si>
  <si>
    <t>=NF(E196,"Unit of Measure Code")</t>
  </si>
  <si>
    <t>=NF(E197,"Unit of Measure Code")</t>
  </si>
  <si>
    <t>=NF(E198,"Unit of Measure Code")</t>
  </si>
  <si>
    <t>=NF(E199,"Unit of Measure Code")</t>
  </si>
  <si>
    <t>=NF(E194,"Remaining Quantity")</t>
  </si>
  <si>
    <t>=NF(E195,"Remaining Quantity")</t>
  </si>
  <si>
    <t>=NF(E196,"Remaining Quantity")</t>
  </si>
  <si>
    <t>=NF(E197,"Remaining Quantity")</t>
  </si>
  <si>
    <t>=NF(E198,"Remaining Quantity")</t>
  </si>
  <si>
    <t>=NF(E199,"Remaining Quantity")</t>
  </si>
  <si>
    <t>=NF(E157,"Item No.")</t>
  </si>
  <si>
    <t>=NF(E158,"Item No.")</t>
  </si>
  <si>
    <t>=NF(E159,"Item No.")</t>
  </si>
  <si>
    <t>=NF(E160,"Item No.")</t>
  </si>
  <si>
    <t>=NF(E161,"Item No.")</t>
  </si>
  <si>
    <t>=NF(E162,"Item No.")</t>
  </si>
  <si>
    <t>=NF(E157,"Description")</t>
  </si>
  <si>
    <t>=NF(E158,"Description")</t>
  </si>
  <si>
    <t>=NF(E159,"Description")</t>
  </si>
  <si>
    <t>=NF(E160,"Description")</t>
  </si>
  <si>
    <t>=NF(E161,"Description")</t>
  </si>
  <si>
    <t>=NF(E162,"Description")</t>
  </si>
  <si>
    <t>=NF(E157,"Quantity")</t>
  </si>
  <si>
    <t>=NF(E158,"Quantity")</t>
  </si>
  <si>
    <t>=NF(E159,"Quantity")</t>
  </si>
  <si>
    <t>=NF(E160,"Quantity")</t>
  </si>
  <si>
    <t>=NF(E161,"Quantity")</t>
  </si>
  <si>
    <t>=NF(E162,"Quantity")</t>
  </si>
  <si>
    <t>=NF(E157,"Unit of Measure Code")</t>
  </si>
  <si>
    <t>=NF(E158,"Unit of Measure Code")</t>
  </si>
  <si>
    <t>=NF(E159,"Unit of Measure Code")</t>
  </si>
  <si>
    <t>=NF(E160,"Unit of Measure Code")</t>
  </si>
  <si>
    <t>=NF(E161,"Unit of Measure Code")</t>
  </si>
  <si>
    <t>=NF(E162,"Unit of Measure Code")</t>
  </si>
  <si>
    <t>=NF(E157,"Remaining Quantity")</t>
  </si>
  <si>
    <t>=NF(E158,"Remaining Quantity")</t>
  </si>
  <si>
    <t>=NF(E159,"Remaining Quantity")</t>
  </si>
  <si>
    <t>=NF(E160,"Remaining Quantity")</t>
  </si>
  <si>
    <t>=NF(E161,"Remaining Quantity")</t>
  </si>
  <si>
    <t>=NF(E162,"Remaining Quantity")</t>
  </si>
  <si>
    <t>=NF(E178,"Item No.")</t>
  </si>
  <si>
    <t>=NF(E179,"Item No.")</t>
  </si>
  <si>
    <t>=NF(E180,"Item No.")</t>
  </si>
  <si>
    <t>=NF(E181,"Item No.")</t>
  </si>
  <si>
    <t>=NF(E182,"Item No.")</t>
  </si>
  <si>
    <t>=NF(E178,"Description")</t>
  </si>
  <si>
    <t>=NF(E179,"Description")</t>
  </si>
  <si>
    <t>=NF(E180,"Description")</t>
  </si>
  <si>
    <t>=NF(E181,"Description")</t>
  </si>
  <si>
    <t>=NF(E182,"Description")</t>
  </si>
  <si>
    <t>=NF(E178,"Quantity")</t>
  </si>
  <si>
    <t>=NF(E179,"Quantity")</t>
  </si>
  <si>
    <t>=NF(E180,"Quantity")</t>
  </si>
  <si>
    <t>=NF(E181,"Quantity")</t>
  </si>
  <si>
    <t>=NF(E182,"Quantity")</t>
  </si>
  <si>
    <t>=NF(E178,"Unit of Measure Code")</t>
  </si>
  <si>
    <t>=NF(E179,"Unit of Measure Code")</t>
  </si>
  <si>
    <t>=NF(E180,"Unit of Measure Code")</t>
  </si>
  <si>
    <t>=NF(E181,"Unit of Measure Code")</t>
  </si>
  <si>
    <t>=NF(E182,"Unit of Measure Code")</t>
  </si>
  <si>
    <t>=NF(E178,"Remaining Quantity")</t>
  </si>
  <si>
    <t>=NF(E179,"Remaining Quantity")</t>
  </si>
  <si>
    <t>=NF(E180,"Remaining Quantity")</t>
  </si>
  <si>
    <t>=NF(E181,"Remaining Quantity")</t>
  </si>
  <si>
    <t>=NF(E182,"Remaining Quantity")</t>
  </si>
  <si>
    <t>=NF(E173,"Item No.")</t>
  </si>
  <si>
    <t>=NF(E174,"Item No.")</t>
  </si>
  <si>
    <t>=NF(E175,"Item No.")</t>
  </si>
  <si>
    <t>=NF(E173,"Description")</t>
  </si>
  <si>
    <t>=NF(E174,"Description")</t>
  </si>
  <si>
    <t>=NF(E175,"Description")</t>
  </si>
  <si>
    <t>=NF(E173,"Quantity")</t>
  </si>
  <si>
    <t>=NF(E174,"Quantity")</t>
  </si>
  <si>
    <t>=NF(E175,"Quantity")</t>
  </si>
  <si>
    <t>=NF(E173,"Unit of Measure Code")</t>
  </si>
  <si>
    <t>=NF(E174,"Unit of Measure Code")</t>
  </si>
  <si>
    <t>=NF(E175,"Unit of Measure Code")</t>
  </si>
  <si>
    <t>=NF(E173,"Remaining Quantity")</t>
  </si>
  <si>
    <t>=NF(E174,"Remaining Quantity")</t>
  </si>
  <si>
    <t>=NF(E175,"Remaining Quantity")</t>
  </si>
  <si>
    <t>=NF(E165,"Item No.")</t>
  </si>
  <si>
    <t>=NF(E166,"Item No.")</t>
  </si>
  <si>
    <t>=NF(E167,"Item No.")</t>
  </si>
  <si>
    <t>=NF(E168,"Item No.")</t>
  </si>
  <si>
    <t>=NF(E169,"Item No.")</t>
  </si>
  <si>
    <t>=NF(E170,"Item No.")</t>
  </si>
  <si>
    <t>=NF(E165,"Description")</t>
  </si>
  <si>
    <t>=NF(E166,"Description")</t>
  </si>
  <si>
    <t>=NF(E167,"Description")</t>
  </si>
  <si>
    <t>=NF(E168,"Description")</t>
  </si>
  <si>
    <t>=NF(E169,"Description")</t>
  </si>
  <si>
    <t>=NF(E170,"Description")</t>
  </si>
  <si>
    <t>=NF(E165,"Quantity")</t>
  </si>
  <si>
    <t>=NF(E166,"Quantity")</t>
  </si>
  <si>
    <t>=NF(E167,"Quantity")</t>
  </si>
  <si>
    <t>=NF(E168,"Quantity")</t>
  </si>
  <si>
    <t>=NF(E169,"Quantity")</t>
  </si>
  <si>
    <t>=NF(E170,"Quantity")</t>
  </si>
  <si>
    <t>=NF(E165,"Unit of Measure Code")</t>
  </si>
  <si>
    <t>=NF(E166,"Unit of Measure Code")</t>
  </si>
  <si>
    <t>=NF(E167,"Unit of Measure Code")</t>
  </si>
  <si>
    <t>=NF(E168,"Unit of Measure Code")</t>
  </si>
  <si>
    <t>=NF(E169,"Unit of Measure Code")</t>
  </si>
  <si>
    <t>=NF(E170,"Unit of Measure Code")</t>
  </si>
  <si>
    <t>=NF(E165,"Remaining Quantity")</t>
  </si>
  <si>
    <t>=NF(E166,"Remaining Quantity")</t>
  </si>
  <si>
    <t>=NF(E167,"Remaining Quantity")</t>
  </si>
  <si>
    <t>=NF(E168,"Remaining Quantity")</t>
  </si>
  <si>
    <t>=NF(E169,"Remaining Quantity")</t>
  </si>
  <si>
    <t>=NF(E170,"Remaining Quantity")</t>
  </si>
  <si>
    <t>=NF(E128,"Item No.")</t>
  </si>
  <si>
    <t>=NF(E129,"Item No.")</t>
  </si>
  <si>
    <t>=NF(E130,"Item No.")</t>
  </si>
  <si>
    <t>=NF(E131,"Item No.")</t>
  </si>
  <si>
    <t>=NF(E132,"Item No.")</t>
  </si>
  <si>
    <t>=NF(E133,"Item No.")</t>
  </si>
  <si>
    <t>=NF(E128,"Description")</t>
  </si>
  <si>
    <t>=NF(E129,"Description")</t>
  </si>
  <si>
    <t>=NF(E130,"Description")</t>
  </si>
  <si>
    <t>=NF(E131,"Description")</t>
  </si>
  <si>
    <t>=NF(E132,"Description")</t>
  </si>
  <si>
    <t>=NF(E133,"Description")</t>
  </si>
  <si>
    <t>=NF(E128,"Quantity")</t>
  </si>
  <si>
    <t>=NF(E129,"Quantity")</t>
  </si>
  <si>
    <t>=NF(E130,"Quantity")</t>
  </si>
  <si>
    <t>=NF(E131,"Quantity")</t>
  </si>
  <si>
    <t>=NF(E132,"Quantity")</t>
  </si>
  <si>
    <t>=NF(E133,"Quantity")</t>
  </si>
  <si>
    <t>=NF(E128,"Unit of Measure Code")</t>
  </si>
  <si>
    <t>=NF(E129,"Unit of Measure Code")</t>
  </si>
  <si>
    <t>=NF(E130,"Unit of Measure Code")</t>
  </si>
  <si>
    <t>=NF(E131,"Unit of Measure Code")</t>
  </si>
  <si>
    <t>=NF(E132,"Unit of Measure Code")</t>
  </si>
  <si>
    <t>=NF(E133,"Unit of Measure Code")</t>
  </si>
  <si>
    <t>=NF(E128,"Remaining Quantity")</t>
  </si>
  <si>
    <t>=NF(E129,"Remaining Quantity")</t>
  </si>
  <si>
    <t>=NF(E130,"Remaining Quantity")</t>
  </si>
  <si>
    <t>=NF(E131,"Remaining Quantity")</t>
  </si>
  <si>
    <t>=NF(E132,"Remaining Quantity")</t>
  </si>
  <si>
    <t>=NF(E133,"Remaining Quantity")</t>
  </si>
  <si>
    <t>=NF(E151,"Item No.")</t>
  </si>
  <si>
    <t>=NF(E152,"Item No.")</t>
  </si>
  <si>
    <t>=NF(E153,"Item No.")</t>
  </si>
  <si>
    <t>=NF(E151,"Description")</t>
  </si>
  <si>
    <t>=NF(E152,"Description")</t>
  </si>
  <si>
    <t>=NF(E153,"Description")</t>
  </si>
  <si>
    <t>=NF(E151,"Quantity")</t>
  </si>
  <si>
    <t>=NF(E152,"Quantity")</t>
  </si>
  <si>
    <t>=NF(E153,"Quantity")</t>
  </si>
  <si>
    <t>=NF(E151,"Unit of Measure Code")</t>
  </si>
  <si>
    <t>=NF(E152,"Unit of Measure Code")</t>
  </si>
  <si>
    <t>=NF(E153,"Unit of Measure Code")</t>
  </si>
  <si>
    <t>=NF(E151,"Remaining Quantity")</t>
  </si>
  <si>
    <t>=NF(E152,"Remaining Quantity")</t>
  </si>
  <si>
    <t>=NF(E153,"Remaining Quantity")</t>
  </si>
  <si>
    <t>=NF(E143,"Item No.")</t>
  </si>
  <si>
    <t>=NF(E144,"Item No.")</t>
  </si>
  <si>
    <t>=NF(E145,"Item No.")</t>
  </si>
  <si>
    <t>=NF(E146,"Item No.")</t>
  </si>
  <si>
    <t>=NF(E147,"Item No.")</t>
  </si>
  <si>
    <t>=NF(E148,"Item No.")</t>
  </si>
  <si>
    <t>=NF(E143,"Description")</t>
  </si>
  <si>
    <t>=NF(E144,"Description")</t>
  </si>
  <si>
    <t>=NF(E145,"Description")</t>
  </si>
  <si>
    <t>=NF(E146,"Description")</t>
  </si>
  <si>
    <t>=NF(E147,"Description")</t>
  </si>
  <si>
    <t>=NF(E148,"Description")</t>
  </si>
  <si>
    <t>=NF(E143,"Quantity")</t>
  </si>
  <si>
    <t>=NF(E144,"Quantity")</t>
  </si>
  <si>
    <t>=NF(E145,"Quantity")</t>
  </si>
  <si>
    <t>=NF(E146,"Quantity")</t>
  </si>
  <si>
    <t>=NF(E147,"Quantity")</t>
  </si>
  <si>
    <t>=NF(E148,"Quantity")</t>
  </si>
  <si>
    <t>=NF(E143,"Unit of Measure Code")</t>
  </si>
  <si>
    <t>=NF(E144,"Unit of Measure Code")</t>
  </si>
  <si>
    <t>=NF(E145,"Unit of Measure Code")</t>
  </si>
  <si>
    <t>=NF(E146,"Unit of Measure Code")</t>
  </si>
  <si>
    <t>=NF(E147,"Unit of Measure Code")</t>
  </si>
  <si>
    <t>=NF(E148,"Unit of Measure Code")</t>
  </si>
  <si>
    <t>=NF(E143,"Remaining Quantity")</t>
  </si>
  <si>
    <t>=NF(E144,"Remaining Quantity")</t>
  </si>
  <si>
    <t>=NF(E145,"Remaining Quantity")</t>
  </si>
  <si>
    <t>=NF(E146,"Remaining Quantity")</t>
  </si>
  <si>
    <t>=NF(E147,"Remaining Quantity")</t>
  </si>
  <si>
    <t>=NF(E148,"Remaining Quantity")</t>
  </si>
  <si>
    <t>=NF(E136,"Item No.")</t>
  </si>
  <si>
    <t>=NF(E137,"Item No.")</t>
  </si>
  <si>
    <t>=NF(E138,"Item No.")</t>
  </si>
  <si>
    <t>=NF(E139,"Item No.")</t>
  </si>
  <si>
    <t>=NF(E140,"Item No.")</t>
  </si>
  <si>
    <t>=NF(E136,"Description")</t>
  </si>
  <si>
    <t>=NF(E137,"Description")</t>
  </si>
  <si>
    <t>=NF(E138,"Description")</t>
  </si>
  <si>
    <t>=NF(E139,"Description")</t>
  </si>
  <si>
    <t>=NF(E140,"Description")</t>
  </si>
  <si>
    <t>=NF(E136,"Quantity")</t>
  </si>
  <si>
    <t>=NF(E137,"Quantity")</t>
  </si>
  <si>
    <t>=NF(E138,"Quantity")</t>
  </si>
  <si>
    <t>=NF(E139,"Quantity")</t>
  </si>
  <si>
    <t>=NF(E140,"Quantity")</t>
  </si>
  <si>
    <t>=NF(E136,"Unit of Measure Code")</t>
  </si>
  <si>
    <t>=NF(E137,"Unit of Measure Code")</t>
  </si>
  <si>
    <t>=NF(E138,"Unit of Measure Code")</t>
  </si>
  <si>
    <t>=NF(E139,"Unit of Measure Code")</t>
  </si>
  <si>
    <t>=NF(E140,"Unit of Measure Code")</t>
  </si>
  <si>
    <t>=NF(E136,"Remaining Quantity")</t>
  </si>
  <si>
    <t>=NF(E137,"Remaining Quantity")</t>
  </si>
  <si>
    <t>=NF(E138,"Remaining Quantity")</t>
  </si>
  <si>
    <t>=NF(E139,"Remaining Quantity")</t>
  </si>
  <si>
    <t>=NF(E140,"Remaining Quantity")</t>
  </si>
  <si>
    <t>=NF(E84,"Item No.")</t>
  </si>
  <si>
    <t>=NF(E84,"Description")</t>
  </si>
  <si>
    <t>=NF(E84,"Quantity")</t>
  </si>
  <si>
    <t>=NF(E84,"Unit of Measure Code")</t>
  </si>
  <si>
    <t>=NF(E84,"Remaining Quantity")</t>
  </si>
  <si>
    <t>=NF(E119,"Item No.")</t>
  </si>
  <si>
    <t>=NF(E120,"Item No.")</t>
  </si>
  <si>
    <t>=NF(E121,"Item No.")</t>
  </si>
  <si>
    <t>=NF(E122,"Item No.")</t>
  </si>
  <si>
    <t>=NF(E123,"Item No.")</t>
  </si>
  <si>
    <t>=NF(E124,"Item No.")</t>
  </si>
  <si>
    <t>=NF(E119,"Description")</t>
  </si>
  <si>
    <t>=NF(E120,"Description")</t>
  </si>
  <si>
    <t>=NF(E121,"Description")</t>
  </si>
  <si>
    <t>=NF(E122,"Description")</t>
  </si>
  <si>
    <t>=NF(E123,"Description")</t>
  </si>
  <si>
    <t>=NF(E124,"Description")</t>
  </si>
  <si>
    <t>=NF(E119,"Quantity")</t>
  </si>
  <si>
    <t>=NF(E120,"Quantity")</t>
  </si>
  <si>
    <t>=NF(E121,"Quantity")</t>
  </si>
  <si>
    <t>=NF(E122,"Quantity")</t>
  </si>
  <si>
    <t>=NF(E123,"Quantity")</t>
  </si>
  <si>
    <t>=NF(E124,"Quantity")</t>
  </si>
  <si>
    <t>=NF(E119,"Unit of Measure Code")</t>
  </si>
  <si>
    <t>=NF(E120,"Unit of Measure Code")</t>
  </si>
  <si>
    <t>=NF(E121,"Unit of Measure Code")</t>
  </si>
  <si>
    <t>=NF(E122,"Unit of Measure Code")</t>
  </si>
  <si>
    <t>=NF(E123,"Unit of Measure Code")</t>
  </si>
  <si>
    <t>=NF(E124,"Unit of Measure Code")</t>
  </si>
  <si>
    <t>=NF(E119,"Remaining Quantity")</t>
  </si>
  <si>
    <t>=NF(E120,"Remaining Quantity")</t>
  </si>
  <si>
    <t>=NF(E121,"Remaining Quantity")</t>
  </si>
  <si>
    <t>=NF(E122,"Remaining Quantity")</t>
  </si>
  <si>
    <t>=NF(E123,"Remaining Quantity")</t>
  </si>
  <si>
    <t>=NF(E124,"Remaining Quantity")</t>
  </si>
  <si>
    <t>=NF(E111,"Item No.")</t>
  </si>
  <si>
    <t>=NF(E112,"Item No.")</t>
  </si>
  <si>
    <t>=NF(E113,"Item No.")</t>
  </si>
  <si>
    <t>=NF(E114,"Item No.")</t>
  </si>
  <si>
    <t>=NF(E115,"Item No.")</t>
  </si>
  <si>
    <t>=NF(E116,"Item No.")</t>
  </si>
  <si>
    <t>=NF(E111,"Description")</t>
  </si>
  <si>
    <t>=NF(E112,"Description")</t>
  </si>
  <si>
    <t>=NF(E113,"Description")</t>
  </si>
  <si>
    <t>=NF(E114,"Description")</t>
  </si>
  <si>
    <t>=NF(E115,"Description")</t>
  </si>
  <si>
    <t>=NF(E116,"Description")</t>
  </si>
  <si>
    <t>=NF(E111,"Quantity")</t>
  </si>
  <si>
    <t>=NF(E112,"Quantity")</t>
  </si>
  <si>
    <t>=NF(E113,"Quantity")</t>
  </si>
  <si>
    <t>=NF(E114,"Quantity")</t>
  </si>
  <si>
    <t>=NF(E115,"Quantity")</t>
  </si>
  <si>
    <t>=NF(E116,"Quantity")</t>
  </si>
  <si>
    <t>=NF(E111,"Unit of Measure Code")</t>
  </si>
  <si>
    <t>=NF(E112,"Unit of Measure Code")</t>
  </si>
  <si>
    <t>=NF(E113,"Unit of Measure Code")</t>
  </si>
  <si>
    <t>=NF(E114,"Unit of Measure Code")</t>
  </si>
  <si>
    <t>=NF(E115,"Unit of Measure Code")</t>
  </si>
  <si>
    <t>=NF(E116,"Unit of Measure Code")</t>
  </si>
  <si>
    <t>=NF(E111,"Remaining Quantity")</t>
  </si>
  <si>
    <t>=NF(E112,"Remaining Quantity")</t>
  </si>
  <si>
    <t>=NF(E113,"Remaining Quantity")</t>
  </si>
  <si>
    <t>=NF(E114,"Remaining Quantity")</t>
  </si>
  <si>
    <t>=NF(E115,"Remaining Quantity")</t>
  </si>
  <si>
    <t>=NF(E116,"Remaining Quantity")</t>
  </si>
  <si>
    <t>=NF(E103,"Item No.")</t>
  </si>
  <si>
    <t>=NF(E104,"Item No.")</t>
  </si>
  <si>
    <t>=NF(E105,"Item No.")</t>
  </si>
  <si>
    <t>=NF(E106,"Item No.")</t>
  </si>
  <si>
    <t>=NF(E107,"Item No.")</t>
  </si>
  <si>
    <t>=NF(E108,"Item No.")</t>
  </si>
  <si>
    <t>=NF(E103,"Description")</t>
  </si>
  <si>
    <t>=NF(E104,"Description")</t>
  </si>
  <si>
    <t>=NF(E105,"Description")</t>
  </si>
  <si>
    <t>=NF(E106,"Description")</t>
  </si>
  <si>
    <t>=NF(E107,"Description")</t>
  </si>
  <si>
    <t>=NF(E108,"Description")</t>
  </si>
  <si>
    <t>=NF(E103,"Quantity")</t>
  </si>
  <si>
    <t>=NF(E104,"Quantity")</t>
  </si>
  <si>
    <t>=NF(E105,"Quantity")</t>
  </si>
  <si>
    <t>=NF(E106,"Quantity")</t>
  </si>
  <si>
    <t>=NF(E107,"Quantity")</t>
  </si>
  <si>
    <t>=NF(E108,"Quantity")</t>
  </si>
  <si>
    <t>=NF(E103,"Unit of Measure Code")</t>
  </si>
  <si>
    <t>=NF(E104,"Unit of Measure Code")</t>
  </si>
  <si>
    <t>=NF(E105,"Unit of Measure Code")</t>
  </si>
  <si>
    <t>=NF(E106,"Unit of Measure Code")</t>
  </si>
  <si>
    <t>=NF(E107,"Unit of Measure Code")</t>
  </si>
  <si>
    <t>=NF(E108,"Unit of Measure Code")</t>
  </si>
  <si>
    <t>=NF(E103,"Remaining Quantity")</t>
  </si>
  <si>
    <t>=NF(E104,"Remaining Quantity")</t>
  </si>
  <si>
    <t>=NF(E105,"Remaining Quantity")</t>
  </si>
  <si>
    <t>=NF(E106,"Remaining Quantity")</t>
  </si>
  <si>
    <t>=NF(E107,"Remaining Quantity")</t>
  </si>
  <si>
    <t>=NF(E108,"Remaining Quantity")</t>
  </si>
  <si>
    <t>=NF(E95,"Item No.")</t>
  </si>
  <si>
    <t>=NF(E96,"Item No.")</t>
  </si>
  <si>
    <t>=NF(E97,"Item No.")</t>
  </si>
  <si>
    <t>=NF(E98,"Item No.")</t>
  </si>
  <si>
    <t>=NF(E99,"Item No.")</t>
  </si>
  <si>
    <t>=NF(E100,"Item No.")</t>
  </si>
  <si>
    <t>=NF(E95,"Description")</t>
  </si>
  <si>
    <t>=NF(E96,"Description")</t>
  </si>
  <si>
    <t>=NF(E97,"Description")</t>
  </si>
  <si>
    <t>=NF(E98,"Description")</t>
  </si>
  <si>
    <t>=NF(E99,"Description")</t>
  </si>
  <si>
    <t>=NF(E100,"Description")</t>
  </si>
  <si>
    <t>=NF(E95,"Quantity")</t>
  </si>
  <si>
    <t>=NF(E96,"Quantity")</t>
  </si>
  <si>
    <t>=NF(E97,"Quantity")</t>
  </si>
  <si>
    <t>=NF(E98,"Quantity")</t>
  </si>
  <si>
    <t>=NF(E99,"Quantity")</t>
  </si>
  <si>
    <t>=NF(E100,"Quantity")</t>
  </si>
  <si>
    <t>=NF(E95,"Unit of Measure Code")</t>
  </si>
  <si>
    <t>=NF(E96,"Unit of Measure Code")</t>
  </si>
  <si>
    <t>=NF(E97,"Unit of Measure Code")</t>
  </si>
  <si>
    <t>=NF(E98,"Unit of Measure Code")</t>
  </si>
  <si>
    <t>=NF(E99,"Unit of Measure Code")</t>
  </si>
  <si>
    <t>=NF(E100,"Unit of Measure Code")</t>
  </si>
  <si>
    <t>=NF(E95,"Remaining Quantity")</t>
  </si>
  <si>
    <t>=NF(E96,"Remaining Quantity")</t>
  </si>
  <si>
    <t>=NF(E97,"Remaining Quantity")</t>
  </si>
  <si>
    <t>=NF(E98,"Remaining Quantity")</t>
  </si>
  <si>
    <t>=NF(E99,"Remaining Quantity")</t>
  </si>
  <si>
    <t>=NF(E100,"Remaining Quantity")</t>
  </si>
  <si>
    <t>=NF(E87,"Item No.")</t>
  </si>
  <si>
    <t>=NF(E88,"Item No.")</t>
  </si>
  <si>
    <t>=NF(E89,"Item No.")</t>
  </si>
  <si>
    <t>=NF(E90,"Item No.")</t>
  </si>
  <si>
    <t>=NF(E91,"Item No.")</t>
  </si>
  <si>
    <t>=NF(E92,"Item No.")</t>
  </si>
  <si>
    <t>=NF(E87,"Description")</t>
  </si>
  <si>
    <t>=NF(E88,"Description")</t>
  </si>
  <si>
    <t>=NF(E89,"Description")</t>
  </si>
  <si>
    <t>=NF(E90,"Description")</t>
  </si>
  <si>
    <t>=NF(E91,"Description")</t>
  </si>
  <si>
    <t>=NF(E92,"Description")</t>
  </si>
  <si>
    <t>=NF(E87,"Quantity")</t>
  </si>
  <si>
    <t>=NF(E88,"Quantity")</t>
  </si>
  <si>
    <t>=NF(E89,"Quantity")</t>
  </si>
  <si>
    <t>=NF(E90,"Quantity")</t>
  </si>
  <si>
    <t>=NF(E91,"Quantity")</t>
  </si>
  <si>
    <t>=NF(E92,"Quantity")</t>
  </si>
  <si>
    <t>=NF(E87,"Unit of Measure Code")</t>
  </si>
  <si>
    <t>=NF(E88,"Unit of Measure Code")</t>
  </si>
  <si>
    <t>=NF(E89,"Unit of Measure Code")</t>
  </si>
  <si>
    <t>=NF(E90,"Unit of Measure Code")</t>
  </si>
  <si>
    <t>=NF(E91,"Unit of Measure Code")</t>
  </si>
  <si>
    <t>=NF(E92,"Unit of Measure Code")</t>
  </si>
  <si>
    <t>=NF(E87,"Remaining Quantity")</t>
  </si>
  <si>
    <t>=NF(E88,"Remaining Quantity")</t>
  </si>
  <si>
    <t>=NF(E89,"Remaining Quantity")</t>
  </si>
  <si>
    <t>=NF(E90,"Remaining Quantity")</t>
  </si>
  <si>
    <t>=NF(E91,"Remaining Quantity")</t>
  </si>
  <si>
    <t>=NF(E92,"Remaining Quantity")</t>
  </si>
  <si>
    <t>=NF(E56,"Item No.")</t>
  </si>
  <si>
    <t>=NF(E57,"Item No.")</t>
  </si>
  <si>
    <t>=NF(E56,"Description")</t>
  </si>
  <si>
    <t>=NF(E57,"Description")</t>
  </si>
  <si>
    <t>=NF(E56,"Quantity")</t>
  </si>
  <si>
    <t>=NF(E57,"Quantity")</t>
  </si>
  <si>
    <t>=NF(E56,"Unit of Measure Code")</t>
  </si>
  <si>
    <t>=NF(E57,"Unit of Measure Code")</t>
  </si>
  <si>
    <t>=NF(E56,"Remaining Quantity")</t>
  </si>
  <si>
    <t>=NF(E57,"Remaining Quantity")</t>
  </si>
  <si>
    <t>="..01/12/2016"</t>
  </si>
  <si>
    <t>=NL("Lookup","Production Order","Status","SmartLookup=","True")</t>
  </si>
  <si>
    <t>=NL("Lookup","Production Order",{"No.","Status","Description"},"Status",C2)</t>
  </si>
  <si>
    <t>Auto+Hide+Values+HideSheet+Formulas=Sheet1,Sheet2+FormulasOnly</t>
  </si>
  <si>
    <t>Auto+Hide+Values+Formulas=Sheet3,Sheet4+FormulasOnly</t>
  </si>
  <si>
    <t>Auto+Hide+Values+HideSheet+Formulas=Sheet5,Sheet1,Sheet2</t>
  </si>
  <si>
    <t>Auto+Hide+Values+HideSheet+Formulas=Sheet5,Sheet1,Sheet2+FormulasOnly</t>
  </si>
  <si>
    <t>Auto+Hide+Values+Formulas=Sheet6,Sheet3,Sheet4</t>
  </si>
  <si>
    <t>Auto+Hide+Values+Formulas=Sheet6,Sheet3,Sheet4+FormulasOnly</t>
  </si>
  <si>
    <r>
      <t>Jet</t>
    </r>
    <r>
      <rPr>
        <sz val="10"/>
        <color theme="1"/>
        <rFont val="Segoe UI"/>
        <family val="2"/>
      </rPr>
      <t>:  NL("Rows=</t>
    </r>
    <r>
      <rPr>
        <i/>
        <sz val="10"/>
        <color theme="1"/>
        <rFont val="Segoe UI"/>
        <family val="2"/>
      </rPr>
      <t>n</t>
    </r>
    <r>
      <rPr>
        <sz val="10"/>
        <color theme="1"/>
        <rFont val="Segoe UI"/>
        <family val="2"/>
      </rPr>
      <t>"), NL("Lookup"), SmartLookup, NL("Link"), grouping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</si>
</sst>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sz val="11"/>
      <color rgb="FF000000"/>
      <name val="Calibri"/>
      <family val="2"/>
      <scheme val="minor"/>
    </font>
    <font>
      <sz val="11"/>
      <color rgb="FFC0C0C0"/>
      <name val="Calibri"/>
      <family val="2"/>
      <scheme val="minor"/>
    </font>
    <font>
      <u/>
      <sz val="10"/>
      <color indexed="12"/>
      <name val="Arial"/>
      <family val="2"/>
    </font>
    <font>
      <sz val="11"/>
      <color rgb="FF000000"/>
      <name val="Segoe UI Semibold"/>
      <family val="2"/>
    </font>
    <font>
      <sz val="20"/>
      <color theme="4" tint="-0.24994659260841701"/>
      <name val="Segoe UI Semibold"/>
      <family val="2"/>
    </font>
    <font>
      <sz val="11"/>
      <color theme="1"/>
      <name val="Segoe UI Semibold"/>
      <family val="2"/>
    </font>
    <font>
      <i/>
      <sz val="11"/>
      <color theme="0" tint="-0.499984740745262"/>
      <name val="Segoe UI Semibold"/>
      <family val="2"/>
    </font>
    <font>
      <sz val="11"/>
      <color theme="0" tint="-0.499984740745262"/>
      <name val="Segoe UI Semibold"/>
      <family val="2"/>
    </font>
    <font>
      <b/>
      <sz val="11"/>
      <color rgb="FFFFFFFF"/>
      <name val="Segoe UI Semibold"/>
      <family val="2"/>
    </font>
    <font>
      <b/>
      <sz val="12"/>
      <color rgb="FF000000"/>
      <name val="Rockwell"/>
      <family val="1"/>
    </font>
    <font>
      <sz val="10"/>
      <name val="Arial"/>
      <family val="2"/>
    </font>
    <font>
      <u/>
      <sz val="10"/>
      <color indexed="12"/>
      <name val="Segoe UI"/>
      <family val="2"/>
    </font>
    <font>
      <sz val="11"/>
      <color indexed="8"/>
      <name val="Calibri"/>
      <family val="2"/>
    </font>
    <font>
      <sz val="10"/>
      <color theme="1"/>
      <name val="Segoe UI"/>
      <family val="2"/>
    </font>
    <font>
      <b/>
      <sz val="20"/>
      <color rgb="FFDA4848"/>
      <name val="Segoe UI"/>
      <family val="2"/>
    </font>
    <font>
      <b/>
      <sz val="10"/>
      <color theme="1"/>
      <name val="Segoe UI"/>
      <family val="2"/>
    </font>
    <font>
      <u/>
      <sz val="10"/>
      <color theme="1"/>
      <name val="Segoe UI"/>
      <family val="2"/>
    </font>
    <font>
      <i/>
      <sz val="10"/>
      <color theme="1"/>
      <name val="Segoe UI"/>
      <family val="2"/>
    </font>
  </fonts>
  <fills count="4">
    <fill>
      <patternFill patternType="none"/>
    </fill>
    <fill>
      <patternFill patternType="gray125"/>
    </fill>
    <fill>
      <patternFill patternType="solid">
        <fgColor rgb="FF0074AB"/>
        <bgColor indexed="64"/>
      </patternFill>
    </fill>
    <fill>
      <patternFill patternType="solid">
        <fgColor theme="0" tint="-4.9989318521683403E-2"/>
        <bgColor indexed="64"/>
      </patternFill>
    </fill>
  </fills>
  <borders count="1">
    <border>
      <left/>
      <right/>
      <top/>
      <bottom/>
      <diagonal/>
    </border>
  </borders>
  <cellStyleXfs count="6">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0" fontId="12" fillId="0" borderId="0"/>
    <xf numFmtId="0" fontId="14" fillId="0" borderId="0"/>
    <xf numFmtId="0" fontId="4" fillId="0" borderId="0" applyNumberFormat="0" applyFill="0" applyBorder="0" applyAlignment="0" applyProtection="0">
      <alignment vertical="top"/>
      <protection locked="0"/>
    </xf>
  </cellStyleXfs>
  <cellXfs count="39">
    <xf numFmtId="0" fontId="0" fillId="0" borderId="0" xfId="0"/>
    <xf numFmtId="0" fontId="2" fillId="0" borderId="0" xfId="0" applyNumberFormat="1" applyFont="1" applyAlignment="1">
      <alignment horizontal="left"/>
    </xf>
    <xf numFmtId="14" fontId="2" fillId="0" borderId="0" xfId="0" applyNumberFormat="1" applyFont="1" applyAlignment="1">
      <alignment horizontal="left"/>
    </xf>
    <xf numFmtId="0" fontId="3" fillId="0" borderId="0" xfId="0" applyNumberFormat="1" applyFont="1" applyAlignment="1">
      <alignment horizontal="left"/>
    </xf>
    <xf numFmtId="0" fontId="0" fillId="0" borderId="0" xfId="0" quotePrefix="1"/>
    <xf numFmtId="0" fontId="5" fillId="0" borderId="0" xfId="0" applyNumberFormat="1" applyFont="1" applyAlignment="1">
      <alignment horizontal="left"/>
    </xf>
    <xf numFmtId="0" fontId="7" fillId="0" borderId="0" xfId="0" applyFont="1"/>
    <xf numFmtId="0" fontId="8" fillId="0" borderId="0" xfId="0" applyNumberFormat="1" applyFont="1" applyAlignment="1">
      <alignment horizontal="left"/>
    </xf>
    <xf numFmtId="0" fontId="9" fillId="0" borderId="0" xfId="0" applyFont="1"/>
    <xf numFmtId="0" fontId="9" fillId="0" borderId="0" xfId="0" applyNumberFormat="1" applyFont="1" applyAlignment="1">
      <alignment horizontal="left" indent="1"/>
    </xf>
    <xf numFmtId="14" fontId="8" fillId="0" borderId="0" xfId="0" applyNumberFormat="1" applyFont="1" applyAlignment="1">
      <alignment horizontal="left"/>
    </xf>
    <xf numFmtId="0" fontId="10" fillId="2" borderId="0" xfId="0" applyNumberFormat="1" applyFont="1" applyFill="1" applyAlignment="1">
      <alignment horizontal="left"/>
    </xf>
    <xf numFmtId="0" fontId="10" fillId="2" borderId="0" xfId="0" applyNumberFormat="1" applyFont="1" applyFill="1" applyAlignment="1">
      <alignment horizontal="left" indent="1"/>
    </xf>
    <xf numFmtId="0" fontId="10" fillId="2" borderId="0" xfId="0" applyNumberFormat="1" applyFont="1" applyFill="1" applyAlignment="1">
      <alignment horizontal="left" indent="2"/>
    </xf>
    <xf numFmtId="0" fontId="5" fillId="0" borderId="0" xfId="0" applyNumberFormat="1" applyFont="1" applyAlignment="1">
      <alignment horizontal="left" indent="2"/>
    </xf>
    <xf numFmtId="0" fontId="10" fillId="2" borderId="0" xfId="0" applyNumberFormat="1" applyFont="1" applyFill="1" applyAlignment="1">
      <alignment horizontal="right"/>
    </xf>
    <xf numFmtId="0" fontId="10" fillId="2" borderId="0" xfId="0" applyNumberFormat="1" applyFont="1" applyFill="1" applyAlignment="1">
      <alignment horizontal="right" indent="1"/>
    </xf>
    <xf numFmtId="0" fontId="10" fillId="2" borderId="0" xfId="0" applyNumberFormat="1" applyFont="1" applyFill="1" applyAlignment="1">
      <alignment horizontal="right" wrapText="1" indent="1"/>
    </xf>
    <xf numFmtId="0" fontId="10" fillId="2" borderId="0" xfId="0" applyNumberFormat="1" applyFont="1" applyFill="1" applyAlignment="1">
      <alignment horizontal="right" wrapText="1"/>
    </xf>
    <xf numFmtId="0" fontId="10" fillId="2" borderId="0" xfId="0" applyNumberFormat="1" applyFont="1" applyFill="1" applyAlignment="1">
      <alignment horizontal="right" indent="2"/>
    </xf>
    <xf numFmtId="0" fontId="7" fillId="0" borderId="0" xfId="0" applyFont="1" applyAlignment="1">
      <alignment horizontal="right"/>
    </xf>
    <xf numFmtId="0" fontId="5" fillId="0" borderId="0" xfId="0" applyNumberFormat="1" applyFont="1" applyAlignment="1">
      <alignment horizontal="right" indent="1"/>
    </xf>
    <xf numFmtId="0" fontId="5" fillId="0" borderId="0" xfId="0" applyNumberFormat="1" applyFont="1" applyAlignment="1">
      <alignment horizontal="right"/>
    </xf>
    <xf numFmtId="164" fontId="5" fillId="0" borderId="0" xfId="1" applyNumberFormat="1" applyFont="1" applyAlignment="1">
      <alignment horizontal="right" indent="2"/>
    </xf>
    <xf numFmtId="0" fontId="5" fillId="3" borderId="0" xfId="0" applyNumberFormat="1" applyFont="1" applyFill="1" applyAlignment="1">
      <alignment horizontal="left" indent="1"/>
    </xf>
    <xf numFmtId="164" fontId="5" fillId="3" borderId="0" xfId="1" applyNumberFormat="1" applyFont="1" applyFill="1" applyAlignment="1">
      <alignment horizontal="right" indent="1"/>
    </xf>
    <xf numFmtId="0" fontId="5" fillId="3" borderId="0" xfId="0" applyNumberFormat="1" applyFont="1" applyFill="1" applyAlignment="1">
      <alignment horizontal="right" indent="1"/>
    </xf>
    <xf numFmtId="0" fontId="7" fillId="3" borderId="0" xfId="0" applyFont="1" applyFill="1" applyAlignment="1">
      <alignment horizontal="right"/>
    </xf>
    <xf numFmtId="0" fontId="11" fillId="0" borderId="0" xfId="0" applyNumberFormat="1" applyFont="1" applyAlignment="1">
      <alignment horizontal="left"/>
    </xf>
    <xf numFmtId="14" fontId="11" fillId="0" borderId="0" xfId="0" applyNumberFormat="1" applyFont="1" applyAlignment="1">
      <alignment horizontal="left"/>
    </xf>
    <xf numFmtId="0" fontId="14" fillId="0" borderId="0" xfId="4"/>
    <xf numFmtId="0" fontId="15" fillId="0" borderId="0" xfId="0" applyFont="1"/>
    <xf numFmtId="0" fontId="15" fillId="0" borderId="0" xfId="0" applyFont="1" applyAlignment="1">
      <alignment vertical="top"/>
    </xf>
    <xf numFmtId="0" fontId="15" fillId="0" borderId="0" xfId="0" applyFont="1" applyAlignment="1">
      <alignment vertical="top" wrapText="1"/>
    </xf>
    <xf numFmtId="0" fontId="16" fillId="0" borderId="0" xfId="0" applyFont="1" applyAlignment="1">
      <alignment vertical="top"/>
    </xf>
    <xf numFmtId="0" fontId="17" fillId="0" borderId="0" xfId="0" applyFont="1" applyAlignment="1">
      <alignment vertical="top"/>
    </xf>
    <xf numFmtId="0" fontId="18" fillId="0" borderId="0" xfId="0" applyFont="1" applyAlignment="1">
      <alignment vertical="top" wrapText="1"/>
    </xf>
    <xf numFmtId="0" fontId="13" fillId="0" borderId="0" xfId="2" applyFont="1" applyAlignment="1" applyProtection="1">
      <alignment vertical="top"/>
    </xf>
    <xf numFmtId="0" fontId="6" fillId="0" borderId="0" xfId="0" applyNumberFormat="1" applyFont="1" applyAlignment="1">
      <alignment horizontal="left"/>
    </xf>
  </cellXfs>
  <cellStyles count="6">
    <cellStyle name="Comma" xfId="1" builtinId="3"/>
    <cellStyle name="Hyperlink" xfId="2" builtinId="8"/>
    <cellStyle name="Hyperlink 3" xfId="5"/>
    <cellStyle name="Normal" xfId="0" builtinId="0"/>
    <cellStyle name="Normal 2 4" xfId="3"/>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jetreports.com/web"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4679950</xdr:colOff>
      <xdr:row>3</xdr:row>
      <xdr:rowOff>92075</xdr:rowOff>
    </xdr:from>
    <xdr:to>
      <xdr:col>7</xdr:col>
      <xdr:colOff>374650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8425" y="635000"/>
          <a:ext cx="2743200" cy="483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1.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tabSelected="1" topLeftCell="B2" workbookViewId="0"/>
  </sheetViews>
  <sheetFormatPr defaultColWidth="9.140625" defaultRowHeight="14.25" x14ac:dyDescent="0.25"/>
  <cols>
    <col min="1" max="1" width="4.42578125" style="31" hidden="1" customWidth="1"/>
    <col min="2" max="2" width="9.140625" style="31"/>
    <col min="3" max="3" width="32" style="32" bestFit="1" customWidth="1"/>
    <col min="4" max="4" width="77.28515625" style="33" customWidth="1"/>
    <col min="5" max="5" width="10.140625" style="32" customWidth="1"/>
    <col min="6" max="16384" width="9.140625" style="31"/>
  </cols>
  <sheetData>
    <row r="1" spans="1:5" ht="14.25" hidden="1" customHeight="1" x14ac:dyDescent="0.25">
      <c r="A1" s="31" t="s">
        <v>424</v>
      </c>
    </row>
    <row r="7" spans="1:5" ht="30.75" x14ac:dyDescent="0.25">
      <c r="C7" s="34" t="s">
        <v>24</v>
      </c>
    </row>
    <row r="9" spans="1:5" ht="75" customHeight="1" x14ac:dyDescent="0.25">
      <c r="C9" s="35" t="s">
        <v>25</v>
      </c>
      <c r="D9" s="33" t="s">
        <v>442</v>
      </c>
    </row>
    <row r="10" spans="1:5" x14ac:dyDescent="0.25">
      <c r="C10" s="35"/>
    </row>
    <row r="11" spans="1:5" x14ac:dyDescent="0.25">
      <c r="C11" s="35" t="s">
        <v>425</v>
      </c>
      <c r="D11" s="33" t="s">
        <v>426</v>
      </c>
    </row>
    <row r="12" spans="1:5" x14ac:dyDescent="0.25">
      <c r="C12" s="35"/>
      <c r="D12" s="36" t="s">
        <v>17126</v>
      </c>
    </row>
    <row r="13" spans="1:5" x14ac:dyDescent="0.25">
      <c r="C13" s="35"/>
    </row>
    <row r="14" spans="1:5" x14ac:dyDescent="0.25">
      <c r="C14" s="35" t="s">
        <v>427</v>
      </c>
      <c r="D14" s="33" t="s">
        <v>428</v>
      </c>
    </row>
    <row r="15" spans="1:5" x14ac:dyDescent="0.25">
      <c r="C15" s="35"/>
    </row>
    <row r="16" spans="1:5" ht="45" customHeight="1" x14ac:dyDescent="0.25">
      <c r="C16" s="35" t="s">
        <v>26</v>
      </c>
      <c r="D16" s="33" t="s">
        <v>429</v>
      </c>
      <c r="E16" s="37" t="s">
        <v>420</v>
      </c>
    </row>
    <row r="17" spans="3:5" ht="16.5" customHeight="1" x14ac:dyDescent="0.25">
      <c r="C17" s="35"/>
    </row>
    <row r="18" spans="3:5" ht="28.5" x14ac:dyDescent="0.25">
      <c r="C18" s="35" t="s">
        <v>418</v>
      </c>
      <c r="D18" s="33" t="s">
        <v>430</v>
      </c>
      <c r="E18" s="37" t="s">
        <v>419</v>
      </c>
    </row>
    <row r="19" spans="3:5" x14ac:dyDescent="0.25">
      <c r="C19" s="35"/>
    </row>
    <row r="20" spans="3:5" ht="57" x14ac:dyDescent="0.25">
      <c r="C20" s="35" t="s">
        <v>423</v>
      </c>
      <c r="D20" s="33" t="s">
        <v>431</v>
      </c>
      <c r="E20" s="37" t="s">
        <v>432</v>
      </c>
    </row>
    <row r="21" spans="3:5" x14ac:dyDescent="0.25">
      <c r="C21" s="35"/>
    </row>
    <row r="22" spans="3:5" ht="28.5" x14ac:dyDescent="0.25">
      <c r="C22" s="35" t="s">
        <v>27</v>
      </c>
      <c r="D22" s="33" t="s">
        <v>433</v>
      </c>
      <c r="E22" s="37" t="s">
        <v>434</v>
      </c>
    </row>
    <row r="23" spans="3:5" x14ac:dyDescent="0.25">
      <c r="C23" s="35"/>
    </row>
    <row r="24" spans="3:5" x14ac:dyDescent="0.25">
      <c r="C24" s="35" t="s">
        <v>28</v>
      </c>
      <c r="D24" s="33" t="s">
        <v>435</v>
      </c>
      <c r="E24" s="37" t="s">
        <v>436</v>
      </c>
    </row>
    <row r="25" spans="3:5" x14ac:dyDescent="0.25">
      <c r="C25" s="35"/>
    </row>
    <row r="26" spans="3:5" x14ac:dyDescent="0.25">
      <c r="C26" s="35" t="s">
        <v>29</v>
      </c>
      <c r="D26" s="33" t="s">
        <v>437</v>
      </c>
      <c r="E26" s="37" t="s">
        <v>438</v>
      </c>
    </row>
    <row r="27" spans="3:5" x14ac:dyDescent="0.25">
      <c r="C27" s="35"/>
    </row>
    <row r="28" spans="3:5" ht="71.25" x14ac:dyDescent="0.25">
      <c r="C28" s="35" t="s">
        <v>439</v>
      </c>
      <c r="D28" s="33" t="s">
        <v>440</v>
      </c>
    </row>
    <row r="29" spans="3:5" x14ac:dyDescent="0.25">
      <c r="C29" s="35"/>
    </row>
    <row r="30" spans="3:5" x14ac:dyDescent="0.25">
      <c r="C30" s="35" t="s">
        <v>30</v>
      </c>
      <c r="D30" s="33" t="s">
        <v>441</v>
      </c>
    </row>
  </sheetData>
  <hyperlinks>
    <hyperlink ref="E24" r:id="rId1"/>
    <hyperlink ref="E22" r:id="rId2"/>
    <hyperlink ref="E18" r:id="rId3"/>
    <hyperlink ref="E16" r:id="rId4"/>
    <hyperlink ref="E26" r:id="rId5"/>
    <hyperlink ref="E20" r:id="rId6"/>
  </hyperlinks>
  <pageMargins left="0.25" right="0.25" top="0.75" bottom="0.75" header="0.3" footer="0.3"/>
  <pageSetup scale="63" orientation="portrait"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B2" workbookViewId="0">
      <selection activeCell="C2" sqref="C2"/>
    </sheetView>
  </sheetViews>
  <sheetFormatPr defaultRowHeight="15" x14ac:dyDescent="0.25"/>
  <cols>
    <col min="1" max="1" width="9.140625" hidden="1" customWidth="1"/>
    <col min="4" max="4" width="8.42578125" bestFit="1" customWidth="1"/>
  </cols>
  <sheetData>
    <row r="1" spans="1:5" hidden="1" x14ac:dyDescent="0.25">
      <c r="A1" s="1" t="s">
        <v>17122</v>
      </c>
      <c r="B1" s="1" t="s">
        <v>0</v>
      </c>
      <c r="C1" s="1" t="s">
        <v>1</v>
      </c>
      <c r="D1" s="1" t="s">
        <v>2</v>
      </c>
      <c r="E1" s="1" t="s">
        <v>421</v>
      </c>
    </row>
    <row r="2" spans="1:5" x14ac:dyDescent="0.25">
      <c r="A2" s="1" t="s">
        <v>5</v>
      </c>
      <c r="B2" s="1" t="s">
        <v>20</v>
      </c>
      <c r="C2" s="1" t="s">
        <v>23</v>
      </c>
      <c r="D2" s="1" t="str">
        <f>"Lookup"</f>
        <v>Lookup</v>
      </c>
    </row>
    <row r="3" spans="1:5" x14ac:dyDescent="0.25">
      <c r="A3" s="1" t="s">
        <v>5</v>
      </c>
      <c r="B3" s="1" t="s">
        <v>6</v>
      </c>
      <c r="C3" s="2" t="s">
        <v>7</v>
      </c>
      <c r="D3" s="1" t="str">
        <f>"Lookup"</f>
        <v>Lookup</v>
      </c>
    </row>
    <row r="4" spans="1:5" x14ac:dyDescent="0.25">
      <c r="A4" s="1" t="s">
        <v>5</v>
      </c>
      <c r="B4" s="1" t="s">
        <v>8</v>
      </c>
      <c r="C4" s="2" t="str">
        <f>"..01/12/2016"</f>
        <v>..01/12/2016</v>
      </c>
      <c r="D4" s="1" t="str">
        <f>"Lookup"</f>
        <v>Lookup</v>
      </c>
      <c r="E4" s="30" t="s">
        <v>422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67"/>
  <sheetViews>
    <sheetView showGridLines="0" topLeftCell="G2" zoomScale="90" zoomScaleNormal="90" workbookViewId="0"/>
  </sheetViews>
  <sheetFormatPr defaultRowHeight="15" x14ac:dyDescent="0.25"/>
  <cols>
    <col min="1" max="3" width="9.140625" hidden="1" customWidth="1"/>
    <col min="4" max="4" width="8.42578125" hidden="1" customWidth="1"/>
    <col min="5" max="6" width="9.140625" hidden="1" customWidth="1"/>
    <col min="7" max="7" width="9.140625" customWidth="1"/>
    <col min="8" max="8" width="20.5703125" bestFit="1" customWidth="1"/>
    <col min="9" max="9" width="14" bestFit="1" customWidth="1"/>
    <col min="10" max="10" width="49.85546875" bestFit="1" customWidth="1"/>
    <col min="11" max="11" width="37" bestFit="1" customWidth="1"/>
    <col min="12" max="14" width="19.85546875" customWidth="1"/>
  </cols>
  <sheetData>
    <row r="1" spans="1:14" hidden="1" x14ac:dyDescent="0.25">
      <c r="A1" s="1" t="s">
        <v>17124</v>
      </c>
      <c r="B1" s="3" t="s">
        <v>9</v>
      </c>
      <c r="C1" s="3" t="s">
        <v>9</v>
      </c>
      <c r="D1" s="3" t="s">
        <v>9</v>
      </c>
      <c r="E1" s="3" t="s">
        <v>9</v>
      </c>
      <c r="F1" s="3" t="s">
        <v>9</v>
      </c>
      <c r="G1" s="3"/>
      <c r="H1" s="1" t="s">
        <v>10</v>
      </c>
      <c r="I1" s="1"/>
      <c r="J1" s="1" t="s">
        <v>10</v>
      </c>
      <c r="K1" s="1" t="s">
        <v>10</v>
      </c>
      <c r="L1" s="1"/>
      <c r="M1" s="1"/>
      <c r="N1" s="1"/>
    </row>
    <row r="2" spans="1:14" ht="16.5" x14ac:dyDescent="0.3">
      <c r="A2" s="1"/>
      <c r="B2" s="3"/>
      <c r="C2" s="3"/>
      <c r="D2" s="3"/>
      <c r="E2" s="3"/>
      <c r="F2" s="3"/>
      <c r="G2" s="3"/>
      <c r="H2" s="5"/>
      <c r="I2" s="5"/>
      <c r="J2" s="5"/>
      <c r="K2" s="5"/>
      <c r="L2" s="5"/>
      <c r="M2" s="5"/>
      <c r="N2" s="5"/>
    </row>
    <row r="3" spans="1:14" ht="30.75" x14ac:dyDescent="0.55000000000000004">
      <c r="A3" s="1"/>
      <c r="B3" s="3"/>
      <c r="C3" s="3"/>
      <c r="D3" s="3"/>
      <c r="E3" s="3"/>
      <c r="F3" s="3"/>
      <c r="G3" s="3"/>
      <c r="H3" s="38" t="s">
        <v>22</v>
      </c>
      <c r="I3" s="38"/>
      <c r="J3" s="38"/>
      <c r="K3" s="38"/>
      <c r="L3" s="5"/>
      <c r="M3" s="5"/>
      <c r="N3" s="5"/>
    </row>
    <row r="4" spans="1:14" ht="16.5" x14ac:dyDescent="0.3">
      <c r="H4" s="6"/>
      <c r="I4" s="6"/>
      <c r="J4" s="6"/>
      <c r="K4" s="6"/>
      <c r="L4" s="6"/>
      <c r="M4" s="6"/>
      <c r="N4" s="6"/>
    </row>
    <row r="5" spans="1:14" ht="16.5" x14ac:dyDescent="0.3">
      <c r="H5" s="7" t="s">
        <v>3</v>
      </c>
      <c r="I5" s="8"/>
      <c r="J5" s="6"/>
      <c r="K5" s="6"/>
      <c r="M5" s="6"/>
      <c r="N5" s="6"/>
    </row>
    <row r="6" spans="1:14" ht="16.5" x14ac:dyDescent="0.3">
      <c r="H6" s="9" t="s">
        <v>19</v>
      </c>
      <c r="I6" s="7" t="str">
        <f>Options!$C$2</f>
        <v>Released</v>
      </c>
      <c r="J6" s="6"/>
      <c r="K6" s="6"/>
      <c r="L6" s="6"/>
      <c r="M6" s="6"/>
      <c r="N6" s="6"/>
    </row>
    <row r="7" spans="1:14" ht="16.5" x14ac:dyDescent="0.3">
      <c r="H7" s="9" t="s">
        <v>4</v>
      </c>
      <c r="I7" s="10" t="str">
        <f>Options!$C$3</f>
        <v>*</v>
      </c>
      <c r="J7" s="6"/>
      <c r="K7" s="6"/>
      <c r="L7" s="6"/>
      <c r="M7" s="6"/>
      <c r="N7" s="6"/>
    </row>
    <row r="8" spans="1:14" ht="16.5" x14ac:dyDescent="0.3">
      <c r="H8" s="9" t="s">
        <v>21</v>
      </c>
      <c r="I8" s="10" t="str">
        <f>Options!$C$4</f>
        <v>..01/12/2016</v>
      </c>
      <c r="J8" s="6"/>
      <c r="K8" s="6"/>
      <c r="L8" s="6"/>
      <c r="M8" s="6"/>
      <c r="N8" s="6"/>
    </row>
    <row r="9" spans="1:14" ht="16.5" x14ac:dyDescent="0.3">
      <c r="H9" s="6"/>
      <c r="I9" s="6"/>
      <c r="J9" s="6"/>
      <c r="K9" s="6"/>
      <c r="L9" s="6"/>
      <c r="M9" s="6"/>
      <c r="N9" s="6"/>
    </row>
    <row r="10" spans="1:14" ht="16.5" x14ac:dyDescent="0.3">
      <c r="H10" s="11" t="s">
        <v>121</v>
      </c>
      <c r="I10" s="11" t="s">
        <v>8</v>
      </c>
      <c r="J10" s="11"/>
      <c r="K10" s="15"/>
      <c r="L10" s="15"/>
      <c r="M10" s="15" t="s">
        <v>15</v>
      </c>
      <c r="N10" s="15" t="s">
        <v>17</v>
      </c>
    </row>
    <row r="11" spans="1:14" ht="12.75" customHeight="1" x14ac:dyDescent="0.3">
      <c r="H11" s="12"/>
      <c r="I11" s="12" t="s">
        <v>122</v>
      </c>
      <c r="J11" s="12" t="s">
        <v>11</v>
      </c>
      <c r="K11" s="16" t="s">
        <v>13</v>
      </c>
      <c r="L11" s="17" t="s">
        <v>12</v>
      </c>
      <c r="M11" s="18" t="s">
        <v>16</v>
      </c>
      <c r="N11" s="15" t="s">
        <v>18</v>
      </c>
    </row>
    <row r="12" spans="1:14" ht="16.5" x14ac:dyDescent="0.3">
      <c r="H12" s="13"/>
      <c r="I12" s="13"/>
      <c r="J12" s="13" t="s">
        <v>123</v>
      </c>
      <c r="K12" s="16" t="s">
        <v>11</v>
      </c>
      <c r="L12" s="16" t="s">
        <v>14</v>
      </c>
      <c r="M12" s="15" t="s">
        <v>12</v>
      </c>
      <c r="N12" s="19"/>
    </row>
    <row r="13" spans="1:14" ht="16.5" x14ac:dyDescent="0.3">
      <c r="B13" s="3" t="str">
        <f>"@@Released"</f>
        <v>@@Released</v>
      </c>
      <c r="C13" s="3" t="str">
        <f>"@@MR100643"</f>
        <v>@@MR100643</v>
      </c>
      <c r="E13" s="3" t="str">
        <f>"""NAV Direct"",""CRONUS JetCorp USA"",""5405"",""1"",""Released"",""2"",""MR100643"""</f>
        <v>"NAV Direct","CRONUS JetCorp USA","5405","1","Released","2","MR100643"</v>
      </c>
      <c r="F13" s="3" t="str">
        <f>"∞||""Prod. Order Component"",""Status"",""=Status"",""Prod. Order No."",""=No."""</f>
        <v>∞||"Prod. Order Component","Status","=Status","Prod. Order No.","=No."</v>
      </c>
      <c r="G13" s="3"/>
      <c r="H13" s="28" t="str">
        <f>"MR100643"</f>
        <v>MR100643</v>
      </c>
      <c r="I13" s="29">
        <v>42008</v>
      </c>
      <c r="J13" s="6"/>
      <c r="K13" s="20"/>
      <c r="L13" s="20"/>
      <c r="M13" s="20"/>
      <c r="N13" s="20"/>
    </row>
    <row r="14" spans="1:14" ht="16.5" x14ac:dyDescent="0.3">
      <c r="B14" s="3" t="str">
        <f t="shared" ref="B14:C20" si="0">B13</f>
        <v>@@Released</v>
      </c>
      <c r="C14" s="3" t="str">
        <f t="shared" si="0"/>
        <v>@@MR100643</v>
      </c>
      <c r="D14" s="3" t="str">
        <f>"@@10000"</f>
        <v>@@10000</v>
      </c>
      <c r="E14" s="3" t="str">
        <f>"""NAV Direct"",""CRONUS JetCorp USA"",""5406"",""1"",""Released"",""2"",""MR100643"",""3"",""10000"""</f>
        <v>"NAV Direct","CRONUS JetCorp USA","5406","1","Released","2","MR100643","3","10000"</v>
      </c>
      <c r="F14" s="3" t="str">
        <f>"∞||""Prod. Order Component"",""Prod. Order Line No."",""=Line No."",""Status"",""=Status"",""Prod. Order No."",""=Prod. Order No."""</f>
        <v>∞||"Prod. Order Component","Prod. Order Line No.","=Line No.","Status","=Status","Prod. Order No.","=Prod. Order No."</v>
      </c>
      <c r="G14" s="3"/>
      <c r="H14" s="6"/>
      <c r="I14" s="24" t="str">
        <f>"S200015"</f>
        <v>S200015</v>
      </c>
      <c r="J14" s="24" t="str">
        <f>"10.75"" Star Riser Basketball Trophy"</f>
        <v>10.75" Star Riser Basketball Trophy</v>
      </c>
      <c r="K14" s="25">
        <v>144</v>
      </c>
      <c r="L14" s="26" t="str">
        <f>"EA"</f>
        <v>EA</v>
      </c>
      <c r="M14" s="25">
        <v>0</v>
      </c>
      <c r="N14" s="27"/>
    </row>
    <row r="15" spans="1:14" ht="16.5" x14ac:dyDescent="0.3">
      <c r="B15" s="3" t="str">
        <f t="shared" si="0"/>
        <v>@@Released</v>
      </c>
      <c r="C15" s="3" t="str">
        <f t="shared" si="0"/>
        <v>@@MR100643</v>
      </c>
      <c r="D15" s="3" t="str">
        <f t="shared" ref="D15:D20" si="1">D14</f>
        <v>@@10000</v>
      </c>
      <c r="E15" s="3" t="str">
        <f>"""NAV Direct"",""CRONUS JetCorp USA"",""5407"",""1"",""Released"",""2"",""MR100643"",""3"",""10000"",""4"",""10000"""</f>
        <v>"NAV Direct","CRONUS JetCorp USA","5407","1","Released","2","MR100643","3","10000","4","10000"</v>
      </c>
      <c r="F15" s="3"/>
      <c r="G15" s="3"/>
      <c r="H15" s="6"/>
      <c r="I15" s="6"/>
      <c r="J15" s="14" t="str">
        <f>"RM100027"</f>
        <v>RM100027</v>
      </c>
      <c r="K15" s="22" t="str">
        <f>"1"" Marble"</f>
        <v>1" Marble</v>
      </c>
      <c r="L15" s="23">
        <v>1</v>
      </c>
      <c r="M15" s="21" t="str">
        <f>"LB"</f>
        <v>LB</v>
      </c>
      <c r="N15" s="23">
        <v>0</v>
      </c>
    </row>
    <row r="16" spans="1:14" ht="16.5" x14ac:dyDescent="0.3">
      <c r="A16" t="s">
        <v>59</v>
      </c>
      <c r="B16" s="3" t="str">
        <f t="shared" si="0"/>
        <v>@@Released</v>
      </c>
      <c r="C16" s="3" t="str">
        <f t="shared" si="0"/>
        <v>@@MR100643</v>
      </c>
      <c r="D16" s="3" t="str">
        <f t="shared" si="1"/>
        <v>@@10000</v>
      </c>
      <c r="E16" s="3" t="str">
        <f>"""NAV Direct"",""CRONUS JetCorp USA"",""5407"",""1"",""Released"",""2"",""MR100643"",""3"",""10000"",""4"",""20000"""</f>
        <v>"NAV Direct","CRONUS JetCorp USA","5407","1","Released","2","MR100643","3","10000","4","20000"</v>
      </c>
      <c r="F16" s="3"/>
      <c r="G16" s="3"/>
      <c r="H16" s="6"/>
      <c r="I16" s="6"/>
      <c r="J16" s="14" t="str">
        <f>"RM100008"</f>
        <v>RM100008</v>
      </c>
      <c r="K16" s="22" t="str">
        <f>"3.75"" Basketball Player"</f>
        <v>3.75" Basketball Player</v>
      </c>
      <c r="L16" s="23">
        <v>1</v>
      </c>
      <c r="M16" s="21" t="str">
        <f>"EA"</f>
        <v>EA</v>
      </c>
      <c r="N16" s="23">
        <v>0</v>
      </c>
    </row>
    <row r="17" spans="1:14" ht="16.5" x14ac:dyDescent="0.3">
      <c r="A17" t="s">
        <v>59</v>
      </c>
      <c r="B17" s="3" t="str">
        <f t="shared" si="0"/>
        <v>@@Released</v>
      </c>
      <c r="C17" s="3" t="str">
        <f t="shared" si="0"/>
        <v>@@MR100643</v>
      </c>
      <c r="D17" s="3" t="str">
        <f t="shared" si="1"/>
        <v>@@10000</v>
      </c>
      <c r="E17" s="3" t="str">
        <f>"""NAV Direct"",""CRONUS JetCorp USA"",""5407"",""1"",""Released"",""2"",""MR100643"",""3"",""10000"",""4"",""30000"""</f>
        <v>"NAV Direct","CRONUS JetCorp USA","5407","1","Released","2","MR100643","3","10000","4","30000"</v>
      </c>
      <c r="F17" s="3"/>
      <c r="G17" s="3"/>
      <c r="H17" s="6"/>
      <c r="I17" s="6"/>
      <c r="J17" s="14" t="str">
        <f>"RM100016"</f>
        <v>RM100016</v>
      </c>
      <c r="K17" s="22" t="str">
        <f>"6"" Star Column Trophy Riser"</f>
        <v>6" Star Column Trophy Riser</v>
      </c>
      <c r="L17" s="23">
        <v>1</v>
      </c>
      <c r="M17" s="21" t="str">
        <f>"EA"</f>
        <v>EA</v>
      </c>
      <c r="N17" s="23">
        <v>0</v>
      </c>
    </row>
    <row r="18" spans="1:14" ht="16.5" x14ac:dyDescent="0.3">
      <c r="A18" t="s">
        <v>59</v>
      </c>
      <c r="B18" s="3" t="str">
        <f t="shared" si="0"/>
        <v>@@Released</v>
      </c>
      <c r="C18" s="3" t="str">
        <f t="shared" si="0"/>
        <v>@@MR100643</v>
      </c>
      <c r="D18" s="3" t="str">
        <f t="shared" si="1"/>
        <v>@@10000</v>
      </c>
      <c r="E18" s="3" t="str">
        <f>"""NAV Direct"",""CRONUS JetCorp USA"",""5407"",""1"",""Released"",""2"",""MR100643"",""3"",""10000"",""4"",""40000"""</f>
        <v>"NAV Direct","CRONUS JetCorp USA","5407","1","Released","2","MR100643","3","10000","4","40000"</v>
      </c>
      <c r="F18" s="3"/>
      <c r="G18" s="3"/>
      <c r="H18" s="6"/>
      <c r="I18" s="6"/>
      <c r="J18" s="14" t="str">
        <f>"RM100033"</f>
        <v>RM100033</v>
      </c>
      <c r="K18" s="22" t="str">
        <f>"Standard Cap Nut"</f>
        <v>Standard Cap Nut</v>
      </c>
      <c r="L18" s="23">
        <v>1</v>
      </c>
      <c r="M18" s="21" t="str">
        <f>"EA"</f>
        <v>EA</v>
      </c>
      <c r="N18" s="23">
        <v>0</v>
      </c>
    </row>
    <row r="19" spans="1:14" ht="16.5" x14ac:dyDescent="0.3">
      <c r="A19" t="s">
        <v>59</v>
      </c>
      <c r="B19" s="3" t="str">
        <f t="shared" si="0"/>
        <v>@@Released</v>
      </c>
      <c r="C19" s="3" t="str">
        <f t="shared" si="0"/>
        <v>@@MR100643</v>
      </c>
      <c r="D19" s="3" t="str">
        <f t="shared" si="1"/>
        <v>@@10000</v>
      </c>
      <c r="E19" s="3" t="str">
        <f>"""NAV Direct"",""CRONUS JetCorp USA"",""5407"",""1"",""Released"",""2"",""MR100643"",""3"",""10000"",""4"",""50000"""</f>
        <v>"NAV Direct","CRONUS JetCorp USA","5407","1","Released","2","MR100643","3","10000","4","50000"</v>
      </c>
      <c r="F19" s="3"/>
      <c r="G19" s="3"/>
      <c r="H19" s="6"/>
      <c r="I19" s="6"/>
      <c r="J19" s="14" t="str">
        <f>"RM100034"</f>
        <v>RM100034</v>
      </c>
      <c r="K19" s="22" t="str">
        <f>"Check Rings"</f>
        <v>Check Rings</v>
      </c>
      <c r="L19" s="23">
        <v>1</v>
      </c>
      <c r="M19" s="21" t="str">
        <f>"EA"</f>
        <v>EA</v>
      </c>
      <c r="N19" s="23">
        <v>0</v>
      </c>
    </row>
    <row r="20" spans="1:14" ht="16.5" x14ac:dyDescent="0.3">
      <c r="A20" t="s">
        <v>59</v>
      </c>
      <c r="B20" s="3" t="str">
        <f t="shared" si="0"/>
        <v>@@Released</v>
      </c>
      <c r="C20" s="3" t="str">
        <f t="shared" si="0"/>
        <v>@@MR100643</v>
      </c>
      <c r="D20" s="3" t="str">
        <f t="shared" si="1"/>
        <v>@@10000</v>
      </c>
      <c r="E20" s="3" t="str">
        <f>"""NAV Direct"",""CRONUS JetCorp USA"",""5407"",""1"",""Released"",""2"",""MR100643"",""3"",""10000"",""4"",""60000"""</f>
        <v>"NAV Direct","CRONUS JetCorp USA","5407","1","Released","2","MR100643","3","10000","4","60000"</v>
      </c>
      <c r="F20" s="3"/>
      <c r="G20" s="3"/>
      <c r="H20" s="6"/>
      <c r="I20" s="6"/>
      <c r="J20" s="14" t="str">
        <f>"RM100036"</f>
        <v>RM100036</v>
      </c>
      <c r="K20" s="22" t="str">
        <f>"1.5"" Emblem"</f>
        <v>1.5" Emblem</v>
      </c>
      <c r="L20" s="23">
        <v>1</v>
      </c>
      <c r="M20" s="21" t="str">
        <f>"EA"</f>
        <v>EA</v>
      </c>
      <c r="N20" s="23">
        <v>0</v>
      </c>
    </row>
    <row r="21" spans="1:14" ht="16.5" x14ac:dyDescent="0.3">
      <c r="B21" s="3" t="str">
        <f>B15</f>
        <v>@@Released</v>
      </c>
      <c r="C21" s="3" t="str">
        <f>C15</f>
        <v>@@MR100643</v>
      </c>
      <c r="D21" s="3" t="str">
        <f>D15</f>
        <v>@@10000</v>
      </c>
      <c r="H21" s="6"/>
      <c r="I21" s="6"/>
      <c r="J21" s="6"/>
      <c r="K21" s="6"/>
      <c r="L21" s="6"/>
      <c r="M21" s="6"/>
      <c r="N21" s="6"/>
    </row>
    <row r="22" spans="1:14" ht="16.5" x14ac:dyDescent="0.3">
      <c r="A22" t="s">
        <v>59</v>
      </c>
      <c r="B22" s="3" t="str">
        <f t="shared" ref="B22:C27" si="2">B21</f>
        <v>@@Released</v>
      </c>
      <c r="C22" s="3" t="str">
        <f t="shared" si="2"/>
        <v>@@MR100643</v>
      </c>
      <c r="D22" s="3" t="str">
        <f>"@@20000"</f>
        <v>@@20000</v>
      </c>
      <c r="E22" s="3" t="str">
        <f>"""NAV Direct"",""CRONUS JetCorp USA"",""5406"",""1"",""Released"",""2"",""MR100643"",""3"",""20000"""</f>
        <v>"NAV Direct","CRONUS JetCorp USA","5406","1","Released","2","MR100643","3","20000"</v>
      </c>
      <c r="F22" s="3" t="str">
        <f>"∞||""Prod. Order Component"",""Prod. Order Line No."",""=Line No."",""Status"",""=Status"",""Prod. Order No."",""=Prod. Order No."""</f>
        <v>∞||"Prod. Order Component","Prod. Order Line No.","=Line No.","Status","=Status","Prod. Order No.","=Prod. Order No."</v>
      </c>
      <c r="G22" s="3"/>
      <c r="H22" s="6"/>
      <c r="I22" s="24" t="str">
        <f>"S200006"</f>
        <v>S200006</v>
      </c>
      <c r="J22" s="24" t="str">
        <f>"3.75"" Soccer Trophy"</f>
        <v>3.75" Soccer Trophy</v>
      </c>
      <c r="K22" s="25">
        <v>48</v>
      </c>
      <c r="L22" s="26" t="str">
        <f>"EA"</f>
        <v>EA</v>
      </c>
      <c r="M22" s="25">
        <v>0</v>
      </c>
      <c r="N22" s="27"/>
    </row>
    <row r="23" spans="1:14" ht="16.5" x14ac:dyDescent="0.3">
      <c r="A23" t="s">
        <v>59</v>
      </c>
      <c r="B23" s="3" t="str">
        <f t="shared" si="2"/>
        <v>@@Released</v>
      </c>
      <c r="C23" s="3" t="str">
        <f t="shared" si="2"/>
        <v>@@MR100643</v>
      </c>
      <c r="D23" s="3" t="str">
        <f>D22</f>
        <v>@@20000</v>
      </c>
      <c r="E23" s="3" t="str">
        <f>"""NAV Direct"",""CRONUS JetCorp USA"",""5407"",""1"",""Released"",""2"",""MR100643"",""3"",""20000"",""4"",""10000"""</f>
        <v>"NAV Direct","CRONUS JetCorp USA","5407","1","Released","2","MR100643","3","20000","4","10000"</v>
      </c>
      <c r="F23" s="3"/>
      <c r="G23" s="3"/>
      <c r="H23" s="6"/>
      <c r="I23" s="6"/>
      <c r="J23" s="14" t="str">
        <f>"RM100027"</f>
        <v>RM100027</v>
      </c>
      <c r="K23" s="22" t="str">
        <f>"1"" Marble"</f>
        <v>1" Marble</v>
      </c>
      <c r="L23" s="23">
        <v>1</v>
      </c>
      <c r="M23" s="21" t="str">
        <f>"LB"</f>
        <v>LB</v>
      </c>
      <c r="N23" s="23">
        <v>0</v>
      </c>
    </row>
    <row r="24" spans="1:14" ht="16.5" x14ac:dyDescent="0.3">
      <c r="A24" t="s">
        <v>59</v>
      </c>
      <c r="B24" s="3" t="str">
        <f t="shared" si="2"/>
        <v>@@Released</v>
      </c>
      <c r="C24" s="3" t="str">
        <f t="shared" si="2"/>
        <v>@@MR100643</v>
      </c>
      <c r="D24" s="3" t="str">
        <f>D23</f>
        <v>@@20000</v>
      </c>
      <c r="E24" s="3" t="str">
        <f>"""NAV Direct"",""CRONUS JetCorp USA"",""5407"",""1"",""Released"",""2"",""MR100643"",""3"",""20000"",""4"",""20000"""</f>
        <v>"NAV Direct","CRONUS JetCorp USA","5407","1","Released","2","MR100643","3","20000","4","20000"</v>
      </c>
      <c r="F24" s="3"/>
      <c r="G24" s="3"/>
      <c r="H24" s="6"/>
      <c r="I24" s="6"/>
      <c r="J24" s="14" t="str">
        <f>"RM100006"</f>
        <v>RM100006</v>
      </c>
      <c r="K24" s="22" t="str">
        <f>"3.75"" Soccer Player"</f>
        <v>3.75" Soccer Player</v>
      </c>
      <c r="L24" s="23">
        <v>1</v>
      </c>
      <c r="M24" s="21" t="str">
        <f>"EA"</f>
        <v>EA</v>
      </c>
      <c r="N24" s="23">
        <v>0</v>
      </c>
    </row>
    <row r="25" spans="1:14" ht="16.5" x14ac:dyDescent="0.3">
      <c r="A25" t="s">
        <v>59</v>
      </c>
      <c r="B25" s="3" t="str">
        <f t="shared" si="2"/>
        <v>@@Released</v>
      </c>
      <c r="C25" s="3" t="str">
        <f t="shared" si="2"/>
        <v>@@MR100643</v>
      </c>
      <c r="D25" s="3" t="str">
        <f>D24</f>
        <v>@@20000</v>
      </c>
      <c r="E25" s="3" t="str">
        <f>"""NAV Direct"",""CRONUS JetCorp USA"",""5407"",""1"",""Released"",""2"",""MR100643"",""3"",""20000"",""4"",""30000"""</f>
        <v>"NAV Direct","CRONUS JetCorp USA","5407","1","Released","2","MR100643","3","20000","4","30000"</v>
      </c>
      <c r="F25" s="3"/>
      <c r="G25" s="3"/>
      <c r="H25" s="6"/>
      <c r="I25" s="6"/>
      <c r="J25" s="14" t="str">
        <f>"RM100033"</f>
        <v>RM100033</v>
      </c>
      <c r="K25" s="22" t="str">
        <f>"Standard Cap Nut"</f>
        <v>Standard Cap Nut</v>
      </c>
      <c r="L25" s="23">
        <v>1</v>
      </c>
      <c r="M25" s="21" t="str">
        <f>"EA"</f>
        <v>EA</v>
      </c>
      <c r="N25" s="23">
        <v>0</v>
      </c>
    </row>
    <row r="26" spans="1:14" ht="16.5" x14ac:dyDescent="0.3">
      <c r="A26" t="s">
        <v>59</v>
      </c>
      <c r="B26" s="3" t="str">
        <f t="shared" si="2"/>
        <v>@@Released</v>
      </c>
      <c r="C26" s="3" t="str">
        <f t="shared" si="2"/>
        <v>@@MR100643</v>
      </c>
      <c r="D26" s="3" t="str">
        <f>D25</f>
        <v>@@20000</v>
      </c>
      <c r="E26" s="3" t="str">
        <f>"""NAV Direct"",""CRONUS JetCorp USA"",""5407"",""1"",""Released"",""2"",""MR100643"",""3"",""20000"",""4"",""40000"""</f>
        <v>"NAV Direct","CRONUS JetCorp USA","5407","1","Released","2","MR100643","3","20000","4","40000"</v>
      </c>
      <c r="F26" s="3"/>
      <c r="G26" s="3"/>
      <c r="H26" s="6"/>
      <c r="I26" s="6"/>
      <c r="J26" s="14" t="str">
        <f>"RM100034"</f>
        <v>RM100034</v>
      </c>
      <c r="K26" s="22" t="str">
        <f>"Check Rings"</f>
        <v>Check Rings</v>
      </c>
      <c r="L26" s="23">
        <v>1</v>
      </c>
      <c r="M26" s="21" t="str">
        <f>"EA"</f>
        <v>EA</v>
      </c>
      <c r="N26" s="23">
        <v>0</v>
      </c>
    </row>
    <row r="27" spans="1:14" ht="16.5" x14ac:dyDescent="0.3">
      <c r="A27" t="s">
        <v>59</v>
      </c>
      <c r="B27" s="3" t="str">
        <f t="shared" si="2"/>
        <v>@@Released</v>
      </c>
      <c r="C27" s="3" t="str">
        <f t="shared" si="2"/>
        <v>@@MR100643</v>
      </c>
      <c r="D27" s="3" t="str">
        <f>D26</f>
        <v>@@20000</v>
      </c>
      <c r="E27" s="3" t="str">
        <f>"""NAV Direct"",""CRONUS JetCorp USA"",""5407"",""1"",""Released"",""2"",""MR100643"",""3"",""20000"",""4"",""50000"""</f>
        <v>"NAV Direct","CRONUS JetCorp USA","5407","1","Released","2","MR100643","3","20000","4","50000"</v>
      </c>
      <c r="F27" s="3"/>
      <c r="G27" s="3"/>
      <c r="H27" s="6"/>
      <c r="I27" s="6"/>
      <c r="J27" s="14" t="str">
        <f>"RM100053"</f>
        <v>RM100053</v>
      </c>
      <c r="K27" s="22" t="str">
        <f>"3"" Blank Plate"</f>
        <v>3" Blank Plate</v>
      </c>
      <c r="L27" s="23">
        <v>1</v>
      </c>
      <c r="M27" s="21" t="str">
        <f>"EA"</f>
        <v>EA</v>
      </c>
      <c r="N27" s="23">
        <v>0</v>
      </c>
    </row>
    <row r="28" spans="1:14" ht="16.5" x14ac:dyDescent="0.3">
      <c r="A28" t="s">
        <v>59</v>
      </c>
      <c r="B28" s="3" t="str">
        <f>B23</f>
        <v>@@Released</v>
      </c>
      <c r="C28" s="3" t="str">
        <f>C23</f>
        <v>@@MR100643</v>
      </c>
      <c r="D28" s="3" t="str">
        <f>D23</f>
        <v>@@20000</v>
      </c>
      <c r="H28" s="6"/>
      <c r="I28" s="6"/>
      <c r="J28" s="6"/>
      <c r="K28" s="6"/>
      <c r="L28" s="6"/>
      <c r="M28" s="6"/>
      <c r="N28" s="6"/>
    </row>
    <row r="29" spans="1:14" ht="16.5" x14ac:dyDescent="0.3">
      <c r="A29" t="s">
        <v>59</v>
      </c>
      <c r="B29" s="3" t="str">
        <f t="shared" ref="B29:C35" si="3">B28</f>
        <v>@@Released</v>
      </c>
      <c r="C29" s="3" t="str">
        <f t="shared" si="3"/>
        <v>@@MR100643</v>
      </c>
      <c r="D29" s="3" t="str">
        <f>"@@30000"</f>
        <v>@@30000</v>
      </c>
      <c r="E29" s="3" t="str">
        <f>"""NAV Direct"",""CRONUS JetCorp USA"",""5406"",""1"",""Released"",""2"",""MR100643"",""3"",""30000"""</f>
        <v>"NAV Direct","CRONUS JetCorp USA","5406","1","Released","2","MR100643","3","30000"</v>
      </c>
      <c r="F29" s="3" t="str">
        <f>"∞||""Prod. Order Component"",""Prod. Order Line No."",""=Line No."",""Status"",""=Status"",""Prod. Order No."",""=Prod. Order No."""</f>
        <v>∞||"Prod. Order Component","Prod. Order Line No.","=Line No.","Status","=Status","Prod. Order No.","=Prod. Order No."</v>
      </c>
      <c r="G29" s="3"/>
      <c r="H29" s="6"/>
      <c r="I29" s="24" t="str">
        <f>"S200012"</f>
        <v>S200012</v>
      </c>
      <c r="J29" s="24" t="str">
        <f>"10.75"" Star Riser Apple Trophy"</f>
        <v>10.75" Star Riser Apple Trophy</v>
      </c>
      <c r="K29" s="25">
        <v>12</v>
      </c>
      <c r="L29" s="26" t="str">
        <f>"EA"</f>
        <v>EA</v>
      </c>
      <c r="M29" s="25">
        <v>0</v>
      </c>
      <c r="N29" s="27"/>
    </row>
    <row r="30" spans="1:14" ht="16.5" x14ac:dyDescent="0.3">
      <c r="A30" t="s">
        <v>59</v>
      </c>
      <c r="B30" s="3" t="str">
        <f t="shared" si="3"/>
        <v>@@Released</v>
      </c>
      <c r="C30" s="3" t="str">
        <f t="shared" si="3"/>
        <v>@@MR100643</v>
      </c>
      <c r="D30" s="3" t="str">
        <f t="shared" ref="D30:D35" si="4">D29</f>
        <v>@@30000</v>
      </c>
      <c r="E30" s="3" t="str">
        <f>"""NAV Direct"",""CRONUS JetCorp USA"",""5407"",""1"",""Released"",""2"",""MR100643"",""3"",""30000"",""4"",""10000"""</f>
        <v>"NAV Direct","CRONUS JetCorp USA","5407","1","Released","2","MR100643","3","30000","4","10000"</v>
      </c>
      <c r="F30" s="3"/>
      <c r="G30" s="3"/>
      <c r="H30" s="6"/>
      <c r="I30" s="6"/>
      <c r="J30" s="14" t="str">
        <f>"RM100027"</f>
        <v>RM100027</v>
      </c>
      <c r="K30" s="22" t="str">
        <f>"1"" Marble"</f>
        <v>1" Marble</v>
      </c>
      <c r="L30" s="23">
        <v>1</v>
      </c>
      <c r="M30" s="21" t="str">
        <f>"LB"</f>
        <v>LB</v>
      </c>
      <c r="N30" s="23">
        <v>0</v>
      </c>
    </row>
    <row r="31" spans="1:14" ht="16.5" x14ac:dyDescent="0.3">
      <c r="A31" t="s">
        <v>59</v>
      </c>
      <c r="B31" s="3" t="str">
        <f t="shared" si="3"/>
        <v>@@Released</v>
      </c>
      <c r="C31" s="3" t="str">
        <f t="shared" si="3"/>
        <v>@@MR100643</v>
      </c>
      <c r="D31" s="3" t="str">
        <f t="shared" si="4"/>
        <v>@@30000</v>
      </c>
      <c r="E31" s="3" t="str">
        <f>"""NAV Direct"",""CRONUS JetCorp USA"",""5407"",""1"",""Released"",""2"",""MR100643"",""3"",""30000"",""4"",""20000"""</f>
        <v>"NAV Direct","CRONUS JetCorp USA","5407","1","Released","2","MR100643","3","30000","4","20000"</v>
      </c>
      <c r="F31" s="3"/>
      <c r="G31" s="3"/>
      <c r="H31" s="6"/>
      <c r="I31" s="6"/>
      <c r="J31" s="14" t="str">
        <f>"RM100002"</f>
        <v>RM100002</v>
      </c>
      <c r="K31" s="22" t="str">
        <f>"3.75"" Apple Trophy Figure"</f>
        <v>3.75" Apple Trophy Figure</v>
      </c>
      <c r="L31" s="23">
        <v>1</v>
      </c>
      <c r="M31" s="21" t="str">
        <f>"EA"</f>
        <v>EA</v>
      </c>
      <c r="N31" s="23">
        <v>0</v>
      </c>
    </row>
    <row r="32" spans="1:14" ht="16.5" x14ac:dyDescent="0.3">
      <c r="A32" t="s">
        <v>59</v>
      </c>
      <c r="B32" s="3" t="str">
        <f t="shared" si="3"/>
        <v>@@Released</v>
      </c>
      <c r="C32" s="3" t="str">
        <f t="shared" si="3"/>
        <v>@@MR100643</v>
      </c>
      <c r="D32" s="3" t="str">
        <f t="shared" si="4"/>
        <v>@@30000</v>
      </c>
      <c r="E32" s="3" t="str">
        <f>"""NAV Direct"",""CRONUS JetCorp USA"",""5407"",""1"",""Released"",""2"",""MR100643"",""3"",""30000"",""4"",""30000"""</f>
        <v>"NAV Direct","CRONUS JetCorp USA","5407","1","Released","2","MR100643","3","30000","4","30000"</v>
      </c>
      <c r="F32" s="3"/>
      <c r="G32" s="3"/>
      <c r="H32" s="6"/>
      <c r="I32" s="6"/>
      <c r="J32" s="14" t="str">
        <f>"RM100016"</f>
        <v>RM100016</v>
      </c>
      <c r="K32" s="22" t="str">
        <f>"6"" Star Column Trophy Riser"</f>
        <v>6" Star Column Trophy Riser</v>
      </c>
      <c r="L32" s="23">
        <v>1</v>
      </c>
      <c r="M32" s="21" t="str">
        <f>"EA"</f>
        <v>EA</v>
      </c>
      <c r="N32" s="23">
        <v>0</v>
      </c>
    </row>
    <row r="33" spans="1:14" ht="16.5" x14ac:dyDescent="0.3">
      <c r="A33" t="s">
        <v>59</v>
      </c>
      <c r="B33" s="3" t="str">
        <f t="shared" si="3"/>
        <v>@@Released</v>
      </c>
      <c r="C33" s="3" t="str">
        <f t="shared" si="3"/>
        <v>@@MR100643</v>
      </c>
      <c r="D33" s="3" t="str">
        <f t="shared" si="4"/>
        <v>@@30000</v>
      </c>
      <c r="E33" s="3" t="str">
        <f>"""NAV Direct"",""CRONUS JetCorp USA"",""5407"",""1"",""Released"",""2"",""MR100643"",""3"",""30000"",""4"",""40000"""</f>
        <v>"NAV Direct","CRONUS JetCorp USA","5407","1","Released","2","MR100643","3","30000","4","40000"</v>
      </c>
      <c r="F33" s="3"/>
      <c r="G33" s="3"/>
      <c r="H33" s="6"/>
      <c r="I33" s="6"/>
      <c r="J33" s="14" t="str">
        <f>"RM100033"</f>
        <v>RM100033</v>
      </c>
      <c r="K33" s="22" t="str">
        <f>"Standard Cap Nut"</f>
        <v>Standard Cap Nut</v>
      </c>
      <c r="L33" s="23">
        <v>1</v>
      </c>
      <c r="M33" s="21" t="str">
        <f>"EA"</f>
        <v>EA</v>
      </c>
      <c r="N33" s="23">
        <v>0</v>
      </c>
    </row>
    <row r="34" spans="1:14" ht="16.5" x14ac:dyDescent="0.3">
      <c r="A34" t="s">
        <v>59</v>
      </c>
      <c r="B34" s="3" t="str">
        <f t="shared" si="3"/>
        <v>@@Released</v>
      </c>
      <c r="C34" s="3" t="str">
        <f t="shared" si="3"/>
        <v>@@MR100643</v>
      </c>
      <c r="D34" s="3" t="str">
        <f t="shared" si="4"/>
        <v>@@30000</v>
      </c>
      <c r="E34" s="3" t="str">
        <f>"""NAV Direct"",""CRONUS JetCorp USA"",""5407"",""1"",""Released"",""2"",""MR100643"",""3"",""30000"",""4"",""50000"""</f>
        <v>"NAV Direct","CRONUS JetCorp USA","5407","1","Released","2","MR100643","3","30000","4","50000"</v>
      </c>
      <c r="F34" s="3"/>
      <c r="G34" s="3"/>
      <c r="H34" s="6"/>
      <c r="I34" s="6"/>
      <c r="J34" s="14" t="str">
        <f>"RM100034"</f>
        <v>RM100034</v>
      </c>
      <c r="K34" s="22" t="str">
        <f>"Check Rings"</f>
        <v>Check Rings</v>
      </c>
      <c r="L34" s="23">
        <v>1</v>
      </c>
      <c r="M34" s="21" t="str">
        <f>"EA"</f>
        <v>EA</v>
      </c>
      <c r="N34" s="23">
        <v>0</v>
      </c>
    </row>
    <row r="35" spans="1:14" ht="16.5" x14ac:dyDescent="0.3">
      <c r="A35" t="s">
        <v>59</v>
      </c>
      <c r="B35" s="3" t="str">
        <f t="shared" si="3"/>
        <v>@@Released</v>
      </c>
      <c r="C35" s="3" t="str">
        <f t="shared" si="3"/>
        <v>@@MR100643</v>
      </c>
      <c r="D35" s="3" t="str">
        <f t="shared" si="4"/>
        <v>@@30000</v>
      </c>
      <c r="E35" s="3" t="str">
        <f>"""NAV Direct"",""CRONUS JetCorp USA"",""5407"",""1"",""Released"",""2"",""MR100643"",""3"",""30000"",""4"",""60000"""</f>
        <v>"NAV Direct","CRONUS JetCorp USA","5407","1","Released","2","MR100643","3","30000","4","60000"</v>
      </c>
      <c r="F35" s="3"/>
      <c r="G35" s="3"/>
      <c r="H35" s="6"/>
      <c r="I35" s="6"/>
      <c r="J35" s="14" t="str">
        <f>"RM100036"</f>
        <v>RM100036</v>
      </c>
      <c r="K35" s="22" t="str">
        <f>"1.5"" Emblem"</f>
        <v>1.5" Emblem</v>
      </c>
      <c r="L35" s="23">
        <v>1</v>
      </c>
      <c r="M35" s="21" t="str">
        <f>"EA"</f>
        <v>EA</v>
      </c>
      <c r="N35" s="23">
        <v>0</v>
      </c>
    </row>
    <row r="36" spans="1:14" ht="16.5" x14ac:dyDescent="0.3">
      <c r="A36" t="s">
        <v>59</v>
      </c>
      <c r="B36" s="3" t="str">
        <f>B30</f>
        <v>@@Released</v>
      </c>
      <c r="C36" s="3" t="str">
        <f>C30</f>
        <v>@@MR100643</v>
      </c>
      <c r="D36" s="3" t="str">
        <f>D30</f>
        <v>@@30000</v>
      </c>
      <c r="H36" s="6"/>
      <c r="I36" s="6"/>
      <c r="J36" s="6"/>
      <c r="K36" s="6"/>
      <c r="L36" s="6"/>
      <c r="M36" s="6"/>
      <c r="N36" s="6"/>
    </row>
    <row r="37" spans="1:14" ht="16.5" x14ac:dyDescent="0.3">
      <c r="A37" t="s">
        <v>59</v>
      </c>
      <c r="B37" s="3" t="str">
        <f t="shared" ref="B37:C43" si="5">B36</f>
        <v>@@Released</v>
      </c>
      <c r="C37" s="3" t="str">
        <f t="shared" si="5"/>
        <v>@@MR100643</v>
      </c>
      <c r="D37" s="3" t="str">
        <f>"@@40000"</f>
        <v>@@40000</v>
      </c>
      <c r="E37" s="3" t="str">
        <f>"""NAV Direct"",""CRONUS JetCorp USA"",""5406"",""1"",""Released"",""2"",""MR100643"",""3"",""40000"""</f>
        <v>"NAV Direct","CRONUS JetCorp USA","5406","1","Released","2","MR100643","3","40000"</v>
      </c>
      <c r="F37" s="3" t="str">
        <f>"∞||""Prod. Order Component"",""Prod. Order Line No."",""=Line No."",""Status"",""=Status"",""Prod. Order No."",""=Prod. Order No."""</f>
        <v>∞||"Prod. Order Component","Prod. Order Line No.","=Line No.","Status","=Status","Prod. Order No.","=Prod. Order No."</v>
      </c>
      <c r="G37" s="3"/>
      <c r="H37" s="6"/>
      <c r="I37" s="24" t="str">
        <f>"S200024"</f>
        <v>S200024</v>
      </c>
      <c r="J37" s="24" t="str">
        <f>"10.75"" Tourch Riser Wrestling Trophy"</f>
        <v>10.75" Tourch Riser Wrestling Trophy</v>
      </c>
      <c r="K37" s="25">
        <v>1</v>
      </c>
      <c r="L37" s="26" t="str">
        <f>"EA"</f>
        <v>EA</v>
      </c>
      <c r="M37" s="25">
        <v>0</v>
      </c>
      <c r="N37" s="27"/>
    </row>
    <row r="38" spans="1:14" ht="16.5" x14ac:dyDescent="0.3">
      <c r="A38" t="s">
        <v>59</v>
      </c>
      <c r="B38" s="3" t="str">
        <f t="shared" si="5"/>
        <v>@@Released</v>
      </c>
      <c r="C38" s="3" t="str">
        <f t="shared" si="5"/>
        <v>@@MR100643</v>
      </c>
      <c r="D38" s="3" t="str">
        <f t="shared" ref="D38:D43" si="6">D37</f>
        <v>@@40000</v>
      </c>
      <c r="E38" s="3" t="str">
        <f>"""NAV Direct"",""CRONUS JetCorp USA"",""5407"",""1"",""Released"",""2"",""MR100643"",""3"",""40000"",""4"",""10000"""</f>
        <v>"NAV Direct","CRONUS JetCorp USA","5407","1","Released","2","MR100643","3","40000","4","10000"</v>
      </c>
      <c r="F38" s="3"/>
      <c r="G38" s="3"/>
      <c r="H38" s="6"/>
      <c r="I38" s="6"/>
      <c r="J38" s="14" t="str">
        <f>"RM100027"</f>
        <v>RM100027</v>
      </c>
      <c r="K38" s="22" t="str">
        <f>"1"" Marble"</f>
        <v>1" Marble</v>
      </c>
      <c r="L38" s="23">
        <v>1</v>
      </c>
      <c r="M38" s="21" t="str">
        <f>"LB"</f>
        <v>LB</v>
      </c>
      <c r="N38" s="23">
        <v>0</v>
      </c>
    </row>
    <row r="39" spans="1:14" ht="16.5" x14ac:dyDescent="0.3">
      <c r="A39" t="s">
        <v>59</v>
      </c>
      <c r="B39" s="3" t="str">
        <f t="shared" si="5"/>
        <v>@@Released</v>
      </c>
      <c r="C39" s="3" t="str">
        <f t="shared" si="5"/>
        <v>@@MR100643</v>
      </c>
      <c r="D39" s="3" t="str">
        <f t="shared" si="6"/>
        <v>@@40000</v>
      </c>
      <c r="E39" s="3" t="str">
        <f>"""NAV Direct"",""CRONUS JetCorp USA"",""5407"",""1"",""Released"",""2"",""MR100643"",""3"",""40000"",""4"",""20000"""</f>
        <v>"NAV Direct","CRONUS JetCorp USA","5407","1","Released","2","MR100643","3","40000","4","20000"</v>
      </c>
      <c r="F39" s="3"/>
      <c r="G39" s="3"/>
      <c r="H39" s="6"/>
      <c r="I39" s="6"/>
      <c r="J39" s="14" t="str">
        <f>"RM100010"</f>
        <v>RM100010</v>
      </c>
      <c r="K39" s="22" t="str">
        <f>"3.75"" Wrestler"</f>
        <v>3.75" Wrestler</v>
      </c>
      <c r="L39" s="23">
        <v>1</v>
      </c>
      <c r="M39" s="21" t="str">
        <f>"EA"</f>
        <v>EA</v>
      </c>
      <c r="N39" s="23">
        <v>0</v>
      </c>
    </row>
    <row r="40" spans="1:14" ht="16.5" x14ac:dyDescent="0.3">
      <c r="A40" t="s">
        <v>59</v>
      </c>
      <c r="B40" s="3" t="str">
        <f t="shared" si="5"/>
        <v>@@Released</v>
      </c>
      <c r="C40" s="3" t="str">
        <f t="shared" si="5"/>
        <v>@@MR100643</v>
      </c>
      <c r="D40" s="3" t="str">
        <f t="shared" si="6"/>
        <v>@@40000</v>
      </c>
      <c r="E40" s="3" t="str">
        <f>"""NAV Direct"",""CRONUS JetCorp USA"",""5407"",""1"",""Released"",""2"",""MR100643"",""3"",""40000"",""4"",""30000"""</f>
        <v>"NAV Direct","CRONUS JetCorp USA","5407","1","Released","2","MR100643","3","40000","4","30000"</v>
      </c>
      <c r="F40" s="3"/>
      <c r="G40" s="3"/>
      <c r="H40" s="6"/>
      <c r="I40" s="6"/>
      <c r="J40" s="14" t="str">
        <f>"RM100023"</f>
        <v>RM100023</v>
      </c>
      <c r="K40" s="22" t="str">
        <f>"7"" Torch Trophy Riser"</f>
        <v>7" Torch Trophy Riser</v>
      </c>
      <c r="L40" s="23">
        <v>1</v>
      </c>
      <c r="M40" s="21" t="str">
        <f>"EA"</f>
        <v>EA</v>
      </c>
      <c r="N40" s="23">
        <v>0</v>
      </c>
    </row>
    <row r="41" spans="1:14" ht="16.5" x14ac:dyDescent="0.3">
      <c r="A41" t="s">
        <v>59</v>
      </c>
      <c r="B41" s="3" t="str">
        <f t="shared" si="5"/>
        <v>@@Released</v>
      </c>
      <c r="C41" s="3" t="str">
        <f t="shared" si="5"/>
        <v>@@MR100643</v>
      </c>
      <c r="D41" s="3" t="str">
        <f t="shared" si="6"/>
        <v>@@40000</v>
      </c>
      <c r="E41" s="3" t="str">
        <f>"""NAV Direct"",""CRONUS JetCorp USA"",""5407"",""1"",""Released"",""2"",""MR100643"",""3"",""40000"",""4"",""40000"""</f>
        <v>"NAV Direct","CRONUS JetCorp USA","5407","1","Released","2","MR100643","3","40000","4","40000"</v>
      </c>
      <c r="F41" s="3"/>
      <c r="G41" s="3"/>
      <c r="H41" s="6"/>
      <c r="I41" s="6"/>
      <c r="J41" s="14" t="str">
        <f>"RM100033"</f>
        <v>RM100033</v>
      </c>
      <c r="K41" s="22" t="str">
        <f>"Standard Cap Nut"</f>
        <v>Standard Cap Nut</v>
      </c>
      <c r="L41" s="23">
        <v>1</v>
      </c>
      <c r="M41" s="21" t="str">
        <f>"EA"</f>
        <v>EA</v>
      </c>
      <c r="N41" s="23">
        <v>0</v>
      </c>
    </row>
    <row r="42" spans="1:14" ht="16.5" x14ac:dyDescent="0.3">
      <c r="A42" t="s">
        <v>59</v>
      </c>
      <c r="B42" s="3" t="str">
        <f t="shared" si="5"/>
        <v>@@Released</v>
      </c>
      <c r="C42" s="3" t="str">
        <f t="shared" si="5"/>
        <v>@@MR100643</v>
      </c>
      <c r="D42" s="3" t="str">
        <f t="shared" si="6"/>
        <v>@@40000</v>
      </c>
      <c r="E42" s="3" t="str">
        <f>"""NAV Direct"",""CRONUS JetCorp USA"",""5407"",""1"",""Released"",""2"",""MR100643"",""3"",""40000"",""4"",""50000"""</f>
        <v>"NAV Direct","CRONUS JetCorp USA","5407","1","Released","2","MR100643","3","40000","4","50000"</v>
      </c>
      <c r="F42" s="3"/>
      <c r="G42" s="3"/>
      <c r="H42" s="6"/>
      <c r="I42" s="6"/>
      <c r="J42" s="14" t="str">
        <f>"RM100034"</f>
        <v>RM100034</v>
      </c>
      <c r="K42" s="22" t="str">
        <f>"Check Rings"</f>
        <v>Check Rings</v>
      </c>
      <c r="L42" s="23">
        <v>1</v>
      </c>
      <c r="M42" s="21" t="str">
        <f>"EA"</f>
        <v>EA</v>
      </c>
      <c r="N42" s="23">
        <v>0</v>
      </c>
    </row>
    <row r="43" spans="1:14" ht="16.5" x14ac:dyDescent="0.3">
      <c r="A43" t="s">
        <v>59</v>
      </c>
      <c r="B43" s="3" t="str">
        <f t="shared" si="5"/>
        <v>@@Released</v>
      </c>
      <c r="C43" s="3" t="str">
        <f t="shared" si="5"/>
        <v>@@MR100643</v>
      </c>
      <c r="D43" s="3" t="str">
        <f t="shared" si="6"/>
        <v>@@40000</v>
      </c>
      <c r="E43" s="3" t="str">
        <f>"""NAV Direct"",""CRONUS JetCorp USA"",""5407"",""1"",""Released"",""2"",""MR100643"",""3"",""40000"",""4"",""60000"""</f>
        <v>"NAV Direct","CRONUS JetCorp USA","5407","1","Released","2","MR100643","3","40000","4","60000"</v>
      </c>
      <c r="F43" s="3"/>
      <c r="G43" s="3"/>
      <c r="H43" s="6"/>
      <c r="I43" s="6"/>
      <c r="J43" s="14" t="str">
        <f>"RM100036"</f>
        <v>RM100036</v>
      </c>
      <c r="K43" s="22" t="str">
        <f>"1.5"" Emblem"</f>
        <v>1.5" Emblem</v>
      </c>
      <c r="L43" s="23">
        <v>1</v>
      </c>
      <c r="M43" s="21" t="str">
        <f>"EA"</f>
        <v>EA</v>
      </c>
      <c r="N43" s="23">
        <v>0</v>
      </c>
    </row>
    <row r="44" spans="1:14" ht="16.5" x14ac:dyDescent="0.3">
      <c r="A44" t="s">
        <v>59</v>
      </c>
      <c r="B44" s="3" t="str">
        <f>B38</f>
        <v>@@Released</v>
      </c>
      <c r="C44" s="3" t="str">
        <f>C38</f>
        <v>@@MR100643</v>
      </c>
      <c r="D44" s="3" t="str">
        <f>D38</f>
        <v>@@40000</v>
      </c>
      <c r="H44" s="6"/>
      <c r="I44" s="6"/>
      <c r="J44" s="6"/>
      <c r="K44" s="6"/>
      <c r="L44" s="6"/>
      <c r="M44" s="6"/>
      <c r="N44" s="6"/>
    </row>
    <row r="45" spans="1:14" ht="16.5" x14ac:dyDescent="0.3">
      <c r="A45" t="s">
        <v>59</v>
      </c>
      <c r="B45" s="3" t="str">
        <f>"@@Released"</f>
        <v>@@Released</v>
      </c>
      <c r="C45" s="3" t="str">
        <f>"@@MR100647"</f>
        <v>@@MR100647</v>
      </c>
      <c r="E45" s="3" t="str">
        <f>"""NAV Direct"",""CRONUS JetCorp USA"",""5405"",""1"",""Released"",""2"",""MR100647"""</f>
        <v>"NAV Direct","CRONUS JetCorp USA","5405","1","Released","2","MR100647"</v>
      </c>
      <c r="F45" s="3" t="str">
        <f>"∞||""Prod. Order Component"",""Status"",""=Status"",""Prod. Order No."",""=No."""</f>
        <v>∞||"Prod. Order Component","Status","=Status","Prod. Order No.","=No."</v>
      </c>
      <c r="G45" s="3"/>
      <c r="H45" s="28" t="str">
        <f>"MR100647"</f>
        <v>MR100647</v>
      </c>
      <c r="I45" s="29">
        <v>42011</v>
      </c>
      <c r="J45" s="6"/>
      <c r="K45" s="20"/>
      <c r="L45" s="20"/>
      <c r="M45" s="20"/>
      <c r="N45" s="20"/>
    </row>
    <row r="46" spans="1:14" ht="16.5" x14ac:dyDescent="0.3">
      <c r="A46" t="s">
        <v>59</v>
      </c>
      <c r="B46" s="3" t="str">
        <f t="shared" ref="B46:C49" si="7">B45</f>
        <v>@@Released</v>
      </c>
      <c r="C46" s="3" t="str">
        <f t="shared" si="7"/>
        <v>@@MR100647</v>
      </c>
      <c r="D46" s="3" t="str">
        <f>"@@10000"</f>
        <v>@@10000</v>
      </c>
      <c r="E46" s="3" t="str">
        <f>"""NAV Direct"",""CRONUS JetCorp USA"",""5406"",""1"",""Released"",""2"",""MR100647"",""3"",""10000"""</f>
        <v>"NAV Direct","CRONUS JetCorp USA","5406","1","Released","2","MR100647","3","10000"</v>
      </c>
      <c r="F46" s="3" t="str">
        <f>"∞||""Prod. Order Component"",""Prod. Order Line No."",""=Line No."",""Status"",""=Status"",""Prod. Order No."",""=Prod. Order No."""</f>
        <v>∞||"Prod. Order Component","Prod. Order Line No.","=Line No.","Status","=Status","Prod. Order No.","=Prod. Order No."</v>
      </c>
      <c r="G46" s="3"/>
      <c r="H46" s="6"/>
      <c r="I46" s="24" t="str">
        <f>"S200031"</f>
        <v>S200031</v>
      </c>
      <c r="J46" s="24" t="str">
        <f>"10.75"" Column Wrestling Trophy"</f>
        <v>10.75" Column Wrestling Trophy</v>
      </c>
      <c r="K46" s="25">
        <v>144</v>
      </c>
      <c r="L46" s="26" t="str">
        <f>"EA"</f>
        <v>EA</v>
      </c>
      <c r="M46" s="25">
        <v>0</v>
      </c>
      <c r="N46" s="27"/>
    </row>
    <row r="47" spans="1:14" ht="16.5" x14ac:dyDescent="0.3">
      <c r="A47" t="s">
        <v>59</v>
      </c>
      <c r="B47" s="3" t="str">
        <f t="shared" si="7"/>
        <v>@@Released</v>
      </c>
      <c r="C47" s="3" t="str">
        <f t="shared" si="7"/>
        <v>@@MR100647</v>
      </c>
      <c r="D47" s="3" t="str">
        <f>D46</f>
        <v>@@10000</v>
      </c>
      <c r="E47" s="3" t="str">
        <f>"""NAV Direct"",""CRONUS JetCorp USA"",""5407"",""1"",""Released"",""2"",""MR100647"",""3"",""10000"",""4"",""10000"""</f>
        <v>"NAV Direct","CRONUS JetCorp USA","5407","1","Released","2","MR100647","3","10000","4","10000"</v>
      </c>
      <c r="F47" s="3"/>
      <c r="G47" s="3"/>
      <c r="H47" s="6"/>
      <c r="I47" s="6"/>
      <c r="J47" s="14" t="str">
        <f>"PA100001"</f>
        <v>PA100001</v>
      </c>
      <c r="K47" s="22" t="str">
        <f>"1"" Marble Base 2.5""x6""x6"", 1 Col. Kit"</f>
        <v>1" Marble Base 2.5"x6"x6", 1 Col. Kit</v>
      </c>
      <c r="L47" s="23">
        <v>1</v>
      </c>
      <c r="M47" s="21" t="str">
        <f>"EA"</f>
        <v>EA</v>
      </c>
      <c r="N47" s="23">
        <v>0</v>
      </c>
    </row>
    <row r="48" spans="1:14" ht="16.5" x14ac:dyDescent="0.3">
      <c r="A48" t="s">
        <v>59</v>
      </c>
      <c r="B48" s="3" t="str">
        <f t="shared" si="7"/>
        <v>@@Released</v>
      </c>
      <c r="C48" s="3" t="str">
        <f t="shared" si="7"/>
        <v>@@MR100647</v>
      </c>
      <c r="D48" s="3" t="str">
        <f>D47</f>
        <v>@@10000</v>
      </c>
      <c r="E48" s="3" t="str">
        <f>"""NAV Direct"",""CRONUS JetCorp USA"",""5407"",""1"",""Released"",""2"",""MR100647"",""3"",""10000"",""4"",""20000"""</f>
        <v>"NAV Direct","CRONUS JetCorp USA","5407","1","Released","2","MR100647","3","10000","4","20000"</v>
      </c>
      <c r="F48" s="3"/>
      <c r="G48" s="3"/>
      <c r="H48" s="6"/>
      <c r="I48" s="6"/>
      <c r="J48" s="14" t="str">
        <f>"RM100054"</f>
        <v>RM100054</v>
      </c>
      <c r="K48" s="22" t="str">
        <f>"Column Cover"</f>
        <v>Column Cover</v>
      </c>
      <c r="L48" s="23">
        <v>1</v>
      </c>
      <c r="M48" s="21" t="str">
        <f>"EA"</f>
        <v>EA</v>
      </c>
      <c r="N48" s="23">
        <v>0</v>
      </c>
    </row>
    <row r="49" spans="1:14" ht="16.5" x14ac:dyDescent="0.3">
      <c r="A49" t="s">
        <v>59</v>
      </c>
      <c r="B49" s="3" t="str">
        <f t="shared" si="7"/>
        <v>@@Released</v>
      </c>
      <c r="C49" s="3" t="str">
        <f t="shared" si="7"/>
        <v>@@MR100647</v>
      </c>
      <c r="D49" s="3" t="str">
        <f>D48</f>
        <v>@@10000</v>
      </c>
      <c r="E49" s="3" t="str">
        <f>"""NAV Direct"",""CRONUS JetCorp USA"",""5407"",""1"",""Released"",""2"",""MR100647"",""3"",""10000"",""4"",""30000"""</f>
        <v>"NAV Direct","CRONUS JetCorp USA","5407","1","Released","2","MR100647","3","10000","4","30000"</v>
      </c>
      <c r="F49" s="3"/>
      <c r="G49" s="3"/>
      <c r="H49" s="6"/>
      <c r="I49" s="6"/>
      <c r="J49" s="14" t="str">
        <f>"RM100010"</f>
        <v>RM100010</v>
      </c>
      <c r="K49" s="22" t="str">
        <f>"3.75"" Wrestler"</f>
        <v>3.75" Wrestler</v>
      </c>
      <c r="L49" s="23">
        <v>1</v>
      </c>
      <c r="M49" s="21" t="str">
        <f>"EA"</f>
        <v>EA</v>
      </c>
      <c r="N49" s="23">
        <v>0</v>
      </c>
    </row>
    <row r="50" spans="1:14" ht="16.5" x14ac:dyDescent="0.3">
      <c r="A50" t="s">
        <v>59</v>
      </c>
      <c r="B50" s="3" t="str">
        <f>B47</f>
        <v>@@Released</v>
      </c>
      <c r="C50" s="3" t="str">
        <f>C47</f>
        <v>@@MR100647</v>
      </c>
      <c r="D50" s="3" t="str">
        <f>D47</f>
        <v>@@10000</v>
      </c>
      <c r="H50" s="6"/>
      <c r="I50" s="6"/>
      <c r="J50" s="6"/>
      <c r="K50" s="6"/>
      <c r="L50" s="6"/>
      <c r="M50" s="6"/>
      <c r="N50" s="6"/>
    </row>
    <row r="51" spans="1:14" ht="16.5" x14ac:dyDescent="0.3">
      <c r="A51" t="s">
        <v>59</v>
      </c>
      <c r="B51" s="3" t="str">
        <f>"@@Released"</f>
        <v>@@Released</v>
      </c>
      <c r="C51" s="3" t="str">
        <f>"@@MR100648"</f>
        <v>@@MR100648</v>
      </c>
      <c r="E51" s="3" t="str">
        <f>"""NAV Direct"",""CRONUS JetCorp USA"",""5405"",""1"",""Released"",""2"",""MR100648"""</f>
        <v>"NAV Direct","CRONUS JetCorp USA","5405","1","Released","2","MR100648"</v>
      </c>
      <c r="F51" s="3" t="str">
        <f>"∞||""Prod. Order Component"",""Status"",""=Status"",""Prod. Order No."",""=No."""</f>
        <v>∞||"Prod. Order Component","Status","=Status","Prod. Order No.","=No."</v>
      </c>
      <c r="G51" s="3"/>
      <c r="H51" s="28" t="str">
        <f>"MR100648"</f>
        <v>MR100648</v>
      </c>
      <c r="I51" s="29">
        <v>42011</v>
      </c>
      <c r="J51" s="6"/>
      <c r="K51" s="20"/>
      <c r="L51" s="20"/>
      <c r="M51" s="20"/>
      <c r="N51" s="20"/>
    </row>
    <row r="52" spans="1:14" ht="16.5" x14ac:dyDescent="0.3">
      <c r="A52" t="s">
        <v>59</v>
      </c>
      <c r="B52" s="3" t="str">
        <f t="shared" ref="B52:C58" si="8">B51</f>
        <v>@@Released</v>
      </c>
      <c r="C52" s="3" t="str">
        <f t="shared" si="8"/>
        <v>@@MR100648</v>
      </c>
      <c r="D52" s="3" t="str">
        <f>"@@10000"</f>
        <v>@@10000</v>
      </c>
      <c r="E52" s="3" t="str">
        <f>"""NAV Direct"",""CRONUS JetCorp USA"",""5406"",""1"",""Released"",""2"",""MR100648"",""3"",""10000"""</f>
        <v>"NAV Direct","CRONUS JetCorp USA","5406","1","Released","2","MR100648","3","10000"</v>
      </c>
      <c r="F52" s="3" t="str">
        <f>"∞||""Prod. Order Component"",""Prod. Order Line No."",""=Line No."",""Status"",""=Status"",""Prod. Order No."",""=Prod. Order No."""</f>
        <v>∞||"Prod. Order Component","Prod. Order Line No.","=Line No.","Status","=Status","Prod. Order No.","=Prod. Order No."</v>
      </c>
      <c r="G52" s="3"/>
      <c r="H52" s="6"/>
      <c r="I52" s="24" t="str">
        <f>"S200011"</f>
        <v>S200011</v>
      </c>
      <c r="J52" s="24" t="str">
        <f>"10.75"" Star Riser Lamp of Knowledge Trophy"</f>
        <v>10.75" Star Riser Lamp of Knowledge Trophy</v>
      </c>
      <c r="K52" s="25">
        <v>48</v>
      </c>
      <c r="L52" s="26" t="str">
        <f>"EA"</f>
        <v>EA</v>
      </c>
      <c r="M52" s="25">
        <v>0</v>
      </c>
      <c r="N52" s="27"/>
    </row>
    <row r="53" spans="1:14" ht="16.5" x14ac:dyDescent="0.3">
      <c r="A53" t="s">
        <v>59</v>
      </c>
      <c r="B53" s="3" t="str">
        <f t="shared" si="8"/>
        <v>@@Released</v>
      </c>
      <c r="C53" s="3" t="str">
        <f t="shared" si="8"/>
        <v>@@MR100648</v>
      </c>
      <c r="D53" s="3" t="str">
        <f t="shared" ref="D53:D58" si="9">D52</f>
        <v>@@10000</v>
      </c>
      <c r="E53" s="3" t="str">
        <f>"""NAV Direct"",""CRONUS JetCorp USA"",""5407"",""1"",""Released"",""2"",""MR100648"",""3"",""10000"",""4"",""10000"""</f>
        <v>"NAV Direct","CRONUS JetCorp USA","5407","1","Released","2","MR100648","3","10000","4","10000"</v>
      </c>
      <c r="F53" s="3"/>
      <c r="G53" s="3"/>
      <c r="H53" s="6"/>
      <c r="I53" s="6"/>
      <c r="J53" s="14" t="str">
        <f>"RM100027"</f>
        <v>RM100027</v>
      </c>
      <c r="K53" s="22" t="str">
        <f>"1"" Marble"</f>
        <v>1" Marble</v>
      </c>
      <c r="L53" s="23">
        <v>1</v>
      </c>
      <c r="M53" s="21" t="str">
        <f>"LB"</f>
        <v>LB</v>
      </c>
      <c r="N53" s="23">
        <v>0</v>
      </c>
    </row>
    <row r="54" spans="1:14" ht="16.5" x14ac:dyDescent="0.3">
      <c r="A54" t="s">
        <v>59</v>
      </c>
      <c r="B54" s="3" t="str">
        <f t="shared" si="8"/>
        <v>@@Released</v>
      </c>
      <c r="C54" s="3" t="str">
        <f t="shared" si="8"/>
        <v>@@MR100648</v>
      </c>
      <c r="D54" s="3" t="str">
        <f t="shared" si="9"/>
        <v>@@10000</v>
      </c>
      <c r="E54" s="3" t="str">
        <f>"""NAV Direct"",""CRONUS JetCorp USA"",""5407"",""1"",""Released"",""2"",""MR100648"",""3"",""10000"",""4"",""20000"""</f>
        <v>"NAV Direct","CRONUS JetCorp USA","5407","1","Released","2","MR100648","3","10000","4","20000"</v>
      </c>
      <c r="F54" s="3"/>
      <c r="G54" s="3"/>
      <c r="H54" s="6"/>
      <c r="I54" s="6"/>
      <c r="J54" s="14" t="str">
        <f>"RM100001"</f>
        <v>RM100001</v>
      </c>
      <c r="K54" s="22" t="str">
        <f>"3.75"" Lamp of Knowledge Upper"</f>
        <v>3.75" Lamp of Knowledge Upper</v>
      </c>
      <c r="L54" s="23">
        <v>1</v>
      </c>
      <c r="M54" s="21" t="str">
        <f>"EA"</f>
        <v>EA</v>
      </c>
      <c r="N54" s="23">
        <v>0</v>
      </c>
    </row>
    <row r="55" spans="1:14" ht="16.5" x14ac:dyDescent="0.3">
      <c r="A55" t="s">
        <v>59</v>
      </c>
      <c r="B55" s="3" t="str">
        <f t="shared" si="8"/>
        <v>@@Released</v>
      </c>
      <c r="C55" s="3" t="str">
        <f t="shared" si="8"/>
        <v>@@MR100648</v>
      </c>
      <c r="D55" s="3" t="str">
        <f t="shared" si="9"/>
        <v>@@10000</v>
      </c>
      <c r="E55" s="3" t="str">
        <f>"""NAV Direct"",""CRONUS JetCorp USA"",""5407"",""1"",""Released"",""2"",""MR100648"",""3"",""10000"",""4"",""30000"""</f>
        <v>"NAV Direct","CRONUS JetCorp USA","5407","1","Released","2","MR100648","3","10000","4","30000"</v>
      </c>
      <c r="F55" s="3"/>
      <c r="G55" s="3"/>
      <c r="H55" s="6"/>
      <c r="I55" s="6"/>
      <c r="J55" s="14" t="str">
        <f>"RM100016"</f>
        <v>RM100016</v>
      </c>
      <c r="K55" s="22" t="str">
        <f>"6"" Star Column Trophy Riser"</f>
        <v>6" Star Column Trophy Riser</v>
      </c>
      <c r="L55" s="23">
        <v>1</v>
      </c>
      <c r="M55" s="21" t="str">
        <f>"EA"</f>
        <v>EA</v>
      </c>
      <c r="N55" s="23">
        <v>0</v>
      </c>
    </row>
    <row r="56" spans="1:14" ht="16.5" x14ac:dyDescent="0.3">
      <c r="A56" t="s">
        <v>59</v>
      </c>
      <c r="B56" s="3" t="str">
        <f t="shared" si="8"/>
        <v>@@Released</v>
      </c>
      <c r="C56" s="3" t="str">
        <f t="shared" si="8"/>
        <v>@@MR100648</v>
      </c>
      <c r="D56" s="3" t="str">
        <f t="shared" si="9"/>
        <v>@@10000</v>
      </c>
      <c r="E56" s="3" t="str">
        <f>"""NAV Direct"",""CRONUS JetCorp USA"",""5407"",""1"",""Released"",""2"",""MR100648"",""3"",""10000"",""4"",""40000"""</f>
        <v>"NAV Direct","CRONUS JetCorp USA","5407","1","Released","2","MR100648","3","10000","4","40000"</v>
      </c>
      <c r="F56" s="3"/>
      <c r="G56" s="3"/>
      <c r="H56" s="6"/>
      <c r="I56" s="6"/>
      <c r="J56" s="14" t="str">
        <f>"RM100033"</f>
        <v>RM100033</v>
      </c>
      <c r="K56" s="22" t="str">
        <f>"Standard Cap Nut"</f>
        <v>Standard Cap Nut</v>
      </c>
      <c r="L56" s="23">
        <v>1</v>
      </c>
      <c r="M56" s="21" t="str">
        <f>"EA"</f>
        <v>EA</v>
      </c>
      <c r="N56" s="23">
        <v>0</v>
      </c>
    </row>
    <row r="57" spans="1:14" ht="16.5" x14ac:dyDescent="0.3">
      <c r="A57" t="s">
        <v>59</v>
      </c>
      <c r="B57" s="3" t="str">
        <f t="shared" si="8"/>
        <v>@@Released</v>
      </c>
      <c r="C57" s="3" t="str">
        <f t="shared" si="8"/>
        <v>@@MR100648</v>
      </c>
      <c r="D57" s="3" t="str">
        <f t="shared" si="9"/>
        <v>@@10000</v>
      </c>
      <c r="E57" s="3" t="str">
        <f>"""NAV Direct"",""CRONUS JetCorp USA"",""5407"",""1"",""Released"",""2"",""MR100648"",""3"",""10000"",""4"",""50000"""</f>
        <v>"NAV Direct","CRONUS JetCorp USA","5407","1","Released","2","MR100648","3","10000","4","50000"</v>
      </c>
      <c r="F57" s="3"/>
      <c r="G57" s="3"/>
      <c r="H57" s="6"/>
      <c r="I57" s="6"/>
      <c r="J57" s="14" t="str">
        <f>"RM100034"</f>
        <v>RM100034</v>
      </c>
      <c r="K57" s="22" t="str">
        <f>"Check Rings"</f>
        <v>Check Rings</v>
      </c>
      <c r="L57" s="23">
        <v>1</v>
      </c>
      <c r="M57" s="21" t="str">
        <f>"EA"</f>
        <v>EA</v>
      </c>
      <c r="N57" s="23">
        <v>0</v>
      </c>
    </row>
    <row r="58" spans="1:14" ht="16.5" x14ac:dyDescent="0.3">
      <c r="A58" t="s">
        <v>59</v>
      </c>
      <c r="B58" s="3" t="str">
        <f t="shared" si="8"/>
        <v>@@Released</v>
      </c>
      <c r="C58" s="3" t="str">
        <f t="shared" si="8"/>
        <v>@@MR100648</v>
      </c>
      <c r="D58" s="3" t="str">
        <f t="shared" si="9"/>
        <v>@@10000</v>
      </c>
      <c r="E58" s="3" t="str">
        <f>"""NAV Direct"",""CRONUS JetCorp USA"",""5407"",""1"",""Released"",""2"",""MR100648"",""3"",""10000"",""4"",""60000"""</f>
        <v>"NAV Direct","CRONUS JetCorp USA","5407","1","Released","2","MR100648","3","10000","4","60000"</v>
      </c>
      <c r="F58" s="3"/>
      <c r="G58" s="3"/>
      <c r="H58" s="6"/>
      <c r="I58" s="6"/>
      <c r="J58" s="14" t="str">
        <f>"RM100036"</f>
        <v>RM100036</v>
      </c>
      <c r="K58" s="22" t="str">
        <f>"1.5"" Emblem"</f>
        <v>1.5" Emblem</v>
      </c>
      <c r="L58" s="23">
        <v>1</v>
      </c>
      <c r="M58" s="21" t="str">
        <f>"EA"</f>
        <v>EA</v>
      </c>
      <c r="N58" s="23">
        <v>0</v>
      </c>
    </row>
    <row r="59" spans="1:14" ht="16.5" x14ac:dyDescent="0.3">
      <c r="A59" t="s">
        <v>59</v>
      </c>
      <c r="B59" s="3" t="str">
        <f>B53</f>
        <v>@@Released</v>
      </c>
      <c r="C59" s="3" t="str">
        <f>C53</f>
        <v>@@MR100648</v>
      </c>
      <c r="D59" s="3" t="str">
        <f>D53</f>
        <v>@@10000</v>
      </c>
      <c r="H59" s="6"/>
      <c r="I59" s="6"/>
      <c r="J59" s="6"/>
      <c r="K59" s="6"/>
      <c r="L59" s="6"/>
      <c r="M59" s="6"/>
      <c r="N59" s="6"/>
    </row>
    <row r="60" spans="1:14" ht="16.5" x14ac:dyDescent="0.3">
      <c r="A60" t="s">
        <v>59</v>
      </c>
      <c r="B60" s="3" t="str">
        <f t="shared" ref="B60:C63" si="10">B59</f>
        <v>@@Released</v>
      </c>
      <c r="C60" s="3" t="str">
        <f t="shared" si="10"/>
        <v>@@MR100648</v>
      </c>
      <c r="D60" s="3" t="str">
        <f>"@@20000"</f>
        <v>@@20000</v>
      </c>
      <c r="E60" s="3" t="str">
        <f>"""NAV Direct"",""CRONUS JetCorp USA"",""5406"",""1"",""Released"",""2"",""MR100648"",""3"",""20000"""</f>
        <v>"NAV Direct","CRONUS JetCorp USA","5406","1","Released","2","MR100648","3","20000"</v>
      </c>
      <c r="F60" s="3" t="str">
        <f>"∞||""Prod. Order Component"",""Prod. Order Line No."",""=Line No."",""Status"",""=Status"",""Prod. Order No."",""=Prod. Order No."""</f>
        <v>∞||"Prod. Order Component","Prod. Order Line No.","=Line No.","Status","=Status","Prod. Order No.","=Prod. Order No."</v>
      </c>
      <c r="G60" s="3"/>
      <c r="H60" s="6"/>
      <c r="I60" s="24" t="str">
        <f>"S200027"</f>
        <v>S200027</v>
      </c>
      <c r="J60" s="24" t="str">
        <f>"10.75"" Column Soccer Trophy"</f>
        <v>10.75" Column Soccer Trophy</v>
      </c>
      <c r="K60" s="25">
        <v>1</v>
      </c>
      <c r="L60" s="26" t="str">
        <f>"EA"</f>
        <v>EA</v>
      </c>
      <c r="M60" s="25">
        <v>0</v>
      </c>
      <c r="N60" s="27"/>
    </row>
    <row r="61" spans="1:14" ht="16.5" x14ac:dyDescent="0.3">
      <c r="A61" t="s">
        <v>59</v>
      </c>
      <c r="B61" s="3" t="str">
        <f t="shared" si="10"/>
        <v>@@Released</v>
      </c>
      <c r="C61" s="3" t="str">
        <f t="shared" si="10"/>
        <v>@@MR100648</v>
      </c>
      <c r="D61" s="3" t="str">
        <f>D60</f>
        <v>@@20000</v>
      </c>
      <c r="E61" s="3" t="str">
        <f>"""NAV Direct"",""CRONUS JetCorp USA"",""5407"",""1"",""Released"",""2"",""MR100648"",""3"",""20000"",""4"",""10000"""</f>
        <v>"NAV Direct","CRONUS JetCorp USA","5407","1","Released","2","MR100648","3","20000","4","10000"</v>
      </c>
      <c r="F61" s="3"/>
      <c r="G61" s="3"/>
      <c r="H61" s="6"/>
      <c r="I61" s="6"/>
      <c r="J61" s="14" t="str">
        <f>"PA100001"</f>
        <v>PA100001</v>
      </c>
      <c r="K61" s="22" t="str">
        <f>"1"" Marble Base 2.5""x6""x6"", 1 Col. Kit"</f>
        <v>1" Marble Base 2.5"x6"x6", 1 Col. Kit</v>
      </c>
      <c r="L61" s="23">
        <v>1</v>
      </c>
      <c r="M61" s="21" t="str">
        <f>"EA"</f>
        <v>EA</v>
      </c>
      <c r="N61" s="23">
        <v>0</v>
      </c>
    </row>
    <row r="62" spans="1:14" ht="16.5" x14ac:dyDescent="0.3">
      <c r="A62" t="s">
        <v>59</v>
      </c>
      <c r="B62" s="3" t="str">
        <f t="shared" si="10"/>
        <v>@@Released</v>
      </c>
      <c r="C62" s="3" t="str">
        <f t="shared" si="10"/>
        <v>@@MR100648</v>
      </c>
      <c r="D62" s="3" t="str">
        <f>D61</f>
        <v>@@20000</v>
      </c>
      <c r="E62" s="3" t="str">
        <f>"""NAV Direct"",""CRONUS JetCorp USA"",""5407"",""1"",""Released"",""2"",""MR100648"",""3"",""20000"",""4"",""20000"""</f>
        <v>"NAV Direct","CRONUS JetCorp USA","5407","1","Released","2","MR100648","3","20000","4","20000"</v>
      </c>
      <c r="F62" s="3"/>
      <c r="G62" s="3"/>
      <c r="H62" s="6"/>
      <c r="I62" s="6"/>
      <c r="J62" s="14" t="str">
        <f>"RM100054"</f>
        <v>RM100054</v>
      </c>
      <c r="K62" s="22" t="str">
        <f>"Column Cover"</f>
        <v>Column Cover</v>
      </c>
      <c r="L62" s="23">
        <v>1</v>
      </c>
      <c r="M62" s="21" t="str">
        <f>"EA"</f>
        <v>EA</v>
      </c>
      <c r="N62" s="23">
        <v>0</v>
      </c>
    </row>
    <row r="63" spans="1:14" ht="16.5" x14ac:dyDescent="0.3">
      <c r="A63" t="s">
        <v>59</v>
      </c>
      <c r="B63" s="3" t="str">
        <f t="shared" si="10"/>
        <v>@@Released</v>
      </c>
      <c r="C63" s="3" t="str">
        <f t="shared" si="10"/>
        <v>@@MR100648</v>
      </c>
      <c r="D63" s="3" t="str">
        <f>D62</f>
        <v>@@20000</v>
      </c>
      <c r="E63" s="3" t="str">
        <f>"""NAV Direct"",""CRONUS JetCorp USA"",""5407"",""1"",""Released"",""2"",""MR100648"",""3"",""20000"",""4"",""30000"""</f>
        <v>"NAV Direct","CRONUS JetCorp USA","5407","1","Released","2","MR100648","3","20000","4","30000"</v>
      </c>
      <c r="F63" s="3"/>
      <c r="G63" s="3"/>
      <c r="H63" s="6"/>
      <c r="I63" s="6"/>
      <c r="J63" s="14" t="str">
        <f>"RM100006"</f>
        <v>RM100006</v>
      </c>
      <c r="K63" s="22" t="str">
        <f>"3.75"" Soccer Player"</f>
        <v>3.75" Soccer Player</v>
      </c>
      <c r="L63" s="23">
        <v>1</v>
      </c>
      <c r="M63" s="21" t="str">
        <f>"EA"</f>
        <v>EA</v>
      </c>
      <c r="N63" s="23">
        <v>0</v>
      </c>
    </row>
    <row r="64" spans="1:14" ht="16.5" x14ac:dyDescent="0.3">
      <c r="A64" t="s">
        <v>59</v>
      </c>
      <c r="B64" s="3" t="str">
        <f>B61</f>
        <v>@@Released</v>
      </c>
      <c r="C64" s="3" t="str">
        <f>C61</f>
        <v>@@MR100648</v>
      </c>
      <c r="D64" s="3" t="str">
        <f>D61</f>
        <v>@@20000</v>
      </c>
      <c r="H64" s="6"/>
      <c r="I64" s="6"/>
      <c r="J64" s="6"/>
      <c r="K64" s="6"/>
      <c r="L64" s="6"/>
      <c r="M64" s="6"/>
      <c r="N64" s="6"/>
    </row>
    <row r="65" spans="1:14" ht="16.5" x14ac:dyDescent="0.3">
      <c r="A65" t="s">
        <v>59</v>
      </c>
      <c r="B65" s="3" t="str">
        <f>"@@Released"</f>
        <v>@@Released</v>
      </c>
      <c r="C65" s="3" t="str">
        <f>"@@MR100651"</f>
        <v>@@MR100651</v>
      </c>
      <c r="E65" s="3" t="str">
        <f>"""NAV Direct"",""CRONUS JetCorp USA"",""5405"",""1"",""Released"",""2"",""MR100651"""</f>
        <v>"NAV Direct","CRONUS JetCorp USA","5405","1","Released","2","MR100651"</v>
      </c>
      <c r="F65" s="3" t="str">
        <f>"∞||""Prod. Order Component"",""Status"",""=Status"",""Prod. Order No."",""=No."""</f>
        <v>∞||"Prod. Order Component","Status","=Status","Prod. Order No.","=No."</v>
      </c>
      <c r="G65" s="3"/>
      <c r="H65" s="28" t="str">
        <f>"MR100651"</f>
        <v>MR100651</v>
      </c>
      <c r="I65" s="29">
        <v>42012</v>
      </c>
      <c r="J65" s="6"/>
      <c r="K65" s="20"/>
      <c r="L65" s="20"/>
      <c r="M65" s="20"/>
      <c r="N65" s="20"/>
    </row>
    <row r="66" spans="1:14" ht="16.5" x14ac:dyDescent="0.3">
      <c r="A66" t="s">
        <v>59</v>
      </c>
      <c r="B66" s="3" t="str">
        <f t="shared" ref="B66:C69" si="11">B65</f>
        <v>@@Released</v>
      </c>
      <c r="C66" s="3" t="str">
        <f t="shared" si="11"/>
        <v>@@MR100651</v>
      </c>
      <c r="D66" s="3" t="str">
        <f>"@@10000"</f>
        <v>@@10000</v>
      </c>
      <c r="E66" s="3" t="str">
        <f>"""NAV Direct"",""CRONUS JetCorp USA"",""5406"",""1"",""Released"",""2"",""MR100651"",""3"",""10000"""</f>
        <v>"NAV Direct","CRONUS JetCorp USA","5406","1","Released","2","MR100651","3","10000"</v>
      </c>
      <c r="F66" s="3" t="str">
        <f>"∞||""Prod. Order Component"",""Prod. Order Line No."",""=Line No."",""Status"",""=Status"",""Prod. Order No."",""=Prod. Order No."""</f>
        <v>∞||"Prod. Order Component","Prod. Order Line No.","=Line No.","Status","=Status","Prod. Order No.","=Prod. Order No."</v>
      </c>
      <c r="G66" s="3"/>
      <c r="H66" s="6"/>
      <c r="I66" s="24" t="str">
        <f>"S200031"</f>
        <v>S200031</v>
      </c>
      <c r="J66" s="24" t="str">
        <f>"10.75"" Column Wrestling Trophy"</f>
        <v>10.75" Column Wrestling Trophy</v>
      </c>
      <c r="K66" s="25">
        <v>144</v>
      </c>
      <c r="L66" s="26" t="str">
        <f>"EA"</f>
        <v>EA</v>
      </c>
      <c r="M66" s="25">
        <v>0</v>
      </c>
      <c r="N66" s="27"/>
    </row>
    <row r="67" spans="1:14" ht="16.5" x14ac:dyDescent="0.3">
      <c r="A67" t="s">
        <v>59</v>
      </c>
      <c r="B67" s="3" t="str">
        <f t="shared" si="11"/>
        <v>@@Released</v>
      </c>
      <c r="C67" s="3" t="str">
        <f t="shared" si="11"/>
        <v>@@MR100651</v>
      </c>
      <c r="D67" s="3" t="str">
        <f>D66</f>
        <v>@@10000</v>
      </c>
      <c r="E67" s="3" t="str">
        <f>"""NAV Direct"",""CRONUS JetCorp USA"",""5407"",""1"",""Released"",""2"",""MR100651"",""3"",""10000"",""4"",""10000"""</f>
        <v>"NAV Direct","CRONUS JetCorp USA","5407","1","Released","2","MR100651","3","10000","4","10000"</v>
      </c>
      <c r="F67" s="3"/>
      <c r="G67" s="3"/>
      <c r="H67" s="6"/>
      <c r="I67" s="6"/>
      <c r="J67" s="14" t="str">
        <f>"PA100001"</f>
        <v>PA100001</v>
      </c>
      <c r="K67" s="22" t="str">
        <f>"1"" Marble Base 2.5""x6""x6"", 1 Col. Kit"</f>
        <v>1" Marble Base 2.5"x6"x6", 1 Col. Kit</v>
      </c>
      <c r="L67" s="23">
        <v>1</v>
      </c>
      <c r="M67" s="21" t="str">
        <f>"EA"</f>
        <v>EA</v>
      </c>
      <c r="N67" s="23">
        <v>0</v>
      </c>
    </row>
    <row r="68" spans="1:14" ht="16.5" x14ac:dyDescent="0.3">
      <c r="A68" t="s">
        <v>59</v>
      </c>
      <c r="B68" s="3" t="str">
        <f t="shared" si="11"/>
        <v>@@Released</v>
      </c>
      <c r="C68" s="3" t="str">
        <f t="shared" si="11"/>
        <v>@@MR100651</v>
      </c>
      <c r="D68" s="3" t="str">
        <f>D67</f>
        <v>@@10000</v>
      </c>
      <c r="E68" s="3" t="str">
        <f>"""NAV Direct"",""CRONUS JetCorp USA"",""5407"",""1"",""Released"",""2"",""MR100651"",""3"",""10000"",""4"",""20000"""</f>
        <v>"NAV Direct","CRONUS JetCorp USA","5407","1","Released","2","MR100651","3","10000","4","20000"</v>
      </c>
      <c r="F68" s="3"/>
      <c r="G68" s="3"/>
      <c r="H68" s="6"/>
      <c r="I68" s="6"/>
      <c r="J68" s="14" t="str">
        <f>"RM100054"</f>
        <v>RM100054</v>
      </c>
      <c r="K68" s="22" t="str">
        <f>"Column Cover"</f>
        <v>Column Cover</v>
      </c>
      <c r="L68" s="23">
        <v>1</v>
      </c>
      <c r="M68" s="21" t="str">
        <f>"EA"</f>
        <v>EA</v>
      </c>
      <c r="N68" s="23">
        <v>0</v>
      </c>
    </row>
    <row r="69" spans="1:14" ht="16.5" x14ac:dyDescent="0.3">
      <c r="A69" t="s">
        <v>59</v>
      </c>
      <c r="B69" s="3" t="str">
        <f t="shared" si="11"/>
        <v>@@Released</v>
      </c>
      <c r="C69" s="3" t="str">
        <f t="shared" si="11"/>
        <v>@@MR100651</v>
      </c>
      <c r="D69" s="3" t="str">
        <f>D68</f>
        <v>@@10000</v>
      </c>
      <c r="E69" s="3" t="str">
        <f>"""NAV Direct"",""CRONUS JetCorp USA"",""5407"",""1"",""Released"",""2"",""MR100651"",""3"",""10000"",""4"",""30000"""</f>
        <v>"NAV Direct","CRONUS JetCorp USA","5407","1","Released","2","MR100651","3","10000","4","30000"</v>
      </c>
      <c r="F69" s="3"/>
      <c r="G69" s="3"/>
      <c r="H69" s="6"/>
      <c r="I69" s="6"/>
      <c r="J69" s="14" t="str">
        <f>"RM100010"</f>
        <v>RM100010</v>
      </c>
      <c r="K69" s="22" t="str">
        <f>"3.75"" Wrestler"</f>
        <v>3.75" Wrestler</v>
      </c>
      <c r="L69" s="23">
        <v>1</v>
      </c>
      <c r="M69" s="21" t="str">
        <f>"EA"</f>
        <v>EA</v>
      </c>
      <c r="N69" s="23">
        <v>0</v>
      </c>
    </row>
    <row r="70" spans="1:14" ht="16.5" x14ac:dyDescent="0.3">
      <c r="A70" t="s">
        <v>59</v>
      </c>
      <c r="B70" s="3" t="str">
        <f>B67</f>
        <v>@@Released</v>
      </c>
      <c r="C70" s="3" t="str">
        <f>C67</f>
        <v>@@MR100651</v>
      </c>
      <c r="D70" s="3" t="str">
        <f>D67</f>
        <v>@@10000</v>
      </c>
      <c r="H70" s="6"/>
      <c r="I70" s="6"/>
      <c r="J70" s="6"/>
      <c r="K70" s="6"/>
      <c r="L70" s="6"/>
      <c r="M70" s="6"/>
      <c r="N70" s="6"/>
    </row>
    <row r="71" spans="1:14" ht="16.5" x14ac:dyDescent="0.3">
      <c r="A71" t="s">
        <v>59</v>
      </c>
      <c r="B71" s="3" t="str">
        <f t="shared" ref="B71:C76" si="12">B70</f>
        <v>@@Released</v>
      </c>
      <c r="C71" s="3" t="str">
        <f t="shared" si="12"/>
        <v>@@MR100651</v>
      </c>
      <c r="D71" s="3" t="str">
        <f>"@@20000"</f>
        <v>@@20000</v>
      </c>
      <c r="E71" s="3" t="str">
        <f>"""NAV Direct"",""CRONUS JetCorp USA"",""5406"",""1"",""Released"",""2"",""MR100651"",""3"",""20000"""</f>
        <v>"NAV Direct","CRONUS JetCorp USA","5406","1","Released","2","MR100651","3","20000"</v>
      </c>
      <c r="F71" s="3" t="str">
        <f>"∞||""Prod. Order Component"",""Prod. Order Line No."",""=Line No."",""Status"",""=Status"",""Prod. Order No."",""=Prod. Order No."""</f>
        <v>∞||"Prod. Order Component","Prod. Order Line No.","=Line No.","Status","=Status","Prod. Order No.","=Prod. Order No."</v>
      </c>
      <c r="G71" s="3"/>
      <c r="H71" s="6"/>
      <c r="I71" s="24" t="str">
        <f>"S200001"</f>
        <v>S200001</v>
      </c>
      <c r="J71" s="24" t="str">
        <f>"3.25"" Lamp of Knowledge Trophy"</f>
        <v>3.25" Lamp of Knowledge Trophy</v>
      </c>
      <c r="K71" s="25">
        <v>12</v>
      </c>
      <c r="L71" s="26" t="str">
        <f>"EA"</f>
        <v>EA</v>
      </c>
      <c r="M71" s="25">
        <v>0</v>
      </c>
      <c r="N71" s="27"/>
    </row>
    <row r="72" spans="1:14" ht="16.5" x14ac:dyDescent="0.3">
      <c r="A72" t="s">
        <v>59</v>
      </c>
      <c r="B72" s="3" t="str">
        <f t="shared" si="12"/>
        <v>@@Released</v>
      </c>
      <c r="C72" s="3" t="str">
        <f t="shared" si="12"/>
        <v>@@MR100651</v>
      </c>
      <c r="D72" s="3" t="str">
        <f>D71</f>
        <v>@@20000</v>
      </c>
      <c r="E72" s="3" t="str">
        <f>"""NAV Direct"",""CRONUS JetCorp USA"",""5407"",""1"",""Released"",""2"",""MR100651"",""3"",""20000"",""4"",""10000"""</f>
        <v>"NAV Direct","CRONUS JetCorp USA","5407","1","Released","2","MR100651","3","20000","4","10000"</v>
      </c>
      <c r="F72" s="3"/>
      <c r="G72" s="3"/>
      <c r="H72" s="6"/>
      <c r="I72" s="6"/>
      <c r="J72" s="14" t="str">
        <f>"RM100027"</f>
        <v>RM100027</v>
      </c>
      <c r="K72" s="22" t="str">
        <f>"1"" Marble"</f>
        <v>1" Marble</v>
      </c>
      <c r="L72" s="23">
        <v>1</v>
      </c>
      <c r="M72" s="21" t="str">
        <f>"LB"</f>
        <v>LB</v>
      </c>
      <c r="N72" s="23">
        <v>0</v>
      </c>
    </row>
    <row r="73" spans="1:14" ht="16.5" x14ac:dyDescent="0.3">
      <c r="A73" t="s">
        <v>59</v>
      </c>
      <c r="B73" s="3" t="str">
        <f t="shared" si="12"/>
        <v>@@Released</v>
      </c>
      <c r="C73" s="3" t="str">
        <f t="shared" si="12"/>
        <v>@@MR100651</v>
      </c>
      <c r="D73" s="3" t="str">
        <f>D72</f>
        <v>@@20000</v>
      </c>
      <c r="E73" s="3" t="str">
        <f>"""NAV Direct"",""CRONUS JetCorp USA"",""5407"",""1"",""Released"",""2"",""MR100651"",""3"",""20000"",""4"",""20000"""</f>
        <v>"NAV Direct","CRONUS JetCorp USA","5407","1","Released","2","MR100651","3","20000","4","20000"</v>
      </c>
      <c r="F73" s="3"/>
      <c r="G73" s="3"/>
      <c r="H73" s="6"/>
      <c r="I73" s="6"/>
      <c r="J73" s="14" t="str">
        <f>"RM100001"</f>
        <v>RM100001</v>
      </c>
      <c r="K73" s="22" t="str">
        <f>"3.75"" Lamp of Knowledge Upper"</f>
        <v>3.75" Lamp of Knowledge Upper</v>
      </c>
      <c r="L73" s="23">
        <v>1</v>
      </c>
      <c r="M73" s="21" t="str">
        <f>"EA"</f>
        <v>EA</v>
      </c>
      <c r="N73" s="23">
        <v>0</v>
      </c>
    </row>
    <row r="74" spans="1:14" ht="16.5" x14ac:dyDescent="0.3">
      <c r="A74" t="s">
        <v>59</v>
      </c>
      <c r="B74" s="3" t="str">
        <f t="shared" si="12"/>
        <v>@@Released</v>
      </c>
      <c r="C74" s="3" t="str">
        <f t="shared" si="12"/>
        <v>@@MR100651</v>
      </c>
      <c r="D74" s="3" t="str">
        <f>D73</f>
        <v>@@20000</v>
      </c>
      <c r="E74" s="3" t="str">
        <f>"""NAV Direct"",""CRONUS JetCorp USA"",""5407"",""1"",""Released"",""2"",""MR100651"",""3"",""20000"",""4"",""30000"""</f>
        <v>"NAV Direct","CRONUS JetCorp USA","5407","1","Released","2","MR100651","3","20000","4","30000"</v>
      </c>
      <c r="F74" s="3"/>
      <c r="G74" s="3"/>
      <c r="H74" s="6"/>
      <c r="I74" s="6"/>
      <c r="J74" s="14" t="str">
        <f>"RM100033"</f>
        <v>RM100033</v>
      </c>
      <c r="K74" s="22" t="str">
        <f>"Standard Cap Nut"</f>
        <v>Standard Cap Nut</v>
      </c>
      <c r="L74" s="23">
        <v>1</v>
      </c>
      <c r="M74" s="21" t="str">
        <f>"EA"</f>
        <v>EA</v>
      </c>
      <c r="N74" s="23">
        <v>0</v>
      </c>
    </row>
    <row r="75" spans="1:14" ht="16.5" x14ac:dyDescent="0.3">
      <c r="A75" t="s">
        <v>59</v>
      </c>
      <c r="B75" s="3" t="str">
        <f t="shared" si="12"/>
        <v>@@Released</v>
      </c>
      <c r="C75" s="3" t="str">
        <f t="shared" si="12"/>
        <v>@@MR100651</v>
      </c>
      <c r="D75" s="3" t="str">
        <f>D74</f>
        <v>@@20000</v>
      </c>
      <c r="E75" s="3" t="str">
        <f>"""NAV Direct"",""CRONUS JetCorp USA"",""5407"",""1"",""Released"",""2"",""MR100651"",""3"",""20000"",""4"",""40000"""</f>
        <v>"NAV Direct","CRONUS JetCorp USA","5407","1","Released","2","MR100651","3","20000","4","40000"</v>
      </c>
      <c r="F75" s="3"/>
      <c r="G75" s="3"/>
      <c r="H75" s="6"/>
      <c r="I75" s="6"/>
      <c r="J75" s="14" t="str">
        <f>"RM100034"</f>
        <v>RM100034</v>
      </c>
      <c r="K75" s="22" t="str">
        <f>"Check Rings"</f>
        <v>Check Rings</v>
      </c>
      <c r="L75" s="23">
        <v>1</v>
      </c>
      <c r="M75" s="21" t="str">
        <f>"EA"</f>
        <v>EA</v>
      </c>
      <c r="N75" s="23">
        <v>0</v>
      </c>
    </row>
    <row r="76" spans="1:14" ht="16.5" x14ac:dyDescent="0.3">
      <c r="A76" t="s">
        <v>59</v>
      </c>
      <c r="B76" s="3" t="str">
        <f t="shared" si="12"/>
        <v>@@Released</v>
      </c>
      <c r="C76" s="3" t="str">
        <f t="shared" si="12"/>
        <v>@@MR100651</v>
      </c>
      <c r="D76" s="3" t="str">
        <f>D75</f>
        <v>@@20000</v>
      </c>
      <c r="E76" s="3" t="str">
        <f>"""NAV Direct"",""CRONUS JetCorp USA"",""5407"",""1"",""Released"",""2"",""MR100651"",""3"",""20000"",""4"",""50000"""</f>
        <v>"NAV Direct","CRONUS JetCorp USA","5407","1","Released","2","MR100651","3","20000","4","50000"</v>
      </c>
      <c r="F76" s="3"/>
      <c r="G76" s="3"/>
      <c r="H76" s="6"/>
      <c r="I76" s="6"/>
      <c r="J76" s="14" t="str">
        <f>"RM100053"</f>
        <v>RM100053</v>
      </c>
      <c r="K76" s="22" t="str">
        <f>"3"" Blank Plate"</f>
        <v>3" Blank Plate</v>
      </c>
      <c r="L76" s="23">
        <v>1</v>
      </c>
      <c r="M76" s="21" t="str">
        <f>"EA"</f>
        <v>EA</v>
      </c>
      <c r="N76" s="23">
        <v>0</v>
      </c>
    </row>
    <row r="77" spans="1:14" ht="16.5" x14ac:dyDescent="0.3">
      <c r="A77" t="s">
        <v>59</v>
      </c>
      <c r="B77" s="3" t="str">
        <f>B72</f>
        <v>@@Released</v>
      </c>
      <c r="C77" s="3" t="str">
        <f>C72</f>
        <v>@@MR100651</v>
      </c>
      <c r="D77" s="3" t="str">
        <f>D72</f>
        <v>@@20000</v>
      </c>
      <c r="H77" s="6"/>
      <c r="I77" s="6"/>
      <c r="J77" s="6"/>
      <c r="K77" s="6"/>
      <c r="L77" s="6"/>
      <c r="M77" s="6"/>
      <c r="N77" s="6"/>
    </row>
    <row r="78" spans="1:14" ht="16.5" x14ac:dyDescent="0.3">
      <c r="A78" t="s">
        <v>59</v>
      </c>
      <c r="B78" s="3" t="str">
        <f>"@@Released"</f>
        <v>@@Released</v>
      </c>
      <c r="C78" s="3" t="str">
        <f>"@@MR100652"</f>
        <v>@@MR100652</v>
      </c>
      <c r="E78" s="3" t="str">
        <f>"""NAV Direct"",""CRONUS JetCorp USA"",""5405"",""1"",""Released"",""2"",""MR100652"""</f>
        <v>"NAV Direct","CRONUS JetCorp USA","5405","1","Released","2","MR100652"</v>
      </c>
      <c r="F78" s="3" t="str">
        <f>"∞||""Prod. Order Component"",""Status"",""=Status"",""Prod. Order No."",""=No."""</f>
        <v>∞||"Prod. Order Component","Status","=Status","Prod. Order No.","=No."</v>
      </c>
      <c r="G78" s="3"/>
      <c r="H78" s="28" t="str">
        <f>"MR100652"</f>
        <v>MR100652</v>
      </c>
      <c r="I78" s="29">
        <v>42014</v>
      </c>
      <c r="J78" s="6"/>
      <c r="K78" s="20"/>
      <c r="L78" s="20"/>
      <c r="M78" s="20"/>
      <c r="N78" s="20"/>
    </row>
    <row r="79" spans="1:14" ht="16.5" x14ac:dyDescent="0.3">
      <c r="A79" t="s">
        <v>59</v>
      </c>
      <c r="B79" s="3" t="str">
        <f t="shared" ref="B79:C84" si="13">B78</f>
        <v>@@Released</v>
      </c>
      <c r="C79" s="3" t="str">
        <f t="shared" si="13"/>
        <v>@@MR100652</v>
      </c>
      <c r="D79" s="3" t="str">
        <f>"@@10000"</f>
        <v>@@10000</v>
      </c>
      <c r="E79" s="3" t="str">
        <f>"""NAV Direct"",""CRONUS JetCorp USA"",""5406"",""1"",""Released"",""2"",""MR100652"",""3"",""10000"""</f>
        <v>"NAV Direct","CRONUS JetCorp USA","5406","1","Released","2","MR100652","3","10000"</v>
      </c>
      <c r="F79" s="3" t="str">
        <f>"∞||""Prod. Order Component"",""Prod. Order Line No."",""=Line No."",""Status"",""=Status"",""Prod. Order No."",""=Prod. Order No."""</f>
        <v>∞||"Prod. Order Component","Prod. Order Line No.","=Line No.","Status","=Status","Prod. Order No.","=Prod. Order No."</v>
      </c>
      <c r="G79" s="3"/>
      <c r="H79" s="6"/>
      <c r="I79" s="24" t="str">
        <f>"S200007"</f>
        <v>S200007</v>
      </c>
      <c r="J79" s="24" t="str">
        <f>"3.75"" Football Trophy"</f>
        <v>3.75" Football Trophy</v>
      </c>
      <c r="K79" s="25">
        <v>144</v>
      </c>
      <c r="L79" s="26" t="str">
        <f>"EA"</f>
        <v>EA</v>
      </c>
      <c r="M79" s="25">
        <v>0</v>
      </c>
      <c r="N79" s="27"/>
    </row>
    <row r="80" spans="1:14" ht="16.5" x14ac:dyDescent="0.3">
      <c r="A80" t="s">
        <v>59</v>
      </c>
      <c r="B80" s="3" t="str">
        <f t="shared" si="13"/>
        <v>@@Released</v>
      </c>
      <c r="C80" s="3" t="str">
        <f t="shared" si="13"/>
        <v>@@MR100652</v>
      </c>
      <c r="D80" s="3" t="str">
        <f>D79</f>
        <v>@@10000</v>
      </c>
      <c r="E80" s="3" t="str">
        <f>"""NAV Direct"",""CRONUS JetCorp USA"",""5407"",""1"",""Released"",""2"",""MR100652"",""3"",""10000"",""4"",""10000"""</f>
        <v>"NAV Direct","CRONUS JetCorp USA","5407","1","Released","2","MR100652","3","10000","4","10000"</v>
      </c>
      <c r="F80" s="3"/>
      <c r="G80" s="3"/>
      <c r="H80" s="6"/>
      <c r="I80" s="6"/>
      <c r="J80" s="14" t="str">
        <f>"RM100027"</f>
        <v>RM100027</v>
      </c>
      <c r="K80" s="22" t="str">
        <f>"1"" Marble"</f>
        <v>1" Marble</v>
      </c>
      <c r="L80" s="23">
        <v>1</v>
      </c>
      <c r="M80" s="21" t="str">
        <f>"LB"</f>
        <v>LB</v>
      </c>
      <c r="N80" s="23">
        <v>0</v>
      </c>
    </row>
    <row r="81" spans="1:14" ht="16.5" x14ac:dyDescent="0.3">
      <c r="A81" t="s">
        <v>59</v>
      </c>
      <c r="B81" s="3" t="str">
        <f t="shared" si="13"/>
        <v>@@Released</v>
      </c>
      <c r="C81" s="3" t="str">
        <f t="shared" si="13"/>
        <v>@@MR100652</v>
      </c>
      <c r="D81" s="3" t="str">
        <f>D80</f>
        <v>@@10000</v>
      </c>
      <c r="E81" s="3" t="str">
        <f>"""NAV Direct"",""CRONUS JetCorp USA"",""5407"",""1"",""Released"",""2"",""MR100652"",""3"",""10000"",""4"",""20000"""</f>
        <v>"NAV Direct","CRONUS JetCorp USA","5407","1","Released","2","MR100652","3","10000","4","20000"</v>
      </c>
      <c r="F81" s="3"/>
      <c r="G81" s="3"/>
      <c r="H81" s="6"/>
      <c r="I81" s="6"/>
      <c r="J81" s="14" t="str">
        <f>"RM100007"</f>
        <v>RM100007</v>
      </c>
      <c r="K81" s="22" t="str">
        <f>"3.75"" Football Player"</f>
        <v>3.75" Football Player</v>
      </c>
      <c r="L81" s="23">
        <v>1</v>
      </c>
      <c r="M81" s="21" t="str">
        <f>"EA"</f>
        <v>EA</v>
      </c>
      <c r="N81" s="23">
        <v>0</v>
      </c>
    </row>
    <row r="82" spans="1:14" ht="16.5" x14ac:dyDescent="0.3">
      <c r="A82" t="s">
        <v>59</v>
      </c>
      <c r="B82" s="3" t="str">
        <f t="shared" si="13"/>
        <v>@@Released</v>
      </c>
      <c r="C82" s="3" t="str">
        <f t="shared" si="13"/>
        <v>@@MR100652</v>
      </c>
      <c r="D82" s="3" t="str">
        <f>D81</f>
        <v>@@10000</v>
      </c>
      <c r="E82" s="3" t="str">
        <f>"""NAV Direct"",""CRONUS JetCorp USA"",""5407"",""1"",""Released"",""2"",""MR100652"",""3"",""10000"",""4"",""30000"""</f>
        <v>"NAV Direct","CRONUS JetCorp USA","5407","1","Released","2","MR100652","3","10000","4","30000"</v>
      </c>
      <c r="F82" s="3"/>
      <c r="G82" s="3"/>
      <c r="H82" s="6"/>
      <c r="I82" s="6"/>
      <c r="J82" s="14" t="str">
        <f>"RM100033"</f>
        <v>RM100033</v>
      </c>
      <c r="K82" s="22" t="str">
        <f>"Standard Cap Nut"</f>
        <v>Standard Cap Nut</v>
      </c>
      <c r="L82" s="23">
        <v>1</v>
      </c>
      <c r="M82" s="21" t="str">
        <f>"EA"</f>
        <v>EA</v>
      </c>
      <c r="N82" s="23">
        <v>0</v>
      </c>
    </row>
    <row r="83" spans="1:14" ht="16.5" x14ac:dyDescent="0.3">
      <c r="A83" t="s">
        <v>59</v>
      </c>
      <c r="B83" s="3" t="str">
        <f t="shared" si="13"/>
        <v>@@Released</v>
      </c>
      <c r="C83" s="3" t="str">
        <f t="shared" si="13"/>
        <v>@@MR100652</v>
      </c>
      <c r="D83" s="3" t="str">
        <f>D82</f>
        <v>@@10000</v>
      </c>
      <c r="E83" s="3" t="str">
        <f>"""NAV Direct"",""CRONUS JetCorp USA"",""5407"",""1"",""Released"",""2"",""MR100652"",""3"",""10000"",""4"",""40000"""</f>
        <v>"NAV Direct","CRONUS JetCorp USA","5407","1","Released","2","MR100652","3","10000","4","40000"</v>
      </c>
      <c r="F83" s="3"/>
      <c r="G83" s="3"/>
      <c r="H83" s="6"/>
      <c r="I83" s="6"/>
      <c r="J83" s="14" t="str">
        <f>"RM100034"</f>
        <v>RM100034</v>
      </c>
      <c r="K83" s="22" t="str">
        <f>"Check Rings"</f>
        <v>Check Rings</v>
      </c>
      <c r="L83" s="23">
        <v>1</v>
      </c>
      <c r="M83" s="21" t="str">
        <f>"EA"</f>
        <v>EA</v>
      </c>
      <c r="N83" s="23">
        <v>0</v>
      </c>
    </row>
    <row r="84" spans="1:14" ht="16.5" x14ac:dyDescent="0.3">
      <c r="A84" t="s">
        <v>59</v>
      </c>
      <c r="B84" s="3" t="str">
        <f t="shared" si="13"/>
        <v>@@Released</v>
      </c>
      <c r="C84" s="3" t="str">
        <f t="shared" si="13"/>
        <v>@@MR100652</v>
      </c>
      <c r="D84" s="3" t="str">
        <f>D83</f>
        <v>@@10000</v>
      </c>
      <c r="E84" s="3" t="str">
        <f>"""NAV Direct"",""CRONUS JetCorp USA"",""5407"",""1"",""Released"",""2"",""MR100652"",""3"",""10000"",""4"",""50000"""</f>
        <v>"NAV Direct","CRONUS JetCorp USA","5407","1","Released","2","MR100652","3","10000","4","50000"</v>
      </c>
      <c r="F84" s="3"/>
      <c r="G84" s="3"/>
      <c r="H84" s="6"/>
      <c r="I84" s="6"/>
      <c r="J84" s="14" t="str">
        <f>"RM100053"</f>
        <v>RM100053</v>
      </c>
      <c r="K84" s="22" t="str">
        <f>"3"" Blank Plate"</f>
        <v>3" Blank Plate</v>
      </c>
      <c r="L84" s="23">
        <v>1</v>
      </c>
      <c r="M84" s="21" t="str">
        <f>"EA"</f>
        <v>EA</v>
      </c>
      <c r="N84" s="23">
        <v>0</v>
      </c>
    </row>
    <row r="85" spans="1:14" ht="16.5" x14ac:dyDescent="0.3">
      <c r="A85" t="s">
        <v>59</v>
      </c>
      <c r="B85" s="3" t="str">
        <f>B80</f>
        <v>@@Released</v>
      </c>
      <c r="C85" s="3" t="str">
        <f>C80</f>
        <v>@@MR100652</v>
      </c>
      <c r="D85" s="3" t="str">
        <f>D80</f>
        <v>@@10000</v>
      </c>
      <c r="H85" s="6"/>
      <c r="I85" s="6"/>
      <c r="J85" s="6"/>
      <c r="K85" s="6"/>
      <c r="L85" s="6"/>
      <c r="M85" s="6"/>
      <c r="N85" s="6"/>
    </row>
    <row r="86" spans="1:14" ht="16.5" x14ac:dyDescent="0.3">
      <c r="A86" t="s">
        <v>59</v>
      </c>
      <c r="B86" s="3" t="str">
        <f t="shared" ref="B86:C92" si="14">B85</f>
        <v>@@Released</v>
      </c>
      <c r="C86" s="3" t="str">
        <f t="shared" si="14"/>
        <v>@@MR100652</v>
      </c>
      <c r="D86" s="3" t="str">
        <f>"@@20000"</f>
        <v>@@20000</v>
      </c>
      <c r="E86" s="3" t="str">
        <f>"""NAV Direct"",""CRONUS JetCorp USA"",""5406"",""1"",""Released"",""2"",""MR100652"",""3"",""20000"""</f>
        <v>"NAV Direct","CRONUS JetCorp USA","5406","1","Released","2","MR100652","3","20000"</v>
      </c>
      <c r="F86" s="3" t="str">
        <f>"∞||""Prod. Order Component"",""Prod. Order Line No."",""=Line No."",""Status"",""=Status"",""Prod. Order No."",""=Prod. Order No."""</f>
        <v>∞||"Prod. Order Component","Prod. Order Line No.","=Line No.","Status","=Status","Prod. Order No.","=Prod. Order No."</v>
      </c>
      <c r="G86" s="3"/>
      <c r="H86" s="6"/>
      <c r="I86" s="24" t="str">
        <f>"S200020"</f>
        <v>S200020</v>
      </c>
      <c r="J86" s="24" t="str">
        <f>"10.75"" Tourch Riser Soccer Trophy"</f>
        <v>10.75" Tourch Riser Soccer Trophy</v>
      </c>
      <c r="K86" s="25">
        <v>48</v>
      </c>
      <c r="L86" s="26" t="str">
        <f>"EA"</f>
        <v>EA</v>
      </c>
      <c r="M86" s="25">
        <v>0</v>
      </c>
      <c r="N86" s="27"/>
    </row>
    <row r="87" spans="1:14" ht="16.5" x14ac:dyDescent="0.3">
      <c r="A87" t="s">
        <v>59</v>
      </c>
      <c r="B87" s="3" t="str">
        <f t="shared" si="14"/>
        <v>@@Released</v>
      </c>
      <c r="C87" s="3" t="str">
        <f t="shared" si="14"/>
        <v>@@MR100652</v>
      </c>
      <c r="D87" s="3" t="str">
        <f t="shared" ref="D87:D92" si="15">D86</f>
        <v>@@20000</v>
      </c>
      <c r="E87" s="3" t="str">
        <f>"""NAV Direct"",""CRONUS JetCorp USA"",""5407"",""1"",""Released"",""2"",""MR100652"",""3"",""20000"",""4"",""10000"""</f>
        <v>"NAV Direct","CRONUS JetCorp USA","5407","1","Released","2","MR100652","3","20000","4","10000"</v>
      </c>
      <c r="F87" s="3"/>
      <c r="G87" s="3"/>
      <c r="H87" s="6"/>
      <c r="I87" s="6"/>
      <c r="J87" s="14" t="str">
        <f>"RM100027"</f>
        <v>RM100027</v>
      </c>
      <c r="K87" s="22" t="str">
        <f>"1"" Marble"</f>
        <v>1" Marble</v>
      </c>
      <c r="L87" s="23">
        <v>1</v>
      </c>
      <c r="M87" s="21" t="str">
        <f>"LB"</f>
        <v>LB</v>
      </c>
      <c r="N87" s="23">
        <v>0</v>
      </c>
    </row>
    <row r="88" spans="1:14" ht="16.5" x14ac:dyDescent="0.3">
      <c r="A88" t="s">
        <v>59</v>
      </c>
      <c r="B88" s="3" t="str">
        <f t="shared" si="14"/>
        <v>@@Released</v>
      </c>
      <c r="C88" s="3" t="str">
        <f t="shared" si="14"/>
        <v>@@MR100652</v>
      </c>
      <c r="D88" s="3" t="str">
        <f t="shared" si="15"/>
        <v>@@20000</v>
      </c>
      <c r="E88" s="3" t="str">
        <f>"""NAV Direct"",""CRONUS JetCorp USA"",""5407"",""1"",""Released"",""2"",""MR100652"",""3"",""20000"",""4"",""20000"""</f>
        <v>"NAV Direct","CRONUS JetCorp USA","5407","1","Released","2","MR100652","3","20000","4","20000"</v>
      </c>
      <c r="F88" s="3"/>
      <c r="G88" s="3"/>
      <c r="H88" s="6"/>
      <c r="I88" s="6"/>
      <c r="J88" s="14" t="str">
        <f>"RM100006"</f>
        <v>RM100006</v>
      </c>
      <c r="K88" s="22" t="str">
        <f>"3.75"" Soccer Player"</f>
        <v>3.75" Soccer Player</v>
      </c>
      <c r="L88" s="23">
        <v>1</v>
      </c>
      <c r="M88" s="21" t="str">
        <f>"EA"</f>
        <v>EA</v>
      </c>
      <c r="N88" s="23">
        <v>0</v>
      </c>
    </row>
    <row r="89" spans="1:14" ht="16.5" x14ac:dyDescent="0.3">
      <c r="A89" t="s">
        <v>59</v>
      </c>
      <c r="B89" s="3" t="str">
        <f t="shared" si="14"/>
        <v>@@Released</v>
      </c>
      <c r="C89" s="3" t="str">
        <f t="shared" si="14"/>
        <v>@@MR100652</v>
      </c>
      <c r="D89" s="3" t="str">
        <f t="shared" si="15"/>
        <v>@@20000</v>
      </c>
      <c r="E89" s="3" t="str">
        <f>"""NAV Direct"",""CRONUS JetCorp USA"",""5407"",""1"",""Released"",""2"",""MR100652"",""3"",""20000"",""4"",""30000"""</f>
        <v>"NAV Direct","CRONUS JetCorp USA","5407","1","Released","2","MR100652","3","20000","4","30000"</v>
      </c>
      <c r="F89" s="3"/>
      <c r="G89" s="3"/>
      <c r="H89" s="6"/>
      <c r="I89" s="6"/>
      <c r="J89" s="14" t="str">
        <f>"RM100023"</f>
        <v>RM100023</v>
      </c>
      <c r="K89" s="22" t="str">
        <f>"7"" Torch Trophy Riser"</f>
        <v>7" Torch Trophy Riser</v>
      </c>
      <c r="L89" s="23">
        <v>1</v>
      </c>
      <c r="M89" s="21" t="str">
        <f>"EA"</f>
        <v>EA</v>
      </c>
      <c r="N89" s="23">
        <v>0</v>
      </c>
    </row>
    <row r="90" spans="1:14" ht="16.5" x14ac:dyDescent="0.3">
      <c r="A90" t="s">
        <v>59</v>
      </c>
      <c r="B90" s="3" t="str">
        <f t="shared" si="14"/>
        <v>@@Released</v>
      </c>
      <c r="C90" s="3" t="str">
        <f t="shared" si="14"/>
        <v>@@MR100652</v>
      </c>
      <c r="D90" s="3" t="str">
        <f t="shared" si="15"/>
        <v>@@20000</v>
      </c>
      <c r="E90" s="3" t="str">
        <f>"""NAV Direct"",""CRONUS JetCorp USA"",""5407"",""1"",""Released"",""2"",""MR100652"",""3"",""20000"",""4"",""40000"""</f>
        <v>"NAV Direct","CRONUS JetCorp USA","5407","1","Released","2","MR100652","3","20000","4","40000"</v>
      </c>
      <c r="F90" s="3"/>
      <c r="G90" s="3"/>
      <c r="H90" s="6"/>
      <c r="I90" s="6"/>
      <c r="J90" s="14" t="str">
        <f>"RM100033"</f>
        <v>RM100033</v>
      </c>
      <c r="K90" s="22" t="str">
        <f>"Standard Cap Nut"</f>
        <v>Standard Cap Nut</v>
      </c>
      <c r="L90" s="23">
        <v>1</v>
      </c>
      <c r="M90" s="21" t="str">
        <f>"EA"</f>
        <v>EA</v>
      </c>
      <c r="N90" s="23">
        <v>0</v>
      </c>
    </row>
    <row r="91" spans="1:14" ht="16.5" x14ac:dyDescent="0.3">
      <c r="A91" t="s">
        <v>59</v>
      </c>
      <c r="B91" s="3" t="str">
        <f t="shared" si="14"/>
        <v>@@Released</v>
      </c>
      <c r="C91" s="3" t="str">
        <f t="shared" si="14"/>
        <v>@@MR100652</v>
      </c>
      <c r="D91" s="3" t="str">
        <f t="shared" si="15"/>
        <v>@@20000</v>
      </c>
      <c r="E91" s="3" t="str">
        <f>"""NAV Direct"",""CRONUS JetCorp USA"",""5407"",""1"",""Released"",""2"",""MR100652"",""3"",""20000"",""4"",""50000"""</f>
        <v>"NAV Direct","CRONUS JetCorp USA","5407","1","Released","2","MR100652","3","20000","4","50000"</v>
      </c>
      <c r="F91" s="3"/>
      <c r="G91" s="3"/>
      <c r="H91" s="6"/>
      <c r="I91" s="6"/>
      <c r="J91" s="14" t="str">
        <f>"RM100034"</f>
        <v>RM100034</v>
      </c>
      <c r="K91" s="22" t="str">
        <f>"Check Rings"</f>
        <v>Check Rings</v>
      </c>
      <c r="L91" s="23">
        <v>1</v>
      </c>
      <c r="M91" s="21" t="str">
        <f>"EA"</f>
        <v>EA</v>
      </c>
      <c r="N91" s="23">
        <v>0</v>
      </c>
    </row>
    <row r="92" spans="1:14" ht="16.5" x14ac:dyDescent="0.3">
      <c r="A92" t="s">
        <v>59</v>
      </c>
      <c r="B92" s="3" t="str">
        <f t="shared" si="14"/>
        <v>@@Released</v>
      </c>
      <c r="C92" s="3" t="str">
        <f t="shared" si="14"/>
        <v>@@MR100652</v>
      </c>
      <c r="D92" s="3" t="str">
        <f t="shared" si="15"/>
        <v>@@20000</v>
      </c>
      <c r="E92" s="3" t="str">
        <f>"""NAV Direct"",""CRONUS JetCorp USA"",""5407"",""1"",""Released"",""2"",""MR100652"",""3"",""20000"",""4"",""60000"""</f>
        <v>"NAV Direct","CRONUS JetCorp USA","5407","1","Released","2","MR100652","3","20000","4","60000"</v>
      </c>
      <c r="F92" s="3"/>
      <c r="G92" s="3"/>
      <c r="H92" s="6"/>
      <c r="I92" s="6"/>
      <c r="J92" s="14" t="str">
        <f>"RM100036"</f>
        <v>RM100036</v>
      </c>
      <c r="K92" s="22" t="str">
        <f>"1.5"" Emblem"</f>
        <v>1.5" Emblem</v>
      </c>
      <c r="L92" s="23">
        <v>1</v>
      </c>
      <c r="M92" s="21" t="str">
        <f>"EA"</f>
        <v>EA</v>
      </c>
      <c r="N92" s="23">
        <v>0</v>
      </c>
    </row>
    <row r="93" spans="1:14" ht="16.5" x14ac:dyDescent="0.3">
      <c r="A93" t="s">
        <v>59</v>
      </c>
      <c r="B93" s="3" t="str">
        <f>B87</f>
        <v>@@Released</v>
      </c>
      <c r="C93" s="3" t="str">
        <f>C87</f>
        <v>@@MR100652</v>
      </c>
      <c r="D93" s="3" t="str">
        <f>D87</f>
        <v>@@20000</v>
      </c>
      <c r="H93" s="6"/>
      <c r="I93" s="6"/>
      <c r="J93" s="6"/>
      <c r="K93" s="6"/>
      <c r="L93" s="6"/>
      <c r="M93" s="6"/>
      <c r="N93" s="6"/>
    </row>
    <row r="94" spans="1:14" ht="16.5" x14ac:dyDescent="0.3">
      <c r="A94" t="s">
        <v>59</v>
      </c>
      <c r="B94" s="3" t="str">
        <f t="shared" ref="B94:C100" si="16">B93</f>
        <v>@@Released</v>
      </c>
      <c r="C94" s="3" t="str">
        <f t="shared" si="16"/>
        <v>@@MR100652</v>
      </c>
      <c r="D94" s="3" t="str">
        <f>"@@30000"</f>
        <v>@@30000</v>
      </c>
      <c r="E94" s="3" t="str">
        <f>"""NAV Direct"",""CRONUS JetCorp USA"",""5406"",""1"",""Released"",""2"",""MR100652"",""3"",""30000"""</f>
        <v>"NAV Direct","CRONUS JetCorp USA","5406","1","Released","2","MR100652","3","30000"</v>
      </c>
      <c r="F94" s="3" t="str">
        <f>"∞||""Prod. Order Component"",""Prod. Order Line No."",""=Line No."",""Status"",""=Status"",""Prod. Order No."",""=Prod. Order No."""</f>
        <v>∞||"Prod. Order Component","Prod. Order Line No.","=Line No.","Status","=Status","Prod. Order No.","=Prod. Order No."</v>
      </c>
      <c r="G94" s="3"/>
      <c r="H94" s="6"/>
      <c r="I94" s="24" t="str">
        <f>"S200024"</f>
        <v>S200024</v>
      </c>
      <c r="J94" s="24" t="str">
        <f>"10.75"" Tourch Riser Wrestling Trophy"</f>
        <v>10.75" Tourch Riser Wrestling Trophy</v>
      </c>
      <c r="K94" s="25">
        <v>1</v>
      </c>
      <c r="L94" s="26" t="str">
        <f>"EA"</f>
        <v>EA</v>
      </c>
      <c r="M94" s="25">
        <v>0</v>
      </c>
      <c r="N94" s="27"/>
    </row>
    <row r="95" spans="1:14" ht="16.5" x14ac:dyDescent="0.3">
      <c r="A95" t="s">
        <v>59</v>
      </c>
      <c r="B95" s="3" t="str">
        <f t="shared" si="16"/>
        <v>@@Released</v>
      </c>
      <c r="C95" s="3" t="str">
        <f t="shared" si="16"/>
        <v>@@MR100652</v>
      </c>
      <c r="D95" s="3" t="str">
        <f t="shared" ref="D95:D100" si="17">D94</f>
        <v>@@30000</v>
      </c>
      <c r="E95" s="3" t="str">
        <f>"""NAV Direct"",""CRONUS JetCorp USA"",""5407"",""1"",""Released"",""2"",""MR100652"",""3"",""30000"",""4"",""10000"""</f>
        <v>"NAV Direct","CRONUS JetCorp USA","5407","1","Released","2","MR100652","3","30000","4","10000"</v>
      </c>
      <c r="F95" s="3"/>
      <c r="G95" s="3"/>
      <c r="H95" s="6"/>
      <c r="I95" s="6"/>
      <c r="J95" s="14" t="str">
        <f>"RM100027"</f>
        <v>RM100027</v>
      </c>
      <c r="K95" s="22" t="str">
        <f>"1"" Marble"</f>
        <v>1" Marble</v>
      </c>
      <c r="L95" s="23">
        <v>1</v>
      </c>
      <c r="M95" s="21" t="str">
        <f>"LB"</f>
        <v>LB</v>
      </c>
      <c r="N95" s="23">
        <v>0</v>
      </c>
    </row>
    <row r="96" spans="1:14" ht="16.5" x14ac:dyDescent="0.3">
      <c r="A96" t="s">
        <v>59</v>
      </c>
      <c r="B96" s="3" t="str">
        <f t="shared" si="16"/>
        <v>@@Released</v>
      </c>
      <c r="C96" s="3" t="str">
        <f t="shared" si="16"/>
        <v>@@MR100652</v>
      </c>
      <c r="D96" s="3" t="str">
        <f t="shared" si="17"/>
        <v>@@30000</v>
      </c>
      <c r="E96" s="3" t="str">
        <f>"""NAV Direct"",""CRONUS JetCorp USA"",""5407"",""1"",""Released"",""2"",""MR100652"",""3"",""30000"",""4"",""20000"""</f>
        <v>"NAV Direct","CRONUS JetCorp USA","5407","1","Released","2","MR100652","3","30000","4","20000"</v>
      </c>
      <c r="F96" s="3"/>
      <c r="G96" s="3"/>
      <c r="H96" s="6"/>
      <c r="I96" s="6"/>
      <c r="J96" s="14" t="str">
        <f>"RM100010"</f>
        <v>RM100010</v>
      </c>
      <c r="K96" s="22" t="str">
        <f>"3.75"" Wrestler"</f>
        <v>3.75" Wrestler</v>
      </c>
      <c r="L96" s="23">
        <v>1</v>
      </c>
      <c r="M96" s="21" t="str">
        <f>"EA"</f>
        <v>EA</v>
      </c>
      <c r="N96" s="23">
        <v>0</v>
      </c>
    </row>
    <row r="97" spans="1:14" ht="16.5" x14ac:dyDescent="0.3">
      <c r="A97" t="s">
        <v>59</v>
      </c>
      <c r="B97" s="3" t="str">
        <f t="shared" si="16"/>
        <v>@@Released</v>
      </c>
      <c r="C97" s="3" t="str">
        <f t="shared" si="16"/>
        <v>@@MR100652</v>
      </c>
      <c r="D97" s="3" t="str">
        <f t="shared" si="17"/>
        <v>@@30000</v>
      </c>
      <c r="E97" s="3" t="str">
        <f>"""NAV Direct"",""CRONUS JetCorp USA"",""5407"",""1"",""Released"",""2"",""MR100652"",""3"",""30000"",""4"",""30000"""</f>
        <v>"NAV Direct","CRONUS JetCorp USA","5407","1","Released","2","MR100652","3","30000","4","30000"</v>
      </c>
      <c r="F97" s="3"/>
      <c r="G97" s="3"/>
      <c r="H97" s="6"/>
      <c r="I97" s="6"/>
      <c r="J97" s="14" t="str">
        <f>"RM100023"</f>
        <v>RM100023</v>
      </c>
      <c r="K97" s="22" t="str">
        <f>"7"" Torch Trophy Riser"</f>
        <v>7" Torch Trophy Riser</v>
      </c>
      <c r="L97" s="23">
        <v>1</v>
      </c>
      <c r="M97" s="21" t="str">
        <f>"EA"</f>
        <v>EA</v>
      </c>
      <c r="N97" s="23">
        <v>0</v>
      </c>
    </row>
    <row r="98" spans="1:14" ht="16.5" x14ac:dyDescent="0.3">
      <c r="A98" t="s">
        <v>59</v>
      </c>
      <c r="B98" s="3" t="str">
        <f t="shared" si="16"/>
        <v>@@Released</v>
      </c>
      <c r="C98" s="3" t="str">
        <f t="shared" si="16"/>
        <v>@@MR100652</v>
      </c>
      <c r="D98" s="3" t="str">
        <f t="shared" si="17"/>
        <v>@@30000</v>
      </c>
      <c r="E98" s="3" t="str">
        <f>"""NAV Direct"",""CRONUS JetCorp USA"",""5407"",""1"",""Released"",""2"",""MR100652"",""3"",""30000"",""4"",""40000"""</f>
        <v>"NAV Direct","CRONUS JetCorp USA","5407","1","Released","2","MR100652","3","30000","4","40000"</v>
      </c>
      <c r="F98" s="3"/>
      <c r="G98" s="3"/>
      <c r="H98" s="6"/>
      <c r="I98" s="6"/>
      <c r="J98" s="14" t="str">
        <f>"RM100033"</f>
        <v>RM100033</v>
      </c>
      <c r="K98" s="22" t="str">
        <f>"Standard Cap Nut"</f>
        <v>Standard Cap Nut</v>
      </c>
      <c r="L98" s="23">
        <v>1</v>
      </c>
      <c r="M98" s="21" t="str">
        <f>"EA"</f>
        <v>EA</v>
      </c>
      <c r="N98" s="23">
        <v>0</v>
      </c>
    </row>
    <row r="99" spans="1:14" ht="16.5" x14ac:dyDescent="0.3">
      <c r="A99" t="s">
        <v>59</v>
      </c>
      <c r="B99" s="3" t="str">
        <f t="shared" si="16"/>
        <v>@@Released</v>
      </c>
      <c r="C99" s="3" t="str">
        <f t="shared" si="16"/>
        <v>@@MR100652</v>
      </c>
      <c r="D99" s="3" t="str">
        <f t="shared" si="17"/>
        <v>@@30000</v>
      </c>
      <c r="E99" s="3" t="str">
        <f>"""NAV Direct"",""CRONUS JetCorp USA"",""5407"",""1"",""Released"",""2"",""MR100652"",""3"",""30000"",""4"",""50000"""</f>
        <v>"NAV Direct","CRONUS JetCorp USA","5407","1","Released","2","MR100652","3","30000","4","50000"</v>
      </c>
      <c r="F99" s="3"/>
      <c r="G99" s="3"/>
      <c r="H99" s="6"/>
      <c r="I99" s="6"/>
      <c r="J99" s="14" t="str">
        <f>"RM100034"</f>
        <v>RM100034</v>
      </c>
      <c r="K99" s="22" t="str">
        <f>"Check Rings"</f>
        <v>Check Rings</v>
      </c>
      <c r="L99" s="23">
        <v>1</v>
      </c>
      <c r="M99" s="21" t="str">
        <f>"EA"</f>
        <v>EA</v>
      </c>
      <c r="N99" s="23">
        <v>0</v>
      </c>
    </row>
    <row r="100" spans="1:14" ht="16.5" x14ac:dyDescent="0.3">
      <c r="A100" t="s">
        <v>59</v>
      </c>
      <c r="B100" s="3" t="str">
        <f t="shared" si="16"/>
        <v>@@Released</v>
      </c>
      <c r="C100" s="3" t="str">
        <f t="shared" si="16"/>
        <v>@@MR100652</v>
      </c>
      <c r="D100" s="3" t="str">
        <f t="shared" si="17"/>
        <v>@@30000</v>
      </c>
      <c r="E100" s="3" t="str">
        <f>"""NAV Direct"",""CRONUS JetCorp USA"",""5407"",""1"",""Released"",""2"",""MR100652"",""3"",""30000"",""4"",""60000"""</f>
        <v>"NAV Direct","CRONUS JetCorp USA","5407","1","Released","2","MR100652","3","30000","4","60000"</v>
      </c>
      <c r="F100" s="3"/>
      <c r="G100" s="3"/>
      <c r="H100" s="6"/>
      <c r="I100" s="6"/>
      <c r="J100" s="14" t="str">
        <f>"RM100036"</f>
        <v>RM100036</v>
      </c>
      <c r="K100" s="22" t="str">
        <f>"1.5"" Emblem"</f>
        <v>1.5" Emblem</v>
      </c>
      <c r="L100" s="23">
        <v>1</v>
      </c>
      <c r="M100" s="21" t="str">
        <f>"EA"</f>
        <v>EA</v>
      </c>
      <c r="N100" s="23">
        <v>0</v>
      </c>
    </row>
    <row r="101" spans="1:14" ht="16.5" x14ac:dyDescent="0.3">
      <c r="A101" t="s">
        <v>59</v>
      </c>
      <c r="B101" s="3" t="str">
        <f>B95</f>
        <v>@@Released</v>
      </c>
      <c r="C101" s="3" t="str">
        <f>C95</f>
        <v>@@MR100652</v>
      </c>
      <c r="D101" s="3" t="str">
        <f>D95</f>
        <v>@@30000</v>
      </c>
      <c r="H101" s="6"/>
      <c r="I101" s="6"/>
      <c r="J101" s="6"/>
      <c r="K101" s="6"/>
      <c r="L101" s="6"/>
      <c r="M101" s="6"/>
      <c r="N101" s="6"/>
    </row>
    <row r="102" spans="1:14" ht="16.5" x14ac:dyDescent="0.3">
      <c r="A102" t="s">
        <v>59</v>
      </c>
      <c r="B102" s="3" t="str">
        <f t="shared" ref="B102:C108" si="18">B101</f>
        <v>@@Released</v>
      </c>
      <c r="C102" s="3" t="str">
        <f t="shared" si="18"/>
        <v>@@MR100652</v>
      </c>
      <c r="D102" s="3" t="str">
        <f>"@@40000"</f>
        <v>@@40000</v>
      </c>
      <c r="E102" s="3" t="str">
        <f>"""NAV Direct"",""CRONUS JetCorp USA"",""5406"",""1"",""Released"",""2"",""MR100652"",""3"",""40000"""</f>
        <v>"NAV Direct","CRONUS JetCorp USA","5406","1","Released","2","MR100652","3","40000"</v>
      </c>
      <c r="F102" s="3" t="str">
        <f>"∞||""Prod. Order Component"",""Prod. Order Line No."",""=Line No."",""Status"",""=Status"",""Prod. Order No."",""=Prod. Order No."""</f>
        <v>∞||"Prod. Order Component","Prod. Order Line No.","=Line No.","Status","=Status","Prod. Order No.","=Prod. Order No."</v>
      </c>
      <c r="G102" s="3"/>
      <c r="H102" s="6"/>
      <c r="I102" s="24" t="str">
        <f>"S200023"</f>
        <v>S200023</v>
      </c>
      <c r="J102" s="24" t="str">
        <f>"10.75"" Tourch Riser Volleyball Trophy"</f>
        <v>10.75" Tourch Riser Volleyball Trophy</v>
      </c>
      <c r="K102" s="25">
        <v>1</v>
      </c>
      <c r="L102" s="26" t="str">
        <f>"EA"</f>
        <v>EA</v>
      </c>
      <c r="M102" s="25">
        <v>0</v>
      </c>
      <c r="N102" s="27"/>
    </row>
    <row r="103" spans="1:14" ht="16.5" x14ac:dyDescent="0.3">
      <c r="A103" t="s">
        <v>59</v>
      </c>
      <c r="B103" s="3" t="str">
        <f t="shared" si="18"/>
        <v>@@Released</v>
      </c>
      <c r="C103" s="3" t="str">
        <f t="shared" si="18"/>
        <v>@@MR100652</v>
      </c>
      <c r="D103" s="3" t="str">
        <f t="shared" ref="D103:D108" si="19">D102</f>
        <v>@@40000</v>
      </c>
      <c r="E103" s="3" t="str">
        <f>"""NAV Direct"",""CRONUS JetCorp USA"",""5407"",""1"",""Released"",""2"",""MR100652"",""3"",""40000"",""4"",""10000"""</f>
        <v>"NAV Direct","CRONUS JetCorp USA","5407","1","Released","2","MR100652","3","40000","4","10000"</v>
      </c>
      <c r="F103" s="3"/>
      <c r="G103" s="3"/>
      <c r="H103" s="6"/>
      <c r="I103" s="6"/>
      <c r="J103" s="14" t="str">
        <f>"RM100027"</f>
        <v>RM100027</v>
      </c>
      <c r="K103" s="22" t="str">
        <f>"1"" Marble"</f>
        <v>1" Marble</v>
      </c>
      <c r="L103" s="23">
        <v>1</v>
      </c>
      <c r="M103" s="21" t="str">
        <f>"LB"</f>
        <v>LB</v>
      </c>
      <c r="N103" s="23">
        <v>0</v>
      </c>
    </row>
    <row r="104" spans="1:14" ht="16.5" x14ac:dyDescent="0.3">
      <c r="A104" t="s">
        <v>59</v>
      </c>
      <c r="B104" s="3" t="str">
        <f t="shared" si="18"/>
        <v>@@Released</v>
      </c>
      <c r="C104" s="3" t="str">
        <f t="shared" si="18"/>
        <v>@@MR100652</v>
      </c>
      <c r="D104" s="3" t="str">
        <f t="shared" si="19"/>
        <v>@@40000</v>
      </c>
      <c r="E104" s="3" t="str">
        <f>"""NAV Direct"",""CRONUS JetCorp USA"",""5407"",""1"",""Released"",""2"",""MR100652"",""3"",""40000"",""4"",""20000"""</f>
        <v>"NAV Direct","CRONUS JetCorp USA","5407","1","Released","2","MR100652","3","40000","4","20000"</v>
      </c>
      <c r="F104" s="3"/>
      <c r="G104" s="3"/>
      <c r="H104" s="6"/>
      <c r="I104" s="6"/>
      <c r="J104" s="14" t="str">
        <f>"RM100009"</f>
        <v>RM100009</v>
      </c>
      <c r="K104" s="22" t="str">
        <f>"3.75"" Volleyball Player"</f>
        <v>3.75" Volleyball Player</v>
      </c>
      <c r="L104" s="23">
        <v>1</v>
      </c>
      <c r="M104" s="21" t="str">
        <f>"EA"</f>
        <v>EA</v>
      </c>
      <c r="N104" s="23">
        <v>0</v>
      </c>
    </row>
    <row r="105" spans="1:14" ht="16.5" x14ac:dyDescent="0.3">
      <c r="A105" t="s">
        <v>59</v>
      </c>
      <c r="B105" s="3" t="str">
        <f t="shared" si="18"/>
        <v>@@Released</v>
      </c>
      <c r="C105" s="3" t="str">
        <f t="shared" si="18"/>
        <v>@@MR100652</v>
      </c>
      <c r="D105" s="3" t="str">
        <f t="shared" si="19"/>
        <v>@@40000</v>
      </c>
      <c r="E105" s="3" t="str">
        <f>"""NAV Direct"",""CRONUS JetCorp USA"",""5407"",""1"",""Released"",""2"",""MR100652"",""3"",""40000"",""4"",""30000"""</f>
        <v>"NAV Direct","CRONUS JetCorp USA","5407","1","Released","2","MR100652","3","40000","4","30000"</v>
      </c>
      <c r="F105" s="3"/>
      <c r="G105" s="3"/>
      <c r="H105" s="6"/>
      <c r="I105" s="6"/>
      <c r="J105" s="14" t="str">
        <f>"RM100023"</f>
        <v>RM100023</v>
      </c>
      <c r="K105" s="22" t="str">
        <f>"7"" Torch Trophy Riser"</f>
        <v>7" Torch Trophy Riser</v>
      </c>
      <c r="L105" s="23">
        <v>1</v>
      </c>
      <c r="M105" s="21" t="str">
        <f>"EA"</f>
        <v>EA</v>
      </c>
      <c r="N105" s="23">
        <v>0</v>
      </c>
    </row>
    <row r="106" spans="1:14" ht="16.5" x14ac:dyDescent="0.3">
      <c r="A106" t="s">
        <v>59</v>
      </c>
      <c r="B106" s="3" t="str">
        <f t="shared" si="18"/>
        <v>@@Released</v>
      </c>
      <c r="C106" s="3" t="str">
        <f t="shared" si="18"/>
        <v>@@MR100652</v>
      </c>
      <c r="D106" s="3" t="str">
        <f t="shared" si="19"/>
        <v>@@40000</v>
      </c>
      <c r="E106" s="3" t="str">
        <f>"""NAV Direct"",""CRONUS JetCorp USA"",""5407"",""1"",""Released"",""2"",""MR100652"",""3"",""40000"",""4"",""40000"""</f>
        <v>"NAV Direct","CRONUS JetCorp USA","5407","1","Released","2","MR100652","3","40000","4","40000"</v>
      </c>
      <c r="F106" s="3"/>
      <c r="G106" s="3"/>
      <c r="H106" s="6"/>
      <c r="I106" s="6"/>
      <c r="J106" s="14" t="str">
        <f>"RM100033"</f>
        <v>RM100033</v>
      </c>
      <c r="K106" s="22" t="str">
        <f>"Standard Cap Nut"</f>
        <v>Standard Cap Nut</v>
      </c>
      <c r="L106" s="23">
        <v>1</v>
      </c>
      <c r="M106" s="21" t="str">
        <f>"EA"</f>
        <v>EA</v>
      </c>
      <c r="N106" s="23">
        <v>0</v>
      </c>
    </row>
    <row r="107" spans="1:14" ht="16.5" x14ac:dyDescent="0.3">
      <c r="A107" t="s">
        <v>59</v>
      </c>
      <c r="B107" s="3" t="str">
        <f t="shared" si="18"/>
        <v>@@Released</v>
      </c>
      <c r="C107" s="3" t="str">
        <f t="shared" si="18"/>
        <v>@@MR100652</v>
      </c>
      <c r="D107" s="3" t="str">
        <f t="shared" si="19"/>
        <v>@@40000</v>
      </c>
      <c r="E107" s="3" t="str">
        <f>"""NAV Direct"",""CRONUS JetCorp USA"",""5407"",""1"",""Released"",""2"",""MR100652"",""3"",""40000"",""4"",""50000"""</f>
        <v>"NAV Direct","CRONUS JetCorp USA","5407","1","Released","2","MR100652","3","40000","4","50000"</v>
      </c>
      <c r="F107" s="3"/>
      <c r="G107" s="3"/>
      <c r="H107" s="6"/>
      <c r="I107" s="6"/>
      <c r="J107" s="14" t="str">
        <f>"RM100034"</f>
        <v>RM100034</v>
      </c>
      <c r="K107" s="22" t="str">
        <f>"Check Rings"</f>
        <v>Check Rings</v>
      </c>
      <c r="L107" s="23">
        <v>1</v>
      </c>
      <c r="M107" s="21" t="str">
        <f>"EA"</f>
        <v>EA</v>
      </c>
      <c r="N107" s="23">
        <v>0</v>
      </c>
    </row>
    <row r="108" spans="1:14" ht="16.5" x14ac:dyDescent="0.3">
      <c r="A108" t="s">
        <v>59</v>
      </c>
      <c r="B108" s="3" t="str">
        <f t="shared" si="18"/>
        <v>@@Released</v>
      </c>
      <c r="C108" s="3" t="str">
        <f t="shared" si="18"/>
        <v>@@MR100652</v>
      </c>
      <c r="D108" s="3" t="str">
        <f t="shared" si="19"/>
        <v>@@40000</v>
      </c>
      <c r="E108" s="3" t="str">
        <f>"""NAV Direct"",""CRONUS JetCorp USA"",""5407"",""1"",""Released"",""2"",""MR100652"",""3"",""40000"",""4"",""60000"""</f>
        <v>"NAV Direct","CRONUS JetCorp USA","5407","1","Released","2","MR100652","3","40000","4","60000"</v>
      </c>
      <c r="F108" s="3"/>
      <c r="G108" s="3"/>
      <c r="H108" s="6"/>
      <c r="I108" s="6"/>
      <c r="J108" s="14" t="str">
        <f>"RM100036"</f>
        <v>RM100036</v>
      </c>
      <c r="K108" s="22" t="str">
        <f>"1.5"" Emblem"</f>
        <v>1.5" Emblem</v>
      </c>
      <c r="L108" s="23">
        <v>1</v>
      </c>
      <c r="M108" s="21" t="str">
        <f>"EA"</f>
        <v>EA</v>
      </c>
      <c r="N108" s="23">
        <v>0</v>
      </c>
    </row>
    <row r="109" spans="1:14" ht="16.5" x14ac:dyDescent="0.3">
      <c r="A109" t="s">
        <v>59</v>
      </c>
      <c r="B109" s="3" t="str">
        <f>B103</f>
        <v>@@Released</v>
      </c>
      <c r="C109" s="3" t="str">
        <f>C103</f>
        <v>@@MR100652</v>
      </c>
      <c r="D109" s="3" t="str">
        <f>D103</f>
        <v>@@40000</v>
      </c>
      <c r="H109" s="6"/>
      <c r="I109" s="6"/>
      <c r="J109" s="6"/>
      <c r="K109" s="6"/>
      <c r="L109" s="6"/>
      <c r="M109" s="6"/>
      <c r="N109" s="6"/>
    </row>
    <row r="110" spans="1:14" ht="16.5" x14ac:dyDescent="0.3">
      <c r="A110" t="s">
        <v>59</v>
      </c>
      <c r="B110" s="3" t="str">
        <f t="shared" ref="B110:C116" si="20">B109</f>
        <v>@@Released</v>
      </c>
      <c r="C110" s="3" t="str">
        <f t="shared" si="20"/>
        <v>@@MR100652</v>
      </c>
      <c r="D110" s="3" t="str">
        <f>"@@50000"</f>
        <v>@@50000</v>
      </c>
      <c r="E110" s="3" t="str">
        <f>"""NAV Direct"",""CRONUS JetCorp USA"",""5406"",""1"",""Released"",""2"",""MR100652"",""3"",""50000"""</f>
        <v>"NAV Direct","CRONUS JetCorp USA","5406","1","Released","2","MR100652","3","50000"</v>
      </c>
      <c r="F110" s="3" t="str">
        <f>"∞||""Prod. Order Component"",""Prod. Order Line No."",""=Line No."",""Status"",""=Status"",""Prod. Order No."",""=Prod. Order No."""</f>
        <v>∞||"Prod. Order Component","Prod. Order Line No.","=Line No.","Status","=Status","Prod. Order No.","=Prod. Order No."</v>
      </c>
      <c r="G110" s="3"/>
      <c r="H110" s="6"/>
      <c r="I110" s="24" t="str">
        <f>"S200017"</f>
        <v>S200017</v>
      </c>
      <c r="J110" s="24" t="str">
        <f>"10.75"" Tourch Riser WrestlingTrophy"</f>
        <v>10.75" Tourch Riser WrestlingTrophy</v>
      </c>
      <c r="K110" s="25">
        <v>1</v>
      </c>
      <c r="L110" s="26" t="str">
        <f>"EA"</f>
        <v>EA</v>
      </c>
      <c r="M110" s="25">
        <v>0</v>
      </c>
      <c r="N110" s="27"/>
    </row>
    <row r="111" spans="1:14" ht="16.5" x14ac:dyDescent="0.3">
      <c r="A111" t="s">
        <v>59</v>
      </c>
      <c r="B111" s="3" t="str">
        <f t="shared" si="20"/>
        <v>@@Released</v>
      </c>
      <c r="C111" s="3" t="str">
        <f t="shared" si="20"/>
        <v>@@MR100652</v>
      </c>
      <c r="D111" s="3" t="str">
        <f t="shared" ref="D111:D116" si="21">D110</f>
        <v>@@50000</v>
      </c>
      <c r="E111" s="3" t="str">
        <f>"""NAV Direct"",""CRONUS JetCorp USA"",""5407"",""1"",""Released"",""2"",""MR100652"",""3"",""50000"",""4"",""10000"""</f>
        <v>"NAV Direct","CRONUS JetCorp USA","5407","1","Released","2","MR100652","3","50000","4","10000"</v>
      </c>
      <c r="F111" s="3"/>
      <c r="G111" s="3"/>
      <c r="H111" s="6"/>
      <c r="I111" s="6"/>
      <c r="J111" s="14" t="str">
        <f>"RM100027"</f>
        <v>RM100027</v>
      </c>
      <c r="K111" s="22" t="str">
        <f>"1"" Marble"</f>
        <v>1" Marble</v>
      </c>
      <c r="L111" s="23">
        <v>1</v>
      </c>
      <c r="M111" s="21" t="str">
        <f>"LB"</f>
        <v>LB</v>
      </c>
      <c r="N111" s="23">
        <v>0</v>
      </c>
    </row>
    <row r="112" spans="1:14" ht="16.5" x14ac:dyDescent="0.3">
      <c r="A112" t="s">
        <v>59</v>
      </c>
      <c r="B112" s="3" t="str">
        <f t="shared" si="20"/>
        <v>@@Released</v>
      </c>
      <c r="C112" s="3" t="str">
        <f t="shared" si="20"/>
        <v>@@MR100652</v>
      </c>
      <c r="D112" s="3" t="str">
        <f t="shared" si="21"/>
        <v>@@50000</v>
      </c>
      <c r="E112" s="3" t="str">
        <f>"""NAV Direct"",""CRONUS JetCorp USA"",""5407"",""1"",""Released"",""2"",""MR100652"",""3"",""50000"",""4"",""20000"""</f>
        <v>"NAV Direct","CRONUS JetCorp USA","5407","1","Released","2","MR100652","3","50000","4","20000"</v>
      </c>
      <c r="F112" s="3"/>
      <c r="G112" s="3"/>
      <c r="H112" s="6"/>
      <c r="I112" s="6"/>
      <c r="J112" s="14" t="str">
        <f>"RM100010"</f>
        <v>RM100010</v>
      </c>
      <c r="K112" s="22" t="str">
        <f>"3.75"" Wrestler"</f>
        <v>3.75" Wrestler</v>
      </c>
      <c r="L112" s="23">
        <v>1</v>
      </c>
      <c r="M112" s="21" t="str">
        <f>"EA"</f>
        <v>EA</v>
      </c>
      <c r="N112" s="23">
        <v>0</v>
      </c>
    </row>
    <row r="113" spans="1:14" ht="16.5" x14ac:dyDescent="0.3">
      <c r="A113" t="s">
        <v>59</v>
      </c>
      <c r="B113" s="3" t="str">
        <f t="shared" si="20"/>
        <v>@@Released</v>
      </c>
      <c r="C113" s="3" t="str">
        <f t="shared" si="20"/>
        <v>@@MR100652</v>
      </c>
      <c r="D113" s="3" t="str">
        <f t="shared" si="21"/>
        <v>@@50000</v>
      </c>
      <c r="E113" s="3" t="str">
        <f>"""NAV Direct"",""CRONUS JetCorp USA"",""5407"",""1"",""Released"",""2"",""MR100652"",""3"",""50000"",""4"",""30000"""</f>
        <v>"NAV Direct","CRONUS JetCorp USA","5407","1","Released","2","MR100652","3","50000","4","30000"</v>
      </c>
      <c r="F113" s="3"/>
      <c r="G113" s="3"/>
      <c r="H113" s="6"/>
      <c r="I113" s="6"/>
      <c r="J113" s="14" t="str">
        <f>"RM100016"</f>
        <v>RM100016</v>
      </c>
      <c r="K113" s="22" t="str">
        <f>"6"" Star Column Trophy Riser"</f>
        <v>6" Star Column Trophy Riser</v>
      </c>
      <c r="L113" s="23">
        <v>1</v>
      </c>
      <c r="M113" s="21" t="str">
        <f>"EA"</f>
        <v>EA</v>
      </c>
      <c r="N113" s="23">
        <v>0</v>
      </c>
    </row>
    <row r="114" spans="1:14" ht="16.5" x14ac:dyDescent="0.3">
      <c r="A114" t="s">
        <v>59</v>
      </c>
      <c r="B114" s="3" t="str">
        <f t="shared" si="20"/>
        <v>@@Released</v>
      </c>
      <c r="C114" s="3" t="str">
        <f t="shared" si="20"/>
        <v>@@MR100652</v>
      </c>
      <c r="D114" s="3" t="str">
        <f t="shared" si="21"/>
        <v>@@50000</v>
      </c>
      <c r="E114" s="3" t="str">
        <f>"""NAV Direct"",""CRONUS JetCorp USA"",""5407"",""1"",""Released"",""2"",""MR100652"",""3"",""50000"",""4"",""40000"""</f>
        <v>"NAV Direct","CRONUS JetCorp USA","5407","1","Released","2","MR100652","3","50000","4","40000"</v>
      </c>
      <c r="F114" s="3"/>
      <c r="G114" s="3"/>
      <c r="H114" s="6"/>
      <c r="I114" s="6"/>
      <c r="J114" s="14" t="str">
        <f>"RM100033"</f>
        <v>RM100033</v>
      </c>
      <c r="K114" s="22" t="str">
        <f>"Standard Cap Nut"</f>
        <v>Standard Cap Nut</v>
      </c>
      <c r="L114" s="23">
        <v>1</v>
      </c>
      <c r="M114" s="21" t="str">
        <f>"EA"</f>
        <v>EA</v>
      </c>
      <c r="N114" s="23">
        <v>0</v>
      </c>
    </row>
    <row r="115" spans="1:14" ht="16.5" x14ac:dyDescent="0.3">
      <c r="A115" t="s">
        <v>59</v>
      </c>
      <c r="B115" s="3" t="str">
        <f t="shared" si="20"/>
        <v>@@Released</v>
      </c>
      <c r="C115" s="3" t="str">
        <f t="shared" si="20"/>
        <v>@@MR100652</v>
      </c>
      <c r="D115" s="3" t="str">
        <f t="shared" si="21"/>
        <v>@@50000</v>
      </c>
      <c r="E115" s="3" t="str">
        <f>"""NAV Direct"",""CRONUS JetCorp USA"",""5407"",""1"",""Released"",""2"",""MR100652"",""3"",""50000"",""4"",""50000"""</f>
        <v>"NAV Direct","CRONUS JetCorp USA","5407","1","Released","2","MR100652","3","50000","4","50000"</v>
      </c>
      <c r="F115" s="3"/>
      <c r="G115" s="3"/>
      <c r="H115" s="6"/>
      <c r="I115" s="6"/>
      <c r="J115" s="14" t="str">
        <f>"RM100034"</f>
        <v>RM100034</v>
      </c>
      <c r="K115" s="22" t="str">
        <f>"Check Rings"</f>
        <v>Check Rings</v>
      </c>
      <c r="L115" s="23">
        <v>1</v>
      </c>
      <c r="M115" s="21" t="str">
        <f>"EA"</f>
        <v>EA</v>
      </c>
      <c r="N115" s="23">
        <v>0</v>
      </c>
    </row>
    <row r="116" spans="1:14" ht="16.5" x14ac:dyDescent="0.3">
      <c r="A116" t="s">
        <v>59</v>
      </c>
      <c r="B116" s="3" t="str">
        <f t="shared" si="20"/>
        <v>@@Released</v>
      </c>
      <c r="C116" s="3" t="str">
        <f t="shared" si="20"/>
        <v>@@MR100652</v>
      </c>
      <c r="D116" s="3" t="str">
        <f t="shared" si="21"/>
        <v>@@50000</v>
      </c>
      <c r="E116" s="3" t="str">
        <f>"""NAV Direct"",""CRONUS JetCorp USA"",""5407"",""1"",""Released"",""2"",""MR100652"",""3"",""50000"",""4"",""60000"""</f>
        <v>"NAV Direct","CRONUS JetCorp USA","5407","1","Released","2","MR100652","3","50000","4","60000"</v>
      </c>
      <c r="F116" s="3"/>
      <c r="G116" s="3"/>
      <c r="H116" s="6"/>
      <c r="I116" s="6"/>
      <c r="J116" s="14" t="str">
        <f>"RM100036"</f>
        <v>RM100036</v>
      </c>
      <c r="K116" s="22" t="str">
        <f>"1.5"" Emblem"</f>
        <v>1.5" Emblem</v>
      </c>
      <c r="L116" s="23">
        <v>1</v>
      </c>
      <c r="M116" s="21" t="str">
        <f>"EA"</f>
        <v>EA</v>
      </c>
      <c r="N116" s="23">
        <v>0</v>
      </c>
    </row>
    <row r="117" spans="1:14" ht="16.5" x14ac:dyDescent="0.3">
      <c r="A117" t="s">
        <v>59</v>
      </c>
      <c r="B117" s="3" t="str">
        <f>B111</f>
        <v>@@Released</v>
      </c>
      <c r="C117" s="3" t="str">
        <f>C111</f>
        <v>@@MR100652</v>
      </c>
      <c r="D117" s="3" t="str">
        <f>D111</f>
        <v>@@50000</v>
      </c>
      <c r="H117" s="6"/>
      <c r="I117" s="6"/>
      <c r="J117" s="6"/>
      <c r="K117" s="6"/>
      <c r="L117" s="6"/>
      <c r="M117" s="6"/>
      <c r="N117" s="6"/>
    </row>
    <row r="118" spans="1:14" ht="16.5" x14ac:dyDescent="0.3">
      <c r="A118" t="s">
        <v>59</v>
      </c>
      <c r="B118" s="3" t="str">
        <f t="shared" ref="B118:C124" si="22">B117</f>
        <v>@@Released</v>
      </c>
      <c r="C118" s="3" t="str">
        <f t="shared" si="22"/>
        <v>@@MR100652</v>
      </c>
      <c r="D118" s="3" t="str">
        <f>"@@60000"</f>
        <v>@@60000</v>
      </c>
      <c r="E118" s="3" t="str">
        <f>"""NAV Direct"",""CRONUS JetCorp USA"",""5406"",""1"",""Released"",""2"",""MR100652"",""3"",""60000"""</f>
        <v>"NAV Direct","CRONUS JetCorp USA","5406","1","Released","2","MR100652","3","60000"</v>
      </c>
      <c r="F118" s="3" t="str">
        <f>"∞||""Prod. Order Component"",""Prod. Order Line No."",""=Line No."",""Status"",""=Status"",""Prod. Order No."",""=Prod. Order No."""</f>
        <v>∞||"Prod. Order Component","Prod. Order Line No.","=Line No.","Status","=Status","Prod. Order No.","=Prod. Order No."</v>
      </c>
      <c r="G118" s="3"/>
      <c r="H118" s="6"/>
      <c r="I118" s="24" t="str">
        <f>"S200012"</f>
        <v>S200012</v>
      </c>
      <c r="J118" s="24" t="str">
        <f>"10.75"" Star Riser Apple Trophy"</f>
        <v>10.75" Star Riser Apple Trophy</v>
      </c>
      <c r="K118" s="25">
        <v>1</v>
      </c>
      <c r="L118" s="26" t="str">
        <f>"EA"</f>
        <v>EA</v>
      </c>
      <c r="M118" s="25">
        <v>0</v>
      </c>
      <c r="N118" s="27"/>
    </row>
    <row r="119" spans="1:14" ht="16.5" x14ac:dyDescent="0.3">
      <c r="A119" t="s">
        <v>59</v>
      </c>
      <c r="B119" s="3" t="str">
        <f t="shared" si="22"/>
        <v>@@Released</v>
      </c>
      <c r="C119" s="3" t="str">
        <f t="shared" si="22"/>
        <v>@@MR100652</v>
      </c>
      <c r="D119" s="3" t="str">
        <f t="shared" ref="D119:D124" si="23">D118</f>
        <v>@@60000</v>
      </c>
      <c r="E119" s="3" t="str">
        <f>"""NAV Direct"",""CRONUS JetCorp USA"",""5407"",""1"",""Released"",""2"",""MR100652"",""3"",""60000"",""4"",""10000"""</f>
        <v>"NAV Direct","CRONUS JetCorp USA","5407","1","Released","2","MR100652","3","60000","4","10000"</v>
      </c>
      <c r="F119" s="3"/>
      <c r="G119" s="3"/>
      <c r="H119" s="6"/>
      <c r="I119" s="6"/>
      <c r="J119" s="14" t="str">
        <f>"RM100027"</f>
        <v>RM100027</v>
      </c>
      <c r="K119" s="22" t="str">
        <f>"1"" Marble"</f>
        <v>1" Marble</v>
      </c>
      <c r="L119" s="23">
        <v>1</v>
      </c>
      <c r="M119" s="21" t="str">
        <f>"LB"</f>
        <v>LB</v>
      </c>
      <c r="N119" s="23">
        <v>0</v>
      </c>
    </row>
    <row r="120" spans="1:14" ht="16.5" x14ac:dyDescent="0.3">
      <c r="A120" t="s">
        <v>59</v>
      </c>
      <c r="B120" s="3" t="str">
        <f t="shared" si="22"/>
        <v>@@Released</v>
      </c>
      <c r="C120" s="3" t="str">
        <f t="shared" si="22"/>
        <v>@@MR100652</v>
      </c>
      <c r="D120" s="3" t="str">
        <f t="shared" si="23"/>
        <v>@@60000</v>
      </c>
      <c r="E120" s="3" t="str">
        <f>"""NAV Direct"",""CRONUS JetCorp USA"",""5407"",""1"",""Released"",""2"",""MR100652"",""3"",""60000"",""4"",""20000"""</f>
        <v>"NAV Direct","CRONUS JetCorp USA","5407","1","Released","2","MR100652","3","60000","4","20000"</v>
      </c>
      <c r="F120" s="3"/>
      <c r="G120" s="3"/>
      <c r="H120" s="6"/>
      <c r="I120" s="6"/>
      <c r="J120" s="14" t="str">
        <f>"RM100002"</f>
        <v>RM100002</v>
      </c>
      <c r="K120" s="22" t="str">
        <f>"3.75"" Apple Trophy Figure"</f>
        <v>3.75" Apple Trophy Figure</v>
      </c>
      <c r="L120" s="23">
        <v>1</v>
      </c>
      <c r="M120" s="21" t="str">
        <f>"EA"</f>
        <v>EA</v>
      </c>
      <c r="N120" s="23">
        <v>0</v>
      </c>
    </row>
    <row r="121" spans="1:14" ht="16.5" x14ac:dyDescent="0.3">
      <c r="A121" t="s">
        <v>59</v>
      </c>
      <c r="B121" s="3" t="str">
        <f t="shared" si="22"/>
        <v>@@Released</v>
      </c>
      <c r="C121" s="3" t="str">
        <f t="shared" si="22"/>
        <v>@@MR100652</v>
      </c>
      <c r="D121" s="3" t="str">
        <f t="shared" si="23"/>
        <v>@@60000</v>
      </c>
      <c r="E121" s="3" t="str">
        <f>"""NAV Direct"",""CRONUS JetCorp USA"",""5407"",""1"",""Released"",""2"",""MR100652"",""3"",""60000"",""4"",""30000"""</f>
        <v>"NAV Direct","CRONUS JetCorp USA","5407","1","Released","2","MR100652","3","60000","4","30000"</v>
      </c>
      <c r="F121" s="3"/>
      <c r="G121" s="3"/>
      <c r="H121" s="6"/>
      <c r="I121" s="6"/>
      <c r="J121" s="14" t="str">
        <f>"RM100016"</f>
        <v>RM100016</v>
      </c>
      <c r="K121" s="22" t="str">
        <f>"6"" Star Column Trophy Riser"</f>
        <v>6" Star Column Trophy Riser</v>
      </c>
      <c r="L121" s="23">
        <v>1</v>
      </c>
      <c r="M121" s="21" t="str">
        <f>"EA"</f>
        <v>EA</v>
      </c>
      <c r="N121" s="23">
        <v>0</v>
      </c>
    </row>
    <row r="122" spans="1:14" ht="16.5" x14ac:dyDescent="0.3">
      <c r="A122" t="s">
        <v>59</v>
      </c>
      <c r="B122" s="3" t="str">
        <f t="shared" si="22"/>
        <v>@@Released</v>
      </c>
      <c r="C122" s="3" t="str">
        <f t="shared" si="22"/>
        <v>@@MR100652</v>
      </c>
      <c r="D122" s="3" t="str">
        <f t="shared" si="23"/>
        <v>@@60000</v>
      </c>
      <c r="E122" s="3" t="str">
        <f>"""NAV Direct"",""CRONUS JetCorp USA"",""5407"",""1"",""Released"",""2"",""MR100652"",""3"",""60000"",""4"",""40000"""</f>
        <v>"NAV Direct","CRONUS JetCorp USA","5407","1","Released","2","MR100652","3","60000","4","40000"</v>
      </c>
      <c r="F122" s="3"/>
      <c r="G122" s="3"/>
      <c r="H122" s="6"/>
      <c r="I122" s="6"/>
      <c r="J122" s="14" t="str">
        <f>"RM100033"</f>
        <v>RM100033</v>
      </c>
      <c r="K122" s="22" t="str">
        <f>"Standard Cap Nut"</f>
        <v>Standard Cap Nut</v>
      </c>
      <c r="L122" s="23">
        <v>1</v>
      </c>
      <c r="M122" s="21" t="str">
        <f>"EA"</f>
        <v>EA</v>
      </c>
      <c r="N122" s="23">
        <v>0</v>
      </c>
    </row>
    <row r="123" spans="1:14" ht="16.5" x14ac:dyDescent="0.3">
      <c r="A123" t="s">
        <v>59</v>
      </c>
      <c r="B123" s="3" t="str">
        <f t="shared" si="22"/>
        <v>@@Released</v>
      </c>
      <c r="C123" s="3" t="str">
        <f t="shared" si="22"/>
        <v>@@MR100652</v>
      </c>
      <c r="D123" s="3" t="str">
        <f t="shared" si="23"/>
        <v>@@60000</v>
      </c>
      <c r="E123" s="3" t="str">
        <f>"""NAV Direct"",""CRONUS JetCorp USA"",""5407"",""1"",""Released"",""2"",""MR100652"",""3"",""60000"",""4"",""50000"""</f>
        <v>"NAV Direct","CRONUS JetCorp USA","5407","1","Released","2","MR100652","3","60000","4","50000"</v>
      </c>
      <c r="F123" s="3"/>
      <c r="G123" s="3"/>
      <c r="H123" s="6"/>
      <c r="I123" s="6"/>
      <c r="J123" s="14" t="str">
        <f>"RM100034"</f>
        <v>RM100034</v>
      </c>
      <c r="K123" s="22" t="str">
        <f>"Check Rings"</f>
        <v>Check Rings</v>
      </c>
      <c r="L123" s="23">
        <v>1</v>
      </c>
      <c r="M123" s="21" t="str">
        <f>"EA"</f>
        <v>EA</v>
      </c>
      <c r="N123" s="23">
        <v>0</v>
      </c>
    </row>
    <row r="124" spans="1:14" ht="16.5" x14ac:dyDescent="0.3">
      <c r="A124" t="s">
        <v>59</v>
      </c>
      <c r="B124" s="3" t="str">
        <f t="shared" si="22"/>
        <v>@@Released</v>
      </c>
      <c r="C124" s="3" t="str">
        <f t="shared" si="22"/>
        <v>@@MR100652</v>
      </c>
      <c r="D124" s="3" t="str">
        <f t="shared" si="23"/>
        <v>@@60000</v>
      </c>
      <c r="E124" s="3" t="str">
        <f>"""NAV Direct"",""CRONUS JetCorp USA"",""5407"",""1"",""Released"",""2"",""MR100652"",""3"",""60000"",""4"",""60000"""</f>
        <v>"NAV Direct","CRONUS JetCorp USA","5407","1","Released","2","MR100652","3","60000","4","60000"</v>
      </c>
      <c r="F124" s="3"/>
      <c r="G124" s="3"/>
      <c r="H124" s="6"/>
      <c r="I124" s="6"/>
      <c r="J124" s="14" t="str">
        <f>"RM100036"</f>
        <v>RM100036</v>
      </c>
      <c r="K124" s="22" t="str">
        <f>"1.5"" Emblem"</f>
        <v>1.5" Emblem</v>
      </c>
      <c r="L124" s="23">
        <v>1</v>
      </c>
      <c r="M124" s="21" t="str">
        <f>"EA"</f>
        <v>EA</v>
      </c>
      <c r="N124" s="23">
        <v>0</v>
      </c>
    </row>
    <row r="125" spans="1:14" ht="16.5" x14ac:dyDescent="0.3">
      <c r="A125" t="s">
        <v>59</v>
      </c>
      <c r="B125" s="3" t="str">
        <f>B119</f>
        <v>@@Released</v>
      </c>
      <c r="C125" s="3" t="str">
        <f>C119</f>
        <v>@@MR100652</v>
      </c>
      <c r="D125" s="3" t="str">
        <f>D119</f>
        <v>@@60000</v>
      </c>
      <c r="H125" s="6"/>
      <c r="I125" s="6"/>
      <c r="J125" s="6"/>
      <c r="K125" s="6"/>
      <c r="L125" s="6"/>
      <c r="M125" s="6"/>
      <c r="N125" s="6"/>
    </row>
    <row r="126" spans="1:14" ht="16.5" x14ac:dyDescent="0.3">
      <c r="A126" t="s">
        <v>59</v>
      </c>
      <c r="B126" s="3" t="str">
        <f>"@@Released"</f>
        <v>@@Released</v>
      </c>
      <c r="C126" s="3" t="str">
        <f>"@@MR100649"</f>
        <v>@@MR100649</v>
      </c>
      <c r="E126" s="3" t="str">
        <f>"""NAV Direct"",""CRONUS JetCorp USA"",""5405"",""1"",""Released"",""2"",""MR100649"""</f>
        <v>"NAV Direct","CRONUS JetCorp USA","5405","1","Released","2","MR100649"</v>
      </c>
      <c r="F126" s="3" t="str">
        <f>"∞||""Prod. Order Component"",""Status"",""=Status"",""Prod. Order No."",""=No."""</f>
        <v>∞||"Prod. Order Component","Status","=Status","Prod. Order No.","=No."</v>
      </c>
      <c r="G126" s="3"/>
      <c r="H126" s="28" t="str">
        <f>"MR100649"</f>
        <v>MR100649</v>
      </c>
      <c r="I126" s="29">
        <v>42015</v>
      </c>
      <c r="J126" s="6"/>
      <c r="K126" s="20"/>
      <c r="L126" s="20"/>
      <c r="M126" s="20"/>
      <c r="N126" s="20"/>
    </row>
    <row r="127" spans="1:14" ht="16.5" x14ac:dyDescent="0.3">
      <c r="A127" t="s">
        <v>59</v>
      </c>
      <c r="B127" s="3" t="str">
        <f t="shared" ref="B127:C133" si="24">B126</f>
        <v>@@Released</v>
      </c>
      <c r="C127" s="3" t="str">
        <f t="shared" si="24"/>
        <v>@@MR100649</v>
      </c>
      <c r="D127" s="3" t="str">
        <f>"@@10000"</f>
        <v>@@10000</v>
      </c>
      <c r="E127" s="3" t="str">
        <f>"""NAV Direct"",""CRONUS JetCorp USA"",""5406"",""1"",""Released"",""2"",""MR100649"",""3"",""10000"""</f>
        <v>"NAV Direct","CRONUS JetCorp USA","5406","1","Released","2","MR100649","3","10000"</v>
      </c>
      <c r="F127" s="3" t="str">
        <f>"∞||""Prod. Order Component"",""Prod. Order Line No."",""=Line No."",""Status"",""=Status"",""Prod. Order No."",""=Prod. Order No."""</f>
        <v>∞||"Prod. Order Component","Prod. Order Line No.","=Line No.","Status","=Status","Prod. Order No.","=Prod. Order No."</v>
      </c>
      <c r="G127" s="3"/>
      <c r="H127" s="6"/>
      <c r="I127" s="24" t="str">
        <f>"S200012"</f>
        <v>S200012</v>
      </c>
      <c r="J127" s="24" t="str">
        <f>"10.75"" Star Riser Apple Trophy"</f>
        <v>10.75" Star Riser Apple Trophy</v>
      </c>
      <c r="K127" s="25">
        <v>144</v>
      </c>
      <c r="L127" s="26" t="str">
        <f>"EA"</f>
        <v>EA</v>
      </c>
      <c r="M127" s="25">
        <v>0</v>
      </c>
      <c r="N127" s="27"/>
    </row>
    <row r="128" spans="1:14" ht="16.5" x14ac:dyDescent="0.3">
      <c r="A128" t="s">
        <v>59</v>
      </c>
      <c r="B128" s="3" t="str">
        <f t="shared" si="24"/>
        <v>@@Released</v>
      </c>
      <c r="C128" s="3" t="str">
        <f t="shared" si="24"/>
        <v>@@MR100649</v>
      </c>
      <c r="D128" s="3" t="str">
        <f t="shared" ref="D128:D133" si="25">D127</f>
        <v>@@10000</v>
      </c>
      <c r="E128" s="3" t="str">
        <f>"""NAV Direct"",""CRONUS JetCorp USA"",""5407"",""1"",""Released"",""2"",""MR100649"",""3"",""10000"",""4"",""10000"""</f>
        <v>"NAV Direct","CRONUS JetCorp USA","5407","1","Released","2","MR100649","3","10000","4","10000"</v>
      </c>
      <c r="F128" s="3"/>
      <c r="G128" s="3"/>
      <c r="H128" s="6"/>
      <c r="I128" s="6"/>
      <c r="J128" s="14" t="str">
        <f>"RM100027"</f>
        <v>RM100027</v>
      </c>
      <c r="K128" s="22" t="str">
        <f>"1"" Marble"</f>
        <v>1" Marble</v>
      </c>
      <c r="L128" s="23">
        <v>1</v>
      </c>
      <c r="M128" s="21" t="str">
        <f>"LB"</f>
        <v>LB</v>
      </c>
      <c r="N128" s="23">
        <v>0</v>
      </c>
    </row>
    <row r="129" spans="1:14" ht="16.5" x14ac:dyDescent="0.3">
      <c r="A129" t="s">
        <v>59</v>
      </c>
      <c r="B129" s="3" t="str">
        <f t="shared" si="24"/>
        <v>@@Released</v>
      </c>
      <c r="C129" s="3" t="str">
        <f t="shared" si="24"/>
        <v>@@MR100649</v>
      </c>
      <c r="D129" s="3" t="str">
        <f t="shared" si="25"/>
        <v>@@10000</v>
      </c>
      <c r="E129" s="3" t="str">
        <f>"""NAV Direct"",""CRONUS JetCorp USA"",""5407"",""1"",""Released"",""2"",""MR100649"",""3"",""10000"",""4"",""20000"""</f>
        <v>"NAV Direct","CRONUS JetCorp USA","5407","1","Released","2","MR100649","3","10000","4","20000"</v>
      </c>
      <c r="F129" s="3"/>
      <c r="G129" s="3"/>
      <c r="H129" s="6"/>
      <c r="I129" s="6"/>
      <c r="J129" s="14" t="str">
        <f>"RM100002"</f>
        <v>RM100002</v>
      </c>
      <c r="K129" s="22" t="str">
        <f>"3.75"" Apple Trophy Figure"</f>
        <v>3.75" Apple Trophy Figure</v>
      </c>
      <c r="L129" s="23">
        <v>1</v>
      </c>
      <c r="M129" s="21" t="str">
        <f>"EA"</f>
        <v>EA</v>
      </c>
      <c r="N129" s="23">
        <v>0</v>
      </c>
    </row>
    <row r="130" spans="1:14" ht="16.5" x14ac:dyDescent="0.3">
      <c r="A130" t="s">
        <v>59</v>
      </c>
      <c r="B130" s="3" t="str">
        <f t="shared" si="24"/>
        <v>@@Released</v>
      </c>
      <c r="C130" s="3" t="str">
        <f t="shared" si="24"/>
        <v>@@MR100649</v>
      </c>
      <c r="D130" s="3" t="str">
        <f t="shared" si="25"/>
        <v>@@10000</v>
      </c>
      <c r="E130" s="3" t="str">
        <f>"""NAV Direct"",""CRONUS JetCorp USA"",""5407"",""1"",""Released"",""2"",""MR100649"",""3"",""10000"",""4"",""30000"""</f>
        <v>"NAV Direct","CRONUS JetCorp USA","5407","1","Released","2","MR100649","3","10000","4","30000"</v>
      </c>
      <c r="F130" s="3"/>
      <c r="G130" s="3"/>
      <c r="H130" s="6"/>
      <c r="I130" s="6"/>
      <c r="J130" s="14" t="str">
        <f>"RM100016"</f>
        <v>RM100016</v>
      </c>
      <c r="K130" s="22" t="str">
        <f>"6"" Star Column Trophy Riser"</f>
        <v>6" Star Column Trophy Riser</v>
      </c>
      <c r="L130" s="23">
        <v>1</v>
      </c>
      <c r="M130" s="21" t="str">
        <f>"EA"</f>
        <v>EA</v>
      </c>
      <c r="N130" s="23">
        <v>0</v>
      </c>
    </row>
    <row r="131" spans="1:14" ht="16.5" x14ac:dyDescent="0.3">
      <c r="A131" t="s">
        <v>59</v>
      </c>
      <c r="B131" s="3" t="str">
        <f t="shared" si="24"/>
        <v>@@Released</v>
      </c>
      <c r="C131" s="3" t="str">
        <f t="shared" si="24"/>
        <v>@@MR100649</v>
      </c>
      <c r="D131" s="3" t="str">
        <f t="shared" si="25"/>
        <v>@@10000</v>
      </c>
      <c r="E131" s="3" t="str">
        <f>"""NAV Direct"",""CRONUS JetCorp USA"",""5407"",""1"",""Released"",""2"",""MR100649"",""3"",""10000"",""4"",""40000"""</f>
        <v>"NAV Direct","CRONUS JetCorp USA","5407","1","Released","2","MR100649","3","10000","4","40000"</v>
      </c>
      <c r="F131" s="3"/>
      <c r="G131" s="3"/>
      <c r="H131" s="6"/>
      <c r="I131" s="6"/>
      <c r="J131" s="14" t="str">
        <f>"RM100033"</f>
        <v>RM100033</v>
      </c>
      <c r="K131" s="22" t="str">
        <f>"Standard Cap Nut"</f>
        <v>Standard Cap Nut</v>
      </c>
      <c r="L131" s="23">
        <v>1</v>
      </c>
      <c r="M131" s="21" t="str">
        <f>"EA"</f>
        <v>EA</v>
      </c>
      <c r="N131" s="23">
        <v>0</v>
      </c>
    </row>
    <row r="132" spans="1:14" ht="16.5" x14ac:dyDescent="0.3">
      <c r="A132" t="s">
        <v>59</v>
      </c>
      <c r="B132" s="3" t="str">
        <f t="shared" si="24"/>
        <v>@@Released</v>
      </c>
      <c r="C132" s="3" t="str">
        <f t="shared" si="24"/>
        <v>@@MR100649</v>
      </c>
      <c r="D132" s="3" t="str">
        <f t="shared" si="25"/>
        <v>@@10000</v>
      </c>
      <c r="E132" s="3" t="str">
        <f>"""NAV Direct"",""CRONUS JetCorp USA"",""5407"",""1"",""Released"",""2"",""MR100649"",""3"",""10000"",""4"",""50000"""</f>
        <v>"NAV Direct","CRONUS JetCorp USA","5407","1","Released","2","MR100649","3","10000","4","50000"</v>
      </c>
      <c r="F132" s="3"/>
      <c r="G132" s="3"/>
      <c r="H132" s="6"/>
      <c r="I132" s="6"/>
      <c r="J132" s="14" t="str">
        <f>"RM100034"</f>
        <v>RM100034</v>
      </c>
      <c r="K132" s="22" t="str">
        <f>"Check Rings"</f>
        <v>Check Rings</v>
      </c>
      <c r="L132" s="23">
        <v>1</v>
      </c>
      <c r="M132" s="21" t="str">
        <f>"EA"</f>
        <v>EA</v>
      </c>
      <c r="N132" s="23">
        <v>0</v>
      </c>
    </row>
    <row r="133" spans="1:14" ht="16.5" x14ac:dyDescent="0.3">
      <c r="A133" t="s">
        <v>59</v>
      </c>
      <c r="B133" s="3" t="str">
        <f t="shared" si="24"/>
        <v>@@Released</v>
      </c>
      <c r="C133" s="3" t="str">
        <f t="shared" si="24"/>
        <v>@@MR100649</v>
      </c>
      <c r="D133" s="3" t="str">
        <f t="shared" si="25"/>
        <v>@@10000</v>
      </c>
      <c r="E133" s="3" t="str">
        <f>"""NAV Direct"",""CRONUS JetCorp USA"",""5407"",""1"",""Released"",""2"",""MR100649"",""3"",""10000"",""4"",""60000"""</f>
        <v>"NAV Direct","CRONUS JetCorp USA","5407","1","Released","2","MR100649","3","10000","4","60000"</v>
      </c>
      <c r="F133" s="3"/>
      <c r="G133" s="3"/>
      <c r="H133" s="6"/>
      <c r="I133" s="6"/>
      <c r="J133" s="14" t="str">
        <f>"RM100036"</f>
        <v>RM100036</v>
      </c>
      <c r="K133" s="22" t="str">
        <f>"1.5"" Emblem"</f>
        <v>1.5" Emblem</v>
      </c>
      <c r="L133" s="23">
        <v>1</v>
      </c>
      <c r="M133" s="21" t="str">
        <f>"EA"</f>
        <v>EA</v>
      </c>
      <c r="N133" s="23">
        <v>0</v>
      </c>
    </row>
    <row r="134" spans="1:14" ht="16.5" x14ac:dyDescent="0.3">
      <c r="A134" t="s">
        <v>59</v>
      </c>
      <c r="B134" s="3" t="str">
        <f>B128</f>
        <v>@@Released</v>
      </c>
      <c r="C134" s="3" t="str">
        <f>C128</f>
        <v>@@MR100649</v>
      </c>
      <c r="D134" s="3" t="str">
        <f>D128</f>
        <v>@@10000</v>
      </c>
      <c r="H134" s="6"/>
      <c r="I134" s="6"/>
      <c r="J134" s="6"/>
      <c r="K134" s="6"/>
      <c r="L134" s="6"/>
      <c r="M134" s="6"/>
      <c r="N134" s="6"/>
    </row>
    <row r="135" spans="1:14" ht="16.5" x14ac:dyDescent="0.3">
      <c r="A135" t="s">
        <v>59</v>
      </c>
      <c r="B135" s="3" t="str">
        <f t="shared" ref="B135:C140" si="26">B134</f>
        <v>@@Released</v>
      </c>
      <c r="C135" s="3" t="str">
        <f t="shared" si="26"/>
        <v>@@MR100649</v>
      </c>
      <c r="D135" s="3" t="str">
        <f>"@@20000"</f>
        <v>@@20000</v>
      </c>
      <c r="E135" s="3" t="str">
        <f>"""NAV Direct"",""CRONUS JetCorp USA"",""5406"",""1"",""Released"",""2"",""MR100649"",""3"",""20000"""</f>
        <v>"NAV Direct","CRONUS JetCorp USA","5406","1","Released","2","MR100649","3","20000"</v>
      </c>
      <c r="F135" s="3" t="str">
        <f>"∞||""Prod. Order Component"",""Prod. Order Line No."",""=Line No."",""Status"",""=Status"",""Prod. Order No."",""=Prod. Order No."""</f>
        <v>∞||"Prod. Order Component","Prod. Order Line No.","=Line No.","Status","=Status","Prod. Order No.","=Prod. Order No."</v>
      </c>
      <c r="G135" s="3"/>
      <c r="H135" s="6"/>
      <c r="I135" s="24" t="str">
        <f>"S200009"</f>
        <v>S200009</v>
      </c>
      <c r="J135" s="24" t="str">
        <f>"3.75"" Volleyball Trophy"</f>
        <v>3.75" Volleyball Trophy</v>
      </c>
      <c r="K135" s="25">
        <v>144</v>
      </c>
      <c r="L135" s="26" t="str">
        <f>"EA"</f>
        <v>EA</v>
      </c>
      <c r="M135" s="25">
        <v>0</v>
      </c>
      <c r="N135" s="27"/>
    </row>
    <row r="136" spans="1:14" ht="16.5" x14ac:dyDescent="0.3">
      <c r="A136" t="s">
        <v>59</v>
      </c>
      <c r="B136" s="3" t="str">
        <f t="shared" si="26"/>
        <v>@@Released</v>
      </c>
      <c r="C136" s="3" t="str">
        <f t="shared" si="26"/>
        <v>@@MR100649</v>
      </c>
      <c r="D136" s="3" t="str">
        <f>D135</f>
        <v>@@20000</v>
      </c>
      <c r="E136" s="3" t="str">
        <f>"""NAV Direct"",""CRONUS JetCorp USA"",""5407"",""1"",""Released"",""2"",""MR100649"",""3"",""20000"",""4"",""10000"""</f>
        <v>"NAV Direct","CRONUS JetCorp USA","5407","1","Released","2","MR100649","3","20000","4","10000"</v>
      </c>
      <c r="F136" s="3"/>
      <c r="G136" s="3"/>
      <c r="H136" s="6"/>
      <c r="I136" s="6"/>
      <c r="J136" s="14" t="str">
        <f>"RM100027"</f>
        <v>RM100027</v>
      </c>
      <c r="K136" s="22" t="str">
        <f>"1"" Marble"</f>
        <v>1" Marble</v>
      </c>
      <c r="L136" s="23">
        <v>1</v>
      </c>
      <c r="M136" s="21" t="str">
        <f>"LB"</f>
        <v>LB</v>
      </c>
      <c r="N136" s="23">
        <v>0</v>
      </c>
    </row>
    <row r="137" spans="1:14" ht="16.5" x14ac:dyDescent="0.3">
      <c r="A137" t="s">
        <v>59</v>
      </c>
      <c r="B137" s="3" t="str">
        <f t="shared" si="26"/>
        <v>@@Released</v>
      </c>
      <c r="C137" s="3" t="str">
        <f t="shared" si="26"/>
        <v>@@MR100649</v>
      </c>
      <c r="D137" s="3" t="str">
        <f>D136</f>
        <v>@@20000</v>
      </c>
      <c r="E137" s="3" t="str">
        <f>"""NAV Direct"",""CRONUS JetCorp USA"",""5407"",""1"",""Released"",""2"",""MR100649"",""3"",""20000"",""4"",""20000"""</f>
        <v>"NAV Direct","CRONUS JetCorp USA","5407","1","Released","2","MR100649","3","20000","4","20000"</v>
      </c>
      <c r="F137" s="3"/>
      <c r="G137" s="3"/>
      <c r="H137" s="6"/>
      <c r="I137" s="6"/>
      <c r="J137" s="14" t="str">
        <f>"RM100009"</f>
        <v>RM100009</v>
      </c>
      <c r="K137" s="22" t="str">
        <f>"3.75"" Volleyball Player"</f>
        <v>3.75" Volleyball Player</v>
      </c>
      <c r="L137" s="23">
        <v>1</v>
      </c>
      <c r="M137" s="21" t="str">
        <f>"EA"</f>
        <v>EA</v>
      </c>
      <c r="N137" s="23">
        <v>0</v>
      </c>
    </row>
    <row r="138" spans="1:14" ht="16.5" x14ac:dyDescent="0.3">
      <c r="A138" t="s">
        <v>59</v>
      </c>
      <c r="B138" s="3" t="str">
        <f t="shared" si="26"/>
        <v>@@Released</v>
      </c>
      <c r="C138" s="3" t="str">
        <f t="shared" si="26"/>
        <v>@@MR100649</v>
      </c>
      <c r="D138" s="3" t="str">
        <f>D137</f>
        <v>@@20000</v>
      </c>
      <c r="E138" s="3" t="str">
        <f>"""NAV Direct"",""CRONUS JetCorp USA"",""5407"",""1"",""Released"",""2"",""MR100649"",""3"",""20000"",""4"",""30000"""</f>
        <v>"NAV Direct","CRONUS JetCorp USA","5407","1","Released","2","MR100649","3","20000","4","30000"</v>
      </c>
      <c r="F138" s="3"/>
      <c r="G138" s="3"/>
      <c r="H138" s="6"/>
      <c r="I138" s="6"/>
      <c r="J138" s="14" t="str">
        <f>"RM100033"</f>
        <v>RM100033</v>
      </c>
      <c r="K138" s="22" t="str">
        <f>"Standard Cap Nut"</f>
        <v>Standard Cap Nut</v>
      </c>
      <c r="L138" s="23">
        <v>1</v>
      </c>
      <c r="M138" s="21" t="str">
        <f>"EA"</f>
        <v>EA</v>
      </c>
      <c r="N138" s="23">
        <v>0</v>
      </c>
    </row>
    <row r="139" spans="1:14" ht="16.5" x14ac:dyDescent="0.3">
      <c r="A139" t="s">
        <v>59</v>
      </c>
      <c r="B139" s="3" t="str">
        <f t="shared" si="26"/>
        <v>@@Released</v>
      </c>
      <c r="C139" s="3" t="str">
        <f t="shared" si="26"/>
        <v>@@MR100649</v>
      </c>
      <c r="D139" s="3" t="str">
        <f>D138</f>
        <v>@@20000</v>
      </c>
      <c r="E139" s="3" t="str">
        <f>"""NAV Direct"",""CRONUS JetCorp USA"",""5407"",""1"",""Released"",""2"",""MR100649"",""3"",""20000"",""4"",""40000"""</f>
        <v>"NAV Direct","CRONUS JetCorp USA","5407","1","Released","2","MR100649","3","20000","4","40000"</v>
      </c>
      <c r="F139" s="3"/>
      <c r="G139" s="3"/>
      <c r="H139" s="6"/>
      <c r="I139" s="6"/>
      <c r="J139" s="14" t="str">
        <f>"RM100034"</f>
        <v>RM100034</v>
      </c>
      <c r="K139" s="22" t="str">
        <f>"Check Rings"</f>
        <v>Check Rings</v>
      </c>
      <c r="L139" s="23">
        <v>1</v>
      </c>
      <c r="M139" s="21" t="str">
        <f>"EA"</f>
        <v>EA</v>
      </c>
      <c r="N139" s="23">
        <v>0</v>
      </c>
    </row>
    <row r="140" spans="1:14" ht="16.5" x14ac:dyDescent="0.3">
      <c r="A140" t="s">
        <v>59</v>
      </c>
      <c r="B140" s="3" t="str">
        <f t="shared" si="26"/>
        <v>@@Released</v>
      </c>
      <c r="C140" s="3" t="str">
        <f t="shared" si="26"/>
        <v>@@MR100649</v>
      </c>
      <c r="D140" s="3" t="str">
        <f>D139</f>
        <v>@@20000</v>
      </c>
      <c r="E140" s="3" t="str">
        <f>"""NAV Direct"",""CRONUS JetCorp USA"",""5407"",""1"",""Released"",""2"",""MR100649"",""3"",""20000"",""4"",""50000"""</f>
        <v>"NAV Direct","CRONUS JetCorp USA","5407","1","Released","2","MR100649","3","20000","4","50000"</v>
      </c>
      <c r="F140" s="3"/>
      <c r="G140" s="3"/>
      <c r="H140" s="6"/>
      <c r="I140" s="6"/>
      <c r="J140" s="14" t="str">
        <f>"RM100053"</f>
        <v>RM100053</v>
      </c>
      <c r="K140" s="22" t="str">
        <f>"3"" Blank Plate"</f>
        <v>3" Blank Plate</v>
      </c>
      <c r="L140" s="23">
        <v>1</v>
      </c>
      <c r="M140" s="21" t="str">
        <f>"EA"</f>
        <v>EA</v>
      </c>
      <c r="N140" s="23">
        <v>0</v>
      </c>
    </row>
    <row r="141" spans="1:14" ht="16.5" x14ac:dyDescent="0.3">
      <c r="A141" t="s">
        <v>59</v>
      </c>
      <c r="B141" s="3" t="str">
        <f>B136</f>
        <v>@@Released</v>
      </c>
      <c r="C141" s="3" t="str">
        <f>C136</f>
        <v>@@MR100649</v>
      </c>
      <c r="D141" s="3" t="str">
        <f>D136</f>
        <v>@@20000</v>
      </c>
      <c r="H141" s="6"/>
      <c r="I141" s="6"/>
      <c r="J141" s="6"/>
      <c r="K141" s="6"/>
      <c r="L141" s="6"/>
      <c r="M141" s="6"/>
      <c r="N141" s="6"/>
    </row>
    <row r="142" spans="1:14" ht="16.5" x14ac:dyDescent="0.3">
      <c r="A142" t="s">
        <v>59</v>
      </c>
      <c r="B142" s="3" t="str">
        <f t="shared" ref="B142:C148" si="27">B141</f>
        <v>@@Released</v>
      </c>
      <c r="C142" s="3" t="str">
        <f t="shared" si="27"/>
        <v>@@MR100649</v>
      </c>
      <c r="D142" s="3" t="str">
        <f>"@@30000"</f>
        <v>@@30000</v>
      </c>
      <c r="E142" s="3" t="str">
        <f>"""NAV Direct"",""CRONUS JetCorp USA"",""5406"",""1"",""Released"",""2"",""MR100649"",""3"",""30000"""</f>
        <v>"NAV Direct","CRONUS JetCorp USA","5406","1","Released","2","MR100649","3","30000"</v>
      </c>
      <c r="F142" s="3" t="str">
        <f>"∞||""Prod. Order Component"",""Prod. Order Line No."",""=Line No."",""Status"",""=Status"",""Prod. Order No."",""=Prod. Order No."""</f>
        <v>∞||"Prod. Order Component","Prod. Order Line No.","=Line No.","Status","=Status","Prod. Order No.","=Prod. Order No."</v>
      </c>
      <c r="G142" s="3"/>
      <c r="H142" s="6"/>
      <c r="I142" s="24" t="str">
        <f>"S200020"</f>
        <v>S200020</v>
      </c>
      <c r="J142" s="24" t="str">
        <f>"10.75"" Tourch Riser Soccer Trophy"</f>
        <v>10.75" Tourch Riser Soccer Trophy</v>
      </c>
      <c r="K142" s="25">
        <v>1</v>
      </c>
      <c r="L142" s="26" t="str">
        <f>"EA"</f>
        <v>EA</v>
      </c>
      <c r="M142" s="25">
        <v>0</v>
      </c>
      <c r="N142" s="27"/>
    </row>
    <row r="143" spans="1:14" ht="16.5" x14ac:dyDescent="0.3">
      <c r="A143" t="s">
        <v>59</v>
      </c>
      <c r="B143" s="3" t="str">
        <f t="shared" si="27"/>
        <v>@@Released</v>
      </c>
      <c r="C143" s="3" t="str">
        <f t="shared" si="27"/>
        <v>@@MR100649</v>
      </c>
      <c r="D143" s="3" t="str">
        <f t="shared" ref="D143:D148" si="28">D142</f>
        <v>@@30000</v>
      </c>
      <c r="E143" s="3" t="str">
        <f>"""NAV Direct"",""CRONUS JetCorp USA"",""5407"",""1"",""Released"",""2"",""MR100649"",""3"",""30000"",""4"",""10000"""</f>
        <v>"NAV Direct","CRONUS JetCorp USA","5407","1","Released","2","MR100649","3","30000","4","10000"</v>
      </c>
      <c r="F143" s="3"/>
      <c r="G143" s="3"/>
      <c r="H143" s="6"/>
      <c r="I143" s="6"/>
      <c r="J143" s="14" t="str">
        <f>"RM100027"</f>
        <v>RM100027</v>
      </c>
      <c r="K143" s="22" t="str">
        <f>"1"" Marble"</f>
        <v>1" Marble</v>
      </c>
      <c r="L143" s="23">
        <v>1</v>
      </c>
      <c r="M143" s="21" t="str">
        <f>"LB"</f>
        <v>LB</v>
      </c>
      <c r="N143" s="23">
        <v>0</v>
      </c>
    </row>
    <row r="144" spans="1:14" ht="16.5" x14ac:dyDescent="0.3">
      <c r="A144" t="s">
        <v>59</v>
      </c>
      <c r="B144" s="3" t="str">
        <f t="shared" si="27"/>
        <v>@@Released</v>
      </c>
      <c r="C144" s="3" t="str">
        <f t="shared" si="27"/>
        <v>@@MR100649</v>
      </c>
      <c r="D144" s="3" t="str">
        <f t="shared" si="28"/>
        <v>@@30000</v>
      </c>
      <c r="E144" s="3" t="str">
        <f>"""NAV Direct"",""CRONUS JetCorp USA"",""5407"",""1"",""Released"",""2"",""MR100649"",""3"",""30000"",""4"",""20000"""</f>
        <v>"NAV Direct","CRONUS JetCorp USA","5407","1","Released","2","MR100649","3","30000","4","20000"</v>
      </c>
      <c r="F144" s="3"/>
      <c r="G144" s="3"/>
      <c r="H144" s="6"/>
      <c r="I144" s="6"/>
      <c r="J144" s="14" t="str">
        <f>"RM100006"</f>
        <v>RM100006</v>
      </c>
      <c r="K144" s="22" t="str">
        <f>"3.75"" Soccer Player"</f>
        <v>3.75" Soccer Player</v>
      </c>
      <c r="L144" s="23">
        <v>1</v>
      </c>
      <c r="M144" s="21" t="str">
        <f>"EA"</f>
        <v>EA</v>
      </c>
      <c r="N144" s="23">
        <v>0</v>
      </c>
    </row>
    <row r="145" spans="1:14" ht="16.5" x14ac:dyDescent="0.3">
      <c r="A145" t="s">
        <v>59</v>
      </c>
      <c r="B145" s="3" t="str">
        <f t="shared" si="27"/>
        <v>@@Released</v>
      </c>
      <c r="C145" s="3" t="str">
        <f t="shared" si="27"/>
        <v>@@MR100649</v>
      </c>
      <c r="D145" s="3" t="str">
        <f t="shared" si="28"/>
        <v>@@30000</v>
      </c>
      <c r="E145" s="3" t="str">
        <f>"""NAV Direct"",""CRONUS JetCorp USA"",""5407"",""1"",""Released"",""2"",""MR100649"",""3"",""30000"",""4"",""30000"""</f>
        <v>"NAV Direct","CRONUS JetCorp USA","5407","1","Released","2","MR100649","3","30000","4","30000"</v>
      </c>
      <c r="F145" s="3"/>
      <c r="G145" s="3"/>
      <c r="H145" s="6"/>
      <c r="I145" s="6"/>
      <c r="J145" s="14" t="str">
        <f>"RM100023"</f>
        <v>RM100023</v>
      </c>
      <c r="K145" s="22" t="str">
        <f>"7"" Torch Trophy Riser"</f>
        <v>7" Torch Trophy Riser</v>
      </c>
      <c r="L145" s="23">
        <v>1</v>
      </c>
      <c r="M145" s="21" t="str">
        <f>"EA"</f>
        <v>EA</v>
      </c>
      <c r="N145" s="23">
        <v>0</v>
      </c>
    </row>
    <row r="146" spans="1:14" ht="16.5" x14ac:dyDescent="0.3">
      <c r="A146" t="s">
        <v>59</v>
      </c>
      <c r="B146" s="3" t="str">
        <f t="shared" si="27"/>
        <v>@@Released</v>
      </c>
      <c r="C146" s="3" t="str">
        <f t="shared" si="27"/>
        <v>@@MR100649</v>
      </c>
      <c r="D146" s="3" t="str">
        <f t="shared" si="28"/>
        <v>@@30000</v>
      </c>
      <c r="E146" s="3" t="str">
        <f>"""NAV Direct"",""CRONUS JetCorp USA"",""5407"",""1"",""Released"",""2"",""MR100649"",""3"",""30000"",""4"",""40000"""</f>
        <v>"NAV Direct","CRONUS JetCorp USA","5407","1","Released","2","MR100649","3","30000","4","40000"</v>
      </c>
      <c r="F146" s="3"/>
      <c r="G146" s="3"/>
      <c r="H146" s="6"/>
      <c r="I146" s="6"/>
      <c r="J146" s="14" t="str">
        <f>"RM100033"</f>
        <v>RM100033</v>
      </c>
      <c r="K146" s="22" t="str">
        <f>"Standard Cap Nut"</f>
        <v>Standard Cap Nut</v>
      </c>
      <c r="L146" s="23">
        <v>1</v>
      </c>
      <c r="M146" s="21" t="str">
        <f>"EA"</f>
        <v>EA</v>
      </c>
      <c r="N146" s="23">
        <v>0</v>
      </c>
    </row>
    <row r="147" spans="1:14" ht="16.5" x14ac:dyDescent="0.3">
      <c r="A147" t="s">
        <v>59</v>
      </c>
      <c r="B147" s="3" t="str">
        <f t="shared" si="27"/>
        <v>@@Released</v>
      </c>
      <c r="C147" s="3" t="str">
        <f t="shared" si="27"/>
        <v>@@MR100649</v>
      </c>
      <c r="D147" s="3" t="str">
        <f t="shared" si="28"/>
        <v>@@30000</v>
      </c>
      <c r="E147" s="3" t="str">
        <f>"""NAV Direct"",""CRONUS JetCorp USA"",""5407"",""1"",""Released"",""2"",""MR100649"",""3"",""30000"",""4"",""50000"""</f>
        <v>"NAV Direct","CRONUS JetCorp USA","5407","1","Released","2","MR100649","3","30000","4","50000"</v>
      </c>
      <c r="F147" s="3"/>
      <c r="G147" s="3"/>
      <c r="H147" s="6"/>
      <c r="I147" s="6"/>
      <c r="J147" s="14" t="str">
        <f>"RM100034"</f>
        <v>RM100034</v>
      </c>
      <c r="K147" s="22" t="str">
        <f>"Check Rings"</f>
        <v>Check Rings</v>
      </c>
      <c r="L147" s="23">
        <v>1</v>
      </c>
      <c r="M147" s="21" t="str">
        <f>"EA"</f>
        <v>EA</v>
      </c>
      <c r="N147" s="23">
        <v>0</v>
      </c>
    </row>
    <row r="148" spans="1:14" ht="16.5" x14ac:dyDescent="0.3">
      <c r="A148" t="s">
        <v>59</v>
      </c>
      <c r="B148" s="3" t="str">
        <f t="shared" si="27"/>
        <v>@@Released</v>
      </c>
      <c r="C148" s="3" t="str">
        <f t="shared" si="27"/>
        <v>@@MR100649</v>
      </c>
      <c r="D148" s="3" t="str">
        <f t="shared" si="28"/>
        <v>@@30000</v>
      </c>
      <c r="E148" s="3" t="str">
        <f>"""NAV Direct"",""CRONUS JetCorp USA"",""5407"",""1"",""Released"",""2"",""MR100649"",""3"",""30000"",""4"",""60000"""</f>
        <v>"NAV Direct","CRONUS JetCorp USA","5407","1","Released","2","MR100649","3","30000","4","60000"</v>
      </c>
      <c r="F148" s="3"/>
      <c r="G148" s="3"/>
      <c r="H148" s="6"/>
      <c r="I148" s="6"/>
      <c r="J148" s="14" t="str">
        <f>"RM100036"</f>
        <v>RM100036</v>
      </c>
      <c r="K148" s="22" t="str">
        <f>"1.5"" Emblem"</f>
        <v>1.5" Emblem</v>
      </c>
      <c r="L148" s="23">
        <v>1</v>
      </c>
      <c r="M148" s="21" t="str">
        <f>"EA"</f>
        <v>EA</v>
      </c>
      <c r="N148" s="23">
        <v>0</v>
      </c>
    </row>
    <row r="149" spans="1:14" ht="16.5" x14ac:dyDescent="0.3">
      <c r="A149" t="s">
        <v>59</v>
      </c>
      <c r="B149" s="3" t="str">
        <f>B143</f>
        <v>@@Released</v>
      </c>
      <c r="C149" s="3" t="str">
        <f>C143</f>
        <v>@@MR100649</v>
      </c>
      <c r="D149" s="3" t="str">
        <f>D143</f>
        <v>@@30000</v>
      </c>
      <c r="H149" s="6"/>
      <c r="I149" s="6"/>
      <c r="J149" s="6"/>
      <c r="K149" s="6"/>
      <c r="L149" s="6"/>
      <c r="M149" s="6"/>
      <c r="N149" s="6"/>
    </row>
    <row r="150" spans="1:14" ht="16.5" x14ac:dyDescent="0.3">
      <c r="A150" t="s">
        <v>59</v>
      </c>
      <c r="B150" s="3" t="str">
        <f t="shared" ref="B150:C153" si="29">B149</f>
        <v>@@Released</v>
      </c>
      <c r="C150" s="3" t="str">
        <f t="shared" si="29"/>
        <v>@@MR100649</v>
      </c>
      <c r="D150" s="3" t="str">
        <f>"@@40000"</f>
        <v>@@40000</v>
      </c>
      <c r="E150" s="3" t="str">
        <f>"""NAV Direct"",""CRONUS JetCorp USA"",""5406"",""1"",""Released"",""2"",""MR100649"",""3"",""40000"""</f>
        <v>"NAV Direct","CRONUS JetCorp USA","5406","1","Released","2","MR100649","3","40000"</v>
      </c>
      <c r="F150" s="3" t="str">
        <f>"∞||""Prod. Order Component"",""Prod. Order Line No."",""=Line No."",""Status"",""=Status"",""Prod. Order No."",""=Prod. Order No."""</f>
        <v>∞||"Prod. Order Component","Prod. Order Line No.","=Line No.","Status","=Status","Prod. Order No.","=Prod. Order No."</v>
      </c>
      <c r="G150" s="3"/>
      <c r="H150" s="6"/>
      <c r="I150" s="24" t="str">
        <f>"S200025"</f>
        <v>S200025</v>
      </c>
      <c r="J150" s="24" t="str">
        <f>"10.75"" Column Lamp of Knowledge Trophy"</f>
        <v>10.75" Column Lamp of Knowledge Trophy</v>
      </c>
      <c r="K150" s="25">
        <v>1</v>
      </c>
      <c r="L150" s="26" t="str">
        <f>"EA"</f>
        <v>EA</v>
      </c>
      <c r="M150" s="25">
        <v>0</v>
      </c>
      <c r="N150" s="27"/>
    </row>
    <row r="151" spans="1:14" ht="16.5" x14ac:dyDescent="0.3">
      <c r="A151" t="s">
        <v>59</v>
      </c>
      <c r="B151" s="3" t="str">
        <f t="shared" si="29"/>
        <v>@@Released</v>
      </c>
      <c r="C151" s="3" t="str">
        <f t="shared" si="29"/>
        <v>@@MR100649</v>
      </c>
      <c r="D151" s="3" t="str">
        <f>D150</f>
        <v>@@40000</v>
      </c>
      <c r="E151" s="3" t="str">
        <f>"""NAV Direct"",""CRONUS JetCorp USA"",""5407"",""1"",""Released"",""2"",""MR100649"",""3"",""40000"",""4"",""10000"""</f>
        <v>"NAV Direct","CRONUS JetCorp USA","5407","1","Released","2","MR100649","3","40000","4","10000"</v>
      </c>
      <c r="F151" s="3"/>
      <c r="G151" s="3"/>
      <c r="H151" s="6"/>
      <c r="I151" s="6"/>
      <c r="J151" s="14" t="str">
        <f>"PA100001"</f>
        <v>PA100001</v>
      </c>
      <c r="K151" s="22" t="str">
        <f>"1"" Marble Base 2.5""x6""x6"", 1 Col. Kit"</f>
        <v>1" Marble Base 2.5"x6"x6", 1 Col. Kit</v>
      </c>
      <c r="L151" s="23">
        <v>1</v>
      </c>
      <c r="M151" s="21" t="str">
        <f>"EA"</f>
        <v>EA</v>
      </c>
      <c r="N151" s="23">
        <v>0</v>
      </c>
    </row>
    <row r="152" spans="1:14" ht="16.5" x14ac:dyDescent="0.3">
      <c r="A152" t="s">
        <v>59</v>
      </c>
      <c r="B152" s="3" t="str">
        <f t="shared" si="29"/>
        <v>@@Released</v>
      </c>
      <c r="C152" s="3" t="str">
        <f t="shared" si="29"/>
        <v>@@MR100649</v>
      </c>
      <c r="D152" s="3" t="str">
        <f>D151</f>
        <v>@@40000</v>
      </c>
      <c r="E152" s="3" t="str">
        <f>"""NAV Direct"",""CRONUS JetCorp USA"",""5407"",""1"",""Released"",""2"",""MR100649"",""3"",""40000"",""4"",""20000"""</f>
        <v>"NAV Direct","CRONUS JetCorp USA","5407","1","Released","2","MR100649","3","40000","4","20000"</v>
      </c>
      <c r="F152" s="3"/>
      <c r="G152" s="3"/>
      <c r="H152" s="6"/>
      <c r="I152" s="6"/>
      <c r="J152" s="14" t="str">
        <f>"RM100054"</f>
        <v>RM100054</v>
      </c>
      <c r="K152" s="22" t="str">
        <f>"Column Cover"</f>
        <v>Column Cover</v>
      </c>
      <c r="L152" s="23">
        <v>1</v>
      </c>
      <c r="M152" s="21" t="str">
        <f>"EA"</f>
        <v>EA</v>
      </c>
      <c r="N152" s="23">
        <v>0</v>
      </c>
    </row>
    <row r="153" spans="1:14" ht="16.5" x14ac:dyDescent="0.3">
      <c r="A153" t="s">
        <v>59</v>
      </c>
      <c r="B153" s="3" t="str">
        <f t="shared" si="29"/>
        <v>@@Released</v>
      </c>
      <c r="C153" s="3" t="str">
        <f t="shared" si="29"/>
        <v>@@MR100649</v>
      </c>
      <c r="D153" s="3" t="str">
        <f>D152</f>
        <v>@@40000</v>
      </c>
      <c r="E153" s="3" t="str">
        <f>"""NAV Direct"",""CRONUS JetCorp USA"",""5407"",""1"",""Released"",""2"",""MR100649"",""3"",""40000"",""4"",""30000"""</f>
        <v>"NAV Direct","CRONUS JetCorp USA","5407","1","Released","2","MR100649","3","40000","4","30000"</v>
      </c>
      <c r="F153" s="3"/>
      <c r="G153" s="3"/>
      <c r="H153" s="6"/>
      <c r="I153" s="6"/>
      <c r="J153" s="14" t="str">
        <f>"RM100036"</f>
        <v>RM100036</v>
      </c>
      <c r="K153" s="22" t="str">
        <f>"1.5"" Emblem"</f>
        <v>1.5" Emblem</v>
      </c>
      <c r="L153" s="23">
        <v>1</v>
      </c>
      <c r="M153" s="21" t="str">
        <f>"EA"</f>
        <v>EA</v>
      </c>
      <c r="N153" s="23">
        <v>0</v>
      </c>
    </row>
    <row r="154" spans="1:14" ht="16.5" x14ac:dyDescent="0.3">
      <c r="A154" t="s">
        <v>59</v>
      </c>
      <c r="B154" s="3" t="str">
        <f>B151</f>
        <v>@@Released</v>
      </c>
      <c r="C154" s="3" t="str">
        <f>C151</f>
        <v>@@MR100649</v>
      </c>
      <c r="D154" s="3" t="str">
        <f>D151</f>
        <v>@@40000</v>
      </c>
      <c r="H154" s="6"/>
      <c r="I154" s="6"/>
      <c r="J154" s="6"/>
      <c r="K154" s="6"/>
      <c r="L154" s="6"/>
      <c r="M154" s="6"/>
      <c r="N154" s="6"/>
    </row>
    <row r="155" spans="1:14" ht="16.5" x14ac:dyDescent="0.3">
      <c r="A155" t="s">
        <v>59</v>
      </c>
      <c r="B155" s="3" t="str">
        <f>"@@Released"</f>
        <v>@@Released</v>
      </c>
      <c r="C155" s="3" t="str">
        <f>"@@MR100645"</f>
        <v>@@MR100645</v>
      </c>
      <c r="E155" s="3" t="str">
        <f>"""NAV Direct"",""CRONUS JetCorp USA"",""5405"",""1"",""Released"",""2"",""MR100645"""</f>
        <v>"NAV Direct","CRONUS JetCorp USA","5405","1","Released","2","MR100645"</v>
      </c>
      <c r="F155" s="3" t="str">
        <f>"∞||""Prod. Order Component"",""Status"",""=Status"",""Prod. Order No."",""=No."""</f>
        <v>∞||"Prod. Order Component","Status","=Status","Prod. Order No.","=No."</v>
      </c>
      <c r="G155" s="3"/>
      <c r="H155" s="28" t="str">
        <f>"MR100645"</f>
        <v>MR100645</v>
      </c>
      <c r="I155" s="29">
        <v>42016</v>
      </c>
      <c r="J155" s="6"/>
      <c r="K155" s="20"/>
      <c r="L155" s="20"/>
      <c r="M155" s="20"/>
      <c r="N155" s="20"/>
    </row>
    <row r="156" spans="1:14" ht="16.5" x14ac:dyDescent="0.3">
      <c r="A156" t="s">
        <v>59</v>
      </c>
      <c r="B156" s="3" t="str">
        <f t="shared" ref="B156:C162" si="30">B155</f>
        <v>@@Released</v>
      </c>
      <c r="C156" s="3" t="str">
        <f t="shared" si="30"/>
        <v>@@MR100645</v>
      </c>
      <c r="D156" s="3" t="str">
        <f>"@@10000"</f>
        <v>@@10000</v>
      </c>
      <c r="E156" s="3" t="str">
        <f>"""NAV Direct"",""CRONUS JetCorp USA"",""5406"",""1"",""Released"",""2"",""MR100645"",""3"",""10000"""</f>
        <v>"NAV Direct","CRONUS JetCorp USA","5406","1","Released","2","MR100645","3","10000"</v>
      </c>
      <c r="F156" s="3" t="str">
        <f>"∞||""Prod. Order Component"",""Prod. Order Line No."",""=Line No."",""Status"",""=Status"",""Prod. Order No."",""=Prod. Order No."""</f>
        <v>∞||"Prod. Order Component","Prod. Order Line No.","=Line No.","Status","=Status","Prod. Order No.","=Prod. Order No."</v>
      </c>
      <c r="G156" s="3"/>
      <c r="H156" s="6"/>
      <c r="I156" s="24" t="str">
        <f>"S200015"</f>
        <v>S200015</v>
      </c>
      <c r="J156" s="24" t="str">
        <f>"10.75"" Star Riser Basketball Trophy"</f>
        <v>10.75" Star Riser Basketball Trophy</v>
      </c>
      <c r="K156" s="25">
        <v>144</v>
      </c>
      <c r="L156" s="26" t="str">
        <f>"EA"</f>
        <v>EA</v>
      </c>
      <c r="M156" s="25">
        <v>0</v>
      </c>
      <c r="N156" s="27"/>
    </row>
    <row r="157" spans="1:14" ht="16.5" x14ac:dyDescent="0.3">
      <c r="A157" t="s">
        <v>59</v>
      </c>
      <c r="B157" s="3" t="str">
        <f t="shared" si="30"/>
        <v>@@Released</v>
      </c>
      <c r="C157" s="3" t="str">
        <f t="shared" si="30"/>
        <v>@@MR100645</v>
      </c>
      <c r="D157" s="3" t="str">
        <f t="shared" ref="D157:D162" si="31">D156</f>
        <v>@@10000</v>
      </c>
      <c r="E157" s="3" t="str">
        <f>"""NAV Direct"",""CRONUS JetCorp USA"",""5407"",""1"",""Released"",""2"",""MR100645"",""3"",""10000"",""4"",""10000"""</f>
        <v>"NAV Direct","CRONUS JetCorp USA","5407","1","Released","2","MR100645","3","10000","4","10000"</v>
      </c>
      <c r="F157" s="3"/>
      <c r="G157" s="3"/>
      <c r="H157" s="6"/>
      <c r="I157" s="6"/>
      <c r="J157" s="14" t="str">
        <f>"RM100027"</f>
        <v>RM100027</v>
      </c>
      <c r="K157" s="22" t="str">
        <f>"1"" Marble"</f>
        <v>1" Marble</v>
      </c>
      <c r="L157" s="23">
        <v>1</v>
      </c>
      <c r="M157" s="21" t="str">
        <f>"LB"</f>
        <v>LB</v>
      </c>
      <c r="N157" s="23">
        <v>0</v>
      </c>
    </row>
    <row r="158" spans="1:14" ht="16.5" x14ac:dyDescent="0.3">
      <c r="A158" t="s">
        <v>59</v>
      </c>
      <c r="B158" s="3" t="str">
        <f t="shared" si="30"/>
        <v>@@Released</v>
      </c>
      <c r="C158" s="3" t="str">
        <f t="shared" si="30"/>
        <v>@@MR100645</v>
      </c>
      <c r="D158" s="3" t="str">
        <f t="shared" si="31"/>
        <v>@@10000</v>
      </c>
      <c r="E158" s="3" t="str">
        <f>"""NAV Direct"",""CRONUS JetCorp USA"",""5407"",""1"",""Released"",""2"",""MR100645"",""3"",""10000"",""4"",""20000"""</f>
        <v>"NAV Direct","CRONUS JetCorp USA","5407","1","Released","2","MR100645","3","10000","4","20000"</v>
      </c>
      <c r="F158" s="3"/>
      <c r="G158" s="3"/>
      <c r="H158" s="6"/>
      <c r="I158" s="6"/>
      <c r="J158" s="14" t="str">
        <f>"RM100008"</f>
        <v>RM100008</v>
      </c>
      <c r="K158" s="22" t="str">
        <f>"3.75"" Basketball Player"</f>
        <v>3.75" Basketball Player</v>
      </c>
      <c r="L158" s="23">
        <v>1</v>
      </c>
      <c r="M158" s="21" t="str">
        <f>"EA"</f>
        <v>EA</v>
      </c>
      <c r="N158" s="23">
        <v>0</v>
      </c>
    </row>
    <row r="159" spans="1:14" ht="16.5" x14ac:dyDescent="0.3">
      <c r="A159" t="s">
        <v>59</v>
      </c>
      <c r="B159" s="3" t="str">
        <f t="shared" si="30"/>
        <v>@@Released</v>
      </c>
      <c r="C159" s="3" t="str">
        <f t="shared" si="30"/>
        <v>@@MR100645</v>
      </c>
      <c r="D159" s="3" t="str">
        <f t="shared" si="31"/>
        <v>@@10000</v>
      </c>
      <c r="E159" s="3" t="str">
        <f>"""NAV Direct"",""CRONUS JetCorp USA"",""5407"",""1"",""Released"",""2"",""MR100645"",""3"",""10000"",""4"",""30000"""</f>
        <v>"NAV Direct","CRONUS JetCorp USA","5407","1","Released","2","MR100645","3","10000","4","30000"</v>
      </c>
      <c r="F159" s="3"/>
      <c r="G159" s="3"/>
      <c r="H159" s="6"/>
      <c r="I159" s="6"/>
      <c r="J159" s="14" t="str">
        <f>"RM100016"</f>
        <v>RM100016</v>
      </c>
      <c r="K159" s="22" t="str">
        <f>"6"" Star Column Trophy Riser"</f>
        <v>6" Star Column Trophy Riser</v>
      </c>
      <c r="L159" s="23">
        <v>1</v>
      </c>
      <c r="M159" s="21" t="str">
        <f>"EA"</f>
        <v>EA</v>
      </c>
      <c r="N159" s="23">
        <v>0</v>
      </c>
    </row>
    <row r="160" spans="1:14" ht="16.5" x14ac:dyDescent="0.3">
      <c r="A160" t="s">
        <v>59</v>
      </c>
      <c r="B160" s="3" t="str">
        <f t="shared" si="30"/>
        <v>@@Released</v>
      </c>
      <c r="C160" s="3" t="str">
        <f t="shared" si="30"/>
        <v>@@MR100645</v>
      </c>
      <c r="D160" s="3" t="str">
        <f t="shared" si="31"/>
        <v>@@10000</v>
      </c>
      <c r="E160" s="3" t="str">
        <f>"""NAV Direct"",""CRONUS JetCorp USA"",""5407"",""1"",""Released"",""2"",""MR100645"",""3"",""10000"",""4"",""40000"""</f>
        <v>"NAV Direct","CRONUS JetCorp USA","5407","1","Released","2","MR100645","3","10000","4","40000"</v>
      </c>
      <c r="F160" s="3"/>
      <c r="G160" s="3"/>
      <c r="H160" s="6"/>
      <c r="I160" s="6"/>
      <c r="J160" s="14" t="str">
        <f>"RM100033"</f>
        <v>RM100033</v>
      </c>
      <c r="K160" s="22" t="str">
        <f>"Standard Cap Nut"</f>
        <v>Standard Cap Nut</v>
      </c>
      <c r="L160" s="23">
        <v>1</v>
      </c>
      <c r="M160" s="21" t="str">
        <f>"EA"</f>
        <v>EA</v>
      </c>
      <c r="N160" s="23">
        <v>0</v>
      </c>
    </row>
    <row r="161" spans="1:14" ht="16.5" x14ac:dyDescent="0.3">
      <c r="A161" t="s">
        <v>59</v>
      </c>
      <c r="B161" s="3" t="str">
        <f t="shared" si="30"/>
        <v>@@Released</v>
      </c>
      <c r="C161" s="3" t="str">
        <f t="shared" si="30"/>
        <v>@@MR100645</v>
      </c>
      <c r="D161" s="3" t="str">
        <f t="shared" si="31"/>
        <v>@@10000</v>
      </c>
      <c r="E161" s="3" t="str">
        <f>"""NAV Direct"",""CRONUS JetCorp USA"",""5407"",""1"",""Released"",""2"",""MR100645"",""3"",""10000"",""4"",""50000"""</f>
        <v>"NAV Direct","CRONUS JetCorp USA","5407","1","Released","2","MR100645","3","10000","4","50000"</v>
      </c>
      <c r="F161" s="3"/>
      <c r="G161" s="3"/>
      <c r="H161" s="6"/>
      <c r="I161" s="6"/>
      <c r="J161" s="14" t="str">
        <f>"RM100034"</f>
        <v>RM100034</v>
      </c>
      <c r="K161" s="22" t="str">
        <f>"Check Rings"</f>
        <v>Check Rings</v>
      </c>
      <c r="L161" s="23">
        <v>1</v>
      </c>
      <c r="M161" s="21" t="str">
        <f>"EA"</f>
        <v>EA</v>
      </c>
      <c r="N161" s="23">
        <v>0</v>
      </c>
    </row>
    <row r="162" spans="1:14" ht="16.5" x14ac:dyDescent="0.3">
      <c r="A162" t="s">
        <v>59</v>
      </c>
      <c r="B162" s="3" t="str">
        <f t="shared" si="30"/>
        <v>@@Released</v>
      </c>
      <c r="C162" s="3" t="str">
        <f t="shared" si="30"/>
        <v>@@MR100645</v>
      </c>
      <c r="D162" s="3" t="str">
        <f t="shared" si="31"/>
        <v>@@10000</v>
      </c>
      <c r="E162" s="3" t="str">
        <f>"""NAV Direct"",""CRONUS JetCorp USA"",""5407"",""1"",""Released"",""2"",""MR100645"",""3"",""10000"",""4"",""60000"""</f>
        <v>"NAV Direct","CRONUS JetCorp USA","5407","1","Released","2","MR100645","3","10000","4","60000"</v>
      </c>
      <c r="F162" s="3"/>
      <c r="G162" s="3"/>
      <c r="H162" s="6"/>
      <c r="I162" s="6"/>
      <c r="J162" s="14" t="str">
        <f>"RM100036"</f>
        <v>RM100036</v>
      </c>
      <c r="K162" s="22" t="str">
        <f>"1.5"" Emblem"</f>
        <v>1.5" Emblem</v>
      </c>
      <c r="L162" s="23">
        <v>1</v>
      </c>
      <c r="M162" s="21" t="str">
        <f>"EA"</f>
        <v>EA</v>
      </c>
      <c r="N162" s="23">
        <v>0</v>
      </c>
    </row>
    <row r="163" spans="1:14" ht="16.5" x14ac:dyDescent="0.3">
      <c r="A163" t="s">
        <v>59</v>
      </c>
      <c r="B163" s="3" t="str">
        <f>B157</f>
        <v>@@Released</v>
      </c>
      <c r="C163" s="3" t="str">
        <f>C157</f>
        <v>@@MR100645</v>
      </c>
      <c r="D163" s="3" t="str">
        <f>D157</f>
        <v>@@10000</v>
      </c>
      <c r="H163" s="6"/>
      <c r="I163" s="6"/>
      <c r="J163" s="6"/>
      <c r="K163" s="6"/>
      <c r="L163" s="6"/>
      <c r="M163" s="6"/>
      <c r="N163" s="6"/>
    </row>
    <row r="164" spans="1:14" ht="16.5" x14ac:dyDescent="0.3">
      <c r="A164" t="s">
        <v>59</v>
      </c>
      <c r="B164" s="3" t="str">
        <f t="shared" ref="B164:C170" si="32">B163</f>
        <v>@@Released</v>
      </c>
      <c r="C164" s="3" t="str">
        <f t="shared" si="32"/>
        <v>@@MR100645</v>
      </c>
      <c r="D164" s="3" t="str">
        <f>"@@20000"</f>
        <v>@@20000</v>
      </c>
      <c r="E164" s="3" t="str">
        <f>"""NAV Direct"",""CRONUS JetCorp USA"",""5406"",""1"",""Released"",""2"",""MR100645"",""3"",""20000"""</f>
        <v>"NAV Direct","CRONUS JetCorp USA","5406","1","Released","2","MR100645","3","20000"</v>
      </c>
      <c r="F164" s="3" t="str">
        <f>"∞||""Prod. Order Component"",""Prod. Order Line No."",""=Line No."",""Status"",""=Status"",""Prod. Order No."",""=Prod. Order No."""</f>
        <v>∞||"Prod. Order Component","Prod. Order Line No.","=Line No.","Status","=Status","Prod. Order No.","=Prod. Order No."</v>
      </c>
      <c r="G164" s="3"/>
      <c r="H164" s="6"/>
      <c r="I164" s="24" t="str">
        <f>"S200011"</f>
        <v>S200011</v>
      </c>
      <c r="J164" s="24" t="str">
        <f>"10.75"" Star Riser Lamp of Knowledge Trophy"</f>
        <v>10.75" Star Riser Lamp of Knowledge Trophy</v>
      </c>
      <c r="K164" s="25">
        <v>144</v>
      </c>
      <c r="L164" s="26" t="str">
        <f>"EA"</f>
        <v>EA</v>
      </c>
      <c r="M164" s="25">
        <v>0</v>
      </c>
      <c r="N164" s="27"/>
    </row>
    <row r="165" spans="1:14" ht="16.5" x14ac:dyDescent="0.3">
      <c r="A165" t="s">
        <v>59</v>
      </c>
      <c r="B165" s="3" t="str">
        <f t="shared" si="32"/>
        <v>@@Released</v>
      </c>
      <c r="C165" s="3" t="str">
        <f t="shared" si="32"/>
        <v>@@MR100645</v>
      </c>
      <c r="D165" s="3" t="str">
        <f t="shared" ref="D165:D170" si="33">D164</f>
        <v>@@20000</v>
      </c>
      <c r="E165" s="3" t="str">
        <f>"""NAV Direct"",""CRONUS JetCorp USA"",""5407"",""1"",""Released"",""2"",""MR100645"",""3"",""20000"",""4"",""10000"""</f>
        <v>"NAV Direct","CRONUS JetCorp USA","5407","1","Released","2","MR100645","3","20000","4","10000"</v>
      </c>
      <c r="F165" s="3"/>
      <c r="G165" s="3"/>
      <c r="H165" s="6"/>
      <c r="I165" s="6"/>
      <c r="J165" s="14" t="str">
        <f>"RM100027"</f>
        <v>RM100027</v>
      </c>
      <c r="K165" s="22" t="str">
        <f>"1"" Marble"</f>
        <v>1" Marble</v>
      </c>
      <c r="L165" s="23">
        <v>1</v>
      </c>
      <c r="M165" s="21" t="str">
        <f>"LB"</f>
        <v>LB</v>
      </c>
      <c r="N165" s="23">
        <v>0</v>
      </c>
    </row>
    <row r="166" spans="1:14" ht="16.5" x14ac:dyDescent="0.3">
      <c r="A166" t="s">
        <v>59</v>
      </c>
      <c r="B166" s="3" t="str">
        <f t="shared" si="32"/>
        <v>@@Released</v>
      </c>
      <c r="C166" s="3" t="str">
        <f t="shared" si="32"/>
        <v>@@MR100645</v>
      </c>
      <c r="D166" s="3" t="str">
        <f t="shared" si="33"/>
        <v>@@20000</v>
      </c>
      <c r="E166" s="3" t="str">
        <f>"""NAV Direct"",""CRONUS JetCorp USA"",""5407"",""1"",""Released"",""2"",""MR100645"",""3"",""20000"",""4"",""20000"""</f>
        <v>"NAV Direct","CRONUS JetCorp USA","5407","1","Released","2","MR100645","3","20000","4","20000"</v>
      </c>
      <c r="F166" s="3"/>
      <c r="G166" s="3"/>
      <c r="H166" s="6"/>
      <c r="I166" s="6"/>
      <c r="J166" s="14" t="str">
        <f>"RM100001"</f>
        <v>RM100001</v>
      </c>
      <c r="K166" s="22" t="str">
        <f>"3.75"" Lamp of Knowledge Upper"</f>
        <v>3.75" Lamp of Knowledge Upper</v>
      </c>
      <c r="L166" s="23">
        <v>1</v>
      </c>
      <c r="M166" s="21" t="str">
        <f>"EA"</f>
        <v>EA</v>
      </c>
      <c r="N166" s="23">
        <v>0</v>
      </c>
    </row>
    <row r="167" spans="1:14" ht="16.5" x14ac:dyDescent="0.3">
      <c r="A167" t="s">
        <v>59</v>
      </c>
      <c r="B167" s="3" t="str">
        <f t="shared" si="32"/>
        <v>@@Released</v>
      </c>
      <c r="C167" s="3" t="str">
        <f t="shared" si="32"/>
        <v>@@MR100645</v>
      </c>
      <c r="D167" s="3" t="str">
        <f t="shared" si="33"/>
        <v>@@20000</v>
      </c>
      <c r="E167" s="3" t="str">
        <f>"""NAV Direct"",""CRONUS JetCorp USA"",""5407"",""1"",""Released"",""2"",""MR100645"",""3"",""20000"",""4"",""30000"""</f>
        <v>"NAV Direct","CRONUS JetCorp USA","5407","1","Released","2","MR100645","3","20000","4","30000"</v>
      </c>
      <c r="F167" s="3"/>
      <c r="G167" s="3"/>
      <c r="H167" s="6"/>
      <c r="I167" s="6"/>
      <c r="J167" s="14" t="str">
        <f>"RM100016"</f>
        <v>RM100016</v>
      </c>
      <c r="K167" s="22" t="str">
        <f>"6"" Star Column Trophy Riser"</f>
        <v>6" Star Column Trophy Riser</v>
      </c>
      <c r="L167" s="23">
        <v>1</v>
      </c>
      <c r="M167" s="21" t="str">
        <f>"EA"</f>
        <v>EA</v>
      </c>
      <c r="N167" s="23">
        <v>0</v>
      </c>
    </row>
    <row r="168" spans="1:14" ht="16.5" x14ac:dyDescent="0.3">
      <c r="A168" t="s">
        <v>59</v>
      </c>
      <c r="B168" s="3" t="str">
        <f t="shared" si="32"/>
        <v>@@Released</v>
      </c>
      <c r="C168" s="3" t="str">
        <f t="shared" si="32"/>
        <v>@@MR100645</v>
      </c>
      <c r="D168" s="3" t="str">
        <f t="shared" si="33"/>
        <v>@@20000</v>
      </c>
      <c r="E168" s="3" t="str">
        <f>"""NAV Direct"",""CRONUS JetCorp USA"",""5407"",""1"",""Released"",""2"",""MR100645"",""3"",""20000"",""4"",""40000"""</f>
        <v>"NAV Direct","CRONUS JetCorp USA","5407","1","Released","2","MR100645","3","20000","4","40000"</v>
      </c>
      <c r="F168" s="3"/>
      <c r="G168" s="3"/>
      <c r="H168" s="6"/>
      <c r="I168" s="6"/>
      <c r="J168" s="14" t="str">
        <f>"RM100033"</f>
        <v>RM100033</v>
      </c>
      <c r="K168" s="22" t="str">
        <f>"Standard Cap Nut"</f>
        <v>Standard Cap Nut</v>
      </c>
      <c r="L168" s="23">
        <v>1</v>
      </c>
      <c r="M168" s="21" t="str">
        <f>"EA"</f>
        <v>EA</v>
      </c>
      <c r="N168" s="23">
        <v>0</v>
      </c>
    </row>
    <row r="169" spans="1:14" ht="16.5" x14ac:dyDescent="0.3">
      <c r="A169" t="s">
        <v>59</v>
      </c>
      <c r="B169" s="3" t="str">
        <f t="shared" si="32"/>
        <v>@@Released</v>
      </c>
      <c r="C169" s="3" t="str">
        <f t="shared" si="32"/>
        <v>@@MR100645</v>
      </c>
      <c r="D169" s="3" t="str">
        <f t="shared" si="33"/>
        <v>@@20000</v>
      </c>
      <c r="E169" s="3" t="str">
        <f>"""NAV Direct"",""CRONUS JetCorp USA"",""5407"",""1"",""Released"",""2"",""MR100645"",""3"",""20000"",""4"",""50000"""</f>
        <v>"NAV Direct","CRONUS JetCorp USA","5407","1","Released","2","MR100645","3","20000","4","50000"</v>
      </c>
      <c r="F169" s="3"/>
      <c r="G169" s="3"/>
      <c r="H169" s="6"/>
      <c r="I169" s="6"/>
      <c r="J169" s="14" t="str">
        <f>"RM100034"</f>
        <v>RM100034</v>
      </c>
      <c r="K169" s="22" t="str">
        <f>"Check Rings"</f>
        <v>Check Rings</v>
      </c>
      <c r="L169" s="23">
        <v>1</v>
      </c>
      <c r="M169" s="21" t="str">
        <f>"EA"</f>
        <v>EA</v>
      </c>
      <c r="N169" s="23">
        <v>0</v>
      </c>
    </row>
    <row r="170" spans="1:14" ht="16.5" x14ac:dyDescent="0.3">
      <c r="A170" t="s">
        <v>59</v>
      </c>
      <c r="B170" s="3" t="str">
        <f t="shared" si="32"/>
        <v>@@Released</v>
      </c>
      <c r="C170" s="3" t="str">
        <f t="shared" si="32"/>
        <v>@@MR100645</v>
      </c>
      <c r="D170" s="3" t="str">
        <f t="shared" si="33"/>
        <v>@@20000</v>
      </c>
      <c r="E170" s="3" t="str">
        <f>"""NAV Direct"",""CRONUS JetCorp USA"",""5407"",""1"",""Released"",""2"",""MR100645"",""3"",""20000"",""4"",""60000"""</f>
        <v>"NAV Direct","CRONUS JetCorp USA","5407","1","Released","2","MR100645","3","20000","4","60000"</v>
      </c>
      <c r="F170" s="3"/>
      <c r="G170" s="3"/>
      <c r="H170" s="6"/>
      <c r="I170" s="6"/>
      <c r="J170" s="14" t="str">
        <f>"RM100036"</f>
        <v>RM100036</v>
      </c>
      <c r="K170" s="22" t="str">
        <f>"1.5"" Emblem"</f>
        <v>1.5" Emblem</v>
      </c>
      <c r="L170" s="23">
        <v>1</v>
      </c>
      <c r="M170" s="21" t="str">
        <f>"EA"</f>
        <v>EA</v>
      </c>
      <c r="N170" s="23">
        <v>0</v>
      </c>
    </row>
    <row r="171" spans="1:14" ht="16.5" x14ac:dyDescent="0.3">
      <c r="A171" t="s">
        <v>59</v>
      </c>
      <c r="B171" s="3" t="str">
        <f>B165</f>
        <v>@@Released</v>
      </c>
      <c r="C171" s="3" t="str">
        <f>C165</f>
        <v>@@MR100645</v>
      </c>
      <c r="D171" s="3" t="str">
        <f>D165</f>
        <v>@@20000</v>
      </c>
      <c r="H171" s="6"/>
      <c r="I171" s="6"/>
      <c r="J171" s="6"/>
      <c r="K171" s="6"/>
      <c r="L171" s="6"/>
      <c r="M171" s="6"/>
      <c r="N171" s="6"/>
    </row>
    <row r="172" spans="1:14" ht="16.5" x14ac:dyDescent="0.3">
      <c r="A172" t="s">
        <v>59</v>
      </c>
      <c r="B172" s="3" t="str">
        <f t="shared" ref="B172:C175" si="34">B171</f>
        <v>@@Released</v>
      </c>
      <c r="C172" s="3" t="str">
        <f t="shared" si="34"/>
        <v>@@MR100645</v>
      </c>
      <c r="D172" s="3" t="str">
        <f>"@@30000"</f>
        <v>@@30000</v>
      </c>
      <c r="E172" s="3" t="str">
        <f>"""NAV Direct"",""CRONUS JetCorp USA"",""5406"",""1"",""Released"",""2"",""MR100645"",""3"",""30000"""</f>
        <v>"NAV Direct","CRONUS JetCorp USA","5406","1","Released","2","MR100645","3","30000"</v>
      </c>
      <c r="F172" s="3" t="str">
        <f>"∞||""Prod. Order Component"",""Prod. Order Line No."",""=Line No."",""Status"",""=Status"",""Prod. Order No."",""=Prod. Order No."""</f>
        <v>∞||"Prod. Order Component","Prod. Order Line No.","=Line No.","Status","=Status","Prod. Order No.","=Prod. Order No."</v>
      </c>
      <c r="G172" s="3"/>
      <c r="H172" s="6"/>
      <c r="I172" s="24" t="str">
        <f>"S200027"</f>
        <v>S200027</v>
      </c>
      <c r="J172" s="24" t="str">
        <f>"10.75"" Column Soccer Trophy"</f>
        <v>10.75" Column Soccer Trophy</v>
      </c>
      <c r="K172" s="25">
        <v>1</v>
      </c>
      <c r="L172" s="26" t="str">
        <f>"EA"</f>
        <v>EA</v>
      </c>
      <c r="M172" s="25">
        <v>0</v>
      </c>
      <c r="N172" s="27"/>
    </row>
    <row r="173" spans="1:14" ht="16.5" x14ac:dyDescent="0.3">
      <c r="A173" t="s">
        <v>59</v>
      </c>
      <c r="B173" s="3" t="str">
        <f t="shared" si="34"/>
        <v>@@Released</v>
      </c>
      <c r="C173" s="3" t="str">
        <f t="shared" si="34"/>
        <v>@@MR100645</v>
      </c>
      <c r="D173" s="3" t="str">
        <f>D172</f>
        <v>@@30000</v>
      </c>
      <c r="E173" s="3" t="str">
        <f>"""NAV Direct"",""CRONUS JetCorp USA"",""5407"",""1"",""Released"",""2"",""MR100645"",""3"",""30000"",""4"",""10000"""</f>
        <v>"NAV Direct","CRONUS JetCorp USA","5407","1","Released","2","MR100645","3","30000","4","10000"</v>
      </c>
      <c r="F173" s="3"/>
      <c r="G173" s="3"/>
      <c r="H173" s="6"/>
      <c r="I173" s="6"/>
      <c r="J173" s="14" t="str">
        <f>"PA100001"</f>
        <v>PA100001</v>
      </c>
      <c r="K173" s="22" t="str">
        <f>"1"" Marble Base 2.5""x6""x6"", 1 Col. Kit"</f>
        <v>1" Marble Base 2.5"x6"x6", 1 Col. Kit</v>
      </c>
      <c r="L173" s="23">
        <v>1</v>
      </c>
      <c r="M173" s="21" t="str">
        <f>"EA"</f>
        <v>EA</v>
      </c>
      <c r="N173" s="23">
        <v>0</v>
      </c>
    </row>
    <row r="174" spans="1:14" ht="16.5" x14ac:dyDescent="0.3">
      <c r="A174" t="s">
        <v>59</v>
      </c>
      <c r="B174" s="3" t="str">
        <f t="shared" si="34"/>
        <v>@@Released</v>
      </c>
      <c r="C174" s="3" t="str">
        <f t="shared" si="34"/>
        <v>@@MR100645</v>
      </c>
      <c r="D174" s="3" t="str">
        <f>D173</f>
        <v>@@30000</v>
      </c>
      <c r="E174" s="3" t="str">
        <f>"""NAV Direct"",""CRONUS JetCorp USA"",""5407"",""1"",""Released"",""2"",""MR100645"",""3"",""30000"",""4"",""20000"""</f>
        <v>"NAV Direct","CRONUS JetCorp USA","5407","1","Released","2","MR100645","3","30000","4","20000"</v>
      </c>
      <c r="F174" s="3"/>
      <c r="G174" s="3"/>
      <c r="H174" s="6"/>
      <c r="I174" s="6"/>
      <c r="J174" s="14" t="str">
        <f>"RM100054"</f>
        <v>RM100054</v>
      </c>
      <c r="K174" s="22" t="str">
        <f>"Column Cover"</f>
        <v>Column Cover</v>
      </c>
      <c r="L174" s="23">
        <v>1</v>
      </c>
      <c r="M174" s="21" t="str">
        <f>"EA"</f>
        <v>EA</v>
      </c>
      <c r="N174" s="23">
        <v>0</v>
      </c>
    </row>
    <row r="175" spans="1:14" ht="16.5" x14ac:dyDescent="0.3">
      <c r="A175" t="s">
        <v>59</v>
      </c>
      <c r="B175" s="3" t="str">
        <f t="shared" si="34"/>
        <v>@@Released</v>
      </c>
      <c r="C175" s="3" t="str">
        <f t="shared" si="34"/>
        <v>@@MR100645</v>
      </c>
      <c r="D175" s="3" t="str">
        <f>D174</f>
        <v>@@30000</v>
      </c>
      <c r="E175" s="3" t="str">
        <f>"""NAV Direct"",""CRONUS JetCorp USA"",""5407"",""1"",""Released"",""2"",""MR100645"",""3"",""30000"",""4"",""30000"""</f>
        <v>"NAV Direct","CRONUS JetCorp USA","5407","1","Released","2","MR100645","3","30000","4","30000"</v>
      </c>
      <c r="F175" s="3"/>
      <c r="G175" s="3"/>
      <c r="H175" s="6"/>
      <c r="I175" s="6"/>
      <c r="J175" s="14" t="str">
        <f>"RM100006"</f>
        <v>RM100006</v>
      </c>
      <c r="K175" s="22" t="str">
        <f>"3.75"" Soccer Player"</f>
        <v>3.75" Soccer Player</v>
      </c>
      <c r="L175" s="23">
        <v>1</v>
      </c>
      <c r="M175" s="21" t="str">
        <f>"EA"</f>
        <v>EA</v>
      </c>
      <c r="N175" s="23">
        <v>0</v>
      </c>
    </row>
    <row r="176" spans="1:14" ht="16.5" x14ac:dyDescent="0.3">
      <c r="A176" t="s">
        <v>59</v>
      </c>
      <c r="B176" s="3" t="str">
        <f>B173</f>
        <v>@@Released</v>
      </c>
      <c r="C176" s="3" t="str">
        <f>C173</f>
        <v>@@MR100645</v>
      </c>
      <c r="D176" s="3" t="str">
        <f>D173</f>
        <v>@@30000</v>
      </c>
      <c r="H176" s="6"/>
      <c r="I176" s="6"/>
      <c r="J176" s="6"/>
      <c r="K176" s="6"/>
      <c r="L176" s="6"/>
      <c r="M176" s="6"/>
      <c r="N176" s="6"/>
    </row>
    <row r="177" spans="1:14" ht="16.5" x14ac:dyDescent="0.3">
      <c r="A177" t="s">
        <v>59</v>
      </c>
      <c r="B177" s="3" t="str">
        <f t="shared" ref="B177:C182" si="35">B176</f>
        <v>@@Released</v>
      </c>
      <c r="C177" s="3" t="str">
        <f t="shared" si="35"/>
        <v>@@MR100645</v>
      </c>
      <c r="D177" s="3" t="str">
        <f>"@@40000"</f>
        <v>@@40000</v>
      </c>
      <c r="E177" s="3" t="str">
        <f>"""NAV Direct"",""CRONUS JetCorp USA"",""5406"",""1"",""Released"",""2"",""MR100645"",""3"",""40000"""</f>
        <v>"NAV Direct","CRONUS JetCorp USA","5406","1","Released","2","MR100645","3","40000"</v>
      </c>
      <c r="F177" s="3" t="str">
        <f>"∞||""Prod. Order Component"",""Prod. Order Line No."",""=Line No."",""Status"",""=Status"",""Prod. Order No."",""=Prod. Order No."""</f>
        <v>∞||"Prod. Order Component","Prod. Order Line No.","=Line No.","Status","=Status","Prod. Order No.","=Prod. Order No."</v>
      </c>
      <c r="G177" s="3"/>
      <c r="H177" s="6"/>
      <c r="I177" s="24" t="str">
        <f>"S200006"</f>
        <v>S200006</v>
      </c>
      <c r="J177" s="24" t="str">
        <f>"3.75"" Soccer Trophy"</f>
        <v>3.75" Soccer Trophy</v>
      </c>
      <c r="K177" s="25">
        <v>1</v>
      </c>
      <c r="L177" s="26" t="str">
        <f>"EA"</f>
        <v>EA</v>
      </c>
      <c r="M177" s="25">
        <v>0</v>
      </c>
      <c r="N177" s="27"/>
    </row>
    <row r="178" spans="1:14" ht="16.5" x14ac:dyDescent="0.3">
      <c r="A178" t="s">
        <v>59</v>
      </c>
      <c r="B178" s="3" t="str">
        <f t="shared" si="35"/>
        <v>@@Released</v>
      </c>
      <c r="C178" s="3" t="str">
        <f t="shared" si="35"/>
        <v>@@MR100645</v>
      </c>
      <c r="D178" s="3" t="str">
        <f>D177</f>
        <v>@@40000</v>
      </c>
      <c r="E178" s="3" t="str">
        <f>"""NAV Direct"",""CRONUS JetCorp USA"",""5407"",""1"",""Released"",""2"",""MR100645"",""3"",""40000"",""4"",""10000"""</f>
        <v>"NAV Direct","CRONUS JetCorp USA","5407","1","Released","2","MR100645","3","40000","4","10000"</v>
      </c>
      <c r="F178" s="3"/>
      <c r="G178" s="3"/>
      <c r="H178" s="6"/>
      <c r="I178" s="6"/>
      <c r="J178" s="14" t="str">
        <f>"RM100027"</f>
        <v>RM100027</v>
      </c>
      <c r="K178" s="22" t="str">
        <f>"1"" Marble"</f>
        <v>1" Marble</v>
      </c>
      <c r="L178" s="23">
        <v>1</v>
      </c>
      <c r="M178" s="21" t="str">
        <f>"LB"</f>
        <v>LB</v>
      </c>
      <c r="N178" s="23">
        <v>0</v>
      </c>
    </row>
    <row r="179" spans="1:14" ht="16.5" x14ac:dyDescent="0.3">
      <c r="A179" t="s">
        <v>59</v>
      </c>
      <c r="B179" s="3" t="str">
        <f t="shared" si="35"/>
        <v>@@Released</v>
      </c>
      <c r="C179" s="3" t="str">
        <f t="shared" si="35"/>
        <v>@@MR100645</v>
      </c>
      <c r="D179" s="3" t="str">
        <f>D178</f>
        <v>@@40000</v>
      </c>
      <c r="E179" s="3" t="str">
        <f>"""NAV Direct"",""CRONUS JetCorp USA"",""5407"",""1"",""Released"",""2"",""MR100645"",""3"",""40000"",""4"",""20000"""</f>
        <v>"NAV Direct","CRONUS JetCorp USA","5407","1","Released","2","MR100645","3","40000","4","20000"</v>
      </c>
      <c r="F179" s="3"/>
      <c r="G179" s="3"/>
      <c r="H179" s="6"/>
      <c r="I179" s="6"/>
      <c r="J179" s="14" t="str">
        <f>"RM100006"</f>
        <v>RM100006</v>
      </c>
      <c r="K179" s="22" t="str">
        <f>"3.75"" Soccer Player"</f>
        <v>3.75" Soccer Player</v>
      </c>
      <c r="L179" s="23">
        <v>1</v>
      </c>
      <c r="M179" s="21" t="str">
        <f>"EA"</f>
        <v>EA</v>
      </c>
      <c r="N179" s="23">
        <v>0</v>
      </c>
    </row>
    <row r="180" spans="1:14" ht="16.5" x14ac:dyDescent="0.3">
      <c r="A180" t="s">
        <v>59</v>
      </c>
      <c r="B180" s="3" t="str">
        <f t="shared" si="35"/>
        <v>@@Released</v>
      </c>
      <c r="C180" s="3" t="str">
        <f t="shared" si="35"/>
        <v>@@MR100645</v>
      </c>
      <c r="D180" s="3" t="str">
        <f>D179</f>
        <v>@@40000</v>
      </c>
      <c r="E180" s="3" t="str">
        <f>"""NAV Direct"",""CRONUS JetCorp USA"",""5407"",""1"",""Released"",""2"",""MR100645"",""3"",""40000"",""4"",""30000"""</f>
        <v>"NAV Direct","CRONUS JetCorp USA","5407","1","Released","2","MR100645","3","40000","4","30000"</v>
      </c>
      <c r="F180" s="3"/>
      <c r="G180" s="3"/>
      <c r="H180" s="6"/>
      <c r="I180" s="6"/>
      <c r="J180" s="14" t="str">
        <f>"RM100033"</f>
        <v>RM100033</v>
      </c>
      <c r="K180" s="22" t="str">
        <f>"Standard Cap Nut"</f>
        <v>Standard Cap Nut</v>
      </c>
      <c r="L180" s="23">
        <v>1</v>
      </c>
      <c r="M180" s="21" t="str">
        <f>"EA"</f>
        <v>EA</v>
      </c>
      <c r="N180" s="23">
        <v>0</v>
      </c>
    </row>
    <row r="181" spans="1:14" ht="16.5" x14ac:dyDescent="0.3">
      <c r="A181" t="s">
        <v>59</v>
      </c>
      <c r="B181" s="3" t="str">
        <f t="shared" si="35"/>
        <v>@@Released</v>
      </c>
      <c r="C181" s="3" t="str">
        <f t="shared" si="35"/>
        <v>@@MR100645</v>
      </c>
      <c r="D181" s="3" t="str">
        <f>D180</f>
        <v>@@40000</v>
      </c>
      <c r="E181" s="3" t="str">
        <f>"""NAV Direct"",""CRONUS JetCorp USA"",""5407"",""1"",""Released"",""2"",""MR100645"",""3"",""40000"",""4"",""40000"""</f>
        <v>"NAV Direct","CRONUS JetCorp USA","5407","1","Released","2","MR100645","3","40000","4","40000"</v>
      </c>
      <c r="F181" s="3"/>
      <c r="G181" s="3"/>
      <c r="H181" s="6"/>
      <c r="I181" s="6"/>
      <c r="J181" s="14" t="str">
        <f>"RM100034"</f>
        <v>RM100034</v>
      </c>
      <c r="K181" s="22" t="str">
        <f>"Check Rings"</f>
        <v>Check Rings</v>
      </c>
      <c r="L181" s="23">
        <v>1</v>
      </c>
      <c r="M181" s="21" t="str">
        <f>"EA"</f>
        <v>EA</v>
      </c>
      <c r="N181" s="23">
        <v>0</v>
      </c>
    </row>
    <row r="182" spans="1:14" ht="16.5" x14ac:dyDescent="0.3">
      <c r="A182" t="s">
        <v>59</v>
      </c>
      <c r="B182" s="3" t="str">
        <f t="shared" si="35"/>
        <v>@@Released</v>
      </c>
      <c r="C182" s="3" t="str">
        <f t="shared" si="35"/>
        <v>@@MR100645</v>
      </c>
      <c r="D182" s="3" t="str">
        <f>D181</f>
        <v>@@40000</v>
      </c>
      <c r="E182" s="3" t="str">
        <f>"""NAV Direct"",""CRONUS JetCorp USA"",""5407"",""1"",""Released"",""2"",""MR100645"",""3"",""40000"",""4"",""50000"""</f>
        <v>"NAV Direct","CRONUS JetCorp USA","5407","1","Released","2","MR100645","3","40000","4","50000"</v>
      </c>
      <c r="F182" s="3"/>
      <c r="G182" s="3"/>
      <c r="H182" s="6"/>
      <c r="I182" s="6"/>
      <c r="J182" s="14" t="str">
        <f>"RM100053"</f>
        <v>RM100053</v>
      </c>
      <c r="K182" s="22" t="str">
        <f>"3"" Blank Plate"</f>
        <v>3" Blank Plate</v>
      </c>
      <c r="L182" s="23">
        <v>1</v>
      </c>
      <c r="M182" s="21" t="str">
        <f>"EA"</f>
        <v>EA</v>
      </c>
      <c r="N182" s="23">
        <v>0</v>
      </c>
    </row>
    <row r="183" spans="1:14" ht="16.5" x14ac:dyDescent="0.3">
      <c r="A183" t="s">
        <v>59</v>
      </c>
      <c r="B183" s="3" t="str">
        <f>B178</f>
        <v>@@Released</v>
      </c>
      <c r="C183" s="3" t="str">
        <f>C178</f>
        <v>@@MR100645</v>
      </c>
      <c r="D183" s="3" t="str">
        <f>D178</f>
        <v>@@40000</v>
      </c>
      <c r="H183" s="6"/>
      <c r="I183" s="6"/>
      <c r="J183" s="6"/>
      <c r="K183" s="6"/>
      <c r="L183" s="6"/>
      <c r="M183" s="6"/>
      <c r="N183" s="6"/>
    </row>
    <row r="184" spans="1:14" ht="16.5" x14ac:dyDescent="0.3">
      <c r="A184" t="s">
        <v>59</v>
      </c>
      <c r="B184" s="3" t="str">
        <f>"@@Released"</f>
        <v>@@Released</v>
      </c>
      <c r="C184" s="3" t="str">
        <f>"@@MR100650"</f>
        <v>@@MR100650</v>
      </c>
      <c r="E184" s="3" t="str">
        <f>"""NAV Direct"",""CRONUS JetCorp USA"",""5405"",""1"",""Released"",""2"",""MR100650"""</f>
        <v>"NAV Direct","CRONUS JetCorp USA","5405","1","Released","2","MR100650"</v>
      </c>
      <c r="F184" s="3" t="str">
        <f>"∞||""Prod. Order Component"",""Status"",""=Status"",""Prod. Order No."",""=No."""</f>
        <v>∞||"Prod. Order Component","Status","=Status","Prod. Order No.","=No."</v>
      </c>
      <c r="G184" s="3"/>
      <c r="H184" s="28" t="str">
        <f>"MR100650"</f>
        <v>MR100650</v>
      </c>
      <c r="I184" s="29">
        <v>42016</v>
      </c>
      <c r="J184" s="6"/>
      <c r="K184" s="20"/>
      <c r="L184" s="20"/>
      <c r="M184" s="20"/>
      <c r="N184" s="20"/>
    </row>
    <row r="185" spans="1:14" ht="16.5" x14ac:dyDescent="0.3">
      <c r="A185" t="s">
        <v>59</v>
      </c>
      <c r="B185" s="3" t="str">
        <f t="shared" ref="B185:C191" si="36">B184</f>
        <v>@@Released</v>
      </c>
      <c r="C185" s="3" t="str">
        <f t="shared" si="36"/>
        <v>@@MR100650</v>
      </c>
      <c r="D185" s="3" t="str">
        <f>"@@10000"</f>
        <v>@@10000</v>
      </c>
      <c r="E185" s="3" t="str">
        <f>"""NAV Direct"",""CRONUS JetCorp USA"",""5406"",""1"",""Released"",""2"",""MR100650"",""3"",""10000"""</f>
        <v>"NAV Direct","CRONUS JetCorp USA","5406","1","Released","2","MR100650","3","10000"</v>
      </c>
      <c r="F185" s="3" t="str">
        <f>"∞||""Prod. Order Component"",""Prod. Order Line No."",""=Line No."",""Status"",""=Status"",""Prod. Order No."",""=Prod. Order No."""</f>
        <v>∞||"Prod. Order Component","Prod. Order Line No.","=Line No.","Status","=Status","Prod. Order No.","=Prod. Order No."</v>
      </c>
      <c r="G185" s="3"/>
      <c r="H185" s="6"/>
      <c r="I185" s="24" t="str">
        <f>"S200019"</f>
        <v>S200019</v>
      </c>
      <c r="J185" s="24" t="str">
        <f>"10.75"" Tourch Riser Apple Trophy"</f>
        <v>10.75" Tourch Riser Apple Trophy</v>
      </c>
      <c r="K185" s="25">
        <v>144</v>
      </c>
      <c r="L185" s="26" t="str">
        <f>"EA"</f>
        <v>EA</v>
      </c>
      <c r="M185" s="25">
        <v>0</v>
      </c>
      <c r="N185" s="27"/>
    </row>
    <row r="186" spans="1:14" ht="16.5" x14ac:dyDescent="0.3">
      <c r="A186" t="s">
        <v>59</v>
      </c>
      <c r="B186" s="3" t="str">
        <f t="shared" si="36"/>
        <v>@@Released</v>
      </c>
      <c r="C186" s="3" t="str">
        <f t="shared" si="36"/>
        <v>@@MR100650</v>
      </c>
      <c r="D186" s="3" t="str">
        <f t="shared" ref="D186:D191" si="37">D185</f>
        <v>@@10000</v>
      </c>
      <c r="E186" s="3" t="str">
        <f>"""NAV Direct"",""CRONUS JetCorp USA"",""5407"",""1"",""Released"",""2"",""MR100650"",""3"",""10000"",""4"",""10000"""</f>
        <v>"NAV Direct","CRONUS JetCorp USA","5407","1","Released","2","MR100650","3","10000","4","10000"</v>
      </c>
      <c r="F186" s="3"/>
      <c r="G186" s="3"/>
      <c r="H186" s="6"/>
      <c r="I186" s="6"/>
      <c r="J186" s="14" t="str">
        <f>"RM100027"</f>
        <v>RM100027</v>
      </c>
      <c r="K186" s="22" t="str">
        <f>"1"" Marble"</f>
        <v>1" Marble</v>
      </c>
      <c r="L186" s="23">
        <v>1</v>
      </c>
      <c r="M186" s="21" t="str">
        <f>"LB"</f>
        <v>LB</v>
      </c>
      <c r="N186" s="23">
        <v>0</v>
      </c>
    </row>
    <row r="187" spans="1:14" ht="16.5" x14ac:dyDescent="0.3">
      <c r="A187" t="s">
        <v>59</v>
      </c>
      <c r="B187" s="3" t="str">
        <f t="shared" si="36"/>
        <v>@@Released</v>
      </c>
      <c r="C187" s="3" t="str">
        <f t="shared" si="36"/>
        <v>@@MR100650</v>
      </c>
      <c r="D187" s="3" t="str">
        <f t="shared" si="37"/>
        <v>@@10000</v>
      </c>
      <c r="E187" s="3" t="str">
        <f>"""NAV Direct"",""CRONUS JetCorp USA"",""5407"",""1"",""Released"",""2"",""MR100650"",""3"",""10000"",""4"",""20000"""</f>
        <v>"NAV Direct","CRONUS JetCorp USA","5407","1","Released","2","MR100650","3","10000","4","20000"</v>
      </c>
      <c r="F187" s="3"/>
      <c r="G187" s="3"/>
      <c r="H187" s="6"/>
      <c r="I187" s="6"/>
      <c r="J187" s="14" t="str">
        <f>"RM100002"</f>
        <v>RM100002</v>
      </c>
      <c r="K187" s="22" t="str">
        <f>"3.75"" Apple Trophy Figure"</f>
        <v>3.75" Apple Trophy Figure</v>
      </c>
      <c r="L187" s="23">
        <v>1</v>
      </c>
      <c r="M187" s="21" t="str">
        <f>"EA"</f>
        <v>EA</v>
      </c>
      <c r="N187" s="23">
        <v>0</v>
      </c>
    </row>
    <row r="188" spans="1:14" ht="16.5" x14ac:dyDescent="0.3">
      <c r="A188" t="s">
        <v>59</v>
      </c>
      <c r="B188" s="3" t="str">
        <f t="shared" si="36"/>
        <v>@@Released</v>
      </c>
      <c r="C188" s="3" t="str">
        <f t="shared" si="36"/>
        <v>@@MR100650</v>
      </c>
      <c r="D188" s="3" t="str">
        <f t="shared" si="37"/>
        <v>@@10000</v>
      </c>
      <c r="E188" s="3" t="str">
        <f>"""NAV Direct"",""CRONUS JetCorp USA"",""5407"",""1"",""Released"",""2"",""MR100650"",""3"",""10000"",""4"",""30000"""</f>
        <v>"NAV Direct","CRONUS JetCorp USA","5407","1","Released","2","MR100650","3","10000","4","30000"</v>
      </c>
      <c r="F188" s="3"/>
      <c r="G188" s="3"/>
      <c r="H188" s="6"/>
      <c r="I188" s="6"/>
      <c r="J188" s="14" t="str">
        <f>"RM100023"</f>
        <v>RM100023</v>
      </c>
      <c r="K188" s="22" t="str">
        <f>"7"" Torch Trophy Riser"</f>
        <v>7" Torch Trophy Riser</v>
      </c>
      <c r="L188" s="23">
        <v>1</v>
      </c>
      <c r="M188" s="21" t="str">
        <f>"EA"</f>
        <v>EA</v>
      </c>
      <c r="N188" s="23">
        <v>0</v>
      </c>
    </row>
    <row r="189" spans="1:14" ht="16.5" x14ac:dyDescent="0.3">
      <c r="A189" t="s">
        <v>59</v>
      </c>
      <c r="B189" s="3" t="str">
        <f t="shared" si="36"/>
        <v>@@Released</v>
      </c>
      <c r="C189" s="3" t="str">
        <f t="shared" si="36"/>
        <v>@@MR100650</v>
      </c>
      <c r="D189" s="3" t="str">
        <f t="shared" si="37"/>
        <v>@@10000</v>
      </c>
      <c r="E189" s="3" t="str">
        <f>"""NAV Direct"",""CRONUS JetCorp USA"",""5407"",""1"",""Released"",""2"",""MR100650"",""3"",""10000"",""4"",""40000"""</f>
        <v>"NAV Direct","CRONUS JetCorp USA","5407","1","Released","2","MR100650","3","10000","4","40000"</v>
      </c>
      <c r="F189" s="3"/>
      <c r="G189" s="3"/>
      <c r="H189" s="6"/>
      <c r="I189" s="6"/>
      <c r="J189" s="14" t="str">
        <f>"RM100033"</f>
        <v>RM100033</v>
      </c>
      <c r="K189" s="22" t="str">
        <f>"Standard Cap Nut"</f>
        <v>Standard Cap Nut</v>
      </c>
      <c r="L189" s="23">
        <v>1</v>
      </c>
      <c r="M189" s="21" t="str">
        <f>"EA"</f>
        <v>EA</v>
      </c>
      <c r="N189" s="23">
        <v>0</v>
      </c>
    </row>
    <row r="190" spans="1:14" ht="16.5" x14ac:dyDescent="0.3">
      <c r="A190" t="s">
        <v>59</v>
      </c>
      <c r="B190" s="3" t="str">
        <f t="shared" si="36"/>
        <v>@@Released</v>
      </c>
      <c r="C190" s="3" t="str">
        <f t="shared" si="36"/>
        <v>@@MR100650</v>
      </c>
      <c r="D190" s="3" t="str">
        <f t="shared" si="37"/>
        <v>@@10000</v>
      </c>
      <c r="E190" s="3" t="str">
        <f>"""NAV Direct"",""CRONUS JetCorp USA"",""5407"",""1"",""Released"",""2"",""MR100650"",""3"",""10000"",""4"",""50000"""</f>
        <v>"NAV Direct","CRONUS JetCorp USA","5407","1","Released","2","MR100650","3","10000","4","50000"</v>
      </c>
      <c r="F190" s="3"/>
      <c r="G190" s="3"/>
      <c r="H190" s="6"/>
      <c r="I190" s="6"/>
      <c r="J190" s="14" t="str">
        <f>"RM100034"</f>
        <v>RM100034</v>
      </c>
      <c r="K190" s="22" t="str">
        <f>"Check Rings"</f>
        <v>Check Rings</v>
      </c>
      <c r="L190" s="23">
        <v>1</v>
      </c>
      <c r="M190" s="21" t="str">
        <f>"EA"</f>
        <v>EA</v>
      </c>
      <c r="N190" s="23">
        <v>0</v>
      </c>
    </row>
    <row r="191" spans="1:14" ht="16.5" x14ac:dyDescent="0.3">
      <c r="A191" t="s">
        <v>59</v>
      </c>
      <c r="B191" s="3" t="str">
        <f t="shared" si="36"/>
        <v>@@Released</v>
      </c>
      <c r="C191" s="3" t="str">
        <f t="shared" si="36"/>
        <v>@@MR100650</v>
      </c>
      <c r="D191" s="3" t="str">
        <f t="shared" si="37"/>
        <v>@@10000</v>
      </c>
      <c r="E191" s="3" t="str">
        <f>"""NAV Direct"",""CRONUS JetCorp USA"",""5407"",""1"",""Released"",""2"",""MR100650"",""3"",""10000"",""4"",""60000"""</f>
        <v>"NAV Direct","CRONUS JetCorp USA","5407","1","Released","2","MR100650","3","10000","4","60000"</v>
      </c>
      <c r="F191" s="3"/>
      <c r="G191" s="3"/>
      <c r="H191" s="6"/>
      <c r="I191" s="6"/>
      <c r="J191" s="14" t="str">
        <f>"RM100036"</f>
        <v>RM100036</v>
      </c>
      <c r="K191" s="22" t="str">
        <f>"1.5"" Emblem"</f>
        <v>1.5" Emblem</v>
      </c>
      <c r="L191" s="23">
        <v>1</v>
      </c>
      <c r="M191" s="21" t="str">
        <f>"EA"</f>
        <v>EA</v>
      </c>
      <c r="N191" s="23">
        <v>0</v>
      </c>
    </row>
    <row r="192" spans="1:14" ht="16.5" x14ac:dyDescent="0.3">
      <c r="A192" t="s">
        <v>59</v>
      </c>
      <c r="B192" s="3" t="str">
        <f>B186</f>
        <v>@@Released</v>
      </c>
      <c r="C192" s="3" t="str">
        <f>C186</f>
        <v>@@MR100650</v>
      </c>
      <c r="D192" s="3" t="str">
        <f>D186</f>
        <v>@@10000</v>
      </c>
      <c r="H192" s="6"/>
      <c r="I192" s="6"/>
      <c r="J192" s="6"/>
      <c r="K192" s="6"/>
      <c r="L192" s="6"/>
      <c r="M192" s="6"/>
      <c r="N192" s="6"/>
    </row>
    <row r="193" spans="1:14" ht="16.5" x14ac:dyDescent="0.3">
      <c r="A193" t="s">
        <v>59</v>
      </c>
      <c r="B193" s="3" t="str">
        <f t="shared" ref="B193:C199" si="38">B192</f>
        <v>@@Released</v>
      </c>
      <c r="C193" s="3" t="str">
        <f t="shared" si="38"/>
        <v>@@MR100650</v>
      </c>
      <c r="D193" s="3" t="str">
        <f>"@@20000"</f>
        <v>@@20000</v>
      </c>
      <c r="E193" s="3" t="str">
        <f>"""NAV Direct"",""CRONUS JetCorp USA"",""5406"",""1"",""Released"",""2"",""MR100650"",""3"",""20000"""</f>
        <v>"NAV Direct","CRONUS JetCorp USA","5406","1","Released","2","MR100650","3","20000"</v>
      </c>
      <c r="F193" s="3" t="str">
        <f>"∞||""Prod. Order Component"",""Prod. Order Line No."",""=Line No."",""Status"",""=Status"",""Prod. Order No."",""=Prod. Order No."""</f>
        <v>∞||"Prod. Order Component","Prod. Order Line No.","=Line No.","Status","=Status","Prod. Order No.","=Prod. Order No."</v>
      </c>
      <c r="G193" s="3"/>
      <c r="H193" s="6"/>
      <c r="I193" s="24" t="str">
        <f>"S200014"</f>
        <v>S200014</v>
      </c>
      <c r="J193" s="24" t="str">
        <f>"10.75"" Star Riser FootballTrophy"</f>
        <v>10.75" Star Riser FootballTrophy</v>
      </c>
      <c r="K193" s="25">
        <v>24</v>
      </c>
      <c r="L193" s="26" t="str">
        <f>"EA"</f>
        <v>EA</v>
      </c>
      <c r="M193" s="25">
        <v>0</v>
      </c>
      <c r="N193" s="27"/>
    </row>
    <row r="194" spans="1:14" ht="16.5" x14ac:dyDescent="0.3">
      <c r="A194" t="s">
        <v>59</v>
      </c>
      <c r="B194" s="3" t="str">
        <f t="shared" si="38"/>
        <v>@@Released</v>
      </c>
      <c r="C194" s="3" t="str">
        <f t="shared" si="38"/>
        <v>@@MR100650</v>
      </c>
      <c r="D194" s="3" t="str">
        <f t="shared" ref="D194:D199" si="39">D193</f>
        <v>@@20000</v>
      </c>
      <c r="E194" s="3" t="str">
        <f>"""NAV Direct"",""CRONUS JetCorp USA"",""5407"",""1"",""Released"",""2"",""MR100650"",""3"",""20000"",""4"",""10000"""</f>
        <v>"NAV Direct","CRONUS JetCorp USA","5407","1","Released","2","MR100650","3","20000","4","10000"</v>
      </c>
      <c r="F194" s="3"/>
      <c r="G194" s="3"/>
      <c r="H194" s="6"/>
      <c r="I194" s="6"/>
      <c r="J194" s="14" t="str">
        <f>"RM100027"</f>
        <v>RM100027</v>
      </c>
      <c r="K194" s="22" t="str">
        <f>"1"" Marble"</f>
        <v>1" Marble</v>
      </c>
      <c r="L194" s="23">
        <v>1</v>
      </c>
      <c r="M194" s="21" t="str">
        <f>"LB"</f>
        <v>LB</v>
      </c>
      <c r="N194" s="23">
        <v>0</v>
      </c>
    </row>
    <row r="195" spans="1:14" ht="16.5" x14ac:dyDescent="0.3">
      <c r="A195" t="s">
        <v>59</v>
      </c>
      <c r="B195" s="3" t="str">
        <f t="shared" si="38"/>
        <v>@@Released</v>
      </c>
      <c r="C195" s="3" t="str">
        <f t="shared" si="38"/>
        <v>@@MR100650</v>
      </c>
      <c r="D195" s="3" t="str">
        <f t="shared" si="39"/>
        <v>@@20000</v>
      </c>
      <c r="E195" s="3" t="str">
        <f>"""NAV Direct"",""CRONUS JetCorp USA"",""5407"",""1"",""Released"",""2"",""MR100650"",""3"",""20000"",""4"",""20000"""</f>
        <v>"NAV Direct","CRONUS JetCorp USA","5407","1","Released","2","MR100650","3","20000","4","20000"</v>
      </c>
      <c r="F195" s="3"/>
      <c r="G195" s="3"/>
      <c r="H195" s="6"/>
      <c r="I195" s="6"/>
      <c r="J195" s="14" t="str">
        <f>"RM100007"</f>
        <v>RM100007</v>
      </c>
      <c r="K195" s="22" t="str">
        <f>"3.75"" Football Player"</f>
        <v>3.75" Football Player</v>
      </c>
      <c r="L195" s="23">
        <v>1</v>
      </c>
      <c r="M195" s="21" t="str">
        <f>"EA"</f>
        <v>EA</v>
      </c>
      <c r="N195" s="23">
        <v>0</v>
      </c>
    </row>
    <row r="196" spans="1:14" ht="16.5" x14ac:dyDescent="0.3">
      <c r="A196" t="s">
        <v>59</v>
      </c>
      <c r="B196" s="3" t="str">
        <f t="shared" si="38"/>
        <v>@@Released</v>
      </c>
      <c r="C196" s="3" t="str">
        <f t="shared" si="38"/>
        <v>@@MR100650</v>
      </c>
      <c r="D196" s="3" t="str">
        <f t="shared" si="39"/>
        <v>@@20000</v>
      </c>
      <c r="E196" s="3" t="str">
        <f>"""NAV Direct"",""CRONUS JetCorp USA"",""5407"",""1"",""Released"",""2"",""MR100650"",""3"",""20000"",""4"",""30000"""</f>
        <v>"NAV Direct","CRONUS JetCorp USA","5407","1","Released","2","MR100650","3","20000","4","30000"</v>
      </c>
      <c r="F196" s="3"/>
      <c r="G196" s="3"/>
      <c r="H196" s="6"/>
      <c r="I196" s="6"/>
      <c r="J196" s="14" t="str">
        <f>"RM100016"</f>
        <v>RM100016</v>
      </c>
      <c r="K196" s="22" t="str">
        <f>"6"" Star Column Trophy Riser"</f>
        <v>6" Star Column Trophy Riser</v>
      </c>
      <c r="L196" s="23">
        <v>1</v>
      </c>
      <c r="M196" s="21" t="str">
        <f>"EA"</f>
        <v>EA</v>
      </c>
      <c r="N196" s="23">
        <v>0</v>
      </c>
    </row>
    <row r="197" spans="1:14" ht="16.5" x14ac:dyDescent="0.3">
      <c r="A197" t="s">
        <v>59</v>
      </c>
      <c r="B197" s="3" t="str">
        <f t="shared" si="38"/>
        <v>@@Released</v>
      </c>
      <c r="C197" s="3" t="str">
        <f t="shared" si="38"/>
        <v>@@MR100650</v>
      </c>
      <c r="D197" s="3" t="str">
        <f t="shared" si="39"/>
        <v>@@20000</v>
      </c>
      <c r="E197" s="3" t="str">
        <f>"""NAV Direct"",""CRONUS JetCorp USA"",""5407"",""1"",""Released"",""2"",""MR100650"",""3"",""20000"",""4"",""40000"""</f>
        <v>"NAV Direct","CRONUS JetCorp USA","5407","1","Released","2","MR100650","3","20000","4","40000"</v>
      </c>
      <c r="F197" s="3"/>
      <c r="G197" s="3"/>
      <c r="H197" s="6"/>
      <c r="I197" s="6"/>
      <c r="J197" s="14" t="str">
        <f>"RM100033"</f>
        <v>RM100033</v>
      </c>
      <c r="K197" s="22" t="str">
        <f>"Standard Cap Nut"</f>
        <v>Standard Cap Nut</v>
      </c>
      <c r="L197" s="23">
        <v>1</v>
      </c>
      <c r="M197" s="21" t="str">
        <f>"EA"</f>
        <v>EA</v>
      </c>
      <c r="N197" s="23">
        <v>0</v>
      </c>
    </row>
    <row r="198" spans="1:14" ht="16.5" x14ac:dyDescent="0.3">
      <c r="A198" t="s">
        <v>59</v>
      </c>
      <c r="B198" s="3" t="str">
        <f t="shared" si="38"/>
        <v>@@Released</v>
      </c>
      <c r="C198" s="3" t="str">
        <f t="shared" si="38"/>
        <v>@@MR100650</v>
      </c>
      <c r="D198" s="3" t="str">
        <f t="shared" si="39"/>
        <v>@@20000</v>
      </c>
      <c r="E198" s="3" t="str">
        <f>"""NAV Direct"",""CRONUS JetCorp USA"",""5407"",""1"",""Released"",""2"",""MR100650"",""3"",""20000"",""4"",""50000"""</f>
        <v>"NAV Direct","CRONUS JetCorp USA","5407","1","Released","2","MR100650","3","20000","4","50000"</v>
      </c>
      <c r="F198" s="3"/>
      <c r="G198" s="3"/>
      <c r="H198" s="6"/>
      <c r="I198" s="6"/>
      <c r="J198" s="14" t="str">
        <f>"RM100034"</f>
        <v>RM100034</v>
      </c>
      <c r="K198" s="22" t="str">
        <f>"Check Rings"</f>
        <v>Check Rings</v>
      </c>
      <c r="L198" s="23">
        <v>1</v>
      </c>
      <c r="M198" s="21" t="str">
        <f>"EA"</f>
        <v>EA</v>
      </c>
      <c r="N198" s="23">
        <v>0</v>
      </c>
    </row>
    <row r="199" spans="1:14" ht="16.5" x14ac:dyDescent="0.3">
      <c r="A199" t="s">
        <v>59</v>
      </c>
      <c r="B199" s="3" t="str">
        <f t="shared" si="38"/>
        <v>@@Released</v>
      </c>
      <c r="C199" s="3" t="str">
        <f t="shared" si="38"/>
        <v>@@MR100650</v>
      </c>
      <c r="D199" s="3" t="str">
        <f t="shared" si="39"/>
        <v>@@20000</v>
      </c>
      <c r="E199" s="3" t="str">
        <f>"""NAV Direct"",""CRONUS JetCorp USA"",""5407"",""1"",""Released"",""2"",""MR100650"",""3"",""20000"",""4"",""60000"""</f>
        <v>"NAV Direct","CRONUS JetCorp USA","5407","1","Released","2","MR100650","3","20000","4","60000"</v>
      </c>
      <c r="F199" s="3"/>
      <c r="G199" s="3"/>
      <c r="H199" s="6"/>
      <c r="I199" s="6"/>
      <c r="J199" s="14" t="str">
        <f>"RM100036"</f>
        <v>RM100036</v>
      </c>
      <c r="K199" s="22" t="str">
        <f>"1.5"" Emblem"</f>
        <v>1.5" Emblem</v>
      </c>
      <c r="L199" s="23">
        <v>1</v>
      </c>
      <c r="M199" s="21" t="str">
        <f>"EA"</f>
        <v>EA</v>
      </c>
      <c r="N199" s="23">
        <v>0</v>
      </c>
    </row>
    <row r="200" spans="1:14" ht="16.5" x14ac:dyDescent="0.3">
      <c r="A200" t="s">
        <v>59</v>
      </c>
      <c r="B200" s="3" t="str">
        <f>B194</f>
        <v>@@Released</v>
      </c>
      <c r="C200" s="3" t="str">
        <f>C194</f>
        <v>@@MR100650</v>
      </c>
      <c r="D200" s="3" t="str">
        <f>D194</f>
        <v>@@20000</v>
      </c>
      <c r="H200" s="6"/>
      <c r="I200" s="6"/>
      <c r="J200" s="6"/>
      <c r="K200" s="6"/>
      <c r="L200" s="6"/>
      <c r="M200" s="6"/>
      <c r="N200" s="6"/>
    </row>
    <row r="201" spans="1:14" ht="16.5" x14ac:dyDescent="0.3">
      <c r="A201" t="s">
        <v>59</v>
      </c>
      <c r="B201" s="3" t="str">
        <f t="shared" ref="B201:C206" si="40">B200</f>
        <v>@@Released</v>
      </c>
      <c r="C201" s="3" t="str">
        <f t="shared" si="40"/>
        <v>@@MR100650</v>
      </c>
      <c r="D201" s="3" t="str">
        <f>"@@30000"</f>
        <v>@@30000</v>
      </c>
      <c r="E201" s="3" t="str">
        <f>"""NAV Direct"",""CRONUS JetCorp USA"",""5406"",""1"",""Released"",""2"",""MR100650"",""3"",""30000"""</f>
        <v>"NAV Direct","CRONUS JetCorp USA","5406","1","Released","2","MR100650","3","30000"</v>
      </c>
      <c r="F201" s="3" t="str">
        <f>"∞||""Prod. Order Component"",""Prod. Order Line No."",""=Line No."",""Status"",""=Status"",""Prod. Order No."",""=Prod. Order No."""</f>
        <v>∞||"Prod. Order Component","Prod. Order Line No.","=Line No.","Status","=Status","Prod. Order No.","=Prod. Order No."</v>
      </c>
      <c r="G201" s="3"/>
      <c r="H201" s="6"/>
      <c r="I201" s="24" t="str">
        <f>"S200007"</f>
        <v>S200007</v>
      </c>
      <c r="J201" s="24" t="str">
        <f>"3.75"" Football Trophy"</f>
        <v>3.75" Football Trophy</v>
      </c>
      <c r="K201" s="25">
        <v>1</v>
      </c>
      <c r="L201" s="26" t="str">
        <f>"EA"</f>
        <v>EA</v>
      </c>
      <c r="M201" s="25">
        <v>0</v>
      </c>
      <c r="N201" s="27"/>
    </row>
    <row r="202" spans="1:14" ht="16.5" x14ac:dyDescent="0.3">
      <c r="A202" t="s">
        <v>59</v>
      </c>
      <c r="B202" s="3" t="str">
        <f t="shared" si="40"/>
        <v>@@Released</v>
      </c>
      <c r="C202" s="3" t="str">
        <f t="shared" si="40"/>
        <v>@@MR100650</v>
      </c>
      <c r="D202" s="3" t="str">
        <f>D201</f>
        <v>@@30000</v>
      </c>
      <c r="E202" s="3" t="str">
        <f>"""NAV Direct"",""CRONUS JetCorp USA"",""5407"",""1"",""Released"",""2"",""MR100650"",""3"",""30000"",""4"",""10000"""</f>
        <v>"NAV Direct","CRONUS JetCorp USA","5407","1","Released","2","MR100650","3","30000","4","10000"</v>
      </c>
      <c r="F202" s="3"/>
      <c r="G202" s="3"/>
      <c r="H202" s="6"/>
      <c r="I202" s="6"/>
      <c r="J202" s="14" t="str">
        <f>"RM100027"</f>
        <v>RM100027</v>
      </c>
      <c r="K202" s="22" t="str">
        <f>"1"" Marble"</f>
        <v>1" Marble</v>
      </c>
      <c r="L202" s="23">
        <v>1</v>
      </c>
      <c r="M202" s="21" t="str">
        <f>"LB"</f>
        <v>LB</v>
      </c>
      <c r="N202" s="23">
        <v>0</v>
      </c>
    </row>
    <row r="203" spans="1:14" ht="16.5" x14ac:dyDescent="0.3">
      <c r="A203" t="s">
        <v>59</v>
      </c>
      <c r="B203" s="3" t="str">
        <f t="shared" si="40"/>
        <v>@@Released</v>
      </c>
      <c r="C203" s="3" t="str">
        <f t="shared" si="40"/>
        <v>@@MR100650</v>
      </c>
      <c r="D203" s="3" t="str">
        <f>D202</f>
        <v>@@30000</v>
      </c>
      <c r="E203" s="3" t="str">
        <f>"""NAV Direct"",""CRONUS JetCorp USA"",""5407"",""1"",""Released"",""2"",""MR100650"",""3"",""30000"",""4"",""20000"""</f>
        <v>"NAV Direct","CRONUS JetCorp USA","5407","1","Released","2","MR100650","3","30000","4","20000"</v>
      </c>
      <c r="F203" s="3"/>
      <c r="G203" s="3"/>
      <c r="H203" s="6"/>
      <c r="I203" s="6"/>
      <c r="J203" s="14" t="str">
        <f>"RM100007"</f>
        <v>RM100007</v>
      </c>
      <c r="K203" s="22" t="str">
        <f>"3.75"" Football Player"</f>
        <v>3.75" Football Player</v>
      </c>
      <c r="L203" s="23">
        <v>1</v>
      </c>
      <c r="M203" s="21" t="str">
        <f>"EA"</f>
        <v>EA</v>
      </c>
      <c r="N203" s="23">
        <v>0</v>
      </c>
    </row>
    <row r="204" spans="1:14" ht="16.5" x14ac:dyDescent="0.3">
      <c r="A204" t="s">
        <v>59</v>
      </c>
      <c r="B204" s="3" t="str">
        <f t="shared" si="40"/>
        <v>@@Released</v>
      </c>
      <c r="C204" s="3" t="str">
        <f t="shared" si="40"/>
        <v>@@MR100650</v>
      </c>
      <c r="D204" s="3" t="str">
        <f>D203</f>
        <v>@@30000</v>
      </c>
      <c r="E204" s="3" t="str">
        <f>"""NAV Direct"",""CRONUS JetCorp USA"",""5407"",""1"",""Released"",""2"",""MR100650"",""3"",""30000"",""4"",""30000"""</f>
        <v>"NAV Direct","CRONUS JetCorp USA","5407","1","Released","2","MR100650","3","30000","4","30000"</v>
      </c>
      <c r="F204" s="3"/>
      <c r="G204" s="3"/>
      <c r="H204" s="6"/>
      <c r="I204" s="6"/>
      <c r="J204" s="14" t="str">
        <f>"RM100033"</f>
        <v>RM100033</v>
      </c>
      <c r="K204" s="22" t="str">
        <f>"Standard Cap Nut"</f>
        <v>Standard Cap Nut</v>
      </c>
      <c r="L204" s="23">
        <v>1</v>
      </c>
      <c r="M204" s="21" t="str">
        <f>"EA"</f>
        <v>EA</v>
      </c>
      <c r="N204" s="23">
        <v>0</v>
      </c>
    </row>
    <row r="205" spans="1:14" ht="16.5" x14ac:dyDescent="0.3">
      <c r="A205" t="s">
        <v>59</v>
      </c>
      <c r="B205" s="3" t="str">
        <f t="shared" si="40"/>
        <v>@@Released</v>
      </c>
      <c r="C205" s="3" t="str">
        <f t="shared" si="40"/>
        <v>@@MR100650</v>
      </c>
      <c r="D205" s="3" t="str">
        <f>D204</f>
        <v>@@30000</v>
      </c>
      <c r="E205" s="3" t="str">
        <f>"""NAV Direct"",""CRONUS JetCorp USA"",""5407"",""1"",""Released"",""2"",""MR100650"",""3"",""30000"",""4"",""40000"""</f>
        <v>"NAV Direct","CRONUS JetCorp USA","5407","1","Released","2","MR100650","3","30000","4","40000"</v>
      </c>
      <c r="F205" s="3"/>
      <c r="G205" s="3"/>
      <c r="H205" s="6"/>
      <c r="I205" s="6"/>
      <c r="J205" s="14" t="str">
        <f>"RM100034"</f>
        <v>RM100034</v>
      </c>
      <c r="K205" s="22" t="str">
        <f>"Check Rings"</f>
        <v>Check Rings</v>
      </c>
      <c r="L205" s="23">
        <v>1</v>
      </c>
      <c r="M205" s="21" t="str">
        <f>"EA"</f>
        <v>EA</v>
      </c>
      <c r="N205" s="23">
        <v>0</v>
      </c>
    </row>
    <row r="206" spans="1:14" ht="16.5" x14ac:dyDescent="0.3">
      <c r="A206" t="s">
        <v>59</v>
      </c>
      <c r="B206" s="3" t="str">
        <f t="shared" si="40"/>
        <v>@@Released</v>
      </c>
      <c r="C206" s="3" t="str">
        <f t="shared" si="40"/>
        <v>@@MR100650</v>
      </c>
      <c r="D206" s="3" t="str">
        <f>D205</f>
        <v>@@30000</v>
      </c>
      <c r="E206" s="3" t="str">
        <f>"""NAV Direct"",""CRONUS JetCorp USA"",""5407"",""1"",""Released"",""2"",""MR100650"",""3"",""30000"",""4"",""50000"""</f>
        <v>"NAV Direct","CRONUS JetCorp USA","5407","1","Released","2","MR100650","3","30000","4","50000"</v>
      </c>
      <c r="F206" s="3"/>
      <c r="G206" s="3"/>
      <c r="H206" s="6"/>
      <c r="I206" s="6"/>
      <c r="J206" s="14" t="str">
        <f>"RM100053"</f>
        <v>RM100053</v>
      </c>
      <c r="K206" s="22" t="str">
        <f>"3"" Blank Plate"</f>
        <v>3" Blank Plate</v>
      </c>
      <c r="L206" s="23">
        <v>1</v>
      </c>
      <c r="M206" s="21" t="str">
        <f>"EA"</f>
        <v>EA</v>
      </c>
      <c r="N206" s="23">
        <v>0</v>
      </c>
    </row>
    <row r="207" spans="1:14" ht="16.5" x14ac:dyDescent="0.3">
      <c r="A207" t="s">
        <v>59</v>
      </c>
      <c r="B207" s="3" t="str">
        <f>B202</f>
        <v>@@Released</v>
      </c>
      <c r="C207" s="3" t="str">
        <f>C202</f>
        <v>@@MR100650</v>
      </c>
      <c r="D207" s="3" t="str">
        <f>D202</f>
        <v>@@30000</v>
      </c>
      <c r="H207" s="6"/>
      <c r="I207" s="6"/>
      <c r="J207" s="6"/>
      <c r="K207" s="6"/>
      <c r="L207" s="6"/>
      <c r="M207" s="6"/>
      <c r="N207" s="6"/>
    </row>
    <row r="208" spans="1:14" ht="16.5" x14ac:dyDescent="0.3">
      <c r="A208" t="s">
        <v>59</v>
      </c>
      <c r="B208" s="3" t="str">
        <f>"@@Released"</f>
        <v>@@Released</v>
      </c>
      <c r="C208" s="3" t="str">
        <f>"@@MR100654"</f>
        <v>@@MR100654</v>
      </c>
      <c r="E208" s="3" t="str">
        <f>"""NAV Direct"",""CRONUS JetCorp USA"",""5405"",""1"",""Released"",""2"",""MR100654"""</f>
        <v>"NAV Direct","CRONUS JetCorp USA","5405","1","Released","2","MR100654"</v>
      </c>
      <c r="F208" s="3" t="str">
        <f>"∞||""Prod. Order Component"",""Status"",""=Status"",""Prod. Order No."",""=No."""</f>
        <v>∞||"Prod. Order Component","Status","=Status","Prod. Order No.","=No."</v>
      </c>
      <c r="G208" s="3"/>
      <c r="H208" s="28" t="str">
        <f>"MR100654"</f>
        <v>MR100654</v>
      </c>
      <c r="I208" s="29">
        <v>42018</v>
      </c>
      <c r="J208" s="6"/>
      <c r="K208" s="20"/>
      <c r="L208" s="20"/>
      <c r="M208" s="20"/>
      <c r="N208" s="20"/>
    </row>
    <row r="209" spans="1:14" ht="16.5" x14ac:dyDescent="0.3">
      <c r="A209" t="s">
        <v>59</v>
      </c>
      <c r="B209" s="3" t="str">
        <f t="shared" ref="B209:C212" si="41">B208</f>
        <v>@@Released</v>
      </c>
      <c r="C209" s="3" t="str">
        <f t="shared" si="41"/>
        <v>@@MR100654</v>
      </c>
      <c r="D209" s="3" t="str">
        <f>"@@10000"</f>
        <v>@@10000</v>
      </c>
      <c r="E209" s="3" t="str">
        <f>"""NAV Direct"",""CRONUS JetCorp USA"",""5406"",""1"",""Released"",""2"",""MR100654"",""3"",""10000"""</f>
        <v>"NAV Direct","CRONUS JetCorp USA","5406","1","Released","2","MR100654","3","10000"</v>
      </c>
      <c r="F209" s="3" t="str">
        <f>"∞||""Prod. Order Component"",""Prod. Order Line No."",""=Line No."",""Status"",""=Status"",""Prod. Order No."",""=Prod. Order No."""</f>
        <v>∞||"Prod. Order Component","Prod. Order Line No.","=Line No.","Status","=Status","Prod. Order No.","=Prod. Order No."</v>
      </c>
      <c r="G209" s="3"/>
      <c r="H209" s="6"/>
      <c r="I209" s="24" t="str">
        <f>"S200027"</f>
        <v>S200027</v>
      </c>
      <c r="J209" s="24" t="str">
        <f>"10.75"" Column Soccer Trophy"</f>
        <v>10.75" Column Soccer Trophy</v>
      </c>
      <c r="K209" s="25">
        <v>144</v>
      </c>
      <c r="L209" s="26" t="str">
        <f>"EA"</f>
        <v>EA</v>
      </c>
      <c r="M209" s="25">
        <v>0</v>
      </c>
      <c r="N209" s="27"/>
    </row>
    <row r="210" spans="1:14" ht="16.5" x14ac:dyDescent="0.3">
      <c r="A210" t="s">
        <v>59</v>
      </c>
      <c r="B210" s="3" t="str">
        <f t="shared" si="41"/>
        <v>@@Released</v>
      </c>
      <c r="C210" s="3" t="str">
        <f t="shared" si="41"/>
        <v>@@MR100654</v>
      </c>
      <c r="D210" s="3" t="str">
        <f>D209</f>
        <v>@@10000</v>
      </c>
      <c r="E210" s="3" t="str">
        <f>"""NAV Direct"",""CRONUS JetCorp USA"",""5407"",""1"",""Released"",""2"",""MR100654"",""3"",""10000"",""4"",""10000"""</f>
        <v>"NAV Direct","CRONUS JetCorp USA","5407","1","Released","2","MR100654","3","10000","4","10000"</v>
      </c>
      <c r="F210" s="3"/>
      <c r="G210" s="3"/>
      <c r="H210" s="6"/>
      <c r="I210" s="6"/>
      <c r="J210" s="14" t="str">
        <f>"PA100001"</f>
        <v>PA100001</v>
      </c>
      <c r="K210" s="22" t="str">
        <f>"1"" Marble Base 2.5""x6""x6"", 1 Col. Kit"</f>
        <v>1" Marble Base 2.5"x6"x6", 1 Col. Kit</v>
      </c>
      <c r="L210" s="23">
        <v>1</v>
      </c>
      <c r="M210" s="21" t="str">
        <f>"EA"</f>
        <v>EA</v>
      </c>
      <c r="N210" s="23">
        <v>0</v>
      </c>
    </row>
    <row r="211" spans="1:14" ht="16.5" x14ac:dyDescent="0.3">
      <c r="A211" t="s">
        <v>59</v>
      </c>
      <c r="B211" s="3" t="str">
        <f t="shared" si="41"/>
        <v>@@Released</v>
      </c>
      <c r="C211" s="3" t="str">
        <f t="shared" si="41"/>
        <v>@@MR100654</v>
      </c>
      <c r="D211" s="3" t="str">
        <f>D210</f>
        <v>@@10000</v>
      </c>
      <c r="E211" s="3" t="str">
        <f>"""NAV Direct"",""CRONUS JetCorp USA"",""5407"",""1"",""Released"",""2"",""MR100654"",""3"",""10000"",""4"",""20000"""</f>
        <v>"NAV Direct","CRONUS JetCorp USA","5407","1","Released","2","MR100654","3","10000","4","20000"</v>
      </c>
      <c r="F211" s="3"/>
      <c r="G211" s="3"/>
      <c r="H211" s="6"/>
      <c r="I211" s="6"/>
      <c r="J211" s="14" t="str">
        <f>"RM100054"</f>
        <v>RM100054</v>
      </c>
      <c r="K211" s="22" t="str">
        <f>"Column Cover"</f>
        <v>Column Cover</v>
      </c>
      <c r="L211" s="23">
        <v>1</v>
      </c>
      <c r="M211" s="21" t="str">
        <f>"EA"</f>
        <v>EA</v>
      </c>
      <c r="N211" s="23">
        <v>0</v>
      </c>
    </row>
    <row r="212" spans="1:14" ht="16.5" x14ac:dyDescent="0.3">
      <c r="A212" t="s">
        <v>59</v>
      </c>
      <c r="B212" s="3" t="str">
        <f t="shared" si="41"/>
        <v>@@Released</v>
      </c>
      <c r="C212" s="3" t="str">
        <f t="shared" si="41"/>
        <v>@@MR100654</v>
      </c>
      <c r="D212" s="3" t="str">
        <f>D211</f>
        <v>@@10000</v>
      </c>
      <c r="E212" s="3" t="str">
        <f>"""NAV Direct"",""CRONUS JetCorp USA"",""5407"",""1"",""Released"",""2"",""MR100654"",""3"",""10000"",""4"",""30000"""</f>
        <v>"NAV Direct","CRONUS JetCorp USA","5407","1","Released","2","MR100654","3","10000","4","30000"</v>
      </c>
      <c r="F212" s="3"/>
      <c r="G212" s="3"/>
      <c r="H212" s="6"/>
      <c r="I212" s="6"/>
      <c r="J212" s="14" t="str">
        <f>"RM100006"</f>
        <v>RM100006</v>
      </c>
      <c r="K212" s="22" t="str">
        <f>"3.75"" Soccer Player"</f>
        <v>3.75" Soccer Player</v>
      </c>
      <c r="L212" s="23">
        <v>1</v>
      </c>
      <c r="M212" s="21" t="str">
        <f>"EA"</f>
        <v>EA</v>
      </c>
      <c r="N212" s="23">
        <v>0</v>
      </c>
    </row>
    <row r="213" spans="1:14" ht="16.5" x14ac:dyDescent="0.3">
      <c r="A213" t="s">
        <v>59</v>
      </c>
      <c r="B213" s="3" t="str">
        <f>B210</f>
        <v>@@Released</v>
      </c>
      <c r="C213" s="3" t="str">
        <f>C210</f>
        <v>@@MR100654</v>
      </c>
      <c r="D213" s="3" t="str">
        <f>D210</f>
        <v>@@10000</v>
      </c>
      <c r="H213" s="6"/>
      <c r="I213" s="6"/>
      <c r="J213" s="6"/>
      <c r="K213" s="6"/>
      <c r="L213" s="6"/>
      <c r="M213" s="6"/>
      <c r="N213" s="6"/>
    </row>
    <row r="214" spans="1:14" ht="16.5" x14ac:dyDescent="0.3">
      <c r="A214" t="s">
        <v>59</v>
      </c>
      <c r="B214" s="3" t="str">
        <f>"@@Released"</f>
        <v>@@Released</v>
      </c>
      <c r="C214" s="3" t="str">
        <f>"@@MR100661"</f>
        <v>@@MR100661</v>
      </c>
      <c r="E214" s="3" t="str">
        <f>"""NAV Direct"",""CRONUS JetCorp USA"",""5405"",""1"",""Released"",""2"",""MR100661"""</f>
        <v>"NAV Direct","CRONUS JetCorp USA","5405","1","Released","2","MR100661"</v>
      </c>
      <c r="F214" s="3" t="str">
        <f>"∞||""Prod. Order Component"",""Status"",""=Status"",""Prod. Order No."",""=No."""</f>
        <v>∞||"Prod. Order Component","Status","=Status","Prod. Order No.","=No."</v>
      </c>
      <c r="G214" s="3"/>
      <c r="H214" s="28" t="str">
        <f>"MR100661"</f>
        <v>MR100661</v>
      </c>
      <c r="I214" s="29">
        <v>42019</v>
      </c>
      <c r="J214" s="6"/>
      <c r="K214" s="20"/>
      <c r="L214" s="20"/>
      <c r="M214" s="20"/>
      <c r="N214" s="20"/>
    </row>
    <row r="215" spans="1:14" ht="16.5" x14ac:dyDescent="0.3">
      <c r="A215" t="s">
        <v>59</v>
      </c>
      <c r="B215" s="3" t="str">
        <f t="shared" ref="B215:C220" si="42">B214</f>
        <v>@@Released</v>
      </c>
      <c r="C215" s="3" t="str">
        <f t="shared" si="42"/>
        <v>@@MR100661</v>
      </c>
      <c r="D215" s="3" t="str">
        <f>"@@10000"</f>
        <v>@@10000</v>
      </c>
      <c r="E215" s="3" t="str">
        <f>"""NAV Direct"",""CRONUS JetCorp USA"",""5406"",""1"",""Released"",""2"",""MR100661"",""3"",""10000"""</f>
        <v>"NAV Direct","CRONUS JetCorp USA","5406","1","Released","2","MR100661","3","10000"</v>
      </c>
      <c r="F215" s="3" t="str">
        <f>"∞||""Prod. Order Component"",""Prod. Order Line No."",""=Line No."",""Status"",""=Status"",""Prod. Order No."",""=Prod. Order No."""</f>
        <v>∞||"Prod. Order Component","Prod. Order Line No.","=Line No.","Status","=Status","Prod. Order No.","=Prod. Order No."</v>
      </c>
      <c r="G215" s="3"/>
      <c r="H215" s="6"/>
      <c r="I215" s="24" t="str">
        <f>"S200008"</f>
        <v>S200008</v>
      </c>
      <c r="J215" s="24" t="str">
        <f>"3.75"" Basketball Trophy"</f>
        <v>3.75" Basketball Trophy</v>
      </c>
      <c r="K215" s="25">
        <v>144</v>
      </c>
      <c r="L215" s="26" t="str">
        <f>"EA"</f>
        <v>EA</v>
      </c>
      <c r="M215" s="25">
        <v>0</v>
      </c>
      <c r="N215" s="27"/>
    </row>
    <row r="216" spans="1:14" ht="16.5" x14ac:dyDescent="0.3">
      <c r="A216" t="s">
        <v>59</v>
      </c>
      <c r="B216" s="3" t="str">
        <f t="shared" si="42"/>
        <v>@@Released</v>
      </c>
      <c r="C216" s="3" t="str">
        <f t="shared" si="42"/>
        <v>@@MR100661</v>
      </c>
      <c r="D216" s="3" t="str">
        <f>D215</f>
        <v>@@10000</v>
      </c>
      <c r="E216" s="3" t="str">
        <f>"""NAV Direct"",""CRONUS JetCorp USA"",""5407"",""1"",""Released"",""2"",""MR100661"",""3"",""10000"",""4"",""10000"""</f>
        <v>"NAV Direct","CRONUS JetCorp USA","5407","1","Released","2","MR100661","3","10000","4","10000"</v>
      </c>
      <c r="F216" s="3"/>
      <c r="G216" s="3"/>
      <c r="H216" s="6"/>
      <c r="I216" s="6"/>
      <c r="J216" s="14" t="str">
        <f>"RM100027"</f>
        <v>RM100027</v>
      </c>
      <c r="K216" s="22" t="str">
        <f>"1"" Marble"</f>
        <v>1" Marble</v>
      </c>
      <c r="L216" s="23">
        <v>1</v>
      </c>
      <c r="M216" s="21" t="str">
        <f>"LB"</f>
        <v>LB</v>
      </c>
      <c r="N216" s="23">
        <v>0</v>
      </c>
    </row>
    <row r="217" spans="1:14" ht="16.5" x14ac:dyDescent="0.3">
      <c r="A217" t="s">
        <v>59</v>
      </c>
      <c r="B217" s="3" t="str">
        <f t="shared" si="42"/>
        <v>@@Released</v>
      </c>
      <c r="C217" s="3" t="str">
        <f t="shared" si="42"/>
        <v>@@MR100661</v>
      </c>
      <c r="D217" s="3" t="str">
        <f>D216</f>
        <v>@@10000</v>
      </c>
      <c r="E217" s="3" t="str">
        <f>"""NAV Direct"",""CRONUS JetCorp USA"",""5407"",""1"",""Released"",""2"",""MR100661"",""3"",""10000"",""4"",""20000"""</f>
        <v>"NAV Direct","CRONUS JetCorp USA","5407","1","Released","2","MR100661","3","10000","4","20000"</v>
      </c>
      <c r="F217" s="3"/>
      <c r="G217" s="3"/>
      <c r="H217" s="6"/>
      <c r="I217" s="6"/>
      <c r="J217" s="14" t="str">
        <f>"RM100008"</f>
        <v>RM100008</v>
      </c>
      <c r="K217" s="22" t="str">
        <f>"3.75"" Basketball Player"</f>
        <v>3.75" Basketball Player</v>
      </c>
      <c r="L217" s="23">
        <v>1</v>
      </c>
      <c r="M217" s="21" t="str">
        <f>"EA"</f>
        <v>EA</v>
      </c>
      <c r="N217" s="23">
        <v>0</v>
      </c>
    </row>
    <row r="218" spans="1:14" ht="16.5" x14ac:dyDescent="0.3">
      <c r="A218" t="s">
        <v>59</v>
      </c>
      <c r="B218" s="3" t="str">
        <f t="shared" si="42"/>
        <v>@@Released</v>
      </c>
      <c r="C218" s="3" t="str">
        <f t="shared" si="42"/>
        <v>@@MR100661</v>
      </c>
      <c r="D218" s="3" t="str">
        <f>D217</f>
        <v>@@10000</v>
      </c>
      <c r="E218" s="3" t="str">
        <f>"""NAV Direct"",""CRONUS JetCorp USA"",""5407"",""1"",""Released"",""2"",""MR100661"",""3"",""10000"",""4"",""30000"""</f>
        <v>"NAV Direct","CRONUS JetCorp USA","5407","1","Released","2","MR100661","3","10000","4","30000"</v>
      </c>
      <c r="F218" s="3"/>
      <c r="G218" s="3"/>
      <c r="H218" s="6"/>
      <c r="I218" s="6"/>
      <c r="J218" s="14" t="str">
        <f>"RM100033"</f>
        <v>RM100033</v>
      </c>
      <c r="K218" s="22" t="str">
        <f>"Standard Cap Nut"</f>
        <v>Standard Cap Nut</v>
      </c>
      <c r="L218" s="23">
        <v>1</v>
      </c>
      <c r="M218" s="21" t="str">
        <f>"EA"</f>
        <v>EA</v>
      </c>
      <c r="N218" s="23">
        <v>0</v>
      </c>
    </row>
    <row r="219" spans="1:14" ht="16.5" x14ac:dyDescent="0.3">
      <c r="A219" t="s">
        <v>59</v>
      </c>
      <c r="B219" s="3" t="str">
        <f t="shared" si="42"/>
        <v>@@Released</v>
      </c>
      <c r="C219" s="3" t="str">
        <f t="shared" si="42"/>
        <v>@@MR100661</v>
      </c>
      <c r="D219" s="3" t="str">
        <f>D218</f>
        <v>@@10000</v>
      </c>
      <c r="E219" s="3" t="str">
        <f>"""NAV Direct"",""CRONUS JetCorp USA"",""5407"",""1"",""Released"",""2"",""MR100661"",""3"",""10000"",""4"",""40000"""</f>
        <v>"NAV Direct","CRONUS JetCorp USA","5407","1","Released","2","MR100661","3","10000","4","40000"</v>
      </c>
      <c r="F219" s="3"/>
      <c r="G219" s="3"/>
      <c r="H219" s="6"/>
      <c r="I219" s="6"/>
      <c r="J219" s="14" t="str">
        <f>"RM100034"</f>
        <v>RM100034</v>
      </c>
      <c r="K219" s="22" t="str">
        <f>"Check Rings"</f>
        <v>Check Rings</v>
      </c>
      <c r="L219" s="23">
        <v>1</v>
      </c>
      <c r="M219" s="21" t="str">
        <f>"EA"</f>
        <v>EA</v>
      </c>
      <c r="N219" s="23">
        <v>0</v>
      </c>
    </row>
    <row r="220" spans="1:14" ht="16.5" x14ac:dyDescent="0.3">
      <c r="A220" t="s">
        <v>59</v>
      </c>
      <c r="B220" s="3" t="str">
        <f t="shared" si="42"/>
        <v>@@Released</v>
      </c>
      <c r="C220" s="3" t="str">
        <f t="shared" si="42"/>
        <v>@@MR100661</v>
      </c>
      <c r="D220" s="3" t="str">
        <f>D219</f>
        <v>@@10000</v>
      </c>
      <c r="E220" s="3" t="str">
        <f>"""NAV Direct"",""CRONUS JetCorp USA"",""5407"",""1"",""Released"",""2"",""MR100661"",""3"",""10000"",""4"",""50000"""</f>
        <v>"NAV Direct","CRONUS JetCorp USA","5407","1","Released","2","MR100661","3","10000","4","50000"</v>
      </c>
      <c r="F220" s="3"/>
      <c r="G220" s="3"/>
      <c r="H220" s="6"/>
      <c r="I220" s="6"/>
      <c r="J220" s="14" t="str">
        <f>"RM100053"</f>
        <v>RM100053</v>
      </c>
      <c r="K220" s="22" t="str">
        <f>"3"" Blank Plate"</f>
        <v>3" Blank Plate</v>
      </c>
      <c r="L220" s="23">
        <v>1</v>
      </c>
      <c r="M220" s="21" t="str">
        <f>"EA"</f>
        <v>EA</v>
      </c>
      <c r="N220" s="23">
        <v>0</v>
      </c>
    </row>
    <row r="221" spans="1:14" ht="16.5" x14ac:dyDescent="0.3">
      <c r="A221" t="s">
        <v>59</v>
      </c>
      <c r="B221" s="3" t="str">
        <f>B216</f>
        <v>@@Released</v>
      </c>
      <c r="C221" s="3" t="str">
        <f>C216</f>
        <v>@@MR100661</v>
      </c>
      <c r="D221" s="3" t="str">
        <f>D216</f>
        <v>@@10000</v>
      </c>
      <c r="H221" s="6"/>
      <c r="I221" s="6"/>
      <c r="J221" s="6"/>
      <c r="K221" s="6"/>
      <c r="L221" s="6"/>
      <c r="M221" s="6"/>
      <c r="N221" s="6"/>
    </row>
    <row r="222" spans="1:14" ht="16.5" x14ac:dyDescent="0.3">
      <c r="A222" t="s">
        <v>59</v>
      </c>
      <c r="B222" s="3" t="str">
        <f t="shared" ref="B222:C228" si="43">B221</f>
        <v>@@Released</v>
      </c>
      <c r="C222" s="3" t="str">
        <f t="shared" si="43"/>
        <v>@@MR100661</v>
      </c>
      <c r="D222" s="3" t="str">
        <f>"@@20000"</f>
        <v>@@20000</v>
      </c>
      <c r="E222" s="3" t="str">
        <f>"""NAV Direct"",""CRONUS JetCorp USA"",""5406"",""1"",""Released"",""2"",""MR100661"",""3"",""20000"""</f>
        <v>"NAV Direct","CRONUS JetCorp USA","5406","1","Released","2","MR100661","3","20000"</v>
      </c>
      <c r="F222" s="3" t="str">
        <f>"∞||""Prod. Order Component"",""Prod. Order Line No."",""=Line No."",""Status"",""=Status"",""Prod. Order No."",""=Prod. Order No."""</f>
        <v>∞||"Prod. Order Component","Prod. Order Line No.","=Line No.","Status","=Status","Prod. Order No.","=Prod. Order No."</v>
      </c>
      <c r="G222" s="3"/>
      <c r="H222" s="6"/>
      <c r="I222" s="24" t="str">
        <f>"S200019"</f>
        <v>S200019</v>
      </c>
      <c r="J222" s="24" t="str">
        <f>"10.75"" Tourch Riser Apple Trophy"</f>
        <v>10.75" Tourch Riser Apple Trophy</v>
      </c>
      <c r="K222" s="25">
        <v>48</v>
      </c>
      <c r="L222" s="26" t="str">
        <f>"EA"</f>
        <v>EA</v>
      </c>
      <c r="M222" s="25">
        <v>0</v>
      </c>
      <c r="N222" s="27"/>
    </row>
    <row r="223" spans="1:14" ht="16.5" x14ac:dyDescent="0.3">
      <c r="A223" t="s">
        <v>59</v>
      </c>
      <c r="B223" s="3" t="str">
        <f t="shared" si="43"/>
        <v>@@Released</v>
      </c>
      <c r="C223" s="3" t="str">
        <f t="shared" si="43"/>
        <v>@@MR100661</v>
      </c>
      <c r="D223" s="3" t="str">
        <f t="shared" ref="D223:D228" si="44">D222</f>
        <v>@@20000</v>
      </c>
      <c r="E223" s="3" t="str">
        <f>"""NAV Direct"",""CRONUS JetCorp USA"",""5407"",""1"",""Released"",""2"",""MR100661"",""3"",""20000"",""4"",""10000"""</f>
        <v>"NAV Direct","CRONUS JetCorp USA","5407","1","Released","2","MR100661","3","20000","4","10000"</v>
      </c>
      <c r="F223" s="3"/>
      <c r="G223" s="3"/>
      <c r="H223" s="6"/>
      <c r="I223" s="6"/>
      <c r="J223" s="14" t="str">
        <f>"RM100027"</f>
        <v>RM100027</v>
      </c>
      <c r="K223" s="22" t="str">
        <f>"1"" Marble"</f>
        <v>1" Marble</v>
      </c>
      <c r="L223" s="23">
        <v>1</v>
      </c>
      <c r="M223" s="21" t="str">
        <f>"LB"</f>
        <v>LB</v>
      </c>
      <c r="N223" s="23">
        <v>0</v>
      </c>
    </row>
    <row r="224" spans="1:14" ht="16.5" x14ac:dyDescent="0.3">
      <c r="A224" t="s">
        <v>59</v>
      </c>
      <c r="B224" s="3" t="str">
        <f t="shared" si="43"/>
        <v>@@Released</v>
      </c>
      <c r="C224" s="3" t="str">
        <f t="shared" si="43"/>
        <v>@@MR100661</v>
      </c>
      <c r="D224" s="3" t="str">
        <f t="shared" si="44"/>
        <v>@@20000</v>
      </c>
      <c r="E224" s="3" t="str">
        <f>"""NAV Direct"",""CRONUS JetCorp USA"",""5407"",""1"",""Released"",""2"",""MR100661"",""3"",""20000"",""4"",""20000"""</f>
        <v>"NAV Direct","CRONUS JetCorp USA","5407","1","Released","2","MR100661","3","20000","4","20000"</v>
      </c>
      <c r="F224" s="3"/>
      <c r="G224" s="3"/>
      <c r="H224" s="6"/>
      <c r="I224" s="6"/>
      <c r="J224" s="14" t="str">
        <f>"RM100002"</f>
        <v>RM100002</v>
      </c>
      <c r="K224" s="22" t="str">
        <f>"3.75"" Apple Trophy Figure"</f>
        <v>3.75" Apple Trophy Figure</v>
      </c>
      <c r="L224" s="23">
        <v>1</v>
      </c>
      <c r="M224" s="21" t="str">
        <f>"EA"</f>
        <v>EA</v>
      </c>
      <c r="N224" s="23">
        <v>0</v>
      </c>
    </row>
    <row r="225" spans="1:14" ht="16.5" x14ac:dyDescent="0.3">
      <c r="A225" t="s">
        <v>59</v>
      </c>
      <c r="B225" s="3" t="str">
        <f t="shared" si="43"/>
        <v>@@Released</v>
      </c>
      <c r="C225" s="3" t="str">
        <f t="shared" si="43"/>
        <v>@@MR100661</v>
      </c>
      <c r="D225" s="3" t="str">
        <f t="shared" si="44"/>
        <v>@@20000</v>
      </c>
      <c r="E225" s="3" t="str">
        <f>"""NAV Direct"",""CRONUS JetCorp USA"",""5407"",""1"",""Released"",""2"",""MR100661"",""3"",""20000"",""4"",""30000"""</f>
        <v>"NAV Direct","CRONUS JetCorp USA","5407","1","Released","2","MR100661","3","20000","4","30000"</v>
      </c>
      <c r="F225" s="3"/>
      <c r="G225" s="3"/>
      <c r="H225" s="6"/>
      <c r="I225" s="6"/>
      <c r="J225" s="14" t="str">
        <f>"RM100023"</f>
        <v>RM100023</v>
      </c>
      <c r="K225" s="22" t="str">
        <f>"7"" Torch Trophy Riser"</f>
        <v>7" Torch Trophy Riser</v>
      </c>
      <c r="L225" s="23">
        <v>1</v>
      </c>
      <c r="M225" s="21" t="str">
        <f>"EA"</f>
        <v>EA</v>
      </c>
      <c r="N225" s="23">
        <v>0</v>
      </c>
    </row>
    <row r="226" spans="1:14" ht="16.5" x14ac:dyDescent="0.3">
      <c r="A226" t="s">
        <v>59</v>
      </c>
      <c r="B226" s="3" t="str">
        <f t="shared" si="43"/>
        <v>@@Released</v>
      </c>
      <c r="C226" s="3" t="str">
        <f t="shared" si="43"/>
        <v>@@MR100661</v>
      </c>
      <c r="D226" s="3" t="str">
        <f t="shared" si="44"/>
        <v>@@20000</v>
      </c>
      <c r="E226" s="3" t="str">
        <f>"""NAV Direct"",""CRONUS JetCorp USA"",""5407"",""1"",""Released"",""2"",""MR100661"",""3"",""20000"",""4"",""40000"""</f>
        <v>"NAV Direct","CRONUS JetCorp USA","5407","1","Released","2","MR100661","3","20000","4","40000"</v>
      </c>
      <c r="F226" s="3"/>
      <c r="G226" s="3"/>
      <c r="H226" s="6"/>
      <c r="I226" s="6"/>
      <c r="J226" s="14" t="str">
        <f>"RM100033"</f>
        <v>RM100033</v>
      </c>
      <c r="K226" s="22" t="str">
        <f>"Standard Cap Nut"</f>
        <v>Standard Cap Nut</v>
      </c>
      <c r="L226" s="23">
        <v>1</v>
      </c>
      <c r="M226" s="21" t="str">
        <f>"EA"</f>
        <v>EA</v>
      </c>
      <c r="N226" s="23">
        <v>0</v>
      </c>
    </row>
    <row r="227" spans="1:14" ht="16.5" x14ac:dyDescent="0.3">
      <c r="A227" t="s">
        <v>59</v>
      </c>
      <c r="B227" s="3" t="str">
        <f t="shared" si="43"/>
        <v>@@Released</v>
      </c>
      <c r="C227" s="3" t="str">
        <f t="shared" si="43"/>
        <v>@@MR100661</v>
      </c>
      <c r="D227" s="3" t="str">
        <f t="shared" si="44"/>
        <v>@@20000</v>
      </c>
      <c r="E227" s="3" t="str">
        <f>"""NAV Direct"",""CRONUS JetCorp USA"",""5407"",""1"",""Released"",""2"",""MR100661"",""3"",""20000"",""4"",""50000"""</f>
        <v>"NAV Direct","CRONUS JetCorp USA","5407","1","Released","2","MR100661","3","20000","4","50000"</v>
      </c>
      <c r="F227" s="3"/>
      <c r="G227" s="3"/>
      <c r="H227" s="6"/>
      <c r="I227" s="6"/>
      <c r="J227" s="14" t="str">
        <f>"RM100034"</f>
        <v>RM100034</v>
      </c>
      <c r="K227" s="22" t="str">
        <f>"Check Rings"</f>
        <v>Check Rings</v>
      </c>
      <c r="L227" s="23">
        <v>1</v>
      </c>
      <c r="M227" s="21" t="str">
        <f>"EA"</f>
        <v>EA</v>
      </c>
      <c r="N227" s="23">
        <v>0</v>
      </c>
    </row>
    <row r="228" spans="1:14" ht="16.5" x14ac:dyDescent="0.3">
      <c r="A228" t="s">
        <v>59</v>
      </c>
      <c r="B228" s="3" t="str">
        <f t="shared" si="43"/>
        <v>@@Released</v>
      </c>
      <c r="C228" s="3" t="str">
        <f t="shared" si="43"/>
        <v>@@MR100661</v>
      </c>
      <c r="D228" s="3" t="str">
        <f t="shared" si="44"/>
        <v>@@20000</v>
      </c>
      <c r="E228" s="3" t="str">
        <f>"""NAV Direct"",""CRONUS JetCorp USA"",""5407"",""1"",""Released"",""2"",""MR100661"",""3"",""20000"",""4"",""60000"""</f>
        <v>"NAV Direct","CRONUS JetCorp USA","5407","1","Released","2","MR100661","3","20000","4","60000"</v>
      </c>
      <c r="F228" s="3"/>
      <c r="G228" s="3"/>
      <c r="H228" s="6"/>
      <c r="I228" s="6"/>
      <c r="J228" s="14" t="str">
        <f>"RM100036"</f>
        <v>RM100036</v>
      </c>
      <c r="K228" s="22" t="str">
        <f>"1.5"" Emblem"</f>
        <v>1.5" Emblem</v>
      </c>
      <c r="L228" s="23">
        <v>1</v>
      </c>
      <c r="M228" s="21" t="str">
        <f>"EA"</f>
        <v>EA</v>
      </c>
      <c r="N228" s="23">
        <v>0</v>
      </c>
    </row>
    <row r="229" spans="1:14" ht="16.5" x14ac:dyDescent="0.3">
      <c r="A229" t="s">
        <v>59</v>
      </c>
      <c r="B229" s="3" t="str">
        <f>B223</f>
        <v>@@Released</v>
      </c>
      <c r="C229" s="3" t="str">
        <f>C223</f>
        <v>@@MR100661</v>
      </c>
      <c r="D229" s="3" t="str">
        <f>D223</f>
        <v>@@20000</v>
      </c>
      <c r="H229" s="6"/>
      <c r="I229" s="6"/>
      <c r="J229" s="6"/>
      <c r="K229" s="6"/>
      <c r="L229" s="6"/>
      <c r="M229" s="6"/>
      <c r="N229" s="6"/>
    </row>
    <row r="230" spans="1:14" ht="16.5" x14ac:dyDescent="0.3">
      <c r="A230" t="s">
        <v>59</v>
      </c>
      <c r="B230" s="3" t="str">
        <f t="shared" ref="B230:C233" si="45">B229</f>
        <v>@@Released</v>
      </c>
      <c r="C230" s="3" t="str">
        <f t="shared" si="45"/>
        <v>@@MR100661</v>
      </c>
      <c r="D230" s="3" t="str">
        <f>"@@30000"</f>
        <v>@@30000</v>
      </c>
      <c r="E230" s="3" t="str">
        <f>"""NAV Direct"",""CRONUS JetCorp USA"",""5406"",""1"",""Released"",""2"",""MR100661"",""3"",""30000"""</f>
        <v>"NAV Direct","CRONUS JetCorp USA","5406","1","Released","2","MR100661","3","30000"</v>
      </c>
      <c r="F230" s="3" t="str">
        <f>"∞||""Prod. Order Component"",""Prod. Order Line No."",""=Line No."",""Status"",""=Status"",""Prod. Order No."",""=Prod. Order No."""</f>
        <v>∞||"Prod. Order Component","Prod. Order Line No.","=Line No.","Status","=Status","Prod. Order No.","=Prod. Order No."</v>
      </c>
      <c r="G230" s="3"/>
      <c r="H230" s="6"/>
      <c r="I230" s="24" t="str">
        <f>"S200027"</f>
        <v>S200027</v>
      </c>
      <c r="J230" s="24" t="str">
        <f>"10.75"" Column Soccer Trophy"</f>
        <v>10.75" Column Soccer Trophy</v>
      </c>
      <c r="K230" s="25">
        <v>24</v>
      </c>
      <c r="L230" s="26" t="str">
        <f>"EA"</f>
        <v>EA</v>
      </c>
      <c r="M230" s="25">
        <v>0</v>
      </c>
      <c r="N230" s="27"/>
    </row>
    <row r="231" spans="1:14" ht="16.5" x14ac:dyDescent="0.3">
      <c r="A231" t="s">
        <v>59</v>
      </c>
      <c r="B231" s="3" t="str">
        <f t="shared" si="45"/>
        <v>@@Released</v>
      </c>
      <c r="C231" s="3" t="str">
        <f t="shared" si="45"/>
        <v>@@MR100661</v>
      </c>
      <c r="D231" s="3" t="str">
        <f>D230</f>
        <v>@@30000</v>
      </c>
      <c r="E231" s="3" t="str">
        <f>"""NAV Direct"",""CRONUS JetCorp USA"",""5407"",""1"",""Released"",""2"",""MR100661"",""3"",""30000"",""4"",""10000"""</f>
        <v>"NAV Direct","CRONUS JetCorp USA","5407","1","Released","2","MR100661","3","30000","4","10000"</v>
      </c>
      <c r="F231" s="3"/>
      <c r="G231" s="3"/>
      <c r="H231" s="6"/>
      <c r="I231" s="6"/>
      <c r="J231" s="14" t="str">
        <f>"PA100001"</f>
        <v>PA100001</v>
      </c>
      <c r="K231" s="22" t="str">
        <f>"1"" Marble Base 2.5""x6""x6"", 1 Col. Kit"</f>
        <v>1" Marble Base 2.5"x6"x6", 1 Col. Kit</v>
      </c>
      <c r="L231" s="23">
        <v>1</v>
      </c>
      <c r="M231" s="21" t="str">
        <f>"EA"</f>
        <v>EA</v>
      </c>
      <c r="N231" s="23">
        <v>0</v>
      </c>
    </row>
    <row r="232" spans="1:14" ht="16.5" x14ac:dyDescent="0.3">
      <c r="A232" t="s">
        <v>59</v>
      </c>
      <c r="B232" s="3" t="str">
        <f t="shared" si="45"/>
        <v>@@Released</v>
      </c>
      <c r="C232" s="3" t="str">
        <f t="shared" si="45"/>
        <v>@@MR100661</v>
      </c>
      <c r="D232" s="3" t="str">
        <f>D231</f>
        <v>@@30000</v>
      </c>
      <c r="E232" s="3" t="str">
        <f>"""NAV Direct"",""CRONUS JetCorp USA"",""5407"",""1"",""Released"",""2"",""MR100661"",""3"",""30000"",""4"",""20000"""</f>
        <v>"NAV Direct","CRONUS JetCorp USA","5407","1","Released","2","MR100661","3","30000","4","20000"</v>
      </c>
      <c r="F232" s="3"/>
      <c r="G232" s="3"/>
      <c r="H232" s="6"/>
      <c r="I232" s="6"/>
      <c r="J232" s="14" t="str">
        <f>"RM100054"</f>
        <v>RM100054</v>
      </c>
      <c r="K232" s="22" t="str">
        <f>"Column Cover"</f>
        <v>Column Cover</v>
      </c>
      <c r="L232" s="23">
        <v>1</v>
      </c>
      <c r="M232" s="21" t="str">
        <f>"EA"</f>
        <v>EA</v>
      </c>
      <c r="N232" s="23">
        <v>0</v>
      </c>
    </row>
    <row r="233" spans="1:14" ht="16.5" x14ac:dyDescent="0.3">
      <c r="A233" t="s">
        <v>59</v>
      </c>
      <c r="B233" s="3" t="str">
        <f t="shared" si="45"/>
        <v>@@Released</v>
      </c>
      <c r="C233" s="3" t="str">
        <f t="shared" si="45"/>
        <v>@@MR100661</v>
      </c>
      <c r="D233" s="3" t="str">
        <f>D232</f>
        <v>@@30000</v>
      </c>
      <c r="E233" s="3" t="str">
        <f>"""NAV Direct"",""CRONUS JetCorp USA"",""5407"",""1"",""Released"",""2"",""MR100661"",""3"",""30000"",""4"",""30000"""</f>
        <v>"NAV Direct","CRONUS JetCorp USA","5407","1","Released","2","MR100661","3","30000","4","30000"</v>
      </c>
      <c r="F233" s="3"/>
      <c r="G233" s="3"/>
      <c r="H233" s="6"/>
      <c r="I233" s="6"/>
      <c r="J233" s="14" t="str">
        <f>"RM100006"</f>
        <v>RM100006</v>
      </c>
      <c r="K233" s="22" t="str">
        <f>"3.75"" Soccer Player"</f>
        <v>3.75" Soccer Player</v>
      </c>
      <c r="L233" s="23">
        <v>1</v>
      </c>
      <c r="M233" s="21" t="str">
        <f>"EA"</f>
        <v>EA</v>
      </c>
      <c r="N233" s="23">
        <v>0</v>
      </c>
    </row>
    <row r="234" spans="1:14" ht="16.5" x14ac:dyDescent="0.3">
      <c r="A234" t="s">
        <v>59</v>
      </c>
      <c r="B234" s="3" t="str">
        <f>B231</f>
        <v>@@Released</v>
      </c>
      <c r="C234" s="3" t="str">
        <f>C231</f>
        <v>@@MR100661</v>
      </c>
      <c r="D234" s="3" t="str">
        <f>D231</f>
        <v>@@30000</v>
      </c>
      <c r="H234" s="6"/>
      <c r="I234" s="6"/>
      <c r="J234" s="6"/>
      <c r="K234" s="6"/>
      <c r="L234" s="6"/>
      <c r="M234" s="6"/>
      <c r="N234" s="6"/>
    </row>
    <row r="235" spans="1:14" ht="16.5" x14ac:dyDescent="0.3">
      <c r="A235" t="s">
        <v>59</v>
      </c>
      <c r="B235" s="3" t="str">
        <f>"@@Released"</f>
        <v>@@Released</v>
      </c>
      <c r="C235" s="3" t="str">
        <f>"@@MR100655"</f>
        <v>@@MR100655</v>
      </c>
      <c r="E235" s="3" t="str">
        <f>"""NAV Direct"",""CRONUS JetCorp USA"",""5405"",""1"",""Released"",""2"",""MR100655"""</f>
        <v>"NAV Direct","CRONUS JetCorp USA","5405","1","Released","2","MR100655"</v>
      </c>
      <c r="F235" s="3" t="str">
        <f>"∞||""Prod. Order Component"",""Status"",""=Status"",""Prod. Order No."",""=No."""</f>
        <v>∞||"Prod. Order Component","Status","=Status","Prod. Order No.","=No."</v>
      </c>
      <c r="G235" s="3"/>
      <c r="H235" s="28" t="str">
        <f>"MR100655"</f>
        <v>MR100655</v>
      </c>
      <c r="I235" s="29">
        <v>42020</v>
      </c>
      <c r="J235" s="6"/>
      <c r="K235" s="20"/>
      <c r="L235" s="20"/>
      <c r="M235" s="20"/>
      <c r="N235" s="20"/>
    </row>
    <row r="236" spans="1:14" ht="16.5" x14ac:dyDescent="0.3">
      <c r="A236" t="s">
        <v>59</v>
      </c>
      <c r="B236" s="3" t="str">
        <f t="shared" ref="B236:C242" si="46">B235</f>
        <v>@@Released</v>
      </c>
      <c r="C236" s="3" t="str">
        <f t="shared" si="46"/>
        <v>@@MR100655</v>
      </c>
      <c r="D236" s="3" t="str">
        <f>"@@10000"</f>
        <v>@@10000</v>
      </c>
      <c r="E236" s="3" t="str">
        <f>"""NAV Direct"",""CRONUS JetCorp USA"",""5406"",""1"",""Released"",""2"",""MR100655"",""3"",""10000"""</f>
        <v>"NAV Direct","CRONUS JetCorp USA","5406","1","Released","2","MR100655","3","10000"</v>
      </c>
      <c r="F236" s="3" t="str">
        <f>"∞||""Prod. Order Component"",""Prod. Order Line No."",""=Line No."",""Status"",""=Status"",""Prod. Order No."",""=Prod. Order No."""</f>
        <v>∞||"Prod. Order Component","Prod. Order Line No.","=Line No.","Status","=Status","Prod. Order No.","=Prod. Order No."</v>
      </c>
      <c r="G236" s="3"/>
      <c r="H236" s="6"/>
      <c r="I236" s="24" t="str">
        <f>"S200021"</f>
        <v>S200021</v>
      </c>
      <c r="J236" s="24" t="str">
        <f>"10.75"" Tourch Riser FootballTrophy"</f>
        <v>10.75" Tourch Riser FootballTrophy</v>
      </c>
      <c r="K236" s="25">
        <v>144</v>
      </c>
      <c r="L236" s="26" t="str">
        <f>"EA"</f>
        <v>EA</v>
      </c>
      <c r="M236" s="25">
        <v>0</v>
      </c>
      <c r="N236" s="27"/>
    </row>
    <row r="237" spans="1:14" ht="16.5" x14ac:dyDescent="0.3">
      <c r="A237" t="s">
        <v>59</v>
      </c>
      <c r="B237" s="3" t="str">
        <f t="shared" si="46"/>
        <v>@@Released</v>
      </c>
      <c r="C237" s="3" t="str">
        <f t="shared" si="46"/>
        <v>@@MR100655</v>
      </c>
      <c r="D237" s="3" t="str">
        <f t="shared" ref="D237:D242" si="47">D236</f>
        <v>@@10000</v>
      </c>
      <c r="E237" s="3" t="str">
        <f>"""NAV Direct"",""CRONUS JetCorp USA"",""5407"",""1"",""Released"",""2"",""MR100655"",""3"",""10000"",""4"",""10000"""</f>
        <v>"NAV Direct","CRONUS JetCorp USA","5407","1","Released","2","MR100655","3","10000","4","10000"</v>
      </c>
      <c r="F237" s="3"/>
      <c r="G237" s="3"/>
      <c r="H237" s="6"/>
      <c r="I237" s="6"/>
      <c r="J237" s="14" t="str">
        <f>"RM100027"</f>
        <v>RM100027</v>
      </c>
      <c r="K237" s="22" t="str">
        <f>"1"" Marble"</f>
        <v>1" Marble</v>
      </c>
      <c r="L237" s="23">
        <v>1</v>
      </c>
      <c r="M237" s="21" t="str">
        <f>"LB"</f>
        <v>LB</v>
      </c>
      <c r="N237" s="23">
        <v>0</v>
      </c>
    </row>
    <row r="238" spans="1:14" ht="16.5" x14ac:dyDescent="0.3">
      <c r="A238" t="s">
        <v>59</v>
      </c>
      <c r="B238" s="3" t="str">
        <f t="shared" si="46"/>
        <v>@@Released</v>
      </c>
      <c r="C238" s="3" t="str">
        <f t="shared" si="46"/>
        <v>@@MR100655</v>
      </c>
      <c r="D238" s="3" t="str">
        <f t="shared" si="47"/>
        <v>@@10000</v>
      </c>
      <c r="E238" s="3" t="str">
        <f>"""NAV Direct"",""CRONUS JetCorp USA"",""5407"",""1"",""Released"",""2"",""MR100655"",""3"",""10000"",""4"",""20000"""</f>
        <v>"NAV Direct","CRONUS JetCorp USA","5407","1","Released","2","MR100655","3","10000","4","20000"</v>
      </c>
      <c r="F238" s="3"/>
      <c r="G238" s="3"/>
      <c r="H238" s="6"/>
      <c r="I238" s="6"/>
      <c r="J238" s="14" t="str">
        <f>"RM100007"</f>
        <v>RM100007</v>
      </c>
      <c r="K238" s="22" t="str">
        <f>"3.75"" Football Player"</f>
        <v>3.75" Football Player</v>
      </c>
      <c r="L238" s="23">
        <v>1</v>
      </c>
      <c r="M238" s="21" t="str">
        <f>"EA"</f>
        <v>EA</v>
      </c>
      <c r="N238" s="23">
        <v>0</v>
      </c>
    </row>
    <row r="239" spans="1:14" ht="16.5" x14ac:dyDescent="0.3">
      <c r="A239" t="s">
        <v>59</v>
      </c>
      <c r="B239" s="3" t="str">
        <f t="shared" si="46"/>
        <v>@@Released</v>
      </c>
      <c r="C239" s="3" t="str">
        <f t="shared" si="46"/>
        <v>@@MR100655</v>
      </c>
      <c r="D239" s="3" t="str">
        <f t="shared" si="47"/>
        <v>@@10000</v>
      </c>
      <c r="E239" s="3" t="str">
        <f>"""NAV Direct"",""CRONUS JetCorp USA"",""5407"",""1"",""Released"",""2"",""MR100655"",""3"",""10000"",""4"",""30000"""</f>
        <v>"NAV Direct","CRONUS JetCorp USA","5407","1","Released","2","MR100655","3","10000","4","30000"</v>
      </c>
      <c r="F239" s="3"/>
      <c r="G239" s="3"/>
      <c r="H239" s="6"/>
      <c r="I239" s="6"/>
      <c r="J239" s="14" t="str">
        <f>"RM100023"</f>
        <v>RM100023</v>
      </c>
      <c r="K239" s="22" t="str">
        <f>"7"" Torch Trophy Riser"</f>
        <v>7" Torch Trophy Riser</v>
      </c>
      <c r="L239" s="23">
        <v>1</v>
      </c>
      <c r="M239" s="21" t="str">
        <f>"EA"</f>
        <v>EA</v>
      </c>
      <c r="N239" s="23">
        <v>0</v>
      </c>
    </row>
    <row r="240" spans="1:14" ht="16.5" x14ac:dyDescent="0.3">
      <c r="A240" t="s">
        <v>59</v>
      </c>
      <c r="B240" s="3" t="str">
        <f t="shared" si="46"/>
        <v>@@Released</v>
      </c>
      <c r="C240" s="3" t="str">
        <f t="shared" si="46"/>
        <v>@@MR100655</v>
      </c>
      <c r="D240" s="3" t="str">
        <f t="shared" si="47"/>
        <v>@@10000</v>
      </c>
      <c r="E240" s="3" t="str">
        <f>"""NAV Direct"",""CRONUS JetCorp USA"",""5407"",""1"",""Released"",""2"",""MR100655"",""3"",""10000"",""4"",""40000"""</f>
        <v>"NAV Direct","CRONUS JetCorp USA","5407","1","Released","2","MR100655","3","10000","4","40000"</v>
      </c>
      <c r="F240" s="3"/>
      <c r="G240" s="3"/>
      <c r="H240" s="6"/>
      <c r="I240" s="6"/>
      <c r="J240" s="14" t="str">
        <f>"RM100033"</f>
        <v>RM100033</v>
      </c>
      <c r="K240" s="22" t="str">
        <f>"Standard Cap Nut"</f>
        <v>Standard Cap Nut</v>
      </c>
      <c r="L240" s="23">
        <v>1</v>
      </c>
      <c r="M240" s="21" t="str">
        <f>"EA"</f>
        <v>EA</v>
      </c>
      <c r="N240" s="23">
        <v>0</v>
      </c>
    </row>
    <row r="241" spans="1:14" ht="16.5" x14ac:dyDescent="0.3">
      <c r="A241" t="s">
        <v>59</v>
      </c>
      <c r="B241" s="3" t="str">
        <f t="shared" si="46"/>
        <v>@@Released</v>
      </c>
      <c r="C241" s="3" t="str">
        <f t="shared" si="46"/>
        <v>@@MR100655</v>
      </c>
      <c r="D241" s="3" t="str">
        <f t="shared" si="47"/>
        <v>@@10000</v>
      </c>
      <c r="E241" s="3" t="str">
        <f>"""NAV Direct"",""CRONUS JetCorp USA"",""5407"",""1"",""Released"",""2"",""MR100655"",""3"",""10000"",""4"",""50000"""</f>
        <v>"NAV Direct","CRONUS JetCorp USA","5407","1","Released","2","MR100655","3","10000","4","50000"</v>
      </c>
      <c r="F241" s="3"/>
      <c r="G241" s="3"/>
      <c r="H241" s="6"/>
      <c r="I241" s="6"/>
      <c r="J241" s="14" t="str">
        <f>"RM100034"</f>
        <v>RM100034</v>
      </c>
      <c r="K241" s="22" t="str">
        <f>"Check Rings"</f>
        <v>Check Rings</v>
      </c>
      <c r="L241" s="23">
        <v>1</v>
      </c>
      <c r="M241" s="21" t="str">
        <f>"EA"</f>
        <v>EA</v>
      </c>
      <c r="N241" s="23">
        <v>0</v>
      </c>
    </row>
    <row r="242" spans="1:14" ht="16.5" x14ac:dyDescent="0.3">
      <c r="A242" t="s">
        <v>59</v>
      </c>
      <c r="B242" s="3" t="str">
        <f t="shared" si="46"/>
        <v>@@Released</v>
      </c>
      <c r="C242" s="3" t="str">
        <f t="shared" si="46"/>
        <v>@@MR100655</v>
      </c>
      <c r="D242" s="3" t="str">
        <f t="shared" si="47"/>
        <v>@@10000</v>
      </c>
      <c r="E242" s="3" t="str">
        <f>"""NAV Direct"",""CRONUS JetCorp USA"",""5407"",""1"",""Released"",""2"",""MR100655"",""3"",""10000"",""4"",""60000"""</f>
        <v>"NAV Direct","CRONUS JetCorp USA","5407","1","Released","2","MR100655","3","10000","4","60000"</v>
      </c>
      <c r="F242" s="3"/>
      <c r="G242" s="3"/>
      <c r="H242" s="6"/>
      <c r="I242" s="6"/>
      <c r="J242" s="14" t="str">
        <f>"RM100036"</f>
        <v>RM100036</v>
      </c>
      <c r="K242" s="22" t="str">
        <f>"1.5"" Emblem"</f>
        <v>1.5" Emblem</v>
      </c>
      <c r="L242" s="23">
        <v>1</v>
      </c>
      <c r="M242" s="21" t="str">
        <f>"EA"</f>
        <v>EA</v>
      </c>
      <c r="N242" s="23">
        <v>0</v>
      </c>
    </row>
    <row r="243" spans="1:14" ht="16.5" x14ac:dyDescent="0.3">
      <c r="A243" t="s">
        <v>59</v>
      </c>
      <c r="B243" s="3" t="str">
        <f>B237</f>
        <v>@@Released</v>
      </c>
      <c r="C243" s="3" t="str">
        <f>C237</f>
        <v>@@MR100655</v>
      </c>
      <c r="D243" s="3" t="str">
        <f>D237</f>
        <v>@@10000</v>
      </c>
      <c r="H243" s="6"/>
      <c r="I243" s="6"/>
      <c r="J243" s="6"/>
      <c r="K243" s="6"/>
      <c r="L243" s="6"/>
      <c r="M243" s="6"/>
      <c r="N243" s="6"/>
    </row>
    <row r="244" spans="1:14" ht="16.5" x14ac:dyDescent="0.3">
      <c r="A244" t="s">
        <v>59</v>
      </c>
      <c r="B244" s="3" t="str">
        <f t="shared" ref="B244:C249" si="48">B243</f>
        <v>@@Released</v>
      </c>
      <c r="C244" s="3" t="str">
        <f t="shared" si="48"/>
        <v>@@MR100655</v>
      </c>
      <c r="D244" s="3" t="str">
        <f>"@@20000"</f>
        <v>@@20000</v>
      </c>
      <c r="E244" s="3" t="str">
        <f>"""NAV Direct"",""CRONUS JetCorp USA"",""5406"",""1"",""Released"",""2"",""MR100655"",""3"",""20000"""</f>
        <v>"NAV Direct","CRONUS JetCorp USA","5406","1","Released","2","MR100655","3","20000"</v>
      </c>
      <c r="F244" s="3" t="str">
        <f>"∞||""Prod. Order Component"",""Prod. Order Line No."",""=Line No."",""Status"",""=Status"",""Prod. Order No."",""=Prod. Order No."""</f>
        <v>∞||"Prod. Order Component","Prod. Order Line No.","=Line No.","Status","=Status","Prod. Order No.","=Prod. Order No."</v>
      </c>
      <c r="G244" s="3"/>
      <c r="H244" s="6"/>
      <c r="I244" s="24" t="str">
        <f>"S200010"</f>
        <v>S200010</v>
      </c>
      <c r="J244" s="24" t="str">
        <f>"3.75"" Wrestling Trophy"</f>
        <v>3.75" Wrestling Trophy</v>
      </c>
      <c r="K244" s="25">
        <v>144</v>
      </c>
      <c r="L244" s="26" t="str">
        <f>"EA"</f>
        <v>EA</v>
      </c>
      <c r="M244" s="25">
        <v>0</v>
      </c>
      <c r="N244" s="27"/>
    </row>
    <row r="245" spans="1:14" ht="16.5" x14ac:dyDescent="0.3">
      <c r="A245" t="s">
        <v>59</v>
      </c>
      <c r="B245" s="3" t="str">
        <f t="shared" si="48"/>
        <v>@@Released</v>
      </c>
      <c r="C245" s="3" t="str">
        <f t="shared" si="48"/>
        <v>@@MR100655</v>
      </c>
      <c r="D245" s="3" t="str">
        <f>D244</f>
        <v>@@20000</v>
      </c>
      <c r="E245" s="3" t="str">
        <f>"""NAV Direct"",""CRONUS JetCorp USA"",""5407"",""1"",""Released"",""2"",""MR100655"",""3"",""20000"",""4"",""10000"""</f>
        <v>"NAV Direct","CRONUS JetCorp USA","5407","1","Released","2","MR100655","3","20000","4","10000"</v>
      </c>
      <c r="F245" s="3"/>
      <c r="G245" s="3"/>
      <c r="H245" s="6"/>
      <c r="I245" s="6"/>
      <c r="J245" s="14" t="str">
        <f>"RM100027"</f>
        <v>RM100027</v>
      </c>
      <c r="K245" s="22" t="str">
        <f>"1"" Marble"</f>
        <v>1" Marble</v>
      </c>
      <c r="L245" s="23">
        <v>1</v>
      </c>
      <c r="M245" s="21" t="str">
        <f>"LB"</f>
        <v>LB</v>
      </c>
      <c r="N245" s="23">
        <v>0</v>
      </c>
    </row>
    <row r="246" spans="1:14" ht="16.5" x14ac:dyDescent="0.3">
      <c r="A246" t="s">
        <v>59</v>
      </c>
      <c r="B246" s="3" t="str">
        <f t="shared" si="48"/>
        <v>@@Released</v>
      </c>
      <c r="C246" s="3" t="str">
        <f t="shared" si="48"/>
        <v>@@MR100655</v>
      </c>
      <c r="D246" s="3" t="str">
        <f>D245</f>
        <v>@@20000</v>
      </c>
      <c r="E246" s="3" t="str">
        <f>"""NAV Direct"",""CRONUS JetCorp USA"",""5407"",""1"",""Released"",""2"",""MR100655"",""3"",""20000"",""4"",""20000"""</f>
        <v>"NAV Direct","CRONUS JetCorp USA","5407","1","Released","2","MR100655","3","20000","4","20000"</v>
      </c>
      <c r="F246" s="3"/>
      <c r="G246" s="3"/>
      <c r="H246" s="6"/>
      <c r="I246" s="6"/>
      <c r="J246" s="14" t="str">
        <f>"RM100010"</f>
        <v>RM100010</v>
      </c>
      <c r="K246" s="22" t="str">
        <f>"3.75"" Wrestler"</f>
        <v>3.75" Wrestler</v>
      </c>
      <c r="L246" s="23">
        <v>1</v>
      </c>
      <c r="M246" s="21" t="str">
        <f>"EA"</f>
        <v>EA</v>
      </c>
      <c r="N246" s="23">
        <v>0</v>
      </c>
    </row>
    <row r="247" spans="1:14" ht="16.5" x14ac:dyDescent="0.3">
      <c r="A247" t="s">
        <v>59</v>
      </c>
      <c r="B247" s="3" t="str">
        <f t="shared" si="48"/>
        <v>@@Released</v>
      </c>
      <c r="C247" s="3" t="str">
        <f t="shared" si="48"/>
        <v>@@MR100655</v>
      </c>
      <c r="D247" s="3" t="str">
        <f>D246</f>
        <v>@@20000</v>
      </c>
      <c r="E247" s="3" t="str">
        <f>"""NAV Direct"",""CRONUS JetCorp USA"",""5407"",""1"",""Released"",""2"",""MR100655"",""3"",""20000"",""4"",""30000"""</f>
        <v>"NAV Direct","CRONUS JetCorp USA","5407","1","Released","2","MR100655","3","20000","4","30000"</v>
      </c>
      <c r="F247" s="3"/>
      <c r="G247" s="3"/>
      <c r="H247" s="6"/>
      <c r="I247" s="6"/>
      <c r="J247" s="14" t="str">
        <f>"RM100033"</f>
        <v>RM100033</v>
      </c>
      <c r="K247" s="22" t="str">
        <f>"Standard Cap Nut"</f>
        <v>Standard Cap Nut</v>
      </c>
      <c r="L247" s="23">
        <v>1</v>
      </c>
      <c r="M247" s="21" t="str">
        <f>"EA"</f>
        <v>EA</v>
      </c>
      <c r="N247" s="23">
        <v>0</v>
      </c>
    </row>
    <row r="248" spans="1:14" ht="16.5" x14ac:dyDescent="0.3">
      <c r="A248" t="s">
        <v>59</v>
      </c>
      <c r="B248" s="3" t="str">
        <f t="shared" si="48"/>
        <v>@@Released</v>
      </c>
      <c r="C248" s="3" t="str">
        <f t="shared" si="48"/>
        <v>@@MR100655</v>
      </c>
      <c r="D248" s="3" t="str">
        <f>D247</f>
        <v>@@20000</v>
      </c>
      <c r="E248" s="3" t="str">
        <f>"""NAV Direct"",""CRONUS JetCorp USA"",""5407"",""1"",""Released"",""2"",""MR100655"",""3"",""20000"",""4"",""40000"""</f>
        <v>"NAV Direct","CRONUS JetCorp USA","5407","1","Released","2","MR100655","3","20000","4","40000"</v>
      </c>
      <c r="F248" s="3"/>
      <c r="G248" s="3"/>
      <c r="H248" s="6"/>
      <c r="I248" s="6"/>
      <c r="J248" s="14" t="str">
        <f>"RM100034"</f>
        <v>RM100034</v>
      </c>
      <c r="K248" s="22" t="str">
        <f>"Check Rings"</f>
        <v>Check Rings</v>
      </c>
      <c r="L248" s="23">
        <v>1</v>
      </c>
      <c r="M248" s="21" t="str">
        <f>"EA"</f>
        <v>EA</v>
      </c>
      <c r="N248" s="23">
        <v>0</v>
      </c>
    </row>
    <row r="249" spans="1:14" ht="16.5" x14ac:dyDescent="0.3">
      <c r="A249" t="s">
        <v>59</v>
      </c>
      <c r="B249" s="3" t="str">
        <f t="shared" si="48"/>
        <v>@@Released</v>
      </c>
      <c r="C249" s="3" t="str">
        <f t="shared" si="48"/>
        <v>@@MR100655</v>
      </c>
      <c r="D249" s="3" t="str">
        <f>D248</f>
        <v>@@20000</v>
      </c>
      <c r="E249" s="3" t="str">
        <f>"""NAV Direct"",""CRONUS JetCorp USA"",""5407"",""1"",""Released"",""2"",""MR100655"",""3"",""20000"",""4"",""50000"""</f>
        <v>"NAV Direct","CRONUS JetCorp USA","5407","1","Released","2","MR100655","3","20000","4","50000"</v>
      </c>
      <c r="F249" s="3"/>
      <c r="G249" s="3"/>
      <c r="H249" s="6"/>
      <c r="I249" s="6"/>
      <c r="J249" s="14" t="str">
        <f>"RM100053"</f>
        <v>RM100053</v>
      </c>
      <c r="K249" s="22" t="str">
        <f>"3"" Blank Plate"</f>
        <v>3" Blank Plate</v>
      </c>
      <c r="L249" s="23">
        <v>1</v>
      </c>
      <c r="M249" s="21" t="str">
        <f>"EA"</f>
        <v>EA</v>
      </c>
      <c r="N249" s="23">
        <v>0</v>
      </c>
    </row>
    <row r="250" spans="1:14" ht="16.5" x14ac:dyDescent="0.3">
      <c r="A250" t="s">
        <v>59</v>
      </c>
      <c r="B250" s="3" t="str">
        <f>B245</f>
        <v>@@Released</v>
      </c>
      <c r="C250" s="3" t="str">
        <f>C245</f>
        <v>@@MR100655</v>
      </c>
      <c r="D250" s="3" t="str">
        <f>D245</f>
        <v>@@20000</v>
      </c>
      <c r="H250" s="6"/>
      <c r="I250" s="6"/>
      <c r="J250" s="6"/>
      <c r="K250" s="6"/>
      <c r="L250" s="6"/>
      <c r="M250" s="6"/>
      <c r="N250" s="6"/>
    </row>
    <row r="251" spans="1:14" ht="16.5" x14ac:dyDescent="0.3">
      <c r="A251" t="s">
        <v>59</v>
      </c>
      <c r="B251" s="3" t="str">
        <f t="shared" ref="B251:C257" si="49">B250</f>
        <v>@@Released</v>
      </c>
      <c r="C251" s="3" t="str">
        <f t="shared" si="49"/>
        <v>@@MR100655</v>
      </c>
      <c r="D251" s="3" t="str">
        <f>"@@30000"</f>
        <v>@@30000</v>
      </c>
      <c r="E251" s="3" t="str">
        <f>"""NAV Direct"",""CRONUS JetCorp USA"",""5406"",""1"",""Released"",""2"",""MR100655"",""3"",""30000"""</f>
        <v>"NAV Direct","CRONUS JetCorp USA","5406","1","Released","2","MR100655","3","30000"</v>
      </c>
      <c r="F251" s="3" t="str">
        <f>"∞||""Prod. Order Component"",""Prod. Order Line No."",""=Line No."",""Status"",""=Status"",""Prod. Order No."",""=Prod. Order No."""</f>
        <v>∞||"Prod. Order Component","Prod. Order Line No.","=Line No.","Status","=Status","Prod. Order No.","=Prod. Order No."</v>
      </c>
      <c r="G251" s="3"/>
      <c r="H251" s="6"/>
      <c r="I251" s="24" t="str">
        <f>"S200020"</f>
        <v>S200020</v>
      </c>
      <c r="J251" s="24" t="str">
        <f>"10.75"" Tourch Riser Soccer Trophy"</f>
        <v>10.75" Tourch Riser Soccer Trophy</v>
      </c>
      <c r="K251" s="25">
        <v>12</v>
      </c>
      <c r="L251" s="26" t="str">
        <f>"EA"</f>
        <v>EA</v>
      </c>
      <c r="M251" s="25">
        <v>0</v>
      </c>
      <c r="N251" s="27"/>
    </row>
    <row r="252" spans="1:14" ht="16.5" x14ac:dyDescent="0.3">
      <c r="A252" t="s">
        <v>59</v>
      </c>
      <c r="B252" s="3" t="str">
        <f t="shared" si="49"/>
        <v>@@Released</v>
      </c>
      <c r="C252" s="3" t="str">
        <f t="shared" si="49"/>
        <v>@@MR100655</v>
      </c>
      <c r="D252" s="3" t="str">
        <f t="shared" ref="D252:D257" si="50">D251</f>
        <v>@@30000</v>
      </c>
      <c r="E252" s="3" t="str">
        <f>"""NAV Direct"",""CRONUS JetCorp USA"",""5407"",""1"",""Released"",""2"",""MR100655"",""3"",""30000"",""4"",""10000"""</f>
        <v>"NAV Direct","CRONUS JetCorp USA","5407","1","Released","2","MR100655","3","30000","4","10000"</v>
      </c>
      <c r="F252" s="3"/>
      <c r="G252" s="3"/>
      <c r="H252" s="6"/>
      <c r="I252" s="6"/>
      <c r="J252" s="14" t="str">
        <f>"RM100027"</f>
        <v>RM100027</v>
      </c>
      <c r="K252" s="22" t="str">
        <f>"1"" Marble"</f>
        <v>1" Marble</v>
      </c>
      <c r="L252" s="23">
        <v>1</v>
      </c>
      <c r="M252" s="21" t="str">
        <f>"LB"</f>
        <v>LB</v>
      </c>
      <c r="N252" s="23">
        <v>0</v>
      </c>
    </row>
    <row r="253" spans="1:14" ht="16.5" x14ac:dyDescent="0.3">
      <c r="A253" t="s">
        <v>59</v>
      </c>
      <c r="B253" s="3" t="str">
        <f t="shared" si="49"/>
        <v>@@Released</v>
      </c>
      <c r="C253" s="3" t="str">
        <f t="shared" si="49"/>
        <v>@@MR100655</v>
      </c>
      <c r="D253" s="3" t="str">
        <f t="shared" si="50"/>
        <v>@@30000</v>
      </c>
      <c r="E253" s="3" t="str">
        <f>"""NAV Direct"",""CRONUS JetCorp USA"",""5407"",""1"",""Released"",""2"",""MR100655"",""3"",""30000"",""4"",""20000"""</f>
        <v>"NAV Direct","CRONUS JetCorp USA","5407","1","Released","2","MR100655","3","30000","4","20000"</v>
      </c>
      <c r="F253" s="3"/>
      <c r="G253" s="3"/>
      <c r="H253" s="6"/>
      <c r="I253" s="6"/>
      <c r="J253" s="14" t="str">
        <f>"RM100006"</f>
        <v>RM100006</v>
      </c>
      <c r="K253" s="22" t="str">
        <f>"3.75"" Soccer Player"</f>
        <v>3.75" Soccer Player</v>
      </c>
      <c r="L253" s="23">
        <v>1</v>
      </c>
      <c r="M253" s="21" t="str">
        <f>"EA"</f>
        <v>EA</v>
      </c>
      <c r="N253" s="23">
        <v>0</v>
      </c>
    </row>
    <row r="254" spans="1:14" ht="16.5" x14ac:dyDescent="0.3">
      <c r="A254" t="s">
        <v>59</v>
      </c>
      <c r="B254" s="3" t="str">
        <f t="shared" si="49"/>
        <v>@@Released</v>
      </c>
      <c r="C254" s="3" t="str">
        <f t="shared" si="49"/>
        <v>@@MR100655</v>
      </c>
      <c r="D254" s="3" t="str">
        <f t="shared" si="50"/>
        <v>@@30000</v>
      </c>
      <c r="E254" s="3" t="str">
        <f>"""NAV Direct"",""CRONUS JetCorp USA"",""5407"",""1"",""Released"",""2"",""MR100655"",""3"",""30000"",""4"",""30000"""</f>
        <v>"NAV Direct","CRONUS JetCorp USA","5407","1","Released","2","MR100655","3","30000","4","30000"</v>
      </c>
      <c r="F254" s="3"/>
      <c r="G254" s="3"/>
      <c r="H254" s="6"/>
      <c r="I254" s="6"/>
      <c r="J254" s="14" t="str">
        <f>"RM100023"</f>
        <v>RM100023</v>
      </c>
      <c r="K254" s="22" t="str">
        <f>"7"" Torch Trophy Riser"</f>
        <v>7" Torch Trophy Riser</v>
      </c>
      <c r="L254" s="23">
        <v>1</v>
      </c>
      <c r="M254" s="21" t="str">
        <f>"EA"</f>
        <v>EA</v>
      </c>
      <c r="N254" s="23">
        <v>0</v>
      </c>
    </row>
    <row r="255" spans="1:14" ht="16.5" x14ac:dyDescent="0.3">
      <c r="A255" t="s">
        <v>59</v>
      </c>
      <c r="B255" s="3" t="str">
        <f t="shared" si="49"/>
        <v>@@Released</v>
      </c>
      <c r="C255" s="3" t="str">
        <f t="shared" si="49"/>
        <v>@@MR100655</v>
      </c>
      <c r="D255" s="3" t="str">
        <f t="shared" si="50"/>
        <v>@@30000</v>
      </c>
      <c r="E255" s="3" t="str">
        <f>"""NAV Direct"",""CRONUS JetCorp USA"",""5407"",""1"",""Released"",""2"",""MR100655"",""3"",""30000"",""4"",""40000"""</f>
        <v>"NAV Direct","CRONUS JetCorp USA","5407","1","Released","2","MR100655","3","30000","4","40000"</v>
      </c>
      <c r="F255" s="3"/>
      <c r="G255" s="3"/>
      <c r="H255" s="6"/>
      <c r="I255" s="6"/>
      <c r="J255" s="14" t="str">
        <f>"RM100033"</f>
        <v>RM100033</v>
      </c>
      <c r="K255" s="22" t="str">
        <f>"Standard Cap Nut"</f>
        <v>Standard Cap Nut</v>
      </c>
      <c r="L255" s="23">
        <v>1</v>
      </c>
      <c r="M255" s="21" t="str">
        <f>"EA"</f>
        <v>EA</v>
      </c>
      <c r="N255" s="23">
        <v>0</v>
      </c>
    </row>
    <row r="256" spans="1:14" ht="16.5" x14ac:dyDescent="0.3">
      <c r="A256" t="s">
        <v>59</v>
      </c>
      <c r="B256" s="3" t="str">
        <f t="shared" si="49"/>
        <v>@@Released</v>
      </c>
      <c r="C256" s="3" t="str">
        <f t="shared" si="49"/>
        <v>@@MR100655</v>
      </c>
      <c r="D256" s="3" t="str">
        <f t="shared" si="50"/>
        <v>@@30000</v>
      </c>
      <c r="E256" s="3" t="str">
        <f>"""NAV Direct"",""CRONUS JetCorp USA"",""5407"",""1"",""Released"",""2"",""MR100655"",""3"",""30000"",""4"",""50000"""</f>
        <v>"NAV Direct","CRONUS JetCorp USA","5407","1","Released","2","MR100655","3","30000","4","50000"</v>
      </c>
      <c r="F256" s="3"/>
      <c r="G256" s="3"/>
      <c r="H256" s="6"/>
      <c r="I256" s="6"/>
      <c r="J256" s="14" t="str">
        <f>"RM100034"</f>
        <v>RM100034</v>
      </c>
      <c r="K256" s="22" t="str">
        <f>"Check Rings"</f>
        <v>Check Rings</v>
      </c>
      <c r="L256" s="23">
        <v>1</v>
      </c>
      <c r="M256" s="21" t="str">
        <f>"EA"</f>
        <v>EA</v>
      </c>
      <c r="N256" s="23">
        <v>0</v>
      </c>
    </row>
    <row r="257" spans="1:14" ht="16.5" x14ac:dyDescent="0.3">
      <c r="A257" t="s">
        <v>59</v>
      </c>
      <c r="B257" s="3" t="str">
        <f t="shared" si="49"/>
        <v>@@Released</v>
      </c>
      <c r="C257" s="3" t="str">
        <f t="shared" si="49"/>
        <v>@@MR100655</v>
      </c>
      <c r="D257" s="3" t="str">
        <f t="shared" si="50"/>
        <v>@@30000</v>
      </c>
      <c r="E257" s="3" t="str">
        <f>"""NAV Direct"",""CRONUS JetCorp USA"",""5407"",""1"",""Released"",""2"",""MR100655"",""3"",""30000"",""4"",""60000"""</f>
        <v>"NAV Direct","CRONUS JetCorp USA","5407","1","Released","2","MR100655","3","30000","4","60000"</v>
      </c>
      <c r="F257" s="3"/>
      <c r="G257" s="3"/>
      <c r="H257" s="6"/>
      <c r="I257" s="6"/>
      <c r="J257" s="14" t="str">
        <f>"RM100036"</f>
        <v>RM100036</v>
      </c>
      <c r="K257" s="22" t="str">
        <f>"1.5"" Emblem"</f>
        <v>1.5" Emblem</v>
      </c>
      <c r="L257" s="23">
        <v>1</v>
      </c>
      <c r="M257" s="21" t="str">
        <f>"EA"</f>
        <v>EA</v>
      </c>
      <c r="N257" s="23">
        <v>0</v>
      </c>
    </row>
    <row r="258" spans="1:14" ht="16.5" x14ac:dyDescent="0.3">
      <c r="A258" t="s">
        <v>59</v>
      </c>
      <c r="B258" s="3" t="str">
        <f>B252</f>
        <v>@@Released</v>
      </c>
      <c r="C258" s="3" t="str">
        <f>C252</f>
        <v>@@MR100655</v>
      </c>
      <c r="D258" s="3" t="str">
        <f>D252</f>
        <v>@@30000</v>
      </c>
      <c r="H258" s="6"/>
      <c r="I258" s="6"/>
      <c r="J258" s="6"/>
      <c r="K258" s="6"/>
      <c r="L258" s="6"/>
      <c r="M258" s="6"/>
      <c r="N258" s="6"/>
    </row>
    <row r="259" spans="1:14" ht="16.5" x14ac:dyDescent="0.3">
      <c r="A259" t="s">
        <v>59</v>
      </c>
      <c r="B259" s="3" t="str">
        <f>"@@Released"</f>
        <v>@@Released</v>
      </c>
      <c r="C259" s="3" t="str">
        <f>"@@MR100662"</f>
        <v>@@MR100662</v>
      </c>
      <c r="E259" s="3" t="str">
        <f>"""NAV Direct"",""CRONUS JetCorp USA"",""5405"",""1"",""Released"",""2"",""MR100662"""</f>
        <v>"NAV Direct","CRONUS JetCorp USA","5405","1","Released","2","MR100662"</v>
      </c>
      <c r="F259" s="3" t="str">
        <f>"∞||""Prod. Order Component"",""Status"",""=Status"",""Prod. Order No."",""=No."""</f>
        <v>∞||"Prod. Order Component","Status","=Status","Prod. Order No.","=No."</v>
      </c>
      <c r="G259" s="3"/>
      <c r="H259" s="28" t="str">
        <f>"MR100662"</f>
        <v>MR100662</v>
      </c>
      <c r="I259" s="29">
        <v>42021</v>
      </c>
      <c r="J259" s="6"/>
      <c r="K259" s="20"/>
      <c r="L259" s="20"/>
      <c r="M259" s="20"/>
      <c r="N259" s="20"/>
    </row>
    <row r="260" spans="1:14" ht="16.5" x14ac:dyDescent="0.3">
      <c r="A260" t="s">
        <v>59</v>
      </c>
      <c r="B260" s="3" t="str">
        <f t="shared" ref="B260:C263" si="51">B259</f>
        <v>@@Released</v>
      </c>
      <c r="C260" s="3" t="str">
        <f t="shared" si="51"/>
        <v>@@MR100662</v>
      </c>
      <c r="D260" s="3" t="str">
        <f>"@@10000"</f>
        <v>@@10000</v>
      </c>
      <c r="E260" s="3" t="str">
        <f>"""NAV Direct"",""CRONUS JetCorp USA"",""5406"",""1"",""Released"",""2"",""MR100662"",""3"",""10000"""</f>
        <v>"NAV Direct","CRONUS JetCorp USA","5406","1","Released","2","MR100662","3","10000"</v>
      </c>
      <c r="F260" s="3" t="str">
        <f>"∞||""Prod. Order Component"",""Prod. Order Line No."",""=Line No."",""Status"",""=Status"",""Prod. Order No."",""=Prod. Order No."""</f>
        <v>∞||"Prod. Order Component","Prod. Order Line No.","=Line No.","Status","=Status","Prod. Order No.","=Prod. Order No."</v>
      </c>
      <c r="G260" s="3"/>
      <c r="H260" s="6"/>
      <c r="I260" s="24" t="str">
        <f>"S200031"</f>
        <v>S200031</v>
      </c>
      <c r="J260" s="24" t="str">
        <f>"10.75"" Column Wrestling Trophy"</f>
        <v>10.75" Column Wrestling Trophy</v>
      </c>
      <c r="K260" s="25">
        <v>48</v>
      </c>
      <c r="L260" s="26" t="str">
        <f>"EA"</f>
        <v>EA</v>
      </c>
      <c r="M260" s="25">
        <v>0</v>
      </c>
      <c r="N260" s="27"/>
    </row>
    <row r="261" spans="1:14" ht="16.5" x14ac:dyDescent="0.3">
      <c r="A261" t="s">
        <v>59</v>
      </c>
      <c r="B261" s="3" t="str">
        <f t="shared" si="51"/>
        <v>@@Released</v>
      </c>
      <c r="C261" s="3" t="str">
        <f t="shared" si="51"/>
        <v>@@MR100662</v>
      </c>
      <c r="D261" s="3" t="str">
        <f>D260</f>
        <v>@@10000</v>
      </c>
      <c r="E261" s="3" t="str">
        <f>"""NAV Direct"",""CRONUS JetCorp USA"",""5407"",""1"",""Released"",""2"",""MR100662"",""3"",""10000"",""4"",""10000"""</f>
        <v>"NAV Direct","CRONUS JetCorp USA","5407","1","Released","2","MR100662","3","10000","4","10000"</v>
      </c>
      <c r="F261" s="3"/>
      <c r="G261" s="3"/>
      <c r="H261" s="6"/>
      <c r="I261" s="6"/>
      <c r="J261" s="14" t="str">
        <f>"PA100001"</f>
        <v>PA100001</v>
      </c>
      <c r="K261" s="22" t="str">
        <f>"1"" Marble Base 2.5""x6""x6"", 1 Col. Kit"</f>
        <v>1" Marble Base 2.5"x6"x6", 1 Col. Kit</v>
      </c>
      <c r="L261" s="23">
        <v>1</v>
      </c>
      <c r="M261" s="21" t="str">
        <f>"EA"</f>
        <v>EA</v>
      </c>
      <c r="N261" s="23">
        <v>0</v>
      </c>
    </row>
    <row r="262" spans="1:14" ht="16.5" x14ac:dyDescent="0.3">
      <c r="A262" t="s">
        <v>59</v>
      </c>
      <c r="B262" s="3" t="str">
        <f t="shared" si="51"/>
        <v>@@Released</v>
      </c>
      <c r="C262" s="3" t="str">
        <f t="shared" si="51"/>
        <v>@@MR100662</v>
      </c>
      <c r="D262" s="3" t="str">
        <f>D261</f>
        <v>@@10000</v>
      </c>
      <c r="E262" s="3" t="str">
        <f>"""NAV Direct"",""CRONUS JetCorp USA"",""5407"",""1"",""Released"",""2"",""MR100662"",""3"",""10000"",""4"",""20000"""</f>
        <v>"NAV Direct","CRONUS JetCorp USA","5407","1","Released","2","MR100662","3","10000","4","20000"</v>
      </c>
      <c r="F262" s="3"/>
      <c r="G262" s="3"/>
      <c r="H262" s="6"/>
      <c r="I262" s="6"/>
      <c r="J262" s="14" t="str">
        <f>"RM100054"</f>
        <v>RM100054</v>
      </c>
      <c r="K262" s="22" t="str">
        <f>"Column Cover"</f>
        <v>Column Cover</v>
      </c>
      <c r="L262" s="23">
        <v>1</v>
      </c>
      <c r="M262" s="21" t="str">
        <f>"EA"</f>
        <v>EA</v>
      </c>
      <c r="N262" s="23">
        <v>0</v>
      </c>
    </row>
    <row r="263" spans="1:14" ht="16.5" x14ac:dyDescent="0.3">
      <c r="A263" t="s">
        <v>59</v>
      </c>
      <c r="B263" s="3" t="str">
        <f t="shared" si="51"/>
        <v>@@Released</v>
      </c>
      <c r="C263" s="3" t="str">
        <f t="shared" si="51"/>
        <v>@@MR100662</v>
      </c>
      <c r="D263" s="3" t="str">
        <f>D262</f>
        <v>@@10000</v>
      </c>
      <c r="E263" s="3" t="str">
        <f>"""NAV Direct"",""CRONUS JetCorp USA"",""5407"",""1"",""Released"",""2"",""MR100662"",""3"",""10000"",""4"",""30000"""</f>
        <v>"NAV Direct","CRONUS JetCorp USA","5407","1","Released","2","MR100662","3","10000","4","30000"</v>
      </c>
      <c r="F263" s="3"/>
      <c r="G263" s="3"/>
      <c r="H263" s="6"/>
      <c r="I263" s="6"/>
      <c r="J263" s="14" t="str">
        <f>"RM100010"</f>
        <v>RM100010</v>
      </c>
      <c r="K263" s="22" t="str">
        <f>"3.75"" Wrestler"</f>
        <v>3.75" Wrestler</v>
      </c>
      <c r="L263" s="23">
        <v>1</v>
      </c>
      <c r="M263" s="21" t="str">
        <f>"EA"</f>
        <v>EA</v>
      </c>
      <c r="N263" s="23">
        <v>0</v>
      </c>
    </row>
    <row r="264" spans="1:14" ht="16.5" x14ac:dyDescent="0.3">
      <c r="A264" t="s">
        <v>59</v>
      </c>
      <c r="B264" s="3" t="str">
        <f>B261</f>
        <v>@@Released</v>
      </c>
      <c r="C264" s="3" t="str">
        <f>C261</f>
        <v>@@MR100662</v>
      </c>
      <c r="D264" s="3" t="str">
        <f>D261</f>
        <v>@@10000</v>
      </c>
      <c r="H264" s="6"/>
      <c r="I264" s="6"/>
      <c r="J264" s="6"/>
      <c r="K264" s="6"/>
      <c r="L264" s="6"/>
      <c r="M264" s="6"/>
      <c r="N264" s="6"/>
    </row>
    <row r="265" spans="1:14" ht="16.5" x14ac:dyDescent="0.3">
      <c r="A265" t="s">
        <v>59</v>
      </c>
      <c r="B265" s="3" t="str">
        <f t="shared" ref="B265:C271" si="52">B264</f>
        <v>@@Released</v>
      </c>
      <c r="C265" s="3" t="str">
        <f t="shared" si="52"/>
        <v>@@MR100662</v>
      </c>
      <c r="D265" s="3" t="str">
        <f>"@@20000"</f>
        <v>@@20000</v>
      </c>
      <c r="E265" s="3" t="str">
        <f>"""NAV Direct"",""CRONUS JetCorp USA"",""5406"",""1"",""Released"",""2"",""MR100662"",""3"",""20000"""</f>
        <v>"NAV Direct","CRONUS JetCorp USA","5406","1","Released","2","MR100662","3","20000"</v>
      </c>
      <c r="F265" s="3" t="str">
        <f>"∞||""Prod. Order Component"",""Prod. Order Line No."",""=Line No."",""Status"",""=Status"",""Prod. Order No."",""=Prod. Order No."""</f>
        <v>∞||"Prod. Order Component","Prod. Order Line No.","=Line No.","Status","=Status","Prod. Order No.","=Prod. Order No."</v>
      </c>
      <c r="G265" s="3"/>
      <c r="H265" s="6"/>
      <c r="I265" s="24" t="str">
        <f>"S200012"</f>
        <v>S200012</v>
      </c>
      <c r="J265" s="24" t="str">
        <f>"10.75"" Star Riser Apple Trophy"</f>
        <v>10.75" Star Riser Apple Trophy</v>
      </c>
      <c r="K265" s="25">
        <v>48</v>
      </c>
      <c r="L265" s="26" t="str">
        <f>"EA"</f>
        <v>EA</v>
      </c>
      <c r="M265" s="25">
        <v>0</v>
      </c>
      <c r="N265" s="27"/>
    </row>
    <row r="266" spans="1:14" ht="16.5" x14ac:dyDescent="0.3">
      <c r="A266" t="s">
        <v>59</v>
      </c>
      <c r="B266" s="3" t="str">
        <f t="shared" si="52"/>
        <v>@@Released</v>
      </c>
      <c r="C266" s="3" t="str">
        <f t="shared" si="52"/>
        <v>@@MR100662</v>
      </c>
      <c r="D266" s="3" t="str">
        <f t="shared" ref="D266:D271" si="53">D265</f>
        <v>@@20000</v>
      </c>
      <c r="E266" s="3" t="str">
        <f>"""NAV Direct"",""CRONUS JetCorp USA"",""5407"",""1"",""Released"",""2"",""MR100662"",""3"",""20000"",""4"",""10000"""</f>
        <v>"NAV Direct","CRONUS JetCorp USA","5407","1","Released","2","MR100662","3","20000","4","10000"</v>
      </c>
      <c r="F266" s="3"/>
      <c r="G266" s="3"/>
      <c r="H266" s="6"/>
      <c r="I266" s="6"/>
      <c r="J266" s="14" t="str">
        <f>"RM100027"</f>
        <v>RM100027</v>
      </c>
      <c r="K266" s="22" t="str">
        <f>"1"" Marble"</f>
        <v>1" Marble</v>
      </c>
      <c r="L266" s="23">
        <v>1</v>
      </c>
      <c r="M266" s="21" t="str">
        <f>"LB"</f>
        <v>LB</v>
      </c>
      <c r="N266" s="23">
        <v>0</v>
      </c>
    </row>
    <row r="267" spans="1:14" ht="16.5" x14ac:dyDescent="0.3">
      <c r="A267" t="s">
        <v>59</v>
      </c>
      <c r="B267" s="3" t="str">
        <f t="shared" si="52"/>
        <v>@@Released</v>
      </c>
      <c r="C267" s="3" t="str">
        <f t="shared" si="52"/>
        <v>@@MR100662</v>
      </c>
      <c r="D267" s="3" t="str">
        <f t="shared" si="53"/>
        <v>@@20000</v>
      </c>
      <c r="E267" s="3" t="str">
        <f>"""NAV Direct"",""CRONUS JetCorp USA"",""5407"",""1"",""Released"",""2"",""MR100662"",""3"",""20000"",""4"",""20000"""</f>
        <v>"NAV Direct","CRONUS JetCorp USA","5407","1","Released","2","MR100662","3","20000","4","20000"</v>
      </c>
      <c r="F267" s="3"/>
      <c r="G267" s="3"/>
      <c r="H267" s="6"/>
      <c r="I267" s="6"/>
      <c r="J267" s="14" t="str">
        <f>"RM100002"</f>
        <v>RM100002</v>
      </c>
      <c r="K267" s="22" t="str">
        <f>"3.75"" Apple Trophy Figure"</f>
        <v>3.75" Apple Trophy Figure</v>
      </c>
      <c r="L267" s="23">
        <v>1</v>
      </c>
      <c r="M267" s="21" t="str">
        <f>"EA"</f>
        <v>EA</v>
      </c>
      <c r="N267" s="23">
        <v>0</v>
      </c>
    </row>
    <row r="268" spans="1:14" ht="16.5" x14ac:dyDescent="0.3">
      <c r="A268" t="s">
        <v>59</v>
      </c>
      <c r="B268" s="3" t="str">
        <f t="shared" si="52"/>
        <v>@@Released</v>
      </c>
      <c r="C268" s="3" t="str">
        <f t="shared" si="52"/>
        <v>@@MR100662</v>
      </c>
      <c r="D268" s="3" t="str">
        <f t="shared" si="53"/>
        <v>@@20000</v>
      </c>
      <c r="E268" s="3" t="str">
        <f>"""NAV Direct"",""CRONUS JetCorp USA"",""5407"",""1"",""Released"",""2"",""MR100662"",""3"",""20000"",""4"",""30000"""</f>
        <v>"NAV Direct","CRONUS JetCorp USA","5407","1","Released","2","MR100662","3","20000","4","30000"</v>
      </c>
      <c r="F268" s="3"/>
      <c r="G268" s="3"/>
      <c r="H268" s="6"/>
      <c r="I268" s="6"/>
      <c r="J268" s="14" t="str">
        <f>"RM100016"</f>
        <v>RM100016</v>
      </c>
      <c r="K268" s="22" t="str">
        <f>"6"" Star Column Trophy Riser"</f>
        <v>6" Star Column Trophy Riser</v>
      </c>
      <c r="L268" s="23">
        <v>1</v>
      </c>
      <c r="M268" s="21" t="str">
        <f>"EA"</f>
        <v>EA</v>
      </c>
      <c r="N268" s="23">
        <v>0</v>
      </c>
    </row>
    <row r="269" spans="1:14" ht="16.5" x14ac:dyDescent="0.3">
      <c r="A269" t="s">
        <v>59</v>
      </c>
      <c r="B269" s="3" t="str">
        <f t="shared" si="52"/>
        <v>@@Released</v>
      </c>
      <c r="C269" s="3" t="str">
        <f t="shared" si="52"/>
        <v>@@MR100662</v>
      </c>
      <c r="D269" s="3" t="str">
        <f t="shared" si="53"/>
        <v>@@20000</v>
      </c>
      <c r="E269" s="3" t="str">
        <f>"""NAV Direct"",""CRONUS JetCorp USA"",""5407"",""1"",""Released"",""2"",""MR100662"",""3"",""20000"",""4"",""40000"""</f>
        <v>"NAV Direct","CRONUS JetCorp USA","5407","1","Released","2","MR100662","3","20000","4","40000"</v>
      </c>
      <c r="F269" s="3"/>
      <c r="G269" s="3"/>
      <c r="H269" s="6"/>
      <c r="I269" s="6"/>
      <c r="J269" s="14" t="str">
        <f>"RM100033"</f>
        <v>RM100033</v>
      </c>
      <c r="K269" s="22" t="str">
        <f>"Standard Cap Nut"</f>
        <v>Standard Cap Nut</v>
      </c>
      <c r="L269" s="23">
        <v>1</v>
      </c>
      <c r="M269" s="21" t="str">
        <f>"EA"</f>
        <v>EA</v>
      </c>
      <c r="N269" s="23">
        <v>0</v>
      </c>
    </row>
    <row r="270" spans="1:14" ht="16.5" x14ac:dyDescent="0.3">
      <c r="A270" t="s">
        <v>59</v>
      </c>
      <c r="B270" s="3" t="str">
        <f t="shared" si="52"/>
        <v>@@Released</v>
      </c>
      <c r="C270" s="3" t="str">
        <f t="shared" si="52"/>
        <v>@@MR100662</v>
      </c>
      <c r="D270" s="3" t="str">
        <f t="shared" si="53"/>
        <v>@@20000</v>
      </c>
      <c r="E270" s="3" t="str">
        <f>"""NAV Direct"",""CRONUS JetCorp USA"",""5407"",""1"",""Released"",""2"",""MR100662"",""3"",""20000"",""4"",""50000"""</f>
        <v>"NAV Direct","CRONUS JetCorp USA","5407","1","Released","2","MR100662","3","20000","4","50000"</v>
      </c>
      <c r="F270" s="3"/>
      <c r="G270" s="3"/>
      <c r="H270" s="6"/>
      <c r="I270" s="6"/>
      <c r="J270" s="14" t="str">
        <f>"RM100034"</f>
        <v>RM100034</v>
      </c>
      <c r="K270" s="22" t="str">
        <f>"Check Rings"</f>
        <v>Check Rings</v>
      </c>
      <c r="L270" s="23">
        <v>1</v>
      </c>
      <c r="M270" s="21" t="str">
        <f>"EA"</f>
        <v>EA</v>
      </c>
      <c r="N270" s="23">
        <v>0</v>
      </c>
    </row>
    <row r="271" spans="1:14" ht="16.5" x14ac:dyDescent="0.3">
      <c r="A271" t="s">
        <v>59</v>
      </c>
      <c r="B271" s="3" t="str">
        <f t="shared" si="52"/>
        <v>@@Released</v>
      </c>
      <c r="C271" s="3" t="str">
        <f t="shared" si="52"/>
        <v>@@MR100662</v>
      </c>
      <c r="D271" s="3" t="str">
        <f t="shared" si="53"/>
        <v>@@20000</v>
      </c>
      <c r="E271" s="3" t="str">
        <f>"""NAV Direct"",""CRONUS JetCorp USA"",""5407"",""1"",""Released"",""2"",""MR100662"",""3"",""20000"",""4"",""60000"""</f>
        <v>"NAV Direct","CRONUS JetCorp USA","5407","1","Released","2","MR100662","3","20000","4","60000"</v>
      </c>
      <c r="F271" s="3"/>
      <c r="G271" s="3"/>
      <c r="H271" s="6"/>
      <c r="I271" s="6"/>
      <c r="J271" s="14" t="str">
        <f>"RM100036"</f>
        <v>RM100036</v>
      </c>
      <c r="K271" s="22" t="str">
        <f>"1.5"" Emblem"</f>
        <v>1.5" Emblem</v>
      </c>
      <c r="L271" s="23">
        <v>1</v>
      </c>
      <c r="M271" s="21" t="str">
        <f>"EA"</f>
        <v>EA</v>
      </c>
      <c r="N271" s="23">
        <v>0</v>
      </c>
    </row>
    <row r="272" spans="1:14" ht="16.5" x14ac:dyDescent="0.3">
      <c r="A272" t="s">
        <v>59</v>
      </c>
      <c r="B272" s="3" t="str">
        <f>B266</f>
        <v>@@Released</v>
      </c>
      <c r="C272" s="3" t="str">
        <f>C266</f>
        <v>@@MR100662</v>
      </c>
      <c r="D272" s="3" t="str">
        <f>D266</f>
        <v>@@20000</v>
      </c>
      <c r="H272" s="6"/>
      <c r="I272" s="6"/>
      <c r="J272" s="6"/>
      <c r="K272" s="6"/>
      <c r="L272" s="6"/>
      <c r="M272" s="6"/>
      <c r="N272" s="6"/>
    </row>
    <row r="273" spans="1:14" ht="16.5" x14ac:dyDescent="0.3">
      <c r="A273" t="s">
        <v>59</v>
      </c>
      <c r="B273" s="3" t="str">
        <f>"@@Released"</f>
        <v>@@Released</v>
      </c>
      <c r="C273" s="3" t="str">
        <f>"@@MR100657"</f>
        <v>@@MR100657</v>
      </c>
      <c r="E273" s="3" t="str">
        <f>"""NAV Direct"",""CRONUS JetCorp USA"",""5405"",""1"",""Released"",""2"",""MR100657"""</f>
        <v>"NAV Direct","CRONUS JetCorp USA","5405","1","Released","2","MR100657"</v>
      </c>
      <c r="F273" s="3" t="str">
        <f>"∞||""Prod. Order Component"",""Status"",""=Status"",""Prod. Order No."",""=No."""</f>
        <v>∞||"Prod. Order Component","Status","=Status","Prod. Order No.","=No."</v>
      </c>
      <c r="G273" s="3"/>
      <c r="H273" s="28" t="str">
        <f>"MR100657"</f>
        <v>MR100657</v>
      </c>
      <c r="I273" s="29">
        <v>42022</v>
      </c>
      <c r="J273" s="6"/>
      <c r="K273" s="20"/>
      <c r="L273" s="20"/>
      <c r="M273" s="20"/>
      <c r="N273" s="20"/>
    </row>
    <row r="274" spans="1:14" ht="16.5" x14ac:dyDescent="0.3">
      <c r="A274" t="s">
        <v>59</v>
      </c>
      <c r="B274" s="3" t="str">
        <f t="shared" ref="B274:C279" si="54">B273</f>
        <v>@@Released</v>
      </c>
      <c r="C274" s="3" t="str">
        <f t="shared" si="54"/>
        <v>@@MR100657</v>
      </c>
      <c r="D274" s="3" t="str">
        <f>"@@10000"</f>
        <v>@@10000</v>
      </c>
      <c r="E274" s="3" t="str">
        <f>"""NAV Direct"",""CRONUS JetCorp USA"",""5406"",""1"",""Released"",""2"",""MR100657"",""3"",""10000"""</f>
        <v>"NAV Direct","CRONUS JetCorp USA","5406","1","Released","2","MR100657","3","10000"</v>
      </c>
      <c r="F274" s="3" t="str">
        <f>"∞||""Prod. Order Component"",""Prod. Order Line No."",""=Line No."",""Status"",""=Status"",""Prod. Order No."",""=Prod. Order No."""</f>
        <v>∞||"Prod. Order Component","Prod. Order Line No.","=Line No.","Status","=Status","Prod. Order No.","=Prod. Order No."</v>
      </c>
      <c r="G274" s="3"/>
      <c r="H274" s="6"/>
      <c r="I274" s="24" t="str">
        <f>"S200001"</f>
        <v>S200001</v>
      </c>
      <c r="J274" s="24" t="str">
        <f>"3.25"" Lamp of Knowledge Trophy"</f>
        <v>3.25" Lamp of Knowledge Trophy</v>
      </c>
      <c r="K274" s="25">
        <v>144</v>
      </c>
      <c r="L274" s="26" t="str">
        <f>"EA"</f>
        <v>EA</v>
      </c>
      <c r="M274" s="25">
        <v>0</v>
      </c>
      <c r="N274" s="27"/>
    </row>
    <row r="275" spans="1:14" ht="16.5" x14ac:dyDescent="0.3">
      <c r="A275" t="s">
        <v>59</v>
      </c>
      <c r="B275" s="3" t="str">
        <f t="shared" si="54"/>
        <v>@@Released</v>
      </c>
      <c r="C275" s="3" t="str">
        <f t="shared" si="54"/>
        <v>@@MR100657</v>
      </c>
      <c r="D275" s="3" t="str">
        <f>D274</f>
        <v>@@10000</v>
      </c>
      <c r="E275" s="3" t="str">
        <f>"""NAV Direct"",""CRONUS JetCorp USA"",""5407"",""1"",""Released"",""2"",""MR100657"",""3"",""10000"",""4"",""10000"""</f>
        <v>"NAV Direct","CRONUS JetCorp USA","5407","1","Released","2","MR100657","3","10000","4","10000"</v>
      </c>
      <c r="F275" s="3"/>
      <c r="G275" s="3"/>
      <c r="H275" s="6"/>
      <c r="I275" s="6"/>
      <c r="J275" s="14" t="str">
        <f>"RM100027"</f>
        <v>RM100027</v>
      </c>
      <c r="K275" s="22" t="str">
        <f>"1"" Marble"</f>
        <v>1" Marble</v>
      </c>
      <c r="L275" s="23">
        <v>1</v>
      </c>
      <c r="M275" s="21" t="str">
        <f>"LB"</f>
        <v>LB</v>
      </c>
      <c r="N275" s="23">
        <v>0</v>
      </c>
    </row>
    <row r="276" spans="1:14" ht="16.5" x14ac:dyDescent="0.3">
      <c r="A276" t="s">
        <v>59</v>
      </c>
      <c r="B276" s="3" t="str">
        <f t="shared" si="54"/>
        <v>@@Released</v>
      </c>
      <c r="C276" s="3" t="str">
        <f t="shared" si="54"/>
        <v>@@MR100657</v>
      </c>
      <c r="D276" s="3" t="str">
        <f>D275</f>
        <v>@@10000</v>
      </c>
      <c r="E276" s="3" t="str">
        <f>"""NAV Direct"",""CRONUS JetCorp USA"",""5407"",""1"",""Released"",""2"",""MR100657"",""3"",""10000"",""4"",""20000"""</f>
        <v>"NAV Direct","CRONUS JetCorp USA","5407","1","Released","2","MR100657","3","10000","4","20000"</v>
      </c>
      <c r="F276" s="3"/>
      <c r="G276" s="3"/>
      <c r="H276" s="6"/>
      <c r="I276" s="6"/>
      <c r="J276" s="14" t="str">
        <f>"RM100001"</f>
        <v>RM100001</v>
      </c>
      <c r="K276" s="22" t="str">
        <f>"3.75"" Lamp of Knowledge Upper"</f>
        <v>3.75" Lamp of Knowledge Upper</v>
      </c>
      <c r="L276" s="23">
        <v>1</v>
      </c>
      <c r="M276" s="21" t="str">
        <f>"EA"</f>
        <v>EA</v>
      </c>
      <c r="N276" s="23">
        <v>0</v>
      </c>
    </row>
    <row r="277" spans="1:14" ht="16.5" x14ac:dyDescent="0.3">
      <c r="A277" t="s">
        <v>59</v>
      </c>
      <c r="B277" s="3" t="str">
        <f t="shared" si="54"/>
        <v>@@Released</v>
      </c>
      <c r="C277" s="3" t="str">
        <f t="shared" si="54"/>
        <v>@@MR100657</v>
      </c>
      <c r="D277" s="3" t="str">
        <f>D276</f>
        <v>@@10000</v>
      </c>
      <c r="E277" s="3" t="str">
        <f>"""NAV Direct"",""CRONUS JetCorp USA"",""5407"",""1"",""Released"",""2"",""MR100657"",""3"",""10000"",""4"",""30000"""</f>
        <v>"NAV Direct","CRONUS JetCorp USA","5407","1","Released","2","MR100657","3","10000","4","30000"</v>
      </c>
      <c r="F277" s="3"/>
      <c r="G277" s="3"/>
      <c r="H277" s="6"/>
      <c r="I277" s="6"/>
      <c r="J277" s="14" t="str">
        <f>"RM100033"</f>
        <v>RM100033</v>
      </c>
      <c r="K277" s="22" t="str">
        <f>"Standard Cap Nut"</f>
        <v>Standard Cap Nut</v>
      </c>
      <c r="L277" s="23">
        <v>1</v>
      </c>
      <c r="M277" s="21" t="str">
        <f>"EA"</f>
        <v>EA</v>
      </c>
      <c r="N277" s="23">
        <v>0</v>
      </c>
    </row>
    <row r="278" spans="1:14" ht="16.5" x14ac:dyDescent="0.3">
      <c r="A278" t="s">
        <v>59</v>
      </c>
      <c r="B278" s="3" t="str">
        <f t="shared" si="54"/>
        <v>@@Released</v>
      </c>
      <c r="C278" s="3" t="str">
        <f t="shared" si="54"/>
        <v>@@MR100657</v>
      </c>
      <c r="D278" s="3" t="str">
        <f>D277</f>
        <v>@@10000</v>
      </c>
      <c r="E278" s="3" t="str">
        <f>"""NAV Direct"",""CRONUS JetCorp USA"",""5407"",""1"",""Released"",""2"",""MR100657"",""3"",""10000"",""4"",""40000"""</f>
        <v>"NAV Direct","CRONUS JetCorp USA","5407","1","Released","2","MR100657","3","10000","4","40000"</v>
      </c>
      <c r="F278" s="3"/>
      <c r="G278" s="3"/>
      <c r="H278" s="6"/>
      <c r="I278" s="6"/>
      <c r="J278" s="14" t="str">
        <f>"RM100034"</f>
        <v>RM100034</v>
      </c>
      <c r="K278" s="22" t="str">
        <f>"Check Rings"</f>
        <v>Check Rings</v>
      </c>
      <c r="L278" s="23">
        <v>1</v>
      </c>
      <c r="M278" s="21" t="str">
        <f>"EA"</f>
        <v>EA</v>
      </c>
      <c r="N278" s="23">
        <v>0</v>
      </c>
    </row>
    <row r="279" spans="1:14" ht="16.5" x14ac:dyDescent="0.3">
      <c r="A279" t="s">
        <v>59</v>
      </c>
      <c r="B279" s="3" t="str">
        <f t="shared" si="54"/>
        <v>@@Released</v>
      </c>
      <c r="C279" s="3" t="str">
        <f t="shared" si="54"/>
        <v>@@MR100657</v>
      </c>
      <c r="D279" s="3" t="str">
        <f>D278</f>
        <v>@@10000</v>
      </c>
      <c r="E279" s="3" t="str">
        <f>"""NAV Direct"",""CRONUS JetCorp USA"",""5407"",""1"",""Released"",""2"",""MR100657"",""3"",""10000"",""4"",""50000"""</f>
        <v>"NAV Direct","CRONUS JetCorp USA","5407","1","Released","2","MR100657","3","10000","4","50000"</v>
      </c>
      <c r="F279" s="3"/>
      <c r="G279" s="3"/>
      <c r="H279" s="6"/>
      <c r="I279" s="6"/>
      <c r="J279" s="14" t="str">
        <f>"RM100053"</f>
        <v>RM100053</v>
      </c>
      <c r="K279" s="22" t="str">
        <f>"3"" Blank Plate"</f>
        <v>3" Blank Plate</v>
      </c>
      <c r="L279" s="23">
        <v>1</v>
      </c>
      <c r="M279" s="21" t="str">
        <f>"EA"</f>
        <v>EA</v>
      </c>
      <c r="N279" s="23">
        <v>0</v>
      </c>
    </row>
    <row r="280" spans="1:14" ht="16.5" x14ac:dyDescent="0.3">
      <c r="A280" t="s">
        <v>59</v>
      </c>
      <c r="B280" s="3" t="str">
        <f>B275</f>
        <v>@@Released</v>
      </c>
      <c r="C280" s="3" t="str">
        <f>C275</f>
        <v>@@MR100657</v>
      </c>
      <c r="D280" s="3" t="str">
        <f>D275</f>
        <v>@@10000</v>
      </c>
      <c r="H280" s="6"/>
      <c r="I280" s="6"/>
      <c r="J280" s="6"/>
      <c r="K280" s="6"/>
      <c r="L280" s="6"/>
      <c r="M280" s="6"/>
      <c r="N280" s="6"/>
    </row>
    <row r="281" spans="1:14" ht="16.5" x14ac:dyDescent="0.3">
      <c r="A281" t="s">
        <v>59</v>
      </c>
      <c r="B281" s="3" t="str">
        <f>"@@Released"</f>
        <v>@@Released</v>
      </c>
      <c r="C281" s="3" t="str">
        <f>"@@MR100658"</f>
        <v>@@MR100658</v>
      </c>
      <c r="E281" s="3" t="str">
        <f>"""NAV Direct"",""CRONUS JetCorp USA"",""5405"",""1"",""Released"",""2"",""MR100658"""</f>
        <v>"NAV Direct","CRONUS JetCorp USA","5405","1","Released","2","MR100658"</v>
      </c>
      <c r="F281" s="3" t="str">
        <f>"∞||""Prod. Order Component"",""Status"",""=Status"",""Prod. Order No."",""=No."""</f>
        <v>∞||"Prod. Order Component","Status","=Status","Prod. Order No.","=No."</v>
      </c>
      <c r="G281" s="3"/>
      <c r="H281" s="28" t="str">
        <f>"MR100658"</f>
        <v>MR100658</v>
      </c>
      <c r="I281" s="29">
        <v>42023</v>
      </c>
      <c r="J281" s="6"/>
      <c r="K281" s="20"/>
      <c r="L281" s="20"/>
      <c r="M281" s="20"/>
      <c r="N281" s="20"/>
    </row>
    <row r="282" spans="1:14" ht="16.5" x14ac:dyDescent="0.3">
      <c r="A282" t="s">
        <v>59</v>
      </c>
      <c r="B282" s="3" t="str">
        <f t="shared" ref="B282:C288" si="55">B281</f>
        <v>@@Released</v>
      </c>
      <c r="C282" s="3" t="str">
        <f t="shared" si="55"/>
        <v>@@MR100658</v>
      </c>
      <c r="D282" s="3" t="str">
        <f>"@@10000"</f>
        <v>@@10000</v>
      </c>
      <c r="E282" s="3" t="str">
        <f>"""NAV Direct"",""CRONUS JetCorp USA"",""5406"",""1"",""Released"",""2"",""MR100658"",""3"",""10000"""</f>
        <v>"NAV Direct","CRONUS JetCorp USA","5406","1","Released","2","MR100658","3","10000"</v>
      </c>
      <c r="F282" s="3" t="str">
        <f>"∞||""Prod. Order Component"",""Prod. Order Line No."",""=Line No."",""Status"",""=Status"",""Prod. Order No."",""=Prod. Order No."""</f>
        <v>∞||"Prod. Order Component","Prod. Order Line No.","=Line No.","Status","=Status","Prod. Order No.","=Prod. Order No."</v>
      </c>
      <c r="G282" s="3"/>
      <c r="H282" s="6"/>
      <c r="I282" s="24" t="str">
        <f>"S200023"</f>
        <v>S200023</v>
      </c>
      <c r="J282" s="24" t="str">
        <f>"10.75"" Tourch Riser Volleyball Trophy"</f>
        <v>10.75" Tourch Riser Volleyball Trophy</v>
      </c>
      <c r="K282" s="25">
        <v>150</v>
      </c>
      <c r="L282" s="26" t="str">
        <f>"EA"</f>
        <v>EA</v>
      </c>
      <c r="M282" s="25">
        <v>0</v>
      </c>
      <c r="N282" s="27"/>
    </row>
    <row r="283" spans="1:14" ht="16.5" x14ac:dyDescent="0.3">
      <c r="A283" t="s">
        <v>59</v>
      </c>
      <c r="B283" s="3" t="str">
        <f t="shared" si="55"/>
        <v>@@Released</v>
      </c>
      <c r="C283" s="3" t="str">
        <f t="shared" si="55"/>
        <v>@@MR100658</v>
      </c>
      <c r="D283" s="3" t="str">
        <f t="shared" ref="D283:D288" si="56">D282</f>
        <v>@@10000</v>
      </c>
      <c r="E283" s="3" t="str">
        <f>"""NAV Direct"",""CRONUS JetCorp USA"",""5407"",""1"",""Released"",""2"",""MR100658"",""3"",""10000"",""4"",""10000"""</f>
        <v>"NAV Direct","CRONUS JetCorp USA","5407","1","Released","2","MR100658","3","10000","4","10000"</v>
      </c>
      <c r="F283" s="3"/>
      <c r="G283" s="3"/>
      <c r="H283" s="6"/>
      <c r="I283" s="6"/>
      <c r="J283" s="14" t="str">
        <f>"RM100027"</f>
        <v>RM100027</v>
      </c>
      <c r="K283" s="22" t="str">
        <f>"1"" Marble"</f>
        <v>1" Marble</v>
      </c>
      <c r="L283" s="23">
        <v>1</v>
      </c>
      <c r="M283" s="21" t="str">
        <f>"LB"</f>
        <v>LB</v>
      </c>
      <c r="N283" s="23">
        <v>0</v>
      </c>
    </row>
    <row r="284" spans="1:14" ht="16.5" x14ac:dyDescent="0.3">
      <c r="A284" t="s">
        <v>59</v>
      </c>
      <c r="B284" s="3" t="str">
        <f t="shared" si="55"/>
        <v>@@Released</v>
      </c>
      <c r="C284" s="3" t="str">
        <f t="shared" si="55"/>
        <v>@@MR100658</v>
      </c>
      <c r="D284" s="3" t="str">
        <f t="shared" si="56"/>
        <v>@@10000</v>
      </c>
      <c r="E284" s="3" t="str">
        <f>"""NAV Direct"",""CRONUS JetCorp USA"",""5407"",""1"",""Released"",""2"",""MR100658"",""3"",""10000"",""4"",""20000"""</f>
        <v>"NAV Direct","CRONUS JetCorp USA","5407","1","Released","2","MR100658","3","10000","4","20000"</v>
      </c>
      <c r="F284" s="3"/>
      <c r="G284" s="3"/>
      <c r="H284" s="6"/>
      <c r="I284" s="6"/>
      <c r="J284" s="14" t="str">
        <f>"RM100009"</f>
        <v>RM100009</v>
      </c>
      <c r="K284" s="22" t="str">
        <f>"3.75"" Volleyball Player"</f>
        <v>3.75" Volleyball Player</v>
      </c>
      <c r="L284" s="23">
        <v>1</v>
      </c>
      <c r="M284" s="21" t="str">
        <f>"EA"</f>
        <v>EA</v>
      </c>
      <c r="N284" s="23">
        <v>0</v>
      </c>
    </row>
    <row r="285" spans="1:14" ht="16.5" x14ac:dyDescent="0.3">
      <c r="A285" t="s">
        <v>59</v>
      </c>
      <c r="B285" s="3" t="str">
        <f t="shared" si="55"/>
        <v>@@Released</v>
      </c>
      <c r="C285" s="3" t="str">
        <f t="shared" si="55"/>
        <v>@@MR100658</v>
      </c>
      <c r="D285" s="3" t="str">
        <f t="shared" si="56"/>
        <v>@@10000</v>
      </c>
      <c r="E285" s="3" t="str">
        <f>"""NAV Direct"",""CRONUS JetCorp USA"",""5407"",""1"",""Released"",""2"",""MR100658"",""3"",""10000"",""4"",""30000"""</f>
        <v>"NAV Direct","CRONUS JetCorp USA","5407","1","Released","2","MR100658","3","10000","4","30000"</v>
      </c>
      <c r="F285" s="3"/>
      <c r="G285" s="3"/>
      <c r="H285" s="6"/>
      <c r="I285" s="6"/>
      <c r="J285" s="14" t="str">
        <f>"RM100023"</f>
        <v>RM100023</v>
      </c>
      <c r="K285" s="22" t="str">
        <f>"7"" Torch Trophy Riser"</f>
        <v>7" Torch Trophy Riser</v>
      </c>
      <c r="L285" s="23">
        <v>1</v>
      </c>
      <c r="M285" s="21" t="str">
        <f>"EA"</f>
        <v>EA</v>
      </c>
      <c r="N285" s="23">
        <v>0</v>
      </c>
    </row>
    <row r="286" spans="1:14" ht="16.5" x14ac:dyDescent="0.3">
      <c r="A286" t="s">
        <v>59</v>
      </c>
      <c r="B286" s="3" t="str">
        <f t="shared" si="55"/>
        <v>@@Released</v>
      </c>
      <c r="C286" s="3" t="str">
        <f t="shared" si="55"/>
        <v>@@MR100658</v>
      </c>
      <c r="D286" s="3" t="str">
        <f t="shared" si="56"/>
        <v>@@10000</v>
      </c>
      <c r="E286" s="3" t="str">
        <f>"""NAV Direct"",""CRONUS JetCorp USA"",""5407"",""1"",""Released"",""2"",""MR100658"",""3"",""10000"",""4"",""40000"""</f>
        <v>"NAV Direct","CRONUS JetCorp USA","5407","1","Released","2","MR100658","3","10000","4","40000"</v>
      </c>
      <c r="F286" s="3"/>
      <c r="G286" s="3"/>
      <c r="H286" s="6"/>
      <c r="I286" s="6"/>
      <c r="J286" s="14" t="str">
        <f>"RM100033"</f>
        <v>RM100033</v>
      </c>
      <c r="K286" s="22" t="str">
        <f>"Standard Cap Nut"</f>
        <v>Standard Cap Nut</v>
      </c>
      <c r="L286" s="23">
        <v>1</v>
      </c>
      <c r="M286" s="21" t="str">
        <f>"EA"</f>
        <v>EA</v>
      </c>
      <c r="N286" s="23">
        <v>0</v>
      </c>
    </row>
    <row r="287" spans="1:14" ht="16.5" x14ac:dyDescent="0.3">
      <c r="A287" t="s">
        <v>59</v>
      </c>
      <c r="B287" s="3" t="str">
        <f t="shared" si="55"/>
        <v>@@Released</v>
      </c>
      <c r="C287" s="3" t="str">
        <f t="shared" si="55"/>
        <v>@@MR100658</v>
      </c>
      <c r="D287" s="3" t="str">
        <f t="shared" si="56"/>
        <v>@@10000</v>
      </c>
      <c r="E287" s="3" t="str">
        <f>"""NAV Direct"",""CRONUS JetCorp USA"",""5407"",""1"",""Released"",""2"",""MR100658"",""3"",""10000"",""4"",""50000"""</f>
        <v>"NAV Direct","CRONUS JetCorp USA","5407","1","Released","2","MR100658","3","10000","4","50000"</v>
      </c>
      <c r="F287" s="3"/>
      <c r="G287" s="3"/>
      <c r="H287" s="6"/>
      <c r="I287" s="6"/>
      <c r="J287" s="14" t="str">
        <f>"RM100034"</f>
        <v>RM100034</v>
      </c>
      <c r="K287" s="22" t="str">
        <f>"Check Rings"</f>
        <v>Check Rings</v>
      </c>
      <c r="L287" s="23">
        <v>1</v>
      </c>
      <c r="M287" s="21" t="str">
        <f>"EA"</f>
        <v>EA</v>
      </c>
      <c r="N287" s="23">
        <v>0</v>
      </c>
    </row>
    <row r="288" spans="1:14" ht="16.5" x14ac:dyDescent="0.3">
      <c r="A288" t="s">
        <v>59</v>
      </c>
      <c r="B288" s="3" t="str">
        <f t="shared" si="55"/>
        <v>@@Released</v>
      </c>
      <c r="C288" s="3" t="str">
        <f t="shared" si="55"/>
        <v>@@MR100658</v>
      </c>
      <c r="D288" s="3" t="str">
        <f t="shared" si="56"/>
        <v>@@10000</v>
      </c>
      <c r="E288" s="3" t="str">
        <f>"""NAV Direct"",""CRONUS JetCorp USA"",""5407"",""1"",""Released"",""2"",""MR100658"",""3"",""10000"",""4"",""60000"""</f>
        <v>"NAV Direct","CRONUS JetCorp USA","5407","1","Released","2","MR100658","3","10000","4","60000"</v>
      </c>
      <c r="F288" s="3"/>
      <c r="G288" s="3"/>
      <c r="H288" s="6"/>
      <c r="I288" s="6"/>
      <c r="J288" s="14" t="str">
        <f>"RM100036"</f>
        <v>RM100036</v>
      </c>
      <c r="K288" s="22" t="str">
        <f>"1.5"" Emblem"</f>
        <v>1.5" Emblem</v>
      </c>
      <c r="L288" s="23">
        <v>1</v>
      </c>
      <c r="M288" s="21" t="str">
        <f>"EA"</f>
        <v>EA</v>
      </c>
      <c r="N288" s="23">
        <v>0</v>
      </c>
    </row>
    <row r="289" spans="1:14" ht="16.5" x14ac:dyDescent="0.3">
      <c r="A289" t="s">
        <v>59</v>
      </c>
      <c r="B289" s="3" t="str">
        <f>B283</f>
        <v>@@Released</v>
      </c>
      <c r="C289" s="3" t="str">
        <f>C283</f>
        <v>@@MR100658</v>
      </c>
      <c r="D289" s="3" t="str">
        <f>D283</f>
        <v>@@10000</v>
      </c>
      <c r="H289" s="6"/>
      <c r="I289" s="6"/>
      <c r="J289" s="6"/>
      <c r="K289" s="6"/>
      <c r="L289" s="6"/>
      <c r="M289" s="6"/>
      <c r="N289" s="6"/>
    </row>
    <row r="290" spans="1:14" ht="16.5" x14ac:dyDescent="0.3">
      <c r="A290" t="s">
        <v>59</v>
      </c>
      <c r="B290" s="3" t="str">
        <f t="shared" ref="B290:C296" si="57">B289</f>
        <v>@@Released</v>
      </c>
      <c r="C290" s="3" t="str">
        <f t="shared" si="57"/>
        <v>@@MR100658</v>
      </c>
      <c r="D290" s="3" t="str">
        <f>"@@20000"</f>
        <v>@@20000</v>
      </c>
      <c r="E290" s="3" t="str">
        <f>"""NAV Direct"",""CRONUS JetCorp USA"",""5406"",""1"",""Released"",""2"",""MR100658"",""3"",""20000"""</f>
        <v>"NAV Direct","CRONUS JetCorp USA","5406","1","Released","2","MR100658","3","20000"</v>
      </c>
      <c r="F290" s="3" t="str">
        <f>"∞||""Prod. Order Component"",""Prod. Order Line No."",""=Line No."",""Status"",""=Status"",""Prod. Order No."",""=Prod. Order No."""</f>
        <v>∞||"Prod. Order Component","Prod. Order Line No.","=Line No.","Status","=Status","Prod. Order No.","=Prod. Order No."</v>
      </c>
      <c r="G290" s="3"/>
      <c r="H290" s="6"/>
      <c r="I290" s="24" t="str">
        <f>"S200014"</f>
        <v>S200014</v>
      </c>
      <c r="J290" s="24" t="str">
        <f>"10.75"" Star Riser FootballTrophy"</f>
        <v>10.75" Star Riser FootballTrophy</v>
      </c>
      <c r="K290" s="25">
        <v>48</v>
      </c>
      <c r="L290" s="26" t="str">
        <f>"EA"</f>
        <v>EA</v>
      </c>
      <c r="M290" s="25">
        <v>0</v>
      </c>
      <c r="N290" s="27"/>
    </row>
    <row r="291" spans="1:14" ht="16.5" x14ac:dyDescent="0.3">
      <c r="A291" t="s">
        <v>59</v>
      </c>
      <c r="B291" s="3" t="str">
        <f t="shared" si="57"/>
        <v>@@Released</v>
      </c>
      <c r="C291" s="3" t="str">
        <f t="shared" si="57"/>
        <v>@@MR100658</v>
      </c>
      <c r="D291" s="3" t="str">
        <f t="shared" ref="D291:D296" si="58">D290</f>
        <v>@@20000</v>
      </c>
      <c r="E291" s="3" t="str">
        <f>"""NAV Direct"",""CRONUS JetCorp USA"",""5407"",""1"",""Released"",""2"",""MR100658"",""3"",""20000"",""4"",""10000"""</f>
        <v>"NAV Direct","CRONUS JetCorp USA","5407","1","Released","2","MR100658","3","20000","4","10000"</v>
      </c>
      <c r="F291" s="3"/>
      <c r="G291" s="3"/>
      <c r="H291" s="6"/>
      <c r="I291" s="6"/>
      <c r="J291" s="14" t="str">
        <f>"RM100027"</f>
        <v>RM100027</v>
      </c>
      <c r="K291" s="22" t="str">
        <f>"1"" Marble"</f>
        <v>1" Marble</v>
      </c>
      <c r="L291" s="23">
        <v>1</v>
      </c>
      <c r="M291" s="21" t="str">
        <f>"LB"</f>
        <v>LB</v>
      </c>
      <c r="N291" s="23">
        <v>0</v>
      </c>
    </row>
    <row r="292" spans="1:14" ht="16.5" x14ac:dyDescent="0.3">
      <c r="A292" t="s">
        <v>59</v>
      </c>
      <c r="B292" s="3" t="str">
        <f t="shared" si="57"/>
        <v>@@Released</v>
      </c>
      <c r="C292" s="3" t="str">
        <f t="shared" si="57"/>
        <v>@@MR100658</v>
      </c>
      <c r="D292" s="3" t="str">
        <f t="shared" si="58"/>
        <v>@@20000</v>
      </c>
      <c r="E292" s="3" t="str">
        <f>"""NAV Direct"",""CRONUS JetCorp USA"",""5407"",""1"",""Released"",""2"",""MR100658"",""3"",""20000"",""4"",""20000"""</f>
        <v>"NAV Direct","CRONUS JetCorp USA","5407","1","Released","2","MR100658","3","20000","4","20000"</v>
      </c>
      <c r="F292" s="3"/>
      <c r="G292" s="3"/>
      <c r="H292" s="6"/>
      <c r="I292" s="6"/>
      <c r="J292" s="14" t="str">
        <f>"RM100007"</f>
        <v>RM100007</v>
      </c>
      <c r="K292" s="22" t="str">
        <f>"3.75"" Football Player"</f>
        <v>3.75" Football Player</v>
      </c>
      <c r="L292" s="23">
        <v>1</v>
      </c>
      <c r="M292" s="21" t="str">
        <f>"EA"</f>
        <v>EA</v>
      </c>
      <c r="N292" s="23">
        <v>0</v>
      </c>
    </row>
    <row r="293" spans="1:14" ht="16.5" x14ac:dyDescent="0.3">
      <c r="A293" t="s">
        <v>59</v>
      </c>
      <c r="B293" s="3" t="str">
        <f t="shared" si="57"/>
        <v>@@Released</v>
      </c>
      <c r="C293" s="3" t="str">
        <f t="shared" si="57"/>
        <v>@@MR100658</v>
      </c>
      <c r="D293" s="3" t="str">
        <f t="shared" si="58"/>
        <v>@@20000</v>
      </c>
      <c r="E293" s="3" t="str">
        <f>"""NAV Direct"",""CRONUS JetCorp USA"",""5407"",""1"",""Released"",""2"",""MR100658"",""3"",""20000"",""4"",""30000"""</f>
        <v>"NAV Direct","CRONUS JetCorp USA","5407","1","Released","2","MR100658","3","20000","4","30000"</v>
      </c>
      <c r="F293" s="3"/>
      <c r="G293" s="3"/>
      <c r="H293" s="6"/>
      <c r="I293" s="6"/>
      <c r="J293" s="14" t="str">
        <f>"RM100016"</f>
        <v>RM100016</v>
      </c>
      <c r="K293" s="22" t="str">
        <f>"6"" Star Column Trophy Riser"</f>
        <v>6" Star Column Trophy Riser</v>
      </c>
      <c r="L293" s="23">
        <v>1</v>
      </c>
      <c r="M293" s="21" t="str">
        <f>"EA"</f>
        <v>EA</v>
      </c>
      <c r="N293" s="23">
        <v>0</v>
      </c>
    </row>
    <row r="294" spans="1:14" ht="16.5" x14ac:dyDescent="0.3">
      <c r="A294" t="s">
        <v>59</v>
      </c>
      <c r="B294" s="3" t="str">
        <f t="shared" si="57"/>
        <v>@@Released</v>
      </c>
      <c r="C294" s="3" t="str">
        <f t="shared" si="57"/>
        <v>@@MR100658</v>
      </c>
      <c r="D294" s="3" t="str">
        <f t="shared" si="58"/>
        <v>@@20000</v>
      </c>
      <c r="E294" s="3" t="str">
        <f>"""NAV Direct"",""CRONUS JetCorp USA"",""5407"",""1"",""Released"",""2"",""MR100658"",""3"",""20000"",""4"",""40000"""</f>
        <v>"NAV Direct","CRONUS JetCorp USA","5407","1","Released","2","MR100658","3","20000","4","40000"</v>
      </c>
      <c r="F294" s="3"/>
      <c r="G294" s="3"/>
      <c r="H294" s="6"/>
      <c r="I294" s="6"/>
      <c r="J294" s="14" t="str">
        <f>"RM100033"</f>
        <v>RM100033</v>
      </c>
      <c r="K294" s="22" t="str">
        <f>"Standard Cap Nut"</f>
        <v>Standard Cap Nut</v>
      </c>
      <c r="L294" s="23">
        <v>1</v>
      </c>
      <c r="M294" s="21" t="str">
        <f>"EA"</f>
        <v>EA</v>
      </c>
      <c r="N294" s="23">
        <v>0</v>
      </c>
    </row>
    <row r="295" spans="1:14" ht="16.5" x14ac:dyDescent="0.3">
      <c r="A295" t="s">
        <v>59</v>
      </c>
      <c r="B295" s="3" t="str">
        <f t="shared" si="57"/>
        <v>@@Released</v>
      </c>
      <c r="C295" s="3" t="str">
        <f t="shared" si="57"/>
        <v>@@MR100658</v>
      </c>
      <c r="D295" s="3" t="str">
        <f t="shared" si="58"/>
        <v>@@20000</v>
      </c>
      <c r="E295" s="3" t="str">
        <f>"""NAV Direct"",""CRONUS JetCorp USA"",""5407"",""1"",""Released"",""2"",""MR100658"",""3"",""20000"",""4"",""50000"""</f>
        <v>"NAV Direct","CRONUS JetCorp USA","5407","1","Released","2","MR100658","3","20000","4","50000"</v>
      </c>
      <c r="F295" s="3"/>
      <c r="G295" s="3"/>
      <c r="H295" s="6"/>
      <c r="I295" s="6"/>
      <c r="J295" s="14" t="str">
        <f>"RM100034"</f>
        <v>RM100034</v>
      </c>
      <c r="K295" s="22" t="str">
        <f>"Check Rings"</f>
        <v>Check Rings</v>
      </c>
      <c r="L295" s="23">
        <v>1</v>
      </c>
      <c r="M295" s="21" t="str">
        <f>"EA"</f>
        <v>EA</v>
      </c>
      <c r="N295" s="23">
        <v>0</v>
      </c>
    </row>
    <row r="296" spans="1:14" ht="16.5" x14ac:dyDescent="0.3">
      <c r="A296" t="s">
        <v>59</v>
      </c>
      <c r="B296" s="3" t="str">
        <f t="shared" si="57"/>
        <v>@@Released</v>
      </c>
      <c r="C296" s="3" t="str">
        <f t="shared" si="57"/>
        <v>@@MR100658</v>
      </c>
      <c r="D296" s="3" t="str">
        <f t="shared" si="58"/>
        <v>@@20000</v>
      </c>
      <c r="E296" s="3" t="str">
        <f>"""NAV Direct"",""CRONUS JetCorp USA"",""5407"",""1"",""Released"",""2"",""MR100658"",""3"",""20000"",""4"",""60000"""</f>
        <v>"NAV Direct","CRONUS JetCorp USA","5407","1","Released","2","MR100658","3","20000","4","60000"</v>
      </c>
      <c r="F296" s="3"/>
      <c r="G296" s="3"/>
      <c r="H296" s="6"/>
      <c r="I296" s="6"/>
      <c r="J296" s="14" t="str">
        <f>"RM100036"</f>
        <v>RM100036</v>
      </c>
      <c r="K296" s="22" t="str">
        <f>"1.5"" Emblem"</f>
        <v>1.5" Emblem</v>
      </c>
      <c r="L296" s="23">
        <v>1</v>
      </c>
      <c r="M296" s="21" t="str">
        <f>"EA"</f>
        <v>EA</v>
      </c>
      <c r="N296" s="23">
        <v>0</v>
      </c>
    </row>
    <row r="297" spans="1:14" ht="16.5" x14ac:dyDescent="0.3">
      <c r="A297" t="s">
        <v>59</v>
      </c>
      <c r="B297" s="3" t="str">
        <f>B291</f>
        <v>@@Released</v>
      </c>
      <c r="C297" s="3" t="str">
        <f>C291</f>
        <v>@@MR100658</v>
      </c>
      <c r="D297" s="3" t="str">
        <f>D291</f>
        <v>@@20000</v>
      </c>
      <c r="H297" s="6"/>
      <c r="I297" s="6"/>
      <c r="J297" s="6"/>
      <c r="K297" s="6"/>
      <c r="L297" s="6"/>
      <c r="M297" s="6"/>
      <c r="N297" s="6"/>
    </row>
    <row r="298" spans="1:14" ht="16.5" x14ac:dyDescent="0.3">
      <c r="A298" t="s">
        <v>59</v>
      </c>
      <c r="B298" s="3" t="str">
        <f t="shared" ref="B298:C304" si="59">B297</f>
        <v>@@Released</v>
      </c>
      <c r="C298" s="3" t="str">
        <f t="shared" si="59"/>
        <v>@@MR100658</v>
      </c>
      <c r="D298" s="3" t="str">
        <f>"@@30000"</f>
        <v>@@30000</v>
      </c>
      <c r="E298" s="3" t="str">
        <f>"""NAV Direct"",""CRONUS JetCorp USA"",""5406"",""1"",""Released"",""2"",""MR100658"",""3"",""30000"""</f>
        <v>"NAV Direct","CRONUS JetCorp USA","5406","1","Released","2","MR100658","3","30000"</v>
      </c>
      <c r="F298" s="3" t="str">
        <f>"∞||""Prod. Order Component"",""Prod. Order Line No."",""=Line No."",""Status"",""=Status"",""Prod. Order No."",""=Prod. Order No."""</f>
        <v>∞||"Prod. Order Component","Prod. Order Line No.","=Line No.","Status","=Status","Prod. Order No.","=Prod. Order No."</v>
      </c>
      <c r="G298" s="3"/>
      <c r="H298" s="6"/>
      <c r="I298" s="24" t="str">
        <f>"S200016"</f>
        <v>S200016</v>
      </c>
      <c r="J298" s="24" t="str">
        <f>"10.75"" Star Riser Volleyball Trophy"</f>
        <v>10.75" Star Riser Volleyball Trophy</v>
      </c>
      <c r="K298" s="25">
        <v>24</v>
      </c>
      <c r="L298" s="26" t="str">
        <f>"EA"</f>
        <v>EA</v>
      </c>
      <c r="M298" s="25">
        <v>0</v>
      </c>
      <c r="N298" s="27"/>
    </row>
    <row r="299" spans="1:14" ht="16.5" x14ac:dyDescent="0.3">
      <c r="A299" t="s">
        <v>59</v>
      </c>
      <c r="B299" s="3" t="str">
        <f t="shared" si="59"/>
        <v>@@Released</v>
      </c>
      <c r="C299" s="3" t="str">
        <f t="shared" si="59"/>
        <v>@@MR100658</v>
      </c>
      <c r="D299" s="3" t="str">
        <f t="shared" ref="D299:D304" si="60">D298</f>
        <v>@@30000</v>
      </c>
      <c r="E299" s="3" t="str">
        <f>"""NAV Direct"",""CRONUS JetCorp USA"",""5407"",""1"",""Released"",""2"",""MR100658"",""3"",""30000"",""4"",""10000"""</f>
        <v>"NAV Direct","CRONUS JetCorp USA","5407","1","Released","2","MR100658","3","30000","4","10000"</v>
      </c>
      <c r="F299" s="3"/>
      <c r="G299" s="3"/>
      <c r="H299" s="6"/>
      <c r="I299" s="6"/>
      <c r="J299" s="14" t="str">
        <f>"RM100027"</f>
        <v>RM100027</v>
      </c>
      <c r="K299" s="22" t="str">
        <f>"1"" Marble"</f>
        <v>1" Marble</v>
      </c>
      <c r="L299" s="23">
        <v>1</v>
      </c>
      <c r="M299" s="21" t="str">
        <f>"LB"</f>
        <v>LB</v>
      </c>
      <c r="N299" s="23">
        <v>0</v>
      </c>
    </row>
    <row r="300" spans="1:14" ht="16.5" x14ac:dyDescent="0.3">
      <c r="A300" t="s">
        <v>59</v>
      </c>
      <c r="B300" s="3" t="str">
        <f t="shared" si="59"/>
        <v>@@Released</v>
      </c>
      <c r="C300" s="3" t="str">
        <f t="shared" si="59"/>
        <v>@@MR100658</v>
      </c>
      <c r="D300" s="3" t="str">
        <f t="shared" si="60"/>
        <v>@@30000</v>
      </c>
      <c r="E300" s="3" t="str">
        <f>"""NAV Direct"",""CRONUS JetCorp USA"",""5407"",""1"",""Released"",""2"",""MR100658"",""3"",""30000"",""4"",""20000"""</f>
        <v>"NAV Direct","CRONUS JetCorp USA","5407","1","Released","2","MR100658","3","30000","4","20000"</v>
      </c>
      <c r="F300" s="3"/>
      <c r="G300" s="3"/>
      <c r="H300" s="6"/>
      <c r="I300" s="6"/>
      <c r="J300" s="14" t="str">
        <f>"RM100009"</f>
        <v>RM100009</v>
      </c>
      <c r="K300" s="22" t="str">
        <f>"3.75"" Volleyball Player"</f>
        <v>3.75" Volleyball Player</v>
      </c>
      <c r="L300" s="23">
        <v>1</v>
      </c>
      <c r="M300" s="21" t="str">
        <f>"EA"</f>
        <v>EA</v>
      </c>
      <c r="N300" s="23">
        <v>0</v>
      </c>
    </row>
    <row r="301" spans="1:14" ht="16.5" x14ac:dyDescent="0.3">
      <c r="A301" t="s">
        <v>59</v>
      </c>
      <c r="B301" s="3" t="str">
        <f t="shared" si="59"/>
        <v>@@Released</v>
      </c>
      <c r="C301" s="3" t="str">
        <f t="shared" si="59"/>
        <v>@@MR100658</v>
      </c>
      <c r="D301" s="3" t="str">
        <f t="shared" si="60"/>
        <v>@@30000</v>
      </c>
      <c r="E301" s="3" t="str">
        <f>"""NAV Direct"",""CRONUS JetCorp USA"",""5407"",""1"",""Released"",""2"",""MR100658"",""3"",""30000"",""4"",""30000"""</f>
        <v>"NAV Direct","CRONUS JetCorp USA","5407","1","Released","2","MR100658","3","30000","4","30000"</v>
      </c>
      <c r="F301" s="3"/>
      <c r="G301" s="3"/>
      <c r="H301" s="6"/>
      <c r="I301" s="6"/>
      <c r="J301" s="14" t="str">
        <f>"RM100016"</f>
        <v>RM100016</v>
      </c>
      <c r="K301" s="22" t="str">
        <f>"6"" Star Column Trophy Riser"</f>
        <v>6" Star Column Trophy Riser</v>
      </c>
      <c r="L301" s="23">
        <v>1</v>
      </c>
      <c r="M301" s="21" t="str">
        <f>"EA"</f>
        <v>EA</v>
      </c>
      <c r="N301" s="23">
        <v>0</v>
      </c>
    </row>
    <row r="302" spans="1:14" ht="16.5" x14ac:dyDescent="0.3">
      <c r="A302" t="s">
        <v>59</v>
      </c>
      <c r="B302" s="3" t="str">
        <f t="shared" si="59"/>
        <v>@@Released</v>
      </c>
      <c r="C302" s="3" t="str">
        <f t="shared" si="59"/>
        <v>@@MR100658</v>
      </c>
      <c r="D302" s="3" t="str">
        <f t="shared" si="60"/>
        <v>@@30000</v>
      </c>
      <c r="E302" s="3" t="str">
        <f>"""NAV Direct"",""CRONUS JetCorp USA"",""5407"",""1"",""Released"",""2"",""MR100658"",""3"",""30000"",""4"",""40000"""</f>
        <v>"NAV Direct","CRONUS JetCorp USA","5407","1","Released","2","MR100658","3","30000","4","40000"</v>
      </c>
      <c r="F302" s="3"/>
      <c r="G302" s="3"/>
      <c r="H302" s="6"/>
      <c r="I302" s="6"/>
      <c r="J302" s="14" t="str">
        <f>"RM100033"</f>
        <v>RM100033</v>
      </c>
      <c r="K302" s="22" t="str">
        <f>"Standard Cap Nut"</f>
        <v>Standard Cap Nut</v>
      </c>
      <c r="L302" s="23">
        <v>1</v>
      </c>
      <c r="M302" s="21" t="str">
        <f>"EA"</f>
        <v>EA</v>
      </c>
      <c r="N302" s="23">
        <v>0</v>
      </c>
    </row>
    <row r="303" spans="1:14" ht="16.5" x14ac:dyDescent="0.3">
      <c r="A303" t="s">
        <v>59</v>
      </c>
      <c r="B303" s="3" t="str">
        <f t="shared" si="59"/>
        <v>@@Released</v>
      </c>
      <c r="C303" s="3" t="str">
        <f t="shared" si="59"/>
        <v>@@MR100658</v>
      </c>
      <c r="D303" s="3" t="str">
        <f t="shared" si="60"/>
        <v>@@30000</v>
      </c>
      <c r="E303" s="3" t="str">
        <f>"""NAV Direct"",""CRONUS JetCorp USA"",""5407"",""1"",""Released"",""2"",""MR100658"",""3"",""30000"",""4"",""50000"""</f>
        <v>"NAV Direct","CRONUS JetCorp USA","5407","1","Released","2","MR100658","3","30000","4","50000"</v>
      </c>
      <c r="F303" s="3"/>
      <c r="G303" s="3"/>
      <c r="H303" s="6"/>
      <c r="I303" s="6"/>
      <c r="J303" s="14" t="str">
        <f>"RM100034"</f>
        <v>RM100034</v>
      </c>
      <c r="K303" s="22" t="str">
        <f>"Check Rings"</f>
        <v>Check Rings</v>
      </c>
      <c r="L303" s="23">
        <v>1</v>
      </c>
      <c r="M303" s="21" t="str">
        <f>"EA"</f>
        <v>EA</v>
      </c>
      <c r="N303" s="23">
        <v>0</v>
      </c>
    </row>
    <row r="304" spans="1:14" ht="16.5" x14ac:dyDescent="0.3">
      <c r="A304" t="s">
        <v>59</v>
      </c>
      <c r="B304" s="3" t="str">
        <f t="shared" si="59"/>
        <v>@@Released</v>
      </c>
      <c r="C304" s="3" t="str">
        <f t="shared" si="59"/>
        <v>@@MR100658</v>
      </c>
      <c r="D304" s="3" t="str">
        <f t="shared" si="60"/>
        <v>@@30000</v>
      </c>
      <c r="E304" s="3" t="str">
        <f>"""NAV Direct"",""CRONUS JetCorp USA"",""5407"",""1"",""Released"",""2"",""MR100658"",""3"",""30000"",""4"",""60000"""</f>
        <v>"NAV Direct","CRONUS JetCorp USA","5407","1","Released","2","MR100658","3","30000","4","60000"</v>
      </c>
      <c r="F304" s="3"/>
      <c r="G304" s="3"/>
      <c r="H304" s="6"/>
      <c r="I304" s="6"/>
      <c r="J304" s="14" t="str">
        <f>"RM100036"</f>
        <v>RM100036</v>
      </c>
      <c r="K304" s="22" t="str">
        <f>"1.5"" Emblem"</f>
        <v>1.5" Emblem</v>
      </c>
      <c r="L304" s="23">
        <v>1</v>
      </c>
      <c r="M304" s="21" t="str">
        <f>"EA"</f>
        <v>EA</v>
      </c>
      <c r="N304" s="23">
        <v>0</v>
      </c>
    </row>
    <row r="305" spans="1:14" ht="16.5" x14ac:dyDescent="0.3">
      <c r="A305" t="s">
        <v>59</v>
      </c>
      <c r="B305" s="3" t="str">
        <f>B299</f>
        <v>@@Released</v>
      </c>
      <c r="C305" s="3" t="str">
        <f>C299</f>
        <v>@@MR100658</v>
      </c>
      <c r="D305" s="3" t="str">
        <f>D299</f>
        <v>@@30000</v>
      </c>
      <c r="H305" s="6"/>
      <c r="I305" s="6"/>
      <c r="J305" s="6"/>
      <c r="K305" s="6"/>
      <c r="L305" s="6"/>
      <c r="M305" s="6"/>
      <c r="N305" s="6"/>
    </row>
    <row r="306" spans="1:14" ht="16.5" x14ac:dyDescent="0.3">
      <c r="A306" t="s">
        <v>59</v>
      </c>
      <c r="B306" s="3" t="str">
        <f t="shared" ref="B306:C311" si="61">B305</f>
        <v>@@Released</v>
      </c>
      <c r="C306" s="3" t="str">
        <f t="shared" si="61"/>
        <v>@@MR100658</v>
      </c>
      <c r="D306" s="3" t="str">
        <f>"@@40000"</f>
        <v>@@40000</v>
      </c>
      <c r="E306" s="3" t="str">
        <f>"""NAV Direct"",""CRONUS JetCorp USA"",""5406"",""1"",""Released"",""2"",""MR100658"",""3"",""40000"""</f>
        <v>"NAV Direct","CRONUS JetCorp USA","5406","1","Released","2","MR100658","3","40000"</v>
      </c>
      <c r="F306" s="3" t="str">
        <f>"∞||""Prod. Order Component"",""Prod. Order Line No."",""=Line No."",""Status"",""=Status"",""Prod. Order No."",""=Prod. Order No."""</f>
        <v>∞||"Prod. Order Component","Prod. Order Line No.","=Line No.","Status","=Status","Prod. Order No.","=Prod. Order No."</v>
      </c>
      <c r="G306" s="3"/>
      <c r="H306" s="6"/>
      <c r="I306" s="24" t="str">
        <f>"S200006"</f>
        <v>S200006</v>
      </c>
      <c r="J306" s="24" t="str">
        <f>"3.75"" Soccer Trophy"</f>
        <v>3.75" Soccer Trophy</v>
      </c>
      <c r="K306" s="25">
        <v>6</v>
      </c>
      <c r="L306" s="26" t="str">
        <f>"EA"</f>
        <v>EA</v>
      </c>
      <c r="M306" s="25">
        <v>0</v>
      </c>
      <c r="N306" s="27"/>
    </row>
    <row r="307" spans="1:14" ht="16.5" x14ac:dyDescent="0.3">
      <c r="A307" t="s">
        <v>59</v>
      </c>
      <c r="B307" s="3" t="str">
        <f t="shared" si="61"/>
        <v>@@Released</v>
      </c>
      <c r="C307" s="3" t="str">
        <f t="shared" si="61"/>
        <v>@@MR100658</v>
      </c>
      <c r="D307" s="3" t="str">
        <f>D306</f>
        <v>@@40000</v>
      </c>
      <c r="E307" s="3" t="str">
        <f>"""NAV Direct"",""CRONUS JetCorp USA"",""5407"",""1"",""Released"",""2"",""MR100658"",""3"",""40000"",""4"",""10000"""</f>
        <v>"NAV Direct","CRONUS JetCorp USA","5407","1","Released","2","MR100658","3","40000","4","10000"</v>
      </c>
      <c r="F307" s="3"/>
      <c r="G307" s="3"/>
      <c r="H307" s="6"/>
      <c r="I307" s="6"/>
      <c r="J307" s="14" t="str">
        <f>"RM100027"</f>
        <v>RM100027</v>
      </c>
      <c r="K307" s="22" t="str">
        <f>"1"" Marble"</f>
        <v>1" Marble</v>
      </c>
      <c r="L307" s="23">
        <v>1</v>
      </c>
      <c r="M307" s="21" t="str">
        <f>"LB"</f>
        <v>LB</v>
      </c>
      <c r="N307" s="23">
        <v>0</v>
      </c>
    </row>
    <row r="308" spans="1:14" ht="16.5" x14ac:dyDescent="0.3">
      <c r="A308" t="s">
        <v>59</v>
      </c>
      <c r="B308" s="3" t="str">
        <f t="shared" si="61"/>
        <v>@@Released</v>
      </c>
      <c r="C308" s="3" t="str">
        <f t="shared" si="61"/>
        <v>@@MR100658</v>
      </c>
      <c r="D308" s="3" t="str">
        <f>D307</f>
        <v>@@40000</v>
      </c>
      <c r="E308" s="3" t="str">
        <f>"""NAV Direct"",""CRONUS JetCorp USA"",""5407"",""1"",""Released"",""2"",""MR100658"",""3"",""40000"",""4"",""20000"""</f>
        <v>"NAV Direct","CRONUS JetCorp USA","5407","1","Released","2","MR100658","3","40000","4","20000"</v>
      </c>
      <c r="F308" s="3"/>
      <c r="G308" s="3"/>
      <c r="H308" s="6"/>
      <c r="I308" s="6"/>
      <c r="J308" s="14" t="str">
        <f>"RM100006"</f>
        <v>RM100006</v>
      </c>
      <c r="K308" s="22" t="str">
        <f>"3.75"" Soccer Player"</f>
        <v>3.75" Soccer Player</v>
      </c>
      <c r="L308" s="23">
        <v>1</v>
      </c>
      <c r="M308" s="21" t="str">
        <f>"EA"</f>
        <v>EA</v>
      </c>
      <c r="N308" s="23">
        <v>0</v>
      </c>
    </row>
    <row r="309" spans="1:14" ht="16.5" x14ac:dyDescent="0.3">
      <c r="A309" t="s">
        <v>59</v>
      </c>
      <c r="B309" s="3" t="str">
        <f t="shared" si="61"/>
        <v>@@Released</v>
      </c>
      <c r="C309" s="3" t="str">
        <f t="shared" si="61"/>
        <v>@@MR100658</v>
      </c>
      <c r="D309" s="3" t="str">
        <f>D308</f>
        <v>@@40000</v>
      </c>
      <c r="E309" s="3" t="str">
        <f>"""NAV Direct"",""CRONUS JetCorp USA"",""5407"",""1"",""Released"",""2"",""MR100658"",""3"",""40000"",""4"",""30000"""</f>
        <v>"NAV Direct","CRONUS JetCorp USA","5407","1","Released","2","MR100658","3","40000","4","30000"</v>
      </c>
      <c r="F309" s="3"/>
      <c r="G309" s="3"/>
      <c r="H309" s="6"/>
      <c r="I309" s="6"/>
      <c r="J309" s="14" t="str">
        <f>"RM100033"</f>
        <v>RM100033</v>
      </c>
      <c r="K309" s="22" t="str">
        <f>"Standard Cap Nut"</f>
        <v>Standard Cap Nut</v>
      </c>
      <c r="L309" s="23">
        <v>1</v>
      </c>
      <c r="M309" s="21" t="str">
        <f>"EA"</f>
        <v>EA</v>
      </c>
      <c r="N309" s="23">
        <v>0</v>
      </c>
    </row>
    <row r="310" spans="1:14" ht="16.5" x14ac:dyDescent="0.3">
      <c r="A310" t="s">
        <v>59</v>
      </c>
      <c r="B310" s="3" t="str">
        <f t="shared" si="61"/>
        <v>@@Released</v>
      </c>
      <c r="C310" s="3" t="str">
        <f t="shared" si="61"/>
        <v>@@MR100658</v>
      </c>
      <c r="D310" s="3" t="str">
        <f>D309</f>
        <v>@@40000</v>
      </c>
      <c r="E310" s="3" t="str">
        <f>"""NAV Direct"",""CRONUS JetCorp USA"",""5407"",""1"",""Released"",""2"",""MR100658"",""3"",""40000"",""4"",""40000"""</f>
        <v>"NAV Direct","CRONUS JetCorp USA","5407","1","Released","2","MR100658","3","40000","4","40000"</v>
      </c>
      <c r="F310" s="3"/>
      <c r="G310" s="3"/>
      <c r="H310" s="6"/>
      <c r="I310" s="6"/>
      <c r="J310" s="14" t="str">
        <f>"RM100034"</f>
        <v>RM100034</v>
      </c>
      <c r="K310" s="22" t="str">
        <f>"Check Rings"</f>
        <v>Check Rings</v>
      </c>
      <c r="L310" s="23">
        <v>1</v>
      </c>
      <c r="M310" s="21" t="str">
        <f>"EA"</f>
        <v>EA</v>
      </c>
      <c r="N310" s="23">
        <v>0</v>
      </c>
    </row>
    <row r="311" spans="1:14" ht="16.5" x14ac:dyDescent="0.3">
      <c r="A311" t="s">
        <v>59</v>
      </c>
      <c r="B311" s="3" t="str">
        <f t="shared" si="61"/>
        <v>@@Released</v>
      </c>
      <c r="C311" s="3" t="str">
        <f t="shared" si="61"/>
        <v>@@MR100658</v>
      </c>
      <c r="D311" s="3" t="str">
        <f>D310</f>
        <v>@@40000</v>
      </c>
      <c r="E311" s="3" t="str">
        <f>"""NAV Direct"",""CRONUS JetCorp USA"",""5407"",""1"",""Released"",""2"",""MR100658"",""3"",""40000"",""4"",""50000"""</f>
        <v>"NAV Direct","CRONUS JetCorp USA","5407","1","Released","2","MR100658","3","40000","4","50000"</v>
      </c>
      <c r="F311" s="3"/>
      <c r="G311" s="3"/>
      <c r="H311" s="6"/>
      <c r="I311" s="6"/>
      <c r="J311" s="14" t="str">
        <f>"RM100053"</f>
        <v>RM100053</v>
      </c>
      <c r="K311" s="22" t="str">
        <f>"3"" Blank Plate"</f>
        <v>3" Blank Plate</v>
      </c>
      <c r="L311" s="23">
        <v>1</v>
      </c>
      <c r="M311" s="21" t="str">
        <f>"EA"</f>
        <v>EA</v>
      </c>
      <c r="N311" s="23">
        <v>0</v>
      </c>
    </row>
    <row r="312" spans="1:14" ht="16.5" x14ac:dyDescent="0.3">
      <c r="A312" t="s">
        <v>59</v>
      </c>
      <c r="B312" s="3" t="str">
        <f>B307</f>
        <v>@@Released</v>
      </c>
      <c r="C312" s="3" t="str">
        <f>C307</f>
        <v>@@MR100658</v>
      </c>
      <c r="D312" s="3" t="str">
        <f>D307</f>
        <v>@@40000</v>
      </c>
      <c r="H312" s="6"/>
      <c r="I312" s="6"/>
      <c r="J312" s="6"/>
      <c r="K312" s="6"/>
      <c r="L312" s="6"/>
      <c r="M312" s="6"/>
      <c r="N312" s="6"/>
    </row>
    <row r="313" spans="1:14" ht="16.5" x14ac:dyDescent="0.3">
      <c r="A313" t="s">
        <v>59</v>
      </c>
      <c r="B313" s="3" t="str">
        <f>"@@Released"</f>
        <v>@@Released</v>
      </c>
      <c r="C313" s="3" t="str">
        <f>"@@MR100653"</f>
        <v>@@MR100653</v>
      </c>
      <c r="E313" s="3" t="str">
        <f>"""NAV Direct"",""CRONUS JetCorp USA"",""5405"",""1"",""Released"",""2"",""MR100653"""</f>
        <v>"NAV Direct","CRONUS JetCorp USA","5405","1","Released","2","MR100653"</v>
      </c>
      <c r="F313" s="3" t="str">
        <f>"∞||""Prod. Order Component"",""Status"",""=Status"",""Prod. Order No."",""=No."""</f>
        <v>∞||"Prod. Order Component","Status","=Status","Prod. Order No.","=No."</v>
      </c>
      <c r="G313" s="3"/>
      <c r="H313" s="28" t="str">
        <f>"MR100653"</f>
        <v>MR100653</v>
      </c>
      <c r="I313" s="29">
        <v>42024</v>
      </c>
      <c r="J313" s="6"/>
      <c r="K313" s="20"/>
      <c r="L313" s="20"/>
      <c r="M313" s="20"/>
      <c r="N313" s="20"/>
    </row>
    <row r="314" spans="1:14" ht="16.5" x14ac:dyDescent="0.3">
      <c r="A314" t="s">
        <v>59</v>
      </c>
      <c r="B314" s="3" t="str">
        <f t="shared" ref="B314:C320" si="62">B313</f>
        <v>@@Released</v>
      </c>
      <c r="C314" s="3" t="str">
        <f t="shared" si="62"/>
        <v>@@MR100653</v>
      </c>
      <c r="D314" s="3" t="str">
        <f>"@@10000"</f>
        <v>@@10000</v>
      </c>
      <c r="E314" s="3" t="str">
        <f>"""NAV Direct"",""CRONUS JetCorp USA"",""5406"",""1"",""Released"",""2"",""MR100653"",""3"",""10000"""</f>
        <v>"NAV Direct","CRONUS JetCorp USA","5406","1","Released","2","MR100653","3","10000"</v>
      </c>
      <c r="F314" s="3" t="str">
        <f>"∞||""Prod. Order Component"",""Prod. Order Line No."",""=Line No."",""Status"",""=Status"",""Prod. Order No."",""=Prod. Order No."""</f>
        <v>∞||"Prod. Order Component","Prod. Order Line No.","=Line No.","Status","=Status","Prod. Order No.","=Prod. Order No."</v>
      </c>
      <c r="G314" s="3"/>
      <c r="H314" s="6"/>
      <c r="I314" s="24" t="str">
        <f>"S200021"</f>
        <v>S200021</v>
      </c>
      <c r="J314" s="24" t="str">
        <f>"10.75"" Tourch Riser FootballTrophy"</f>
        <v>10.75" Tourch Riser FootballTrophy</v>
      </c>
      <c r="K314" s="25">
        <v>144</v>
      </c>
      <c r="L314" s="26" t="str">
        <f>"EA"</f>
        <v>EA</v>
      </c>
      <c r="M314" s="25">
        <v>0</v>
      </c>
      <c r="N314" s="27"/>
    </row>
    <row r="315" spans="1:14" ht="16.5" x14ac:dyDescent="0.3">
      <c r="A315" t="s">
        <v>59</v>
      </c>
      <c r="B315" s="3" t="str">
        <f t="shared" si="62"/>
        <v>@@Released</v>
      </c>
      <c r="C315" s="3" t="str">
        <f t="shared" si="62"/>
        <v>@@MR100653</v>
      </c>
      <c r="D315" s="3" t="str">
        <f t="shared" ref="D315:D320" si="63">D314</f>
        <v>@@10000</v>
      </c>
      <c r="E315" s="3" t="str">
        <f>"""NAV Direct"",""CRONUS JetCorp USA"",""5407"",""1"",""Released"",""2"",""MR100653"",""3"",""10000"",""4"",""10000"""</f>
        <v>"NAV Direct","CRONUS JetCorp USA","5407","1","Released","2","MR100653","3","10000","4","10000"</v>
      </c>
      <c r="F315" s="3"/>
      <c r="G315" s="3"/>
      <c r="H315" s="6"/>
      <c r="I315" s="6"/>
      <c r="J315" s="14" t="str">
        <f>"RM100027"</f>
        <v>RM100027</v>
      </c>
      <c r="K315" s="22" t="str">
        <f>"1"" Marble"</f>
        <v>1" Marble</v>
      </c>
      <c r="L315" s="23">
        <v>1</v>
      </c>
      <c r="M315" s="21" t="str">
        <f>"LB"</f>
        <v>LB</v>
      </c>
      <c r="N315" s="23">
        <v>0</v>
      </c>
    </row>
    <row r="316" spans="1:14" ht="16.5" x14ac:dyDescent="0.3">
      <c r="A316" t="s">
        <v>59</v>
      </c>
      <c r="B316" s="3" t="str">
        <f t="shared" si="62"/>
        <v>@@Released</v>
      </c>
      <c r="C316" s="3" t="str">
        <f t="shared" si="62"/>
        <v>@@MR100653</v>
      </c>
      <c r="D316" s="3" t="str">
        <f t="shared" si="63"/>
        <v>@@10000</v>
      </c>
      <c r="E316" s="3" t="str">
        <f>"""NAV Direct"",""CRONUS JetCorp USA"",""5407"",""1"",""Released"",""2"",""MR100653"",""3"",""10000"",""4"",""20000"""</f>
        <v>"NAV Direct","CRONUS JetCorp USA","5407","1","Released","2","MR100653","3","10000","4","20000"</v>
      </c>
      <c r="F316" s="3"/>
      <c r="G316" s="3"/>
      <c r="H316" s="6"/>
      <c r="I316" s="6"/>
      <c r="J316" s="14" t="str">
        <f>"RM100007"</f>
        <v>RM100007</v>
      </c>
      <c r="K316" s="22" t="str">
        <f>"3.75"" Football Player"</f>
        <v>3.75" Football Player</v>
      </c>
      <c r="L316" s="23">
        <v>1</v>
      </c>
      <c r="M316" s="21" t="str">
        <f>"EA"</f>
        <v>EA</v>
      </c>
      <c r="N316" s="23">
        <v>0</v>
      </c>
    </row>
    <row r="317" spans="1:14" ht="16.5" x14ac:dyDescent="0.3">
      <c r="A317" t="s">
        <v>59</v>
      </c>
      <c r="B317" s="3" t="str">
        <f t="shared" si="62"/>
        <v>@@Released</v>
      </c>
      <c r="C317" s="3" t="str">
        <f t="shared" si="62"/>
        <v>@@MR100653</v>
      </c>
      <c r="D317" s="3" t="str">
        <f t="shared" si="63"/>
        <v>@@10000</v>
      </c>
      <c r="E317" s="3" t="str">
        <f>"""NAV Direct"",""CRONUS JetCorp USA"",""5407"",""1"",""Released"",""2"",""MR100653"",""3"",""10000"",""4"",""30000"""</f>
        <v>"NAV Direct","CRONUS JetCorp USA","5407","1","Released","2","MR100653","3","10000","4","30000"</v>
      </c>
      <c r="F317" s="3"/>
      <c r="G317" s="3"/>
      <c r="H317" s="6"/>
      <c r="I317" s="6"/>
      <c r="J317" s="14" t="str">
        <f>"RM100023"</f>
        <v>RM100023</v>
      </c>
      <c r="K317" s="22" t="str">
        <f>"7"" Torch Trophy Riser"</f>
        <v>7" Torch Trophy Riser</v>
      </c>
      <c r="L317" s="23">
        <v>1</v>
      </c>
      <c r="M317" s="21" t="str">
        <f>"EA"</f>
        <v>EA</v>
      </c>
      <c r="N317" s="23">
        <v>0</v>
      </c>
    </row>
    <row r="318" spans="1:14" ht="16.5" x14ac:dyDescent="0.3">
      <c r="A318" t="s">
        <v>59</v>
      </c>
      <c r="B318" s="3" t="str">
        <f t="shared" si="62"/>
        <v>@@Released</v>
      </c>
      <c r="C318" s="3" t="str">
        <f t="shared" si="62"/>
        <v>@@MR100653</v>
      </c>
      <c r="D318" s="3" t="str">
        <f t="shared" si="63"/>
        <v>@@10000</v>
      </c>
      <c r="E318" s="3" t="str">
        <f>"""NAV Direct"",""CRONUS JetCorp USA"",""5407"",""1"",""Released"",""2"",""MR100653"",""3"",""10000"",""4"",""40000"""</f>
        <v>"NAV Direct","CRONUS JetCorp USA","5407","1","Released","2","MR100653","3","10000","4","40000"</v>
      </c>
      <c r="F318" s="3"/>
      <c r="G318" s="3"/>
      <c r="H318" s="6"/>
      <c r="I318" s="6"/>
      <c r="J318" s="14" t="str">
        <f>"RM100033"</f>
        <v>RM100033</v>
      </c>
      <c r="K318" s="22" t="str">
        <f>"Standard Cap Nut"</f>
        <v>Standard Cap Nut</v>
      </c>
      <c r="L318" s="23">
        <v>1</v>
      </c>
      <c r="M318" s="21" t="str">
        <f>"EA"</f>
        <v>EA</v>
      </c>
      <c r="N318" s="23">
        <v>0</v>
      </c>
    </row>
    <row r="319" spans="1:14" ht="16.5" x14ac:dyDescent="0.3">
      <c r="A319" t="s">
        <v>59</v>
      </c>
      <c r="B319" s="3" t="str">
        <f t="shared" si="62"/>
        <v>@@Released</v>
      </c>
      <c r="C319" s="3" t="str">
        <f t="shared" si="62"/>
        <v>@@MR100653</v>
      </c>
      <c r="D319" s="3" t="str">
        <f t="shared" si="63"/>
        <v>@@10000</v>
      </c>
      <c r="E319" s="3" t="str">
        <f>"""NAV Direct"",""CRONUS JetCorp USA"",""5407"",""1"",""Released"",""2"",""MR100653"",""3"",""10000"",""4"",""50000"""</f>
        <v>"NAV Direct","CRONUS JetCorp USA","5407","1","Released","2","MR100653","3","10000","4","50000"</v>
      </c>
      <c r="F319" s="3"/>
      <c r="G319" s="3"/>
      <c r="H319" s="6"/>
      <c r="I319" s="6"/>
      <c r="J319" s="14" t="str">
        <f>"RM100034"</f>
        <v>RM100034</v>
      </c>
      <c r="K319" s="22" t="str">
        <f>"Check Rings"</f>
        <v>Check Rings</v>
      </c>
      <c r="L319" s="23">
        <v>1</v>
      </c>
      <c r="M319" s="21" t="str">
        <f>"EA"</f>
        <v>EA</v>
      </c>
      <c r="N319" s="23">
        <v>0</v>
      </c>
    </row>
    <row r="320" spans="1:14" ht="16.5" x14ac:dyDescent="0.3">
      <c r="A320" t="s">
        <v>59</v>
      </c>
      <c r="B320" s="3" t="str">
        <f t="shared" si="62"/>
        <v>@@Released</v>
      </c>
      <c r="C320" s="3" t="str">
        <f t="shared" si="62"/>
        <v>@@MR100653</v>
      </c>
      <c r="D320" s="3" t="str">
        <f t="shared" si="63"/>
        <v>@@10000</v>
      </c>
      <c r="E320" s="3" t="str">
        <f>"""NAV Direct"",""CRONUS JetCorp USA"",""5407"",""1"",""Released"",""2"",""MR100653"",""3"",""10000"",""4"",""60000"""</f>
        <v>"NAV Direct","CRONUS JetCorp USA","5407","1","Released","2","MR100653","3","10000","4","60000"</v>
      </c>
      <c r="F320" s="3"/>
      <c r="G320" s="3"/>
      <c r="H320" s="6"/>
      <c r="I320" s="6"/>
      <c r="J320" s="14" t="str">
        <f>"RM100036"</f>
        <v>RM100036</v>
      </c>
      <c r="K320" s="22" t="str">
        <f>"1.5"" Emblem"</f>
        <v>1.5" Emblem</v>
      </c>
      <c r="L320" s="23">
        <v>1</v>
      </c>
      <c r="M320" s="21" t="str">
        <f>"EA"</f>
        <v>EA</v>
      </c>
      <c r="N320" s="23">
        <v>0</v>
      </c>
    </row>
    <row r="321" spans="1:14" ht="16.5" x14ac:dyDescent="0.3">
      <c r="A321" t="s">
        <v>59</v>
      </c>
      <c r="B321" s="3" t="str">
        <f>B315</f>
        <v>@@Released</v>
      </c>
      <c r="C321" s="3" t="str">
        <f>C315</f>
        <v>@@MR100653</v>
      </c>
      <c r="D321" s="3" t="str">
        <f>D315</f>
        <v>@@10000</v>
      </c>
      <c r="H321" s="6"/>
      <c r="I321" s="6"/>
      <c r="J321" s="6"/>
      <c r="K321" s="6"/>
      <c r="L321" s="6"/>
      <c r="M321" s="6"/>
      <c r="N321" s="6"/>
    </row>
    <row r="322" spans="1:14" ht="16.5" x14ac:dyDescent="0.3">
      <c r="A322" t="s">
        <v>59</v>
      </c>
      <c r="B322" s="3" t="str">
        <f t="shared" ref="B322:C327" si="64">B321</f>
        <v>@@Released</v>
      </c>
      <c r="C322" s="3" t="str">
        <f t="shared" si="64"/>
        <v>@@MR100653</v>
      </c>
      <c r="D322" s="3" t="str">
        <f>"@@20000"</f>
        <v>@@20000</v>
      </c>
      <c r="E322" s="3" t="str">
        <f>"""NAV Direct"",""CRONUS JetCorp USA"",""5406"",""1"",""Released"",""2"",""MR100653"",""3"",""20000"""</f>
        <v>"NAV Direct","CRONUS JetCorp USA","5406","1","Released","2","MR100653","3","20000"</v>
      </c>
      <c r="F322" s="3" t="str">
        <f>"∞||""Prod. Order Component"",""Prod. Order Line No."",""=Line No."",""Status"",""=Status"",""Prod. Order No."",""=Prod. Order No."""</f>
        <v>∞||"Prod. Order Component","Prod. Order Line No.","=Line No.","Status","=Status","Prod. Order No.","=Prod. Order No."</v>
      </c>
      <c r="G322" s="3"/>
      <c r="H322" s="6"/>
      <c r="I322" s="24" t="str">
        <f>"S200005"</f>
        <v>S200005</v>
      </c>
      <c r="J322" s="24" t="str">
        <f>"4.75"" Spelling B Trophy"</f>
        <v>4.75" Spelling B Trophy</v>
      </c>
      <c r="K322" s="25">
        <v>24</v>
      </c>
      <c r="L322" s="26" t="str">
        <f>"EA"</f>
        <v>EA</v>
      </c>
      <c r="M322" s="25">
        <v>0</v>
      </c>
      <c r="N322" s="27"/>
    </row>
    <row r="323" spans="1:14" ht="16.5" x14ac:dyDescent="0.3">
      <c r="A323" t="s">
        <v>59</v>
      </c>
      <c r="B323" s="3" t="str">
        <f t="shared" si="64"/>
        <v>@@Released</v>
      </c>
      <c r="C323" s="3" t="str">
        <f t="shared" si="64"/>
        <v>@@MR100653</v>
      </c>
      <c r="D323" s="3" t="str">
        <f>D322</f>
        <v>@@20000</v>
      </c>
      <c r="E323" s="3" t="str">
        <f>"""NAV Direct"",""CRONUS JetCorp USA"",""5407"",""1"",""Released"",""2"",""MR100653"",""3"",""20000"",""4"",""10000"""</f>
        <v>"NAV Direct","CRONUS JetCorp USA","5407","1","Released","2","MR100653","3","20000","4","10000"</v>
      </c>
      <c r="F323" s="3"/>
      <c r="G323" s="3"/>
      <c r="H323" s="6"/>
      <c r="I323" s="6"/>
      <c r="J323" s="14" t="str">
        <f>"RM100027"</f>
        <v>RM100027</v>
      </c>
      <c r="K323" s="22" t="str">
        <f>"1"" Marble"</f>
        <v>1" Marble</v>
      </c>
      <c r="L323" s="23">
        <v>1</v>
      </c>
      <c r="M323" s="21" t="str">
        <f>"LB"</f>
        <v>LB</v>
      </c>
      <c r="N323" s="23">
        <v>0</v>
      </c>
    </row>
    <row r="324" spans="1:14" ht="16.5" x14ac:dyDescent="0.3">
      <c r="A324" t="s">
        <v>59</v>
      </c>
      <c r="B324" s="3" t="str">
        <f t="shared" si="64"/>
        <v>@@Released</v>
      </c>
      <c r="C324" s="3" t="str">
        <f t="shared" si="64"/>
        <v>@@MR100653</v>
      </c>
      <c r="D324" s="3" t="str">
        <f>D323</f>
        <v>@@20000</v>
      </c>
      <c r="E324" s="3" t="str">
        <f>"""NAV Direct"",""CRONUS JetCorp USA"",""5407"",""1"",""Released"",""2"",""MR100653"",""3"",""20000"",""4"",""20000"""</f>
        <v>"NAV Direct","CRONUS JetCorp USA","5407","1","Released","2","MR100653","3","20000","4","20000"</v>
      </c>
      <c r="F324" s="3"/>
      <c r="G324" s="3"/>
      <c r="H324" s="6"/>
      <c r="I324" s="6"/>
      <c r="J324" s="14" t="str">
        <f>"RM100005"</f>
        <v>RM100005</v>
      </c>
      <c r="K324" s="22" t="str">
        <f>"4.75"" Spelling B Trophy Figure"</f>
        <v>4.75" Spelling B Trophy Figure</v>
      </c>
      <c r="L324" s="23">
        <v>1</v>
      </c>
      <c r="M324" s="21" t="str">
        <f>"EA"</f>
        <v>EA</v>
      </c>
      <c r="N324" s="23">
        <v>0</v>
      </c>
    </row>
    <row r="325" spans="1:14" ht="16.5" x14ac:dyDescent="0.3">
      <c r="A325" t="s">
        <v>59</v>
      </c>
      <c r="B325" s="3" t="str">
        <f t="shared" si="64"/>
        <v>@@Released</v>
      </c>
      <c r="C325" s="3" t="str">
        <f t="shared" si="64"/>
        <v>@@MR100653</v>
      </c>
      <c r="D325" s="3" t="str">
        <f>D324</f>
        <v>@@20000</v>
      </c>
      <c r="E325" s="3" t="str">
        <f>"""NAV Direct"",""CRONUS JetCorp USA"",""5407"",""1"",""Released"",""2"",""MR100653"",""3"",""20000"",""4"",""30000"""</f>
        <v>"NAV Direct","CRONUS JetCorp USA","5407","1","Released","2","MR100653","3","20000","4","30000"</v>
      </c>
      <c r="F325" s="3"/>
      <c r="G325" s="3"/>
      <c r="H325" s="6"/>
      <c r="I325" s="6"/>
      <c r="J325" s="14" t="str">
        <f>"RM100033"</f>
        <v>RM100033</v>
      </c>
      <c r="K325" s="22" t="str">
        <f>"Standard Cap Nut"</f>
        <v>Standard Cap Nut</v>
      </c>
      <c r="L325" s="23">
        <v>1</v>
      </c>
      <c r="M325" s="21" t="str">
        <f>"EA"</f>
        <v>EA</v>
      </c>
      <c r="N325" s="23">
        <v>0</v>
      </c>
    </row>
    <row r="326" spans="1:14" ht="16.5" x14ac:dyDescent="0.3">
      <c r="A326" t="s">
        <v>59</v>
      </c>
      <c r="B326" s="3" t="str">
        <f t="shared" si="64"/>
        <v>@@Released</v>
      </c>
      <c r="C326" s="3" t="str">
        <f t="shared" si="64"/>
        <v>@@MR100653</v>
      </c>
      <c r="D326" s="3" t="str">
        <f>D325</f>
        <v>@@20000</v>
      </c>
      <c r="E326" s="3" t="str">
        <f>"""NAV Direct"",""CRONUS JetCorp USA"",""5407"",""1"",""Released"",""2"",""MR100653"",""3"",""20000"",""4"",""40000"""</f>
        <v>"NAV Direct","CRONUS JetCorp USA","5407","1","Released","2","MR100653","3","20000","4","40000"</v>
      </c>
      <c r="F326" s="3"/>
      <c r="G326" s="3"/>
      <c r="H326" s="6"/>
      <c r="I326" s="6"/>
      <c r="J326" s="14" t="str">
        <f>"RM100034"</f>
        <v>RM100034</v>
      </c>
      <c r="K326" s="22" t="str">
        <f>"Check Rings"</f>
        <v>Check Rings</v>
      </c>
      <c r="L326" s="23">
        <v>1</v>
      </c>
      <c r="M326" s="21" t="str">
        <f>"EA"</f>
        <v>EA</v>
      </c>
      <c r="N326" s="23">
        <v>0</v>
      </c>
    </row>
    <row r="327" spans="1:14" ht="16.5" x14ac:dyDescent="0.3">
      <c r="A327" t="s">
        <v>59</v>
      </c>
      <c r="B327" s="3" t="str">
        <f t="shared" si="64"/>
        <v>@@Released</v>
      </c>
      <c r="C327" s="3" t="str">
        <f t="shared" si="64"/>
        <v>@@MR100653</v>
      </c>
      <c r="D327" s="3" t="str">
        <f>D326</f>
        <v>@@20000</v>
      </c>
      <c r="E327" s="3" t="str">
        <f>"""NAV Direct"",""CRONUS JetCorp USA"",""5407"",""1"",""Released"",""2"",""MR100653"",""3"",""20000"",""4"",""50000"""</f>
        <v>"NAV Direct","CRONUS JetCorp USA","5407","1","Released","2","MR100653","3","20000","4","50000"</v>
      </c>
      <c r="F327" s="3"/>
      <c r="G327" s="3"/>
      <c r="H327" s="6"/>
      <c r="I327" s="6"/>
      <c r="J327" s="14" t="str">
        <f>"RM100053"</f>
        <v>RM100053</v>
      </c>
      <c r="K327" s="22" t="str">
        <f>"3"" Blank Plate"</f>
        <v>3" Blank Plate</v>
      </c>
      <c r="L327" s="23">
        <v>1</v>
      </c>
      <c r="M327" s="21" t="str">
        <f>"EA"</f>
        <v>EA</v>
      </c>
      <c r="N327" s="23">
        <v>0</v>
      </c>
    </row>
    <row r="328" spans="1:14" ht="16.5" x14ac:dyDescent="0.3">
      <c r="A328" t="s">
        <v>59</v>
      </c>
      <c r="B328" s="3" t="str">
        <f>B323</f>
        <v>@@Released</v>
      </c>
      <c r="C328" s="3" t="str">
        <f>C323</f>
        <v>@@MR100653</v>
      </c>
      <c r="D328" s="3" t="str">
        <f>D323</f>
        <v>@@20000</v>
      </c>
      <c r="H328" s="6"/>
      <c r="I328" s="6"/>
      <c r="J328" s="6"/>
      <c r="K328" s="6"/>
      <c r="L328" s="6"/>
      <c r="M328" s="6"/>
      <c r="N328" s="6"/>
    </row>
    <row r="329" spans="1:14" ht="16.5" x14ac:dyDescent="0.3">
      <c r="A329" t="s">
        <v>59</v>
      </c>
      <c r="B329" s="3" t="str">
        <f t="shared" ref="B329:C335" si="65">B328</f>
        <v>@@Released</v>
      </c>
      <c r="C329" s="3" t="str">
        <f t="shared" si="65"/>
        <v>@@MR100653</v>
      </c>
      <c r="D329" s="3" t="str">
        <f>"@@30000"</f>
        <v>@@30000</v>
      </c>
      <c r="E329" s="3" t="str">
        <f>"""NAV Direct"",""CRONUS JetCorp USA"",""5406"",""1"",""Released"",""2"",""MR100653"",""3"",""30000"""</f>
        <v>"NAV Direct","CRONUS JetCorp USA","5406","1","Released","2","MR100653","3","30000"</v>
      </c>
      <c r="F329" s="3" t="str">
        <f>"∞||""Prod. Order Component"",""Prod. Order Line No."",""=Line No."",""Status"",""=Status"",""Prod. Order No."",""=Prod. Order No."""</f>
        <v>∞||"Prod. Order Component","Prod. Order Line No.","=Line No.","Status","=Status","Prod. Order No.","=Prod. Order No."</v>
      </c>
      <c r="G329" s="3"/>
      <c r="H329" s="6"/>
      <c r="I329" s="24" t="str">
        <f>"S200022"</f>
        <v>S200022</v>
      </c>
      <c r="J329" s="24" t="str">
        <f>"10.75"" Tourch Riser Basketball Trophy"</f>
        <v>10.75" Tourch Riser Basketball Trophy</v>
      </c>
      <c r="K329" s="25">
        <v>6</v>
      </c>
      <c r="L329" s="26" t="str">
        <f>"EA"</f>
        <v>EA</v>
      </c>
      <c r="M329" s="25">
        <v>0</v>
      </c>
      <c r="N329" s="27"/>
    </row>
    <row r="330" spans="1:14" ht="16.5" x14ac:dyDescent="0.3">
      <c r="A330" t="s">
        <v>59</v>
      </c>
      <c r="B330" s="3" t="str">
        <f t="shared" si="65"/>
        <v>@@Released</v>
      </c>
      <c r="C330" s="3" t="str">
        <f t="shared" si="65"/>
        <v>@@MR100653</v>
      </c>
      <c r="D330" s="3" t="str">
        <f t="shared" ref="D330:D335" si="66">D329</f>
        <v>@@30000</v>
      </c>
      <c r="E330" s="3" t="str">
        <f>"""NAV Direct"",""CRONUS JetCorp USA"",""5407"",""1"",""Released"",""2"",""MR100653"",""3"",""30000"",""4"",""10000"""</f>
        <v>"NAV Direct","CRONUS JetCorp USA","5407","1","Released","2","MR100653","3","30000","4","10000"</v>
      </c>
      <c r="F330" s="3"/>
      <c r="G330" s="3"/>
      <c r="H330" s="6"/>
      <c r="I330" s="6"/>
      <c r="J330" s="14" t="str">
        <f>"RM100027"</f>
        <v>RM100027</v>
      </c>
      <c r="K330" s="22" t="str">
        <f>"1"" Marble"</f>
        <v>1" Marble</v>
      </c>
      <c r="L330" s="23">
        <v>1</v>
      </c>
      <c r="M330" s="21" t="str">
        <f>"LB"</f>
        <v>LB</v>
      </c>
      <c r="N330" s="23">
        <v>0</v>
      </c>
    </row>
    <row r="331" spans="1:14" ht="16.5" x14ac:dyDescent="0.3">
      <c r="A331" t="s">
        <v>59</v>
      </c>
      <c r="B331" s="3" t="str">
        <f t="shared" si="65"/>
        <v>@@Released</v>
      </c>
      <c r="C331" s="3" t="str">
        <f t="shared" si="65"/>
        <v>@@MR100653</v>
      </c>
      <c r="D331" s="3" t="str">
        <f t="shared" si="66"/>
        <v>@@30000</v>
      </c>
      <c r="E331" s="3" t="str">
        <f>"""NAV Direct"",""CRONUS JetCorp USA"",""5407"",""1"",""Released"",""2"",""MR100653"",""3"",""30000"",""4"",""20000"""</f>
        <v>"NAV Direct","CRONUS JetCorp USA","5407","1","Released","2","MR100653","3","30000","4","20000"</v>
      </c>
      <c r="F331" s="3"/>
      <c r="G331" s="3"/>
      <c r="H331" s="6"/>
      <c r="I331" s="6"/>
      <c r="J331" s="14" t="str">
        <f>"RM100008"</f>
        <v>RM100008</v>
      </c>
      <c r="K331" s="22" t="str">
        <f>"3.75"" Basketball Player"</f>
        <v>3.75" Basketball Player</v>
      </c>
      <c r="L331" s="23">
        <v>1</v>
      </c>
      <c r="M331" s="21" t="str">
        <f>"EA"</f>
        <v>EA</v>
      </c>
      <c r="N331" s="23">
        <v>0</v>
      </c>
    </row>
    <row r="332" spans="1:14" ht="16.5" x14ac:dyDescent="0.3">
      <c r="A332" t="s">
        <v>59</v>
      </c>
      <c r="B332" s="3" t="str">
        <f t="shared" si="65"/>
        <v>@@Released</v>
      </c>
      <c r="C332" s="3" t="str">
        <f t="shared" si="65"/>
        <v>@@MR100653</v>
      </c>
      <c r="D332" s="3" t="str">
        <f t="shared" si="66"/>
        <v>@@30000</v>
      </c>
      <c r="E332" s="3" t="str">
        <f>"""NAV Direct"",""CRONUS JetCorp USA"",""5407"",""1"",""Released"",""2"",""MR100653"",""3"",""30000"",""4"",""30000"""</f>
        <v>"NAV Direct","CRONUS JetCorp USA","5407","1","Released","2","MR100653","3","30000","4","30000"</v>
      </c>
      <c r="F332" s="3"/>
      <c r="G332" s="3"/>
      <c r="H332" s="6"/>
      <c r="I332" s="6"/>
      <c r="J332" s="14" t="str">
        <f>"RM100023"</f>
        <v>RM100023</v>
      </c>
      <c r="K332" s="22" t="str">
        <f>"7"" Torch Trophy Riser"</f>
        <v>7" Torch Trophy Riser</v>
      </c>
      <c r="L332" s="23">
        <v>1</v>
      </c>
      <c r="M332" s="21" t="str">
        <f>"EA"</f>
        <v>EA</v>
      </c>
      <c r="N332" s="23">
        <v>0</v>
      </c>
    </row>
    <row r="333" spans="1:14" ht="16.5" x14ac:dyDescent="0.3">
      <c r="A333" t="s">
        <v>59</v>
      </c>
      <c r="B333" s="3" t="str">
        <f t="shared" si="65"/>
        <v>@@Released</v>
      </c>
      <c r="C333" s="3" t="str">
        <f t="shared" si="65"/>
        <v>@@MR100653</v>
      </c>
      <c r="D333" s="3" t="str">
        <f t="shared" si="66"/>
        <v>@@30000</v>
      </c>
      <c r="E333" s="3" t="str">
        <f>"""NAV Direct"",""CRONUS JetCorp USA"",""5407"",""1"",""Released"",""2"",""MR100653"",""3"",""30000"",""4"",""40000"""</f>
        <v>"NAV Direct","CRONUS JetCorp USA","5407","1","Released","2","MR100653","3","30000","4","40000"</v>
      </c>
      <c r="F333" s="3"/>
      <c r="G333" s="3"/>
      <c r="H333" s="6"/>
      <c r="I333" s="6"/>
      <c r="J333" s="14" t="str">
        <f>"RM100033"</f>
        <v>RM100033</v>
      </c>
      <c r="K333" s="22" t="str">
        <f>"Standard Cap Nut"</f>
        <v>Standard Cap Nut</v>
      </c>
      <c r="L333" s="23">
        <v>1</v>
      </c>
      <c r="M333" s="21" t="str">
        <f>"EA"</f>
        <v>EA</v>
      </c>
      <c r="N333" s="23">
        <v>0</v>
      </c>
    </row>
    <row r="334" spans="1:14" ht="16.5" x14ac:dyDescent="0.3">
      <c r="A334" t="s">
        <v>59</v>
      </c>
      <c r="B334" s="3" t="str">
        <f t="shared" si="65"/>
        <v>@@Released</v>
      </c>
      <c r="C334" s="3" t="str">
        <f t="shared" si="65"/>
        <v>@@MR100653</v>
      </c>
      <c r="D334" s="3" t="str">
        <f t="shared" si="66"/>
        <v>@@30000</v>
      </c>
      <c r="E334" s="3" t="str">
        <f>"""NAV Direct"",""CRONUS JetCorp USA"",""5407"",""1"",""Released"",""2"",""MR100653"",""3"",""30000"",""4"",""50000"""</f>
        <v>"NAV Direct","CRONUS JetCorp USA","5407","1","Released","2","MR100653","3","30000","4","50000"</v>
      </c>
      <c r="F334" s="3"/>
      <c r="G334" s="3"/>
      <c r="H334" s="6"/>
      <c r="I334" s="6"/>
      <c r="J334" s="14" t="str">
        <f>"RM100034"</f>
        <v>RM100034</v>
      </c>
      <c r="K334" s="22" t="str">
        <f>"Check Rings"</f>
        <v>Check Rings</v>
      </c>
      <c r="L334" s="23">
        <v>1</v>
      </c>
      <c r="M334" s="21" t="str">
        <f>"EA"</f>
        <v>EA</v>
      </c>
      <c r="N334" s="23">
        <v>0</v>
      </c>
    </row>
    <row r="335" spans="1:14" ht="16.5" x14ac:dyDescent="0.3">
      <c r="A335" t="s">
        <v>59</v>
      </c>
      <c r="B335" s="3" t="str">
        <f t="shared" si="65"/>
        <v>@@Released</v>
      </c>
      <c r="C335" s="3" t="str">
        <f t="shared" si="65"/>
        <v>@@MR100653</v>
      </c>
      <c r="D335" s="3" t="str">
        <f t="shared" si="66"/>
        <v>@@30000</v>
      </c>
      <c r="E335" s="3" t="str">
        <f>"""NAV Direct"",""CRONUS JetCorp USA"",""5407"",""1"",""Released"",""2"",""MR100653"",""3"",""30000"",""4"",""60000"""</f>
        <v>"NAV Direct","CRONUS JetCorp USA","5407","1","Released","2","MR100653","3","30000","4","60000"</v>
      </c>
      <c r="F335" s="3"/>
      <c r="G335" s="3"/>
      <c r="H335" s="6"/>
      <c r="I335" s="6"/>
      <c r="J335" s="14" t="str">
        <f>"RM100036"</f>
        <v>RM100036</v>
      </c>
      <c r="K335" s="22" t="str">
        <f>"1.5"" Emblem"</f>
        <v>1.5" Emblem</v>
      </c>
      <c r="L335" s="23">
        <v>1</v>
      </c>
      <c r="M335" s="21" t="str">
        <f>"EA"</f>
        <v>EA</v>
      </c>
      <c r="N335" s="23">
        <v>0</v>
      </c>
    </row>
    <row r="336" spans="1:14" ht="16.5" x14ac:dyDescent="0.3">
      <c r="A336" t="s">
        <v>59</v>
      </c>
      <c r="B336" s="3" t="str">
        <f>B330</f>
        <v>@@Released</v>
      </c>
      <c r="C336" s="3" t="str">
        <f>C330</f>
        <v>@@MR100653</v>
      </c>
      <c r="D336" s="3" t="str">
        <f>D330</f>
        <v>@@30000</v>
      </c>
      <c r="H336" s="6"/>
      <c r="I336" s="6"/>
      <c r="J336" s="6"/>
      <c r="K336" s="6"/>
      <c r="L336" s="6"/>
      <c r="M336" s="6"/>
      <c r="N336" s="6"/>
    </row>
    <row r="337" spans="1:14" ht="16.5" x14ac:dyDescent="0.3">
      <c r="A337" t="s">
        <v>59</v>
      </c>
      <c r="B337" s="3" t="str">
        <f>"@@Released"</f>
        <v>@@Released</v>
      </c>
      <c r="C337" s="3" t="str">
        <f>"@@MR100659"</f>
        <v>@@MR100659</v>
      </c>
      <c r="E337" s="3" t="str">
        <f>"""NAV Direct"",""CRONUS JetCorp USA"",""5405"",""1"",""Released"",""2"",""MR100659"""</f>
        <v>"NAV Direct","CRONUS JetCorp USA","5405","1","Released","2","MR100659"</v>
      </c>
      <c r="F337" s="3" t="str">
        <f>"∞||""Prod. Order Component"",""Status"",""=Status"",""Prod. Order No."",""=No."""</f>
        <v>∞||"Prod. Order Component","Status","=Status","Prod. Order No.","=No."</v>
      </c>
      <c r="G337" s="3"/>
      <c r="H337" s="28" t="str">
        <f>"MR100659"</f>
        <v>MR100659</v>
      </c>
      <c r="I337" s="29">
        <v>42024</v>
      </c>
      <c r="J337" s="6"/>
      <c r="K337" s="20"/>
      <c r="L337" s="20"/>
      <c r="M337" s="20"/>
      <c r="N337" s="20"/>
    </row>
    <row r="338" spans="1:14" ht="16.5" x14ac:dyDescent="0.3">
      <c r="A338" t="s">
        <v>59</v>
      </c>
      <c r="B338" s="3" t="str">
        <f t="shared" ref="B338:C344" si="67">B337</f>
        <v>@@Released</v>
      </c>
      <c r="C338" s="3" t="str">
        <f t="shared" si="67"/>
        <v>@@MR100659</v>
      </c>
      <c r="D338" s="3" t="str">
        <f>"@@10000"</f>
        <v>@@10000</v>
      </c>
      <c r="E338" s="3" t="str">
        <f>"""NAV Direct"",""CRONUS JetCorp USA"",""5406"",""1"",""Released"",""2"",""MR100659"",""3"",""10000"""</f>
        <v>"NAV Direct","CRONUS JetCorp USA","5406","1","Released","2","MR100659","3","10000"</v>
      </c>
      <c r="F338" s="3" t="str">
        <f>"∞||""Prod. Order Component"",""Prod. Order Line No."",""=Line No."",""Status"",""=Status"",""Prod. Order No."",""=Prod. Order No."""</f>
        <v>∞||"Prod. Order Component","Prod. Order Line No.","=Line No.","Status","=Status","Prod. Order No.","=Prod. Order No."</v>
      </c>
      <c r="G338" s="3"/>
      <c r="H338" s="6"/>
      <c r="I338" s="24" t="str">
        <f>"S200015"</f>
        <v>S200015</v>
      </c>
      <c r="J338" s="24" t="str">
        <f>"10.75"" Star Riser Basketball Trophy"</f>
        <v>10.75" Star Riser Basketball Trophy</v>
      </c>
      <c r="K338" s="25">
        <v>144</v>
      </c>
      <c r="L338" s="26" t="str">
        <f>"EA"</f>
        <v>EA</v>
      </c>
      <c r="M338" s="25">
        <v>0</v>
      </c>
      <c r="N338" s="27"/>
    </row>
    <row r="339" spans="1:14" ht="16.5" x14ac:dyDescent="0.3">
      <c r="A339" t="s">
        <v>59</v>
      </c>
      <c r="B339" s="3" t="str">
        <f t="shared" si="67"/>
        <v>@@Released</v>
      </c>
      <c r="C339" s="3" t="str">
        <f t="shared" si="67"/>
        <v>@@MR100659</v>
      </c>
      <c r="D339" s="3" t="str">
        <f t="shared" ref="D339:D344" si="68">D338</f>
        <v>@@10000</v>
      </c>
      <c r="E339" s="3" t="str">
        <f>"""NAV Direct"",""CRONUS JetCorp USA"",""5407"",""1"",""Released"",""2"",""MR100659"",""3"",""10000"",""4"",""10000"""</f>
        <v>"NAV Direct","CRONUS JetCorp USA","5407","1","Released","2","MR100659","3","10000","4","10000"</v>
      </c>
      <c r="F339" s="3"/>
      <c r="G339" s="3"/>
      <c r="H339" s="6"/>
      <c r="I339" s="6"/>
      <c r="J339" s="14" t="str">
        <f>"RM100027"</f>
        <v>RM100027</v>
      </c>
      <c r="K339" s="22" t="str">
        <f>"1"" Marble"</f>
        <v>1" Marble</v>
      </c>
      <c r="L339" s="23">
        <v>1</v>
      </c>
      <c r="M339" s="21" t="str">
        <f>"LB"</f>
        <v>LB</v>
      </c>
      <c r="N339" s="23">
        <v>0</v>
      </c>
    </row>
    <row r="340" spans="1:14" ht="16.5" x14ac:dyDescent="0.3">
      <c r="A340" t="s">
        <v>59</v>
      </c>
      <c r="B340" s="3" t="str">
        <f t="shared" si="67"/>
        <v>@@Released</v>
      </c>
      <c r="C340" s="3" t="str">
        <f t="shared" si="67"/>
        <v>@@MR100659</v>
      </c>
      <c r="D340" s="3" t="str">
        <f t="shared" si="68"/>
        <v>@@10000</v>
      </c>
      <c r="E340" s="3" t="str">
        <f>"""NAV Direct"",""CRONUS JetCorp USA"",""5407"",""1"",""Released"",""2"",""MR100659"",""3"",""10000"",""4"",""20000"""</f>
        <v>"NAV Direct","CRONUS JetCorp USA","5407","1","Released","2","MR100659","3","10000","4","20000"</v>
      </c>
      <c r="F340" s="3"/>
      <c r="G340" s="3"/>
      <c r="H340" s="6"/>
      <c r="I340" s="6"/>
      <c r="J340" s="14" t="str">
        <f>"RM100008"</f>
        <v>RM100008</v>
      </c>
      <c r="K340" s="22" t="str">
        <f>"3.75"" Basketball Player"</f>
        <v>3.75" Basketball Player</v>
      </c>
      <c r="L340" s="23">
        <v>1</v>
      </c>
      <c r="M340" s="21" t="str">
        <f>"EA"</f>
        <v>EA</v>
      </c>
      <c r="N340" s="23">
        <v>0</v>
      </c>
    </row>
    <row r="341" spans="1:14" ht="16.5" x14ac:dyDescent="0.3">
      <c r="A341" t="s">
        <v>59</v>
      </c>
      <c r="B341" s="3" t="str">
        <f t="shared" si="67"/>
        <v>@@Released</v>
      </c>
      <c r="C341" s="3" t="str">
        <f t="shared" si="67"/>
        <v>@@MR100659</v>
      </c>
      <c r="D341" s="3" t="str">
        <f t="shared" si="68"/>
        <v>@@10000</v>
      </c>
      <c r="E341" s="3" t="str">
        <f>"""NAV Direct"",""CRONUS JetCorp USA"",""5407"",""1"",""Released"",""2"",""MR100659"",""3"",""10000"",""4"",""30000"""</f>
        <v>"NAV Direct","CRONUS JetCorp USA","5407","1","Released","2","MR100659","3","10000","4","30000"</v>
      </c>
      <c r="F341" s="3"/>
      <c r="G341" s="3"/>
      <c r="H341" s="6"/>
      <c r="I341" s="6"/>
      <c r="J341" s="14" t="str">
        <f>"RM100016"</f>
        <v>RM100016</v>
      </c>
      <c r="K341" s="22" t="str">
        <f>"6"" Star Column Trophy Riser"</f>
        <v>6" Star Column Trophy Riser</v>
      </c>
      <c r="L341" s="23">
        <v>1</v>
      </c>
      <c r="M341" s="21" t="str">
        <f>"EA"</f>
        <v>EA</v>
      </c>
      <c r="N341" s="23">
        <v>0</v>
      </c>
    </row>
    <row r="342" spans="1:14" ht="16.5" x14ac:dyDescent="0.3">
      <c r="A342" t="s">
        <v>59</v>
      </c>
      <c r="B342" s="3" t="str">
        <f t="shared" si="67"/>
        <v>@@Released</v>
      </c>
      <c r="C342" s="3" t="str">
        <f t="shared" si="67"/>
        <v>@@MR100659</v>
      </c>
      <c r="D342" s="3" t="str">
        <f t="shared" si="68"/>
        <v>@@10000</v>
      </c>
      <c r="E342" s="3" t="str">
        <f>"""NAV Direct"",""CRONUS JetCorp USA"",""5407"",""1"",""Released"",""2"",""MR100659"",""3"",""10000"",""4"",""40000"""</f>
        <v>"NAV Direct","CRONUS JetCorp USA","5407","1","Released","2","MR100659","3","10000","4","40000"</v>
      </c>
      <c r="F342" s="3"/>
      <c r="G342" s="3"/>
      <c r="H342" s="6"/>
      <c r="I342" s="6"/>
      <c r="J342" s="14" t="str">
        <f>"RM100033"</f>
        <v>RM100033</v>
      </c>
      <c r="K342" s="22" t="str">
        <f>"Standard Cap Nut"</f>
        <v>Standard Cap Nut</v>
      </c>
      <c r="L342" s="23">
        <v>1</v>
      </c>
      <c r="M342" s="21" t="str">
        <f>"EA"</f>
        <v>EA</v>
      </c>
      <c r="N342" s="23">
        <v>0</v>
      </c>
    </row>
    <row r="343" spans="1:14" ht="16.5" x14ac:dyDescent="0.3">
      <c r="A343" t="s">
        <v>59</v>
      </c>
      <c r="B343" s="3" t="str">
        <f t="shared" si="67"/>
        <v>@@Released</v>
      </c>
      <c r="C343" s="3" t="str">
        <f t="shared" si="67"/>
        <v>@@MR100659</v>
      </c>
      <c r="D343" s="3" t="str">
        <f t="shared" si="68"/>
        <v>@@10000</v>
      </c>
      <c r="E343" s="3" t="str">
        <f>"""NAV Direct"",""CRONUS JetCorp USA"",""5407"",""1"",""Released"",""2"",""MR100659"",""3"",""10000"",""4"",""50000"""</f>
        <v>"NAV Direct","CRONUS JetCorp USA","5407","1","Released","2","MR100659","3","10000","4","50000"</v>
      </c>
      <c r="F343" s="3"/>
      <c r="G343" s="3"/>
      <c r="H343" s="6"/>
      <c r="I343" s="6"/>
      <c r="J343" s="14" t="str">
        <f>"RM100034"</f>
        <v>RM100034</v>
      </c>
      <c r="K343" s="22" t="str">
        <f>"Check Rings"</f>
        <v>Check Rings</v>
      </c>
      <c r="L343" s="23">
        <v>1</v>
      </c>
      <c r="M343" s="21" t="str">
        <f>"EA"</f>
        <v>EA</v>
      </c>
      <c r="N343" s="23">
        <v>0</v>
      </c>
    </row>
    <row r="344" spans="1:14" ht="16.5" x14ac:dyDescent="0.3">
      <c r="A344" t="s">
        <v>59</v>
      </c>
      <c r="B344" s="3" t="str">
        <f t="shared" si="67"/>
        <v>@@Released</v>
      </c>
      <c r="C344" s="3" t="str">
        <f t="shared" si="67"/>
        <v>@@MR100659</v>
      </c>
      <c r="D344" s="3" t="str">
        <f t="shared" si="68"/>
        <v>@@10000</v>
      </c>
      <c r="E344" s="3" t="str">
        <f>"""NAV Direct"",""CRONUS JetCorp USA"",""5407"",""1"",""Released"",""2"",""MR100659"",""3"",""10000"",""4"",""60000"""</f>
        <v>"NAV Direct","CRONUS JetCorp USA","5407","1","Released","2","MR100659","3","10000","4","60000"</v>
      </c>
      <c r="F344" s="3"/>
      <c r="G344" s="3"/>
      <c r="H344" s="6"/>
      <c r="I344" s="6"/>
      <c r="J344" s="14" t="str">
        <f>"RM100036"</f>
        <v>RM100036</v>
      </c>
      <c r="K344" s="22" t="str">
        <f>"1.5"" Emblem"</f>
        <v>1.5" Emblem</v>
      </c>
      <c r="L344" s="23">
        <v>1</v>
      </c>
      <c r="M344" s="21" t="str">
        <f>"EA"</f>
        <v>EA</v>
      </c>
      <c r="N344" s="23">
        <v>0</v>
      </c>
    </row>
    <row r="345" spans="1:14" ht="16.5" x14ac:dyDescent="0.3">
      <c r="A345" t="s">
        <v>59</v>
      </c>
      <c r="B345" s="3" t="str">
        <f>B339</f>
        <v>@@Released</v>
      </c>
      <c r="C345" s="3" t="str">
        <f>C339</f>
        <v>@@MR100659</v>
      </c>
      <c r="D345" s="3" t="str">
        <f>D339</f>
        <v>@@10000</v>
      </c>
      <c r="H345" s="6"/>
      <c r="I345" s="6"/>
      <c r="J345" s="6"/>
      <c r="K345" s="6"/>
      <c r="L345" s="6"/>
      <c r="M345" s="6"/>
      <c r="N345" s="6"/>
    </row>
    <row r="346" spans="1:14" ht="16.5" x14ac:dyDescent="0.3">
      <c r="A346" t="s">
        <v>59</v>
      </c>
      <c r="B346" s="3" t="str">
        <f t="shared" ref="B346:C351" si="69">B345</f>
        <v>@@Released</v>
      </c>
      <c r="C346" s="3" t="str">
        <f t="shared" si="69"/>
        <v>@@MR100659</v>
      </c>
      <c r="D346" s="3" t="str">
        <f>"@@20000"</f>
        <v>@@20000</v>
      </c>
      <c r="E346" s="3" t="str">
        <f>"""NAV Direct"",""CRONUS JetCorp USA"",""5406"",""1"",""Released"",""2"",""MR100659"",""3"",""20000"""</f>
        <v>"NAV Direct","CRONUS JetCorp USA","5406","1","Released","2","MR100659","3","20000"</v>
      </c>
      <c r="F346" s="3" t="str">
        <f>"∞||""Prod. Order Component"",""Prod. Order Line No."",""=Line No."",""Status"",""=Status"",""Prod. Order No."",""=Prod. Order No."""</f>
        <v>∞||"Prod. Order Component","Prod. Order Line No.","=Line No.","Status","=Status","Prod. Order No.","=Prod. Order No."</v>
      </c>
      <c r="G346" s="3"/>
      <c r="H346" s="6"/>
      <c r="I346" s="24" t="str">
        <f>"S200001"</f>
        <v>S200001</v>
      </c>
      <c r="J346" s="24" t="str">
        <f>"3.25"" Lamp of Knowledge Trophy"</f>
        <v>3.25" Lamp of Knowledge Trophy</v>
      </c>
      <c r="K346" s="25">
        <v>48</v>
      </c>
      <c r="L346" s="26" t="str">
        <f>"EA"</f>
        <v>EA</v>
      </c>
      <c r="M346" s="25">
        <v>0</v>
      </c>
      <c r="N346" s="27"/>
    </row>
    <row r="347" spans="1:14" ht="16.5" x14ac:dyDescent="0.3">
      <c r="A347" t="s">
        <v>59</v>
      </c>
      <c r="B347" s="3" t="str">
        <f t="shared" si="69"/>
        <v>@@Released</v>
      </c>
      <c r="C347" s="3" t="str">
        <f t="shared" si="69"/>
        <v>@@MR100659</v>
      </c>
      <c r="D347" s="3" t="str">
        <f>D346</f>
        <v>@@20000</v>
      </c>
      <c r="E347" s="3" t="str">
        <f>"""NAV Direct"",""CRONUS JetCorp USA"",""5407"",""1"",""Released"",""2"",""MR100659"",""3"",""20000"",""4"",""10000"""</f>
        <v>"NAV Direct","CRONUS JetCorp USA","5407","1","Released","2","MR100659","3","20000","4","10000"</v>
      </c>
      <c r="F347" s="3"/>
      <c r="G347" s="3"/>
      <c r="H347" s="6"/>
      <c r="I347" s="6"/>
      <c r="J347" s="14" t="str">
        <f>"RM100027"</f>
        <v>RM100027</v>
      </c>
      <c r="K347" s="22" t="str">
        <f>"1"" Marble"</f>
        <v>1" Marble</v>
      </c>
      <c r="L347" s="23">
        <v>1</v>
      </c>
      <c r="M347" s="21" t="str">
        <f>"LB"</f>
        <v>LB</v>
      </c>
      <c r="N347" s="23">
        <v>0</v>
      </c>
    </row>
    <row r="348" spans="1:14" ht="16.5" x14ac:dyDescent="0.3">
      <c r="A348" t="s">
        <v>59</v>
      </c>
      <c r="B348" s="3" t="str">
        <f t="shared" si="69"/>
        <v>@@Released</v>
      </c>
      <c r="C348" s="3" t="str">
        <f t="shared" si="69"/>
        <v>@@MR100659</v>
      </c>
      <c r="D348" s="3" t="str">
        <f>D347</f>
        <v>@@20000</v>
      </c>
      <c r="E348" s="3" t="str">
        <f>"""NAV Direct"",""CRONUS JetCorp USA"",""5407"",""1"",""Released"",""2"",""MR100659"",""3"",""20000"",""4"",""20000"""</f>
        <v>"NAV Direct","CRONUS JetCorp USA","5407","1","Released","2","MR100659","3","20000","4","20000"</v>
      </c>
      <c r="F348" s="3"/>
      <c r="G348" s="3"/>
      <c r="H348" s="6"/>
      <c r="I348" s="6"/>
      <c r="J348" s="14" t="str">
        <f>"RM100001"</f>
        <v>RM100001</v>
      </c>
      <c r="K348" s="22" t="str">
        <f>"3.75"" Lamp of Knowledge Upper"</f>
        <v>3.75" Lamp of Knowledge Upper</v>
      </c>
      <c r="L348" s="23">
        <v>1</v>
      </c>
      <c r="M348" s="21" t="str">
        <f>"EA"</f>
        <v>EA</v>
      </c>
      <c r="N348" s="23">
        <v>0</v>
      </c>
    </row>
    <row r="349" spans="1:14" ht="16.5" x14ac:dyDescent="0.3">
      <c r="A349" t="s">
        <v>59</v>
      </c>
      <c r="B349" s="3" t="str">
        <f t="shared" si="69"/>
        <v>@@Released</v>
      </c>
      <c r="C349" s="3" t="str">
        <f t="shared" si="69"/>
        <v>@@MR100659</v>
      </c>
      <c r="D349" s="3" t="str">
        <f>D348</f>
        <v>@@20000</v>
      </c>
      <c r="E349" s="3" t="str">
        <f>"""NAV Direct"",""CRONUS JetCorp USA"",""5407"",""1"",""Released"",""2"",""MR100659"",""3"",""20000"",""4"",""30000"""</f>
        <v>"NAV Direct","CRONUS JetCorp USA","5407","1","Released","2","MR100659","3","20000","4","30000"</v>
      </c>
      <c r="F349" s="3"/>
      <c r="G349" s="3"/>
      <c r="H349" s="6"/>
      <c r="I349" s="6"/>
      <c r="J349" s="14" t="str">
        <f>"RM100033"</f>
        <v>RM100033</v>
      </c>
      <c r="K349" s="22" t="str">
        <f>"Standard Cap Nut"</f>
        <v>Standard Cap Nut</v>
      </c>
      <c r="L349" s="23">
        <v>1</v>
      </c>
      <c r="M349" s="21" t="str">
        <f>"EA"</f>
        <v>EA</v>
      </c>
      <c r="N349" s="23">
        <v>0</v>
      </c>
    </row>
    <row r="350" spans="1:14" ht="16.5" x14ac:dyDescent="0.3">
      <c r="A350" t="s">
        <v>59</v>
      </c>
      <c r="B350" s="3" t="str">
        <f t="shared" si="69"/>
        <v>@@Released</v>
      </c>
      <c r="C350" s="3" t="str">
        <f t="shared" si="69"/>
        <v>@@MR100659</v>
      </c>
      <c r="D350" s="3" t="str">
        <f>D349</f>
        <v>@@20000</v>
      </c>
      <c r="E350" s="3" t="str">
        <f>"""NAV Direct"",""CRONUS JetCorp USA"",""5407"",""1"",""Released"",""2"",""MR100659"",""3"",""20000"",""4"",""40000"""</f>
        <v>"NAV Direct","CRONUS JetCorp USA","5407","1","Released","2","MR100659","3","20000","4","40000"</v>
      </c>
      <c r="F350" s="3"/>
      <c r="G350" s="3"/>
      <c r="H350" s="6"/>
      <c r="I350" s="6"/>
      <c r="J350" s="14" t="str">
        <f>"RM100034"</f>
        <v>RM100034</v>
      </c>
      <c r="K350" s="22" t="str">
        <f>"Check Rings"</f>
        <v>Check Rings</v>
      </c>
      <c r="L350" s="23">
        <v>1</v>
      </c>
      <c r="M350" s="21" t="str">
        <f>"EA"</f>
        <v>EA</v>
      </c>
      <c r="N350" s="23">
        <v>0</v>
      </c>
    </row>
    <row r="351" spans="1:14" ht="16.5" x14ac:dyDescent="0.3">
      <c r="A351" t="s">
        <v>59</v>
      </c>
      <c r="B351" s="3" t="str">
        <f t="shared" si="69"/>
        <v>@@Released</v>
      </c>
      <c r="C351" s="3" t="str">
        <f t="shared" si="69"/>
        <v>@@MR100659</v>
      </c>
      <c r="D351" s="3" t="str">
        <f>D350</f>
        <v>@@20000</v>
      </c>
      <c r="E351" s="3" t="str">
        <f>"""NAV Direct"",""CRONUS JetCorp USA"",""5407"",""1"",""Released"",""2"",""MR100659"",""3"",""20000"",""4"",""50000"""</f>
        <v>"NAV Direct","CRONUS JetCorp USA","5407","1","Released","2","MR100659","3","20000","4","50000"</v>
      </c>
      <c r="F351" s="3"/>
      <c r="G351" s="3"/>
      <c r="H351" s="6"/>
      <c r="I351" s="6"/>
      <c r="J351" s="14" t="str">
        <f>"RM100053"</f>
        <v>RM100053</v>
      </c>
      <c r="K351" s="22" t="str">
        <f>"3"" Blank Plate"</f>
        <v>3" Blank Plate</v>
      </c>
      <c r="L351" s="23">
        <v>1</v>
      </c>
      <c r="M351" s="21" t="str">
        <f>"EA"</f>
        <v>EA</v>
      </c>
      <c r="N351" s="23">
        <v>0</v>
      </c>
    </row>
    <row r="352" spans="1:14" ht="16.5" x14ac:dyDescent="0.3">
      <c r="A352" t="s">
        <v>59</v>
      </c>
      <c r="B352" s="3" t="str">
        <f>B347</f>
        <v>@@Released</v>
      </c>
      <c r="C352" s="3" t="str">
        <f>C347</f>
        <v>@@MR100659</v>
      </c>
      <c r="D352" s="3" t="str">
        <f>D347</f>
        <v>@@20000</v>
      </c>
      <c r="H352" s="6"/>
      <c r="I352" s="6"/>
      <c r="J352" s="6"/>
      <c r="K352" s="6"/>
      <c r="L352" s="6"/>
      <c r="M352" s="6"/>
      <c r="N352" s="6"/>
    </row>
    <row r="353" spans="1:14" ht="16.5" x14ac:dyDescent="0.3">
      <c r="A353" t="s">
        <v>59</v>
      </c>
      <c r="B353" s="3" t="str">
        <f>"@@Released"</f>
        <v>@@Released</v>
      </c>
      <c r="C353" s="3" t="str">
        <f>"@@MR100656"</f>
        <v>@@MR100656</v>
      </c>
      <c r="E353" s="3" t="str">
        <f>"""NAV Direct"",""CRONUS JetCorp USA"",""5405"",""1"",""Released"",""2"",""MR100656"""</f>
        <v>"NAV Direct","CRONUS JetCorp USA","5405","1","Released","2","MR100656"</v>
      </c>
      <c r="F353" s="3" t="str">
        <f>"∞||""Prod. Order Component"",""Status"",""=Status"",""Prod. Order No."",""=No."""</f>
        <v>∞||"Prod. Order Component","Status","=Status","Prod. Order No.","=No."</v>
      </c>
      <c r="G353" s="3"/>
      <c r="H353" s="28" t="str">
        <f>"MR100656"</f>
        <v>MR100656</v>
      </c>
      <c r="I353" s="29">
        <v>42025</v>
      </c>
      <c r="J353" s="6"/>
      <c r="K353" s="20"/>
      <c r="L353" s="20"/>
      <c r="M353" s="20"/>
      <c r="N353" s="20"/>
    </row>
    <row r="354" spans="1:14" ht="16.5" x14ac:dyDescent="0.3">
      <c r="A354" t="s">
        <v>59</v>
      </c>
      <c r="B354" s="3" t="str">
        <f t="shared" ref="B354:C357" si="70">B353</f>
        <v>@@Released</v>
      </c>
      <c r="C354" s="3" t="str">
        <f t="shared" si="70"/>
        <v>@@MR100656</v>
      </c>
      <c r="D354" s="3" t="str">
        <f>"@@10000"</f>
        <v>@@10000</v>
      </c>
      <c r="E354" s="3" t="str">
        <f>"""NAV Direct"",""CRONUS JetCorp USA"",""5406"",""1"",""Released"",""2"",""MR100656"",""3"",""10000"""</f>
        <v>"NAV Direct","CRONUS JetCorp USA","5406","1","Released","2","MR100656","3","10000"</v>
      </c>
      <c r="F354" s="3" t="str">
        <f>"∞||""Prod. Order Component"",""Prod. Order Line No."",""=Line No."",""Status"",""=Status"",""Prod. Order No."",""=Prod. Order No."""</f>
        <v>∞||"Prod. Order Component","Prod. Order Line No.","=Line No.","Status","=Status","Prod. Order No.","=Prod. Order No."</v>
      </c>
      <c r="G354" s="3"/>
      <c r="H354" s="6"/>
      <c r="I354" s="24" t="str">
        <f>"S200031"</f>
        <v>S200031</v>
      </c>
      <c r="J354" s="24" t="str">
        <f>"10.75"" Column Wrestling Trophy"</f>
        <v>10.75" Column Wrestling Trophy</v>
      </c>
      <c r="K354" s="25">
        <v>144</v>
      </c>
      <c r="L354" s="26" t="str">
        <f>"EA"</f>
        <v>EA</v>
      </c>
      <c r="M354" s="25">
        <v>0</v>
      </c>
      <c r="N354" s="27"/>
    </row>
    <row r="355" spans="1:14" ht="16.5" x14ac:dyDescent="0.3">
      <c r="A355" t="s">
        <v>59</v>
      </c>
      <c r="B355" s="3" t="str">
        <f t="shared" si="70"/>
        <v>@@Released</v>
      </c>
      <c r="C355" s="3" t="str">
        <f t="shared" si="70"/>
        <v>@@MR100656</v>
      </c>
      <c r="D355" s="3" t="str">
        <f>D354</f>
        <v>@@10000</v>
      </c>
      <c r="E355" s="3" t="str">
        <f>"""NAV Direct"",""CRONUS JetCorp USA"",""5407"",""1"",""Released"",""2"",""MR100656"",""3"",""10000"",""4"",""10000"""</f>
        <v>"NAV Direct","CRONUS JetCorp USA","5407","1","Released","2","MR100656","3","10000","4","10000"</v>
      </c>
      <c r="F355" s="3"/>
      <c r="G355" s="3"/>
      <c r="H355" s="6"/>
      <c r="I355" s="6"/>
      <c r="J355" s="14" t="str">
        <f>"PA100001"</f>
        <v>PA100001</v>
      </c>
      <c r="K355" s="22" t="str">
        <f>"1"" Marble Base 2.5""x6""x6"", 1 Col. Kit"</f>
        <v>1" Marble Base 2.5"x6"x6", 1 Col. Kit</v>
      </c>
      <c r="L355" s="23">
        <v>1</v>
      </c>
      <c r="M355" s="21" t="str">
        <f>"EA"</f>
        <v>EA</v>
      </c>
      <c r="N355" s="23">
        <v>0</v>
      </c>
    </row>
    <row r="356" spans="1:14" ht="16.5" x14ac:dyDescent="0.3">
      <c r="A356" t="s">
        <v>59</v>
      </c>
      <c r="B356" s="3" t="str">
        <f t="shared" si="70"/>
        <v>@@Released</v>
      </c>
      <c r="C356" s="3" t="str">
        <f t="shared" si="70"/>
        <v>@@MR100656</v>
      </c>
      <c r="D356" s="3" t="str">
        <f>D355</f>
        <v>@@10000</v>
      </c>
      <c r="E356" s="3" t="str">
        <f>"""NAV Direct"",""CRONUS JetCorp USA"",""5407"",""1"",""Released"",""2"",""MR100656"",""3"",""10000"",""4"",""20000"""</f>
        <v>"NAV Direct","CRONUS JetCorp USA","5407","1","Released","2","MR100656","3","10000","4","20000"</v>
      </c>
      <c r="F356" s="3"/>
      <c r="G356" s="3"/>
      <c r="H356" s="6"/>
      <c r="I356" s="6"/>
      <c r="J356" s="14" t="str">
        <f>"RM100054"</f>
        <v>RM100054</v>
      </c>
      <c r="K356" s="22" t="str">
        <f>"Column Cover"</f>
        <v>Column Cover</v>
      </c>
      <c r="L356" s="23">
        <v>1</v>
      </c>
      <c r="M356" s="21" t="str">
        <f>"EA"</f>
        <v>EA</v>
      </c>
      <c r="N356" s="23">
        <v>0</v>
      </c>
    </row>
    <row r="357" spans="1:14" ht="16.5" x14ac:dyDescent="0.3">
      <c r="A357" t="s">
        <v>59</v>
      </c>
      <c r="B357" s="3" t="str">
        <f t="shared" si="70"/>
        <v>@@Released</v>
      </c>
      <c r="C357" s="3" t="str">
        <f t="shared" si="70"/>
        <v>@@MR100656</v>
      </c>
      <c r="D357" s="3" t="str">
        <f>D356</f>
        <v>@@10000</v>
      </c>
      <c r="E357" s="3" t="str">
        <f>"""NAV Direct"",""CRONUS JetCorp USA"",""5407"",""1"",""Released"",""2"",""MR100656"",""3"",""10000"",""4"",""30000"""</f>
        <v>"NAV Direct","CRONUS JetCorp USA","5407","1","Released","2","MR100656","3","10000","4","30000"</v>
      </c>
      <c r="F357" s="3"/>
      <c r="G357" s="3"/>
      <c r="H357" s="6"/>
      <c r="I357" s="6"/>
      <c r="J357" s="14" t="str">
        <f>"RM100010"</f>
        <v>RM100010</v>
      </c>
      <c r="K357" s="22" t="str">
        <f>"3.75"" Wrestler"</f>
        <v>3.75" Wrestler</v>
      </c>
      <c r="L357" s="23">
        <v>1</v>
      </c>
      <c r="M357" s="21" t="str">
        <f>"EA"</f>
        <v>EA</v>
      </c>
      <c r="N357" s="23">
        <v>0</v>
      </c>
    </row>
    <row r="358" spans="1:14" ht="16.5" x14ac:dyDescent="0.3">
      <c r="A358" t="s">
        <v>59</v>
      </c>
      <c r="B358" s="3" t="str">
        <f>B355</f>
        <v>@@Released</v>
      </c>
      <c r="C358" s="3" t="str">
        <f>C355</f>
        <v>@@MR100656</v>
      </c>
      <c r="D358" s="3" t="str">
        <f>D355</f>
        <v>@@10000</v>
      </c>
      <c r="H358" s="6"/>
      <c r="I358" s="6"/>
      <c r="J358" s="6"/>
      <c r="K358" s="6"/>
      <c r="L358" s="6"/>
      <c r="M358" s="6"/>
      <c r="N358" s="6"/>
    </row>
    <row r="359" spans="1:14" ht="16.5" x14ac:dyDescent="0.3">
      <c r="A359" t="s">
        <v>59</v>
      </c>
      <c r="B359" s="3" t="str">
        <f t="shared" ref="B359:C362" si="71">B358</f>
        <v>@@Released</v>
      </c>
      <c r="C359" s="3" t="str">
        <f t="shared" si="71"/>
        <v>@@MR100656</v>
      </c>
      <c r="D359" s="3" t="str">
        <f>"@@20000"</f>
        <v>@@20000</v>
      </c>
      <c r="E359" s="3" t="str">
        <f>"""NAV Direct"",""CRONUS JetCorp USA"",""5406"",""1"",""Released"",""2"",""MR100656"",""3"",""20000"""</f>
        <v>"NAV Direct","CRONUS JetCorp USA","5406","1","Released","2","MR100656","3","20000"</v>
      </c>
      <c r="F359" s="3" t="str">
        <f>"∞||""Prod. Order Component"",""Prod. Order Line No."",""=Line No."",""Status"",""=Status"",""Prod. Order No."",""=Prod. Order No."""</f>
        <v>∞||"Prod. Order Component","Prod. Order Line No.","=Line No.","Status","=Status","Prod. Order No.","=Prod. Order No."</v>
      </c>
      <c r="G359" s="3"/>
      <c r="H359" s="6"/>
      <c r="I359" s="24" t="str">
        <f>"S200028"</f>
        <v>S200028</v>
      </c>
      <c r="J359" s="24" t="str">
        <f>"10.75"" Column Football Trophy"</f>
        <v>10.75" Column Football Trophy</v>
      </c>
      <c r="K359" s="25">
        <v>1</v>
      </c>
      <c r="L359" s="26" t="str">
        <f>"EA"</f>
        <v>EA</v>
      </c>
      <c r="M359" s="25">
        <v>0</v>
      </c>
      <c r="N359" s="27"/>
    </row>
    <row r="360" spans="1:14" ht="16.5" x14ac:dyDescent="0.3">
      <c r="A360" t="s">
        <v>59</v>
      </c>
      <c r="B360" s="3" t="str">
        <f t="shared" si="71"/>
        <v>@@Released</v>
      </c>
      <c r="C360" s="3" t="str">
        <f t="shared" si="71"/>
        <v>@@MR100656</v>
      </c>
      <c r="D360" s="3" t="str">
        <f>D359</f>
        <v>@@20000</v>
      </c>
      <c r="E360" s="3" t="str">
        <f>"""NAV Direct"",""CRONUS JetCorp USA"",""5407"",""1"",""Released"",""2"",""MR100656"",""3"",""20000"",""4"",""10000"""</f>
        <v>"NAV Direct","CRONUS JetCorp USA","5407","1","Released","2","MR100656","3","20000","4","10000"</v>
      </c>
      <c r="F360" s="3"/>
      <c r="G360" s="3"/>
      <c r="H360" s="6"/>
      <c r="I360" s="6"/>
      <c r="J360" s="14" t="str">
        <f>"PA100001"</f>
        <v>PA100001</v>
      </c>
      <c r="K360" s="22" t="str">
        <f>"1"" Marble Base 2.5""x6""x6"", 1 Col. Kit"</f>
        <v>1" Marble Base 2.5"x6"x6", 1 Col. Kit</v>
      </c>
      <c r="L360" s="23">
        <v>1</v>
      </c>
      <c r="M360" s="21" t="str">
        <f>"EA"</f>
        <v>EA</v>
      </c>
      <c r="N360" s="23">
        <v>0</v>
      </c>
    </row>
    <row r="361" spans="1:14" ht="16.5" x14ac:dyDescent="0.3">
      <c r="A361" t="s">
        <v>59</v>
      </c>
      <c r="B361" s="3" t="str">
        <f t="shared" si="71"/>
        <v>@@Released</v>
      </c>
      <c r="C361" s="3" t="str">
        <f t="shared" si="71"/>
        <v>@@MR100656</v>
      </c>
      <c r="D361" s="3" t="str">
        <f>D360</f>
        <v>@@20000</v>
      </c>
      <c r="E361" s="3" t="str">
        <f>"""NAV Direct"",""CRONUS JetCorp USA"",""5407"",""1"",""Released"",""2"",""MR100656"",""3"",""20000"",""4"",""20000"""</f>
        <v>"NAV Direct","CRONUS JetCorp USA","5407","1","Released","2","MR100656","3","20000","4","20000"</v>
      </c>
      <c r="F361" s="3"/>
      <c r="G361" s="3"/>
      <c r="H361" s="6"/>
      <c r="I361" s="6"/>
      <c r="J361" s="14" t="str">
        <f>"RM100054"</f>
        <v>RM100054</v>
      </c>
      <c r="K361" s="22" t="str">
        <f>"Column Cover"</f>
        <v>Column Cover</v>
      </c>
      <c r="L361" s="23">
        <v>1</v>
      </c>
      <c r="M361" s="21" t="str">
        <f>"EA"</f>
        <v>EA</v>
      </c>
      <c r="N361" s="23">
        <v>0</v>
      </c>
    </row>
    <row r="362" spans="1:14" ht="16.5" x14ac:dyDescent="0.3">
      <c r="A362" t="s">
        <v>59</v>
      </c>
      <c r="B362" s="3" t="str">
        <f t="shared" si="71"/>
        <v>@@Released</v>
      </c>
      <c r="C362" s="3" t="str">
        <f t="shared" si="71"/>
        <v>@@MR100656</v>
      </c>
      <c r="D362" s="3" t="str">
        <f>D361</f>
        <v>@@20000</v>
      </c>
      <c r="E362" s="3" t="str">
        <f>"""NAV Direct"",""CRONUS JetCorp USA"",""5407"",""1"",""Released"",""2"",""MR100656"",""3"",""20000"",""4"",""30000"""</f>
        <v>"NAV Direct","CRONUS JetCorp USA","5407","1","Released","2","MR100656","3","20000","4","30000"</v>
      </c>
      <c r="F362" s="3"/>
      <c r="G362" s="3"/>
      <c r="H362" s="6"/>
      <c r="I362" s="6"/>
      <c r="J362" s="14" t="str">
        <f>"RM100007"</f>
        <v>RM100007</v>
      </c>
      <c r="K362" s="22" t="str">
        <f>"3.75"" Football Player"</f>
        <v>3.75" Football Player</v>
      </c>
      <c r="L362" s="23">
        <v>1</v>
      </c>
      <c r="M362" s="21" t="str">
        <f>"EA"</f>
        <v>EA</v>
      </c>
      <c r="N362" s="23">
        <v>0</v>
      </c>
    </row>
    <row r="363" spans="1:14" ht="16.5" x14ac:dyDescent="0.3">
      <c r="A363" t="s">
        <v>59</v>
      </c>
      <c r="B363" s="3" t="str">
        <f>B360</f>
        <v>@@Released</v>
      </c>
      <c r="C363" s="3" t="str">
        <f>C360</f>
        <v>@@MR100656</v>
      </c>
      <c r="D363" s="3" t="str">
        <f>D360</f>
        <v>@@20000</v>
      </c>
      <c r="H363" s="6"/>
      <c r="I363" s="6"/>
      <c r="J363" s="6"/>
      <c r="K363" s="6"/>
      <c r="L363" s="6"/>
      <c r="M363" s="6"/>
      <c r="N363" s="6"/>
    </row>
    <row r="364" spans="1:14" ht="16.5" x14ac:dyDescent="0.3">
      <c r="A364" t="s">
        <v>59</v>
      </c>
      <c r="B364" s="3" t="str">
        <f>"@@Released"</f>
        <v>@@Released</v>
      </c>
      <c r="C364" s="3" t="str">
        <f>"@@MR100660"</f>
        <v>@@MR100660</v>
      </c>
      <c r="E364" s="3" t="str">
        <f>"""NAV Direct"",""CRONUS JetCorp USA"",""5405"",""1"",""Released"",""2"",""MR100660"""</f>
        <v>"NAV Direct","CRONUS JetCorp USA","5405","1","Released","2","MR100660"</v>
      </c>
      <c r="F364" s="3" t="str">
        <f>"∞||""Prod. Order Component"",""Status"",""=Status"",""Prod. Order No."",""=No."""</f>
        <v>∞||"Prod. Order Component","Status","=Status","Prod. Order No.","=No."</v>
      </c>
      <c r="G364" s="3"/>
      <c r="H364" s="28" t="str">
        <f>"MR100660"</f>
        <v>MR100660</v>
      </c>
      <c r="I364" s="29">
        <v>42025</v>
      </c>
      <c r="J364" s="6"/>
      <c r="K364" s="20"/>
      <c r="L364" s="20"/>
      <c r="M364" s="20"/>
      <c r="N364" s="20"/>
    </row>
    <row r="365" spans="1:14" ht="16.5" x14ac:dyDescent="0.3">
      <c r="A365" t="s">
        <v>59</v>
      </c>
      <c r="B365" s="3" t="str">
        <f t="shared" ref="B365:C370" si="72">B364</f>
        <v>@@Released</v>
      </c>
      <c r="C365" s="3" t="str">
        <f t="shared" si="72"/>
        <v>@@MR100660</v>
      </c>
      <c r="D365" s="3" t="str">
        <f>"@@10000"</f>
        <v>@@10000</v>
      </c>
      <c r="E365" s="3" t="str">
        <f>"""NAV Direct"",""CRONUS JetCorp USA"",""5406"",""1"",""Released"",""2"",""MR100660"",""3"",""10000"""</f>
        <v>"NAV Direct","CRONUS JetCorp USA","5406","1","Released","2","MR100660","3","10000"</v>
      </c>
      <c r="F365" s="3" t="str">
        <f>"∞||""Prod. Order Component"",""Prod. Order Line No."",""=Line No."",""Status"",""=Status"",""Prod. Order No."",""=Prod. Order No."""</f>
        <v>∞||"Prod. Order Component","Prod. Order Line No.","=Line No.","Status","=Status","Prod. Order No.","=Prod. Order No."</v>
      </c>
      <c r="G365" s="3"/>
      <c r="H365" s="6"/>
      <c r="I365" s="24" t="str">
        <f>"S200002"</f>
        <v>S200002</v>
      </c>
      <c r="J365" s="24" t="str">
        <f>"3.25"" Apple Trophy "</f>
        <v xml:space="preserve">3.25" Apple Trophy </v>
      </c>
      <c r="K365" s="25">
        <v>144</v>
      </c>
      <c r="L365" s="26" t="str">
        <f>"EA"</f>
        <v>EA</v>
      </c>
      <c r="M365" s="25">
        <v>0</v>
      </c>
      <c r="N365" s="27"/>
    </row>
    <row r="366" spans="1:14" ht="16.5" x14ac:dyDescent="0.3">
      <c r="A366" t="s">
        <v>59</v>
      </c>
      <c r="B366" s="3" t="str">
        <f t="shared" si="72"/>
        <v>@@Released</v>
      </c>
      <c r="C366" s="3" t="str">
        <f t="shared" si="72"/>
        <v>@@MR100660</v>
      </c>
      <c r="D366" s="3" t="str">
        <f>D365</f>
        <v>@@10000</v>
      </c>
      <c r="E366" s="3" t="str">
        <f>"""NAV Direct"",""CRONUS JetCorp USA"",""5407"",""1"",""Released"",""2"",""MR100660"",""3"",""10000"",""4"",""10000"""</f>
        <v>"NAV Direct","CRONUS JetCorp USA","5407","1","Released","2","MR100660","3","10000","4","10000"</v>
      </c>
      <c r="F366" s="3"/>
      <c r="G366" s="3"/>
      <c r="H366" s="6"/>
      <c r="I366" s="6"/>
      <c r="J366" s="14" t="str">
        <f>"RM100027"</f>
        <v>RM100027</v>
      </c>
      <c r="K366" s="22" t="str">
        <f>"1"" Marble"</f>
        <v>1" Marble</v>
      </c>
      <c r="L366" s="23">
        <v>1</v>
      </c>
      <c r="M366" s="21" t="str">
        <f>"LB"</f>
        <v>LB</v>
      </c>
      <c r="N366" s="23">
        <v>0</v>
      </c>
    </row>
    <row r="367" spans="1:14" ht="16.5" x14ac:dyDescent="0.3">
      <c r="A367" t="s">
        <v>59</v>
      </c>
      <c r="B367" s="3" t="str">
        <f t="shared" si="72"/>
        <v>@@Released</v>
      </c>
      <c r="C367" s="3" t="str">
        <f t="shared" si="72"/>
        <v>@@MR100660</v>
      </c>
      <c r="D367" s="3" t="str">
        <f>D366</f>
        <v>@@10000</v>
      </c>
      <c r="E367" s="3" t="str">
        <f>"""NAV Direct"",""CRONUS JetCorp USA"",""5407"",""1"",""Released"",""2"",""MR100660"",""3"",""10000"",""4"",""20000"""</f>
        <v>"NAV Direct","CRONUS JetCorp USA","5407","1","Released","2","MR100660","3","10000","4","20000"</v>
      </c>
      <c r="F367" s="3"/>
      <c r="G367" s="3"/>
      <c r="H367" s="6"/>
      <c r="I367" s="6"/>
      <c r="J367" s="14" t="str">
        <f>"RM100002"</f>
        <v>RM100002</v>
      </c>
      <c r="K367" s="22" t="str">
        <f>"3.75"" Apple Trophy Figure"</f>
        <v>3.75" Apple Trophy Figure</v>
      </c>
      <c r="L367" s="23">
        <v>1</v>
      </c>
      <c r="M367" s="21" t="str">
        <f>"EA"</f>
        <v>EA</v>
      </c>
      <c r="N367" s="23">
        <v>0</v>
      </c>
    </row>
    <row r="368" spans="1:14" ht="16.5" x14ac:dyDescent="0.3">
      <c r="A368" t="s">
        <v>59</v>
      </c>
      <c r="B368" s="3" t="str">
        <f t="shared" si="72"/>
        <v>@@Released</v>
      </c>
      <c r="C368" s="3" t="str">
        <f t="shared" si="72"/>
        <v>@@MR100660</v>
      </c>
      <c r="D368" s="3" t="str">
        <f>D367</f>
        <v>@@10000</v>
      </c>
      <c r="E368" s="3" t="str">
        <f>"""NAV Direct"",""CRONUS JetCorp USA"",""5407"",""1"",""Released"",""2"",""MR100660"",""3"",""10000"",""4"",""30000"""</f>
        <v>"NAV Direct","CRONUS JetCorp USA","5407","1","Released","2","MR100660","3","10000","4","30000"</v>
      </c>
      <c r="F368" s="3"/>
      <c r="G368" s="3"/>
      <c r="H368" s="6"/>
      <c r="I368" s="6"/>
      <c r="J368" s="14" t="str">
        <f>"RM100033"</f>
        <v>RM100033</v>
      </c>
      <c r="K368" s="22" t="str">
        <f>"Standard Cap Nut"</f>
        <v>Standard Cap Nut</v>
      </c>
      <c r="L368" s="23">
        <v>1</v>
      </c>
      <c r="M368" s="21" t="str">
        <f>"EA"</f>
        <v>EA</v>
      </c>
      <c r="N368" s="23">
        <v>0</v>
      </c>
    </row>
    <row r="369" spans="1:14" ht="16.5" x14ac:dyDescent="0.3">
      <c r="A369" t="s">
        <v>59</v>
      </c>
      <c r="B369" s="3" t="str">
        <f t="shared" si="72"/>
        <v>@@Released</v>
      </c>
      <c r="C369" s="3" t="str">
        <f t="shared" si="72"/>
        <v>@@MR100660</v>
      </c>
      <c r="D369" s="3" t="str">
        <f>D368</f>
        <v>@@10000</v>
      </c>
      <c r="E369" s="3" t="str">
        <f>"""NAV Direct"",""CRONUS JetCorp USA"",""5407"",""1"",""Released"",""2"",""MR100660"",""3"",""10000"",""4"",""40000"""</f>
        <v>"NAV Direct","CRONUS JetCorp USA","5407","1","Released","2","MR100660","3","10000","4","40000"</v>
      </c>
      <c r="F369" s="3"/>
      <c r="G369" s="3"/>
      <c r="H369" s="6"/>
      <c r="I369" s="6"/>
      <c r="J369" s="14" t="str">
        <f>"RM100034"</f>
        <v>RM100034</v>
      </c>
      <c r="K369" s="22" t="str">
        <f>"Check Rings"</f>
        <v>Check Rings</v>
      </c>
      <c r="L369" s="23">
        <v>1</v>
      </c>
      <c r="M369" s="21" t="str">
        <f>"EA"</f>
        <v>EA</v>
      </c>
      <c r="N369" s="23">
        <v>0</v>
      </c>
    </row>
    <row r="370" spans="1:14" ht="16.5" x14ac:dyDescent="0.3">
      <c r="A370" t="s">
        <v>59</v>
      </c>
      <c r="B370" s="3" t="str">
        <f t="shared" si="72"/>
        <v>@@Released</v>
      </c>
      <c r="C370" s="3" t="str">
        <f t="shared" si="72"/>
        <v>@@MR100660</v>
      </c>
      <c r="D370" s="3" t="str">
        <f>D369</f>
        <v>@@10000</v>
      </c>
      <c r="E370" s="3" t="str">
        <f>"""NAV Direct"",""CRONUS JetCorp USA"",""5407"",""1"",""Released"",""2"",""MR100660"",""3"",""10000"",""4"",""50000"""</f>
        <v>"NAV Direct","CRONUS JetCorp USA","5407","1","Released","2","MR100660","3","10000","4","50000"</v>
      </c>
      <c r="F370" s="3"/>
      <c r="G370" s="3"/>
      <c r="H370" s="6"/>
      <c r="I370" s="6"/>
      <c r="J370" s="14" t="str">
        <f>"RM100053"</f>
        <v>RM100053</v>
      </c>
      <c r="K370" s="22" t="str">
        <f>"3"" Blank Plate"</f>
        <v>3" Blank Plate</v>
      </c>
      <c r="L370" s="23">
        <v>1</v>
      </c>
      <c r="M370" s="21" t="str">
        <f>"EA"</f>
        <v>EA</v>
      </c>
      <c r="N370" s="23">
        <v>0</v>
      </c>
    </row>
    <row r="371" spans="1:14" ht="16.5" x14ac:dyDescent="0.3">
      <c r="A371" t="s">
        <v>59</v>
      </c>
      <c r="B371" s="3" t="str">
        <f>B366</f>
        <v>@@Released</v>
      </c>
      <c r="C371" s="3" t="str">
        <f>C366</f>
        <v>@@MR100660</v>
      </c>
      <c r="D371" s="3" t="str">
        <f>D366</f>
        <v>@@10000</v>
      </c>
      <c r="H371" s="6"/>
      <c r="I371" s="6"/>
      <c r="J371" s="6"/>
      <c r="K371" s="6"/>
      <c r="L371" s="6"/>
      <c r="M371" s="6"/>
      <c r="N371" s="6"/>
    </row>
    <row r="372" spans="1:14" ht="16.5" x14ac:dyDescent="0.3">
      <c r="A372" t="s">
        <v>59</v>
      </c>
      <c r="B372" s="3" t="str">
        <f>"@@Released"</f>
        <v>@@Released</v>
      </c>
      <c r="C372" s="3" t="str">
        <f>"@@MR100664"</f>
        <v>@@MR100664</v>
      </c>
      <c r="E372" s="3" t="str">
        <f>"""NAV Direct"",""CRONUS JetCorp USA"",""5405"",""1"",""Released"",""2"",""MR100664"""</f>
        <v>"NAV Direct","CRONUS JetCorp USA","5405","1","Released","2","MR100664"</v>
      </c>
      <c r="F372" s="3" t="str">
        <f>"∞||""Prod. Order Component"",""Status"",""=Status"",""Prod. Order No."",""=No."""</f>
        <v>∞||"Prod. Order Component","Status","=Status","Prod. Order No.","=No."</v>
      </c>
      <c r="G372" s="3"/>
      <c r="H372" s="28" t="str">
        <f>"MR100664"</f>
        <v>MR100664</v>
      </c>
      <c r="I372" s="29">
        <v>42026</v>
      </c>
      <c r="J372" s="6"/>
      <c r="K372" s="20"/>
      <c r="L372" s="20"/>
      <c r="M372" s="20"/>
      <c r="N372" s="20"/>
    </row>
    <row r="373" spans="1:14" ht="16.5" x14ac:dyDescent="0.3">
      <c r="A373" t="s">
        <v>59</v>
      </c>
      <c r="B373" s="3" t="str">
        <f t="shared" ref="B373:C376" si="73">B372</f>
        <v>@@Released</v>
      </c>
      <c r="C373" s="3" t="str">
        <f t="shared" si="73"/>
        <v>@@MR100664</v>
      </c>
      <c r="D373" s="3" t="str">
        <f>"@@10000"</f>
        <v>@@10000</v>
      </c>
      <c r="E373" s="3" t="str">
        <f>"""NAV Direct"",""CRONUS JetCorp USA"",""5406"",""1"",""Released"",""2"",""MR100664"",""3"",""10000"""</f>
        <v>"NAV Direct","CRONUS JetCorp USA","5406","1","Released","2","MR100664","3","10000"</v>
      </c>
      <c r="F373" s="3" t="str">
        <f>"∞||""Prod. Order Component"",""Prod. Order Line No."",""=Line No."",""Status"",""=Status"",""Prod. Order No."",""=Prod. Order No."""</f>
        <v>∞||"Prod. Order Component","Prod. Order Line No.","=Line No.","Status","=Status","Prod. Order No.","=Prod. Order No."</v>
      </c>
      <c r="G373" s="3"/>
      <c r="H373" s="6"/>
      <c r="I373" s="24" t="str">
        <f>"S200031"</f>
        <v>S200031</v>
      </c>
      <c r="J373" s="24" t="str">
        <f>"10.75"" Column Wrestling Trophy"</f>
        <v>10.75" Column Wrestling Trophy</v>
      </c>
      <c r="K373" s="25">
        <v>144</v>
      </c>
      <c r="L373" s="26" t="str">
        <f>"EA"</f>
        <v>EA</v>
      </c>
      <c r="M373" s="25">
        <v>0</v>
      </c>
      <c r="N373" s="27"/>
    </row>
    <row r="374" spans="1:14" ht="16.5" x14ac:dyDescent="0.3">
      <c r="A374" t="s">
        <v>59</v>
      </c>
      <c r="B374" s="3" t="str">
        <f t="shared" si="73"/>
        <v>@@Released</v>
      </c>
      <c r="C374" s="3" t="str">
        <f t="shared" si="73"/>
        <v>@@MR100664</v>
      </c>
      <c r="D374" s="3" t="str">
        <f>D373</f>
        <v>@@10000</v>
      </c>
      <c r="E374" s="3" t="str">
        <f>"""NAV Direct"",""CRONUS JetCorp USA"",""5407"",""1"",""Released"",""2"",""MR100664"",""3"",""10000"",""4"",""10000"""</f>
        <v>"NAV Direct","CRONUS JetCorp USA","5407","1","Released","2","MR100664","3","10000","4","10000"</v>
      </c>
      <c r="F374" s="3"/>
      <c r="G374" s="3"/>
      <c r="H374" s="6"/>
      <c r="I374" s="6"/>
      <c r="J374" s="14" t="str">
        <f>"PA100001"</f>
        <v>PA100001</v>
      </c>
      <c r="K374" s="22" t="str">
        <f>"1"" Marble Base 2.5""x6""x6"", 1 Col. Kit"</f>
        <v>1" Marble Base 2.5"x6"x6", 1 Col. Kit</v>
      </c>
      <c r="L374" s="23">
        <v>1</v>
      </c>
      <c r="M374" s="21" t="str">
        <f>"EA"</f>
        <v>EA</v>
      </c>
      <c r="N374" s="23">
        <v>0</v>
      </c>
    </row>
    <row r="375" spans="1:14" ht="16.5" x14ac:dyDescent="0.3">
      <c r="A375" t="s">
        <v>59</v>
      </c>
      <c r="B375" s="3" t="str">
        <f t="shared" si="73"/>
        <v>@@Released</v>
      </c>
      <c r="C375" s="3" t="str">
        <f t="shared" si="73"/>
        <v>@@MR100664</v>
      </c>
      <c r="D375" s="3" t="str">
        <f>D374</f>
        <v>@@10000</v>
      </c>
      <c r="E375" s="3" t="str">
        <f>"""NAV Direct"",""CRONUS JetCorp USA"",""5407"",""1"",""Released"",""2"",""MR100664"",""3"",""10000"",""4"",""20000"""</f>
        <v>"NAV Direct","CRONUS JetCorp USA","5407","1","Released","2","MR100664","3","10000","4","20000"</v>
      </c>
      <c r="F375" s="3"/>
      <c r="G375" s="3"/>
      <c r="H375" s="6"/>
      <c r="I375" s="6"/>
      <c r="J375" s="14" t="str">
        <f>"RM100054"</f>
        <v>RM100054</v>
      </c>
      <c r="K375" s="22" t="str">
        <f>"Column Cover"</f>
        <v>Column Cover</v>
      </c>
      <c r="L375" s="23">
        <v>1</v>
      </c>
      <c r="M375" s="21" t="str">
        <f>"EA"</f>
        <v>EA</v>
      </c>
      <c r="N375" s="23">
        <v>0</v>
      </c>
    </row>
    <row r="376" spans="1:14" ht="16.5" x14ac:dyDescent="0.3">
      <c r="A376" t="s">
        <v>59</v>
      </c>
      <c r="B376" s="3" t="str">
        <f t="shared" si="73"/>
        <v>@@Released</v>
      </c>
      <c r="C376" s="3" t="str">
        <f t="shared" si="73"/>
        <v>@@MR100664</v>
      </c>
      <c r="D376" s="3" t="str">
        <f>D375</f>
        <v>@@10000</v>
      </c>
      <c r="E376" s="3" t="str">
        <f>"""NAV Direct"",""CRONUS JetCorp USA"",""5407"",""1"",""Released"",""2"",""MR100664"",""3"",""10000"",""4"",""30000"""</f>
        <v>"NAV Direct","CRONUS JetCorp USA","5407","1","Released","2","MR100664","3","10000","4","30000"</v>
      </c>
      <c r="F376" s="3"/>
      <c r="G376" s="3"/>
      <c r="H376" s="6"/>
      <c r="I376" s="6"/>
      <c r="J376" s="14" t="str">
        <f>"RM100010"</f>
        <v>RM100010</v>
      </c>
      <c r="K376" s="22" t="str">
        <f>"3.75"" Wrestler"</f>
        <v>3.75" Wrestler</v>
      </c>
      <c r="L376" s="23">
        <v>1</v>
      </c>
      <c r="M376" s="21" t="str">
        <f>"EA"</f>
        <v>EA</v>
      </c>
      <c r="N376" s="23">
        <v>0</v>
      </c>
    </row>
    <row r="377" spans="1:14" ht="16.5" x14ac:dyDescent="0.3">
      <c r="A377" t="s">
        <v>59</v>
      </c>
      <c r="B377" s="3" t="str">
        <f>B374</f>
        <v>@@Released</v>
      </c>
      <c r="C377" s="3" t="str">
        <f>C374</f>
        <v>@@MR100664</v>
      </c>
      <c r="D377" s="3" t="str">
        <f>D374</f>
        <v>@@10000</v>
      </c>
      <c r="H377" s="6"/>
      <c r="I377" s="6"/>
      <c r="J377" s="6"/>
      <c r="K377" s="6"/>
      <c r="L377" s="6"/>
      <c r="M377" s="6"/>
      <c r="N377" s="6"/>
    </row>
    <row r="378" spans="1:14" ht="16.5" x14ac:dyDescent="0.3">
      <c r="A378" t="s">
        <v>59</v>
      </c>
      <c r="B378" s="3" t="str">
        <f t="shared" ref="B378:C383" si="74">B377</f>
        <v>@@Released</v>
      </c>
      <c r="C378" s="3" t="str">
        <f t="shared" si="74"/>
        <v>@@MR100664</v>
      </c>
      <c r="D378" s="3" t="str">
        <f>"@@20000"</f>
        <v>@@20000</v>
      </c>
      <c r="E378" s="3" t="str">
        <f>"""NAV Direct"",""CRONUS JetCorp USA"",""5406"",""1"",""Released"",""2"",""MR100664"",""3"",""20000"""</f>
        <v>"NAV Direct","CRONUS JetCorp USA","5406","1","Released","2","MR100664","3","20000"</v>
      </c>
      <c r="F378" s="3" t="str">
        <f>"∞||""Prod. Order Component"",""Prod. Order Line No."",""=Line No."",""Status"",""=Status"",""Prod. Order No."",""=Prod. Order No."""</f>
        <v>∞||"Prod. Order Component","Prod. Order Line No.","=Line No.","Status","=Status","Prod. Order No.","=Prod. Order No."</v>
      </c>
      <c r="G378" s="3"/>
      <c r="H378" s="6"/>
      <c r="I378" s="24" t="str">
        <f>"S200004"</f>
        <v>S200004</v>
      </c>
      <c r="J378" s="24" t="str">
        <f>"5"" Female Graduate Trophy"</f>
        <v>5" Female Graduate Trophy</v>
      </c>
      <c r="K378" s="25">
        <v>24</v>
      </c>
      <c r="L378" s="26" t="str">
        <f>"EA"</f>
        <v>EA</v>
      </c>
      <c r="M378" s="25">
        <v>0</v>
      </c>
      <c r="N378" s="27"/>
    </row>
    <row r="379" spans="1:14" ht="16.5" x14ac:dyDescent="0.3">
      <c r="A379" t="s">
        <v>59</v>
      </c>
      <c r="B379" s="3" t="str">
        <f t="shared" si="74"/>
        <v>@@Released</v>
      </c>
      <c r="C379" s="3" t="str">
        <f t="shared" si="74"/>
        <v>@@MR100664</v>
      </c>
      <c r="D379" s="3" t="str">
        <f>D378</f>
        <v>@@20000</v>
      </c>
      <c r="E379" s="3" t="str">
        <f>"""NAV Direct"",""CRONUS JetCorp USA"",""5407"",""1"",""Released"",""2"",""MR100664"",""3"",""20000"",""4"",""10000"""</f>
        <v>"NAV Direct","CRONUS JetCorp USA","5407","1","Released","2","MR100664","3","20000","4","10000"</v>
      </c>
      <c r="F379" s="3"/>
      <c r="G379" s="3"/>
      <c r="H379" s="6"/>
      <c r="I379" s="6"/>
      <c r="J379" s="14" t="str">
        <f>"RM100027"</f>
        <v>RM100027</v>
      </c>
      <c r="K379" s="22" t="str">
        <f>"1"" Marble"</f>
        <v>1" Marble</v>
      </c>
      <c r="L379" s="23">
        <v>1</v>
      </c>
      <c r="M379" s="21" t="str">
        <f>"LB"</f>
        <v>LB</v>
      </c>
      <c r="N379" s="23">
        <v>0</v>
      </c>
    </row>
    <row r="380" spans="1:14" ht="16.5" x14ac:dyDescent="0.3">
      <c r="A380" t="s">
        <v>59</v>
      </c>
      <c r="B380" s="3" t="str">
        <f t="shared" si="74"/>
        <v>@@Released</v>
      </c>
      <c r="C380" s="3" t="str">
        <f t="shared" si="74"/>
        <v>@@MR100664</v>
      </c>
      <c r="D380" s="3" t="str">
        <f>D379</f>
        <v>@@20000</v>
      </c>
      <c r="E380" s="3" t="str">
        <f>"""NAV Direct"",""CRONUS JetCorp USA"",""5407"",""1"",""Released"",""2"",""MR100664"",""3"",""20000"",""4"",""20000"""</f>
        <v>"NAV Direct","CRONUS JetCorp USA","5407","1","Released","2","MR100664","3","20000","4","20000"</v>
      </c>
      <c r="F380" s="3"/>
      <c r="G380" s="3"/>
      <c r="H380" s="6"/>
      <c r="I380" s="6"/>
      <c r="J380" s="14" t="str">
        <f>"RM100004"</f>
        <v>RM100004</v>
      </c>
      <c r="K380" s="22" t="str">
        <f>"5"" Female Graduate Figure"</f>
        <v>5" Female Graduate Figure</v>
      </c>
      <c r="L380" s="23">
        <v>1</v>
      </c>
      <c r="M380" s="21" t="str">
        <f>"EA"</f>
        <v>EA</v>
      </c>
      <c r="N380" s="23">
        <v>0</v>
      </c>
    </row>
    <row r="381" spans="1:14" ht="16.5" x14ac:dyDescent="0.3">
      <c r="A381" t="s">
        <v>59</v>
      </c>
      <c r="B381" s="3" t="str">
        <f t="shared" si="74"/>
        <v>@@Released</v>
      </c>
      <c r="C381" s="3" t="str">
        <f t="shared" si="74"/>
        <v>@@MR100664</v>
      </c>
      <c r="D381" s="3" t="str">
        <f>D380</f>
        <v>@@20000</v>
      </c>
      <c r="E381" s="3" t="str">
        <f>"""NAV Direct"",""CRONUS JetCorp USA"",""5407"",""1"",""Released"",""2"",""MR100664"",""3"",""20000"",""4"",""30000"""</f>
        <v>"NAV Direct","CRONUS JetCorp USA","5407","1","Released","2","MR100664","3","20000","4","30000"</v>
      </c>
      <c r="F381" s="3"/>
      <c r="G381" s="3"/>
      <c r="H381" s="6"/>
      <c r="I381" s="6"/>
      <c r="J381" s="14" t="str">
        <f>"RM100033"</f>
        <v>RM100033</v>
      </c>
      <c r="K381" s="22" t="str">
        <f>"Standard Cap Nut"</f>
        <v>Standard Cap Nut</v>
      </c>
      <c r="L381" s="23">
        <v>1</v>
      </c>
      <c r="M381" s="21" t="str">
        <f>"EA"</f>
        <v>EA</v>
      </c>
      <c r="N381" s="23">
        <v>0</v>
      </c>
    </row>
    <row r="382" spans="1:14" ht="16.5" x14ac:dyDescent="0.3">
      <c r="A382" t="s">
        <v>59</v>
      </c>
      <c r="B382" s="3" t="str">
        <f t="shared" si="74"/>
        <v>@@Released</v>
      </c>
      <c r="C382" s="3" t="str">
        <f t="shared" si="74"/>
        <v>@@MR100664</v>
      </c>
      <c r="D382" s="3" t="str">
        <f>D381</f>
        <v>@@20000</v>
      </c>
      <c r="E382" s="3" t="str">
        <f>"""NAV Direct"",""CRONUS JetCorp USA"",""5407"",""1"",""Released"",""2"",""MR100664"",""3"",""20000"",""4"",""40000"""</f>
        <v>"NAV Direct","CRONUS JetCorp USA","5407","1","Released","2","MR100664","3","20000","4","40000"</v>
      </c>
      <c r="F382" s="3"/>
      <c r="G382" s="3"/>
      <c r="H382" s="6"/>
      <c r="I382" s="6"/>
      <c r="J382" s="14" t="str">
        <f>"RM100034"</f>
        <v>RM100034</v>
      </c>
      <c r="K382" s="22" t="str">
        <f>"Check Rings"</f>
        <v>Check Rings</v>
      </c>
      <c r="L382" s="23">
        <v>1</v>
      </c>
      <c r="M382" s="21" t="str">
        <f>"EA"</f>
        <v>EA</v>
      </c>
      <c r="N382" s="23">
        <v>0</v>
      </c>
    </row>
    <row r="383" spans="1:14" ht="16.5" x14ac:dyDescent="0.3">
      <c r="A383" t="s">
        <v>59</v>
      </c>
      <c r="B383" s="3" t="str">
        <f t="shared" si="74"/>
        <v>@@Released</v>
      </c>
      <c r="C383" s="3" t="str">
        <f t="shared" si="74"/>
        <v>@@MR100664</v>
      </c>
      <c r="D383" s="3" t="str">
        <f>D382</f>
        <v>@@20000</v>
      </c>
      <c r="E383" s="3" t="str">
        <f>"""NAV Direct"",""CRONUS JetCorp USA"",""5407"",""1"",""Released"",""2"",""MR100664"",""3"",""20000"",""4"",""50000"""</f>
        <v>"NAV Direct","CRONUS JetCorp USA","5407","1","Released","2","MR100664","3","20000","4","50000"</v>
      </c>
      <c r="F383" s="3"/>
      <c r="G383" s="3"/>
      <c r="H383" s="6"/>
      <c r="I383" s="6"/>
      <c r="J383" s="14" t="str">
        <f>"RM100053"</f>
        <v>RM100053</v>
      </c>
      <c r="K383" s="22" t="str">
        <f>"3"" Blank Plate"</f>
        <v>3" Blank Plate</v>
      </c>
      <c r="L383" s="23">
        <v>1</v>
      </c>
      <c r="M383" s="21" t="str">
        <f>"EA"</f>
        <v>EA</v>
      </c>
      <c r="N383" s="23">
        <v>0</v>
      </c>
    </row>
    <row r="384" spans="1:14" ht="16.5" x14ac:dyDescent="0.3">
      <c r="A384" t="s">
        <v>59</v>
      </c>
      <c r="B384" s="3" t="str">
        <f>B379</f>
        <v>@@Released</v>
      </c>
      <c r="C384" s="3" t="str">
        <f>C379</f>
        <v>@@MR100664</v>
      </c>
      <c r="D384" s="3" t="str">
        <f>D379</f>
        <v>@@20000</v>
      </c>
      <c r="H384" s="6"/>
      <c r="I384" s="6"/>
      <c r="J384" s="6"/>
      <c r="K384" s="6"/>
      <c r="L384" s="6"/>
      <c r="M384" s="6"/>
      <c r="N384" s="6"/>
    </row>
    <row r="385" spans="1:14" ht="16.5" x14ac:dyDescent="0.3">
      <c r="A385" t="s">
        <v>59</v>
      </c>
      <c r="B385" s="3" t="str">
        <f>"@@Released"</f>
        <v>@@Released</v>
      </c>
      <c r="C385" s="3" t="str">
        <f>"@@MR100665"</f>
        <v>@@MR100665</v>
      </c>
      <c r="E385" s="3" t="str">
        <f>"""NAV Direct"",""CRONUS JetCorp USA"",""5405"",""1"",""Released"",""2"",""MR100665"""</f>
        <v>"NAV Direct","CRONUS JetCorp USA","5405","1","Released","2","MR100665"</v>
      </c>
      <c r="F385" s="3" t="str">
        <f>"∞||""Prod. Order Component"",""Status"",""=Status"",""Prod. Order No."",""=No."""</f>
        <v>∞||"Prod. Order Component","Status","=Status","Prod. Order No.","=No."</v>
      </c>
      <c r="G385" s="3"/>
      <c r="H385" s="28" t="str">
        <f>"MR100665"</f>
        <v>MR100665</v>
      </c>
      <c r="I385" s="29">
        <v>42026</v>
      </c>
      <c r="J385" s="6"/>
      <c r="K385" s="20"/>
      <c r="L385" s="20"/>
      <c r="M385" s="20"/>
      <c r="N385" s="20"/>
    </row>
    <row r="386" spans="1:14" ht="16.5" x14ac:dyDescent="0.3">
      <c r="A386" t="s">
        <v>59</v>
      </c>
      <c r="B386" s="3" t="str">
        <f t="shared" ref="B386:C392" si="75">B385</f>
        <v>@@Released</v>
      </c>
      <c r="C386" s="3" t="str">
        <f t="shared" si="75"/>
        <v>@@MR100665</v>
      </c>
      <c r="D386" s="3" t="str">
        <f>"@@10000"</f>
        <v>@@10000</v>
      </c>
      <c r="E386" s="3" t="str">
        <f>"""NAV Direct"",""CRONUS JetCorp USA"",""5406"",""1"",""Released"",""2"",""MR100665"",""3"",""10000"""</f>
        <v>"NAV Direct","CRONUS JetCorp USA","5406","1","Released","2","MR100665","3","10000"</v>
      </c>
      <c r="F386" s="3" t="str">
        <f>"∞||""Prod. Order Component"",""Prod. Order Line No."",""=Line No."",""Status"",""=Status"",""Prod. Order No."",""=Prod. Order No."""</f>
        <v>∞||"Prod. Order Component","Prod. Order Line No.","=Line No.","Status","=Status","Prod. Order No.","=Prod. Order No."</v>
      </c>
      <c r="G386" s="3"/>
      <c r="H386" s="6"/>
      <c r="I386" s="24" t="str">
        <f>"S200018"</f>
        <v>S200018</v>
      </c>
      <c r="J386" s="24" t="str">
        <f>"10.75"" Tourch Riser Lamp of Knowledge Trophy"</f>
        <v>10.75" Tourch Riser Lamp of Knowledge Trophy</v>
      </c>
      <c r="K386" s="25">
        <v>144</v>
      </c>
      <c r="L386" s="26" t="str">
        <f>"EA"</f>
        <v>EA</v>
      </c>
      <c r="M386" s="25">
        <v>0</v>
      </c>
      <c r="N386" s="27"/>
    </row>
    <row r="387" spans="1:14" ht="16.5" x14ac:dyDescent="0.3">
      <c r="A387" t="s">
        <v>59</v>
      </c>
      <c r="B387" s="3" t="str">
        <f t="shared" si="75"/>
        <v>@@Released</v>
      </c>
      <c r="C387" s="3" t="str">
        <f t="shared" si="75"/>
        <v>@@MR100665</v>
      </c>
      <c r="D387" s="3" t="str">
        <f t="shared" ref="D387:D392" si="76">D386</f>
        <v>@@10000</v>
      </c>
      <c r="E387" s="3" t="str">
        <f>"""NAV Direct"",""CRONUS JetCorp USA"",""5407"",""1"",""Released"",""2"",""MR100665"",""3"",""10000"",""4"",""10000"""</f>
        <v>"NAV Direct","CRONUS JetCorp USA","5407","1","Released","2","MR100665","3","10000","4","10000"</v>
      </c>
      <c r="F387" s="3"/>
      <c r="G387" s="3"/>
      <c r="H387" s="6"/>
      <c r="I387" s="6"/>
      <c r="J387" s="14" t="str">
        <f>"RM100027"</f>
        <v>RM100027</v>
      </c>
      <c r="K387" s="22" t="str">
        <f>"1"" Marble"</f>
        <v>1" Marble</v>
      </c>
      <c r="L387" s="23">
        <v>1</v>
      </c>
      <c r="M387" s="21" t="str">
        <f>"LB"</f>
        <v>LB</v>
      </c>
      <c r="N387" s="23">
        <v>0</v>
      </c>
    </row>
    <row r="388" spans="1:14" ht="16.5" x14ac:dyDescent="0.3">
      <c r="A388" t="s">
        <v>59</v>
      </c>
      <c r="B388" s="3" t="str">
        <f t="shared" si="75"/>
        <v>@@Released</v>
      </c>
      <c r="C388" s="3" t="str">
        <f t="shared" si="75"/>
        <v>@@MR100665</v>
      </c>
      <c r="D388" s="3" t="str">
        <f t="shared" si="76"/>
        <v>@@10000</v>
      </c>
      <c r="E388" s="3" t="str">
        <f>"""NAV Direct"",""CRONUS JetCorp USA"",""5407"",""1"",""Released"",""2"",""MR100665"",""3"",""10000"",""4"",""20000"""</f>
        <v>"NAV Direct","CRONUS JetCorp USA","5407","1","Released","2","MR100665","3","10000","4","20000"</v>
      </c>
      <c r="F388" s="3"/>
      <c r="G388" s="3"/>
      <c r="H388" s="6"/>
      <c r="I388" s="6"/>
      <c r="J388" s="14" t="str">
        <f>"RM100001"</f>
        <v>RM100001</v>
      </c>
      <c r="K388" s="22" t="str">
        <f>"3.75"" Lamp of Knowledge Upper"</f>
        <v>3.75" Lamp of Knowledge Upper</v>
      </c>
      <c r="L388" s="23">
        <v>1</v>
      </c>
      <c r="M388" s="21" t="str">
        <f>"EA"</f>
        <v>EA</v>
      </c>
      <c r="N388" s="23">
        <v>0</v>
      </c>
    </row>
    <row r="389" spans="1:14" ht="16.5" x14ac:dyDescent="0.3">
      <c r="A389" t="s">
        <v>59</v>
      </c>
      <c r="B389" s="3" t="str">
        <f t="shared" si="75"/>
        <v>@@Released</v>
      </c>
      <c r="C389" s="3" t="str">
        <f t="shared" si="75"/>
        <v>@@MR100665</v>
      </c>
      <c r="D389" s="3" t="str">
        <f t="shared" si="76"/>
        <v>@@10000</v>
      </c>
      <c r="E389" s="3" t="str">
        <f>"""NAV Direct"",""CRONUS JetCorp USA"",""5407"",""1"",""Released"",""2"",""MR100665"",""3"",""10000"",""4"",""30000"""</f>
        <v>"NAV Direct","CRONUS JetCorp USA","5407","1","Released","2","MR100665","3","10000","4","30000"</v>
      </c>
      <c r="F389" s="3"/>
      <c r="G389" s="3"/>
      <c r="H389" s="6"/>
      <c r="I389" s="6"/>
      <c r="J389" s="14" t="str">
        <f>"RM100023"</f>
        <v>RM100023</v>
      </c>
      <c r="K389" s="22" t="str">
        <f>"7"" Torch Trophy Riser"</f>
        <v>7" Torch Trophy Riser</v>
      </c>
      <c r="L389" s="23">
        <v>1</v>
      </c>
      <c r="M389" s="21" t="str">
        <f>"EA"</f>
        <v>EA</v>
      </c>
      <c r="N389" s="23">
        <v>0</v>
      </c>
    </row>
    <row r="390" spans="1:14" ht="16.5" x14ac:dyDescent="0.3">
      <c r="A390" t="s">
        <v>59</v>
      </c>
      <c r="B390" s="3" t="str">
        <f t="shared" si="75"/>
        <v>@@Released</v>
      </c>
      <c r="C390" s="3" t="str">
        <f t="shared" si="75"/>
        <v>@@MR100665</v>
      </c>
      <c r="D390" s="3" t="str">
        <f t="shared" si="76"/>
        <v>@@10000</v>
      </c>
      <c r="E390" s="3" t="str">
        <f>"""NAV Direct"",""CRONUS JetCorp USA"",""5407"",""1"",""Released"",""2"",""MR100665"",""3"",""10000"",""4"",""40000"""</f>
        <v>"NAV Direct","CRONUS JetCorp USA","5407","1","Released","2","MR100665","3","10000","4","40000"</v>
      </c>
      <c r="F390" s="3"/>
      <c r="G390" s="3"/>
      <c r="H390" s="6"/>
      <c r="I390" s="6"/>
      <c r="J390" s="14" t="str">
        <f>"RM100033"</f>
        <v>RM100033</v>
      </c>
      <c r="K390" s="22" t="str">
        <f>"Standard Cap Nut"</f>
        <v>Standard Cap Nut</v>
      </c>
      <c r="L390" s="23">
        <v>1</v>
      </c>
      <c r="M390" s="21" t="str">
        <f>"EA"</f>
        <v>EA</v>
      </c>
      <c r="N390" s="23">
        <v>0</v>
      </c>
    </row>
    <row r="391" spans="1:14" ht="16.5" x14ac:dyDescent="0.3">
      <c r="A391" t="s">
        <v>59</v>
      </c>
      <c r="B391" s="3" t="str">
        <f t="shared" si="75"/>
        <v>@@Released</v>
      </c>
      <c r="C391" s="3" t="str">
        <f t="shared" si="75"/>
        <v>@@MR100665</v>
      </c>
      <c r="D391" s="3" t="str">
        <f t="shared" si="76"/>
        <v>@@10000</v>
      </c>
      <c r="E391" s="3" t="str">
        <f>"""NAV Direct"",""CRONUS JetCorp USA"",""5407"",""1"",""Released"",""2"",""MR100665"",""3"",""10000"",""4"",""50000"""</f>
        <v>"NAV Direct","CRONUS JetCorp USA","5407","1","Released","2","MR100665","3","10000","4","50000"</v>
      </c>
      <c r="F391" s="3"/>
      <c r="G391" s="3"/>
      <c r="H391" s="6"/>
      <c r="I391" s="6"/>
      <c r="J391" s="14" t="str">
        <f>"RM100034"</f>
        <v>RM100034</v>
      </c>
      <c r="K391" s="22" t="str">
        <f>"Check Rings"</f>
        <v>Check Rings</v>
      </c>
      <c r="L391" s="23">
        <v>1</v>
      </c>
      <c r="M391" s="21" t="str">
        <f>"EA"</f>
        <v>EA</v>
      </c>
      <c r="N391" s="23">
        <v>0</v>
      </c>
    </row>
    <row r="392" spans="1:14" ht="16.5" x14ac:dyDescent="0.3">
      <c r="A392" t="s">
        <v>59</v>
      </c>
      <c r="B392" s="3" t="str">
        <f t="shared" si="75"/>
        <v>@@Released</v>
      </c>
      <c r="C392" s="3" t="str">
        <f t="shared" si="75"/>
        <v>@@MR100665</v>
      </c>
      <c r="D392" s="3" t="str">
        <f t="shared" si="76"/>
        <v>@@10000</v>
      </c>
      <c r="E392" s="3" t="str">
        <f>"""NAV Direct"",""CRONUS JetCorp USA"",""5407"",""1"",""Released"",""2"",""MR100665"",""3"",""10000"",""4"",""60000"""</f>
        <v>"NAV Direct","CRONUS JetCorp USA","5407","1","Released","2","MR100665","3","10000","4","60000"</v>
      </c>
      <c r="F392" s="3"/>
      <c r="G392" s="3"/>
      <c r="H392" s="6"/>
      <c r="I392" s="6"/>
      <c r="J392" s="14" t="str">
        <f>"RM100036"</f>
        <v>RM100036</v>
      </c>
      <c r="K392" s="22" t="str">
        <f>"1.5"" Emblem"</f>
        <v>1.5" Emblem</v>
      </c>
      <c r="L392" s="23">
        <v>1</v>
      </c>
      <c r="M392" s="21" t="str">
        <f>"EA"</f>
        <v>EA</v>
      </c>
      <c r="N392" s="23">
        <v>0</v>
      </c>
    </row>
    <row r="393" spans="1:14" ht="16.5" x14ac:dyDescent="0.3">
      <c r="A393" t="s">
        <v>59</v>
      </c>
      <c r="B393" s="3" t="str">
        <f>B387</f>
        <v>@@Released</v>
      </c>
      <c r="C393" s="3" t="str">
        <f>C387</f>
        <v>@@MR100665</v>
      </c>
      <c r="D393" s="3" t="str">
        <f>D387</f>
        <v>@@10000</v>
      </c>
      <c r="H393" s="6"/>
      <c r="I393" s="6"/>
      <c r="J393" s="6"/>
      <c r="K393" s="6"/>
      <c r="L393" s="6"/>
      <c r="M393" s="6"/>
      <c r="N393" s="6"/>
    </row>
    <row r="394" spans="1:14" ht="16.5" x14ac:dyDescent="0.3">
      <c r="A394" t="s">
        <v>59</v>
      </c>
      <c r="B394" s="3" t="str">
        <f>"@@Released"</f>
        <v>@@Released</v>
      </c>
      <c r="C394" s="3" t="str">
        <f>"@@MR100668"</f>
        <v>@@MR100668</v>
      </c>
      <c r="E394" s="3" t="str">
        <f>"""NAV Direct"",""CRONUS JetCorp USA"",""5405"",""1"",""Released"",""2"",""MR100668"""</f>
        <v>"NAV Direct","CRONUS JetCorp USA","5405","1","Released","2","MR100668"</v>
      </c>
      <c r="F394" s="3" t="str">
        <f>"∞||""Prod. Order Component"",""Status"",""=Status"",""Prod. Order No."",""=No."""</f>
        <v>∞||"Prod. Order Component","Status","=Status","Prod. Order No.","=No."</v>
      </c>
      <c r="G394" s="3"/>
      <c r="H394" s="28" t="str">
        <f>"MR100668"</f>
        <v>MR100668</v>
      </c>
      <c r="I394" s="29">
        <v>42026</v>
      </c>
      <c r="J394" s="6"/>
      <c r="K394" s="20"/>
      <c r="L394" s="20"/>
      <c r="M394" s="20"/>
      <c r="N394" s="20"/>
    </row>
    <row r="395" spans="1:14" ht="16.5" x14ac:dyDescent="0.3">
      <c r="A395" t="s">
        <v>59</v>
      </c>
      <c r="B395" s="3" t="str">
        <f t="shared" ref="B395:C401" si="77">B394</f>
        <v>@@Released</v>
      </c>
      <c r="C395" s="3" t="str">
        <f t="shared" si="77"/>
        <v>@@MR100668</v>
      </c>
      <c r="D395" s="3" t="str">
        <f>"@@10000"</f>
        <v>@@10000</v>
      </c>
      <c r="E395" s="3" t="str">
        <f>"""NAV Direct"",""CRONUS JetCorp USA"",""5406"",""1"",""Released"",""2"",""MR100668"",""3"",""10000"""</f>
        <v>"NAV Direct","CRONUS JetCorp USA","5406","1","Released","2","MR100668","3","10000"</v>
      </c>
      <c r="F395" s="3" t="str">
        <f>"∞||""Prod. Order Component"",""Prod. Order Line No."",""=Line No."",""Status"",""=Status"",""Prod. Order No."",""=Prod. Order No."""</f>
        <v>∞||"Prod. Order Component","Prod. Order Line No.","=Line No.","Status","=Status","Prod. Order No.","=Prod. Order No."</v>
      </c>
      <c r="G395" s="3"/>
      <c r="H395" s="6"/>
      <c r="I395" s="24" t="str">
        <f>"S200018"</f>
        <v>S200018</v>
      </c>
      <c r="J395" s="24" t="str">
        <f>"10.75"" Tourch Riser Lamp of Knowledge Trophy"</f>
        <v>10.75" Tourch Riser Lamp of Knowledge Trophy</v>
      </c>
      <c r="K395" s="25">
        <v>144</v>
      </c>
      <c r="L395" s="26" t="str">
        <f>"EA"</f>
        <v>EA</v>
      </c>
      <c r="M395" s="25">
        <v>0</v>
      </c>
      <c r="N395" s="27"/>
    </row>
    <row r="396" spans="1:14" ht="16.5" x14ac:dyDescent="0.3">
      <c r="A396" t="s">
        <v>59</v>
      </c>
      <c r="B396" s="3" t="str">
        <f t="shared" si="77"/>
        <v>@@Released</v>
      </c>
      <c r="C396" s="3" t="str">
        <f t="shared" si="77"/>
        <v>@@MR100668</v>
      </c>
      <c r="D396" s="3" t="str">
        <f t="shared" ref="D396:D401" si="78">D395</f>
        <v>@@10000</v>
      </c>
      <c r="E396" s="3" t="str">
        <f>"""NAV Direct"",""CRONUS JetCorp USA"",""5407"",""1"",""Released"",""2"",""MR100668"",""3"",""10000"",""4"",""10000"""</f>
        <v>"NAV Direct","CRONUS JetCorp USA","5407","1","Released","2","MR100668","3","10000","4","10000"</v>
      </c>
      <c r="F396" s="3"/>
      <c r="G396" s="3"/>
      <c r="H396" s="6"/>
      <c r="I396" s="6"/>
      <c r="J396" s="14" t="str">
        <f>"RM100027"</f>
        <v>RM100027</v>
      </c>
      <c r="K396" s="22" t="str">
        <f>"1"" Marble"</f>
        <v>1" Marble</v>
      </c>
      <c r="L396" s="23">
        <v>1</v>
      </c>
      <c r="M396" s="21" t="str">
        <f>"LB"</f>
        <v>LB</v>
      </c>
      <c r="N396" s="23">
        <v>0</v>
      </c>
    </row>
    <row r="397" spans="1:14" ht="16.5" x14ac:dyDescent="0.3">
      <c r="A397" t="s">
        <v>59</v>
      </c>
      <c r="B397" s="3" t="str">
        <f t="shared" si="77"/>
        <v>@@Released</v>
      </c>
      <c r="C397" s="3" t="str">
        <f t="shared" si="77"/>
        <v>@@MR100668</v>
      </c>
      <c r="D397" s="3" t="str">
        <f t="shared" si="78"/>
        <v>@@10000</v>
      </c>
      <c r="E397" s="3" t="str">
        <f>"""NAV Direct"",""CRONUS JetCorp USA"",""5407"",""1"",""Released"",""2"",""MR100668"",""3"",""10000"",""4"",""20000"""</f>
        <v>"NAV Direct","CRONUS JetCorp USA","5407","1","Released","2","MR100668","3","10000","4","20000"</v>
      </c>
      <c r="F397" s="3"/>
      <c r="G397" s="3"/>
      <c r="H397" s="6"/>
      <c r="I397" s="6"/>
      <c r="J397" s="14" t="str">
        <f>"RM100001"</f>
        <v>RM100001</v>
      </c>
      <c r="K397" s="22" t="str">
        <f>"3.75"" Lamp of Knowledge Upper"</f>
        <v>3.75" Lamp of Knowledge Upper</v>
      </c>
      <c r="L397" s="23">
        <v>1</v>
      </c>
      <c r="M397" s="21" t="str">
        <f>"EA"</f>
        <v>EA</v>
      </c>
      <c r="N397" s="23">
        <v>0</v>
      </c>
    </row>
    <row r="398" spans="1:14" ht="16.5" x14ac:dyDescent="0.3">
      <c r="A398" t="s">
        <v>59</v>
      </c>
      <c r="B398" s="3" t="str">
        <f t="shared" si="77"/>
        <v>@@Released</v>
      </c>
      <c r="C398" s="3" t="str">
        <f t="shared" si="77"/>
        <v>@@MR100668</v>
      </c>
      <c r="D398" s="3" t="str">
        <f t="shared" si="78"/>
        <v>@@10000</v>
      </c>
      <c r="E398" s="3" t="str">
        <f>"""NAV Direct"",""CRONUS JetCorp USA"",""5407"",""1"",""Released"",""2"",""MR100668"",""3"",""10000"",""4"",""30000"""</f>
        <v>"NAV Direct","CRONUS JetCorp USA","5407","1","Released","2","MR100668","3","10000","4","30000"</v>
      </c>
      <c r="F398" s="3"/>
      <c r="G398" s="3"/>
      <c r="H398" s="6"/>
      <c r="I398" s="6"/>
      <c r="J398" s="14" t="str">
        <f>"RM100023"</f>
        <v>RM100023</v>
      </c>
      <c r="K398" s="22" t="str">
        <f>"7"" Torch Trophy Riser"</f>
        <v>7" Torch Trophy Riser</v>
      </c>
      <c r="L398" s="23">
        <v>1</v>
      </c>
      <c r="M398" s="21" t="str">
        <f>"EA"</f>
        <v>EA</v>
      </c>
      <c r="N398" s="23">
        <v>0</v>
      </c>
    </row>
    <row r="399" spans="1:14" ht="16.5" x14ac:dyDescent="0.3">
      <c r="A399" t="s">
        <v>59</v>
      </c>
      <c r="B399" s="3" t="str">
        <f t="shared" si="77"/>
        <v>@@Released</v>
      </c>
      <c r="C399" s="3" t="str">
        <f t="shared" si="77"/>
        <v>@@MR100668</v>
      </c>
      <c r="D399" s="3" t="str">
        <f t="shared" si="78"/>
        <v>@@10000</v>
      </c>
      <c r="E399" s="3" t="str">
        <f>"""NAV Direct"",""CRONUS JetCorp USA"",""5407"",""1"",""Released"",""2"",""MR100668"",""3"",""10000"",""4"",""40000"""</f>
        <v>"NAV Direct","CRONUS JetCorp USA","5407","1","Released","2","MR100668","3","10000","4","40000"</v>
      </c>
      <c r="F399" s="3"/>
      <c r="G399" s="3"/>
      <c r="H399" s="6"/>
      <c r="I399" s="6"/>
      <c r="J399" s="14" t="str">
        <f>"RM100033"</f>
        <v>RM100033</v>
      </c>
      <c r="K399" s="22" t="str">
        <f>"Standard Cap Nut"</f>
        <v>Standard Cap Nut</v>
      </c>
      <c r="L399" s="23">
        <v>1</v>
      </c>
      <c r="M399" s="21" t="str">
        <f>"EA"</f>
        <v>EA</v>
      </c>
      <c r="N399" s="23">
        <v>0</v>
      </c>
    </row>
    <row r="400" spans="1:14" ht="16.5" x14ac:dyDescent="0.3">
      <c r="A400" t="s">
        <v>59</v>
      </c>
      <c r="B400" s="3" t="str">
        <f t="shared" si="77"/>
        <v>@@Released</v>
      </c>
      <c r="C400" s="3" t="str">
        <f t="shared" si="77"/>
        <v>@@MR100668</v>
      </c>
      <c r="D400" s="3" t="str">
        <f t="shared" si="78"/>
        <v>@@10000</v>
      </c>
      <c r="E400" s="3" t="str">
        <f>"""NAV Direct"",""CRONUS JetCorp USA"",""5407"",""1"",""Released"",""2"",""MR100668"",""3"",""10000"",""4"",""50000"""</f>
        <v>"NAV Direct","CRONUS JetCorp USA","5407","1","Released","2","MR100668","3","10000","4","50000"</v>
      </c>
      <c r="F400" s="3"/>
      <c r="G400" s="3"/>
      <c r="H400" s="6"/>
      <c r="I400" s="6"/>
      <c r="J400" s="14" t="str">
        <f>"RM100034"</f>
        <v>RM100034</v>
      </c>
      <c r="K400" s="22" t="str">
        <f>"Check Rings"</f>
        <v>Check Rings</v>
      </c>
      <c r="L400" s="23">
        <v>1</v>
      </c>
      <c r="M400" s="21" t="str">
        <f>"EA"</f>
        <v>EA</v>
      </c>
      <c r="N400" s="23">
        <v>0</v>
      </c>
    </row>
    <row r="401" spans="1:14" ht="16.5" x14ac:dyDescent="0.3">
      <c r="A401" t="s">
        <v>59</v>
      </c>
      <c r="B401" s="3" t="str">
        <f t="shared" si="77"/>
        <v>@@Released</v>
      </c>
      <c r="C401" s="3" t="str">
        <f t="shared" si="77"/>
        <v>@@MR100668</v>
      </c>
      <c r="D401" s="3" t="str">
        <f t="shared" si="78"/>
        <v>@@10000</v>
      </c>
      <c r="E401" s="3" t="str">
        <f>"""NAV Direct"",""CRONUS JetCorp USA"",""5407"",""1"",""Released"",""2"",""MR100668"",""3"",""10000"",""4"",""60000"""</f>
        <v>"NAV Direct","CRONUS JetCorp USA","5407","1","Released","2","MR100668","3","10000","4","60000"</v>
      </c>
      <c r="F401" s="3"/>
      <c r="G401" s="3"/>
      <c r="H401" s="6"/>
      <c r="I401" s="6"/>
      <c r="J401" s="14" t="str">
        <f>"RM100036"</f>
        <v>RM100036</v>
      </c>
      <c r="K401" s="22" t="str">
        <f>"1.5"" Emblem"</f>
        <v>1.5" Emblem</v>
      </c>
      <c r="L401" s="23">
        <v>1</v>
      </c>
      <c r="M401" s="21" t="str">
        <f>"EA"</f>
        <v>EA</v>
      </c>
      <c r="N401" s="23">
        <v>0</v>
      </c>
    </row>
    <row r="402" spans="1:14" ht="16.5" x14ac:dyDescent="0.3">
      <c r="A402" t="s">
        <v>59</v>
      </c>
      <c r="B402" s="3" t="str">
        <f>B396</f>
        <v>@@Released</v>
      </c>
      <c r="C402" s="3" t="str">
        <f>C396</f>
        <v>@@MR100668</v>
      </c>
      <c r="D402" s="3" t="str">
        <f>D396</f>
        <v>@@10000</v>
      </c>
      <c r="H402" s="6"/>
      <c r="I402" s="6"/>
      <c r="J402" s="6"/>
      <c r="K402" s="6"/>
      <c r="L402" s="6"/>
      <c r="M402" s="6"/>
      <c r="N402" s="6"/>
    </row>
    <row r="403" spans="1:14" ht="16.5" x14ac:dyDescent="0.3">
      <c r="A403" t="s">
        <v>59</v>
      </c>
      <c r="B403" s="3" t="str">
        <f t="shared" ref="B403:C409" si="79">B402</f>
        <v>@@Released</v>
      </c>
      <c r="C403" s="3" t="str">
        <f t="shared" si="79"/>
        <v>@@MR100668</v>
      </c>
      <c r="D403" s="3" t="str">
        <f>"@@20000"</f>
        <v>@@20000</v>
      </c>
      <c r="E403" s="3" t="str">
        <f>"""NAV Direct"",""CRONUS JetCorp USA"",""5406"",""1"",""Released"",""2"",""MR100668"",""3"",""20000"""</f>
        <v>"NAV Direct","CRONUS JetCorp USA","5406","1","Released","2","MR100668","3","20000"</v>
      </c>
      <c r="F403" s="3" t="str">
        <f>"∞||""Prod. Order Component"",""Prod. Order Line No."",""=Line No."",""Status"",""=Status"",""Prod. Order No."",""=Prod. Order No."""</f>
        <v>∞||"Prod. Order Component","Prod. Order Line No.","=Line No.","Status","=Status","Prod. Order No.","=Prod. Order No."</v>
      </c>
      <c r="G403" s="3"/>
      <c r="H403" s="6"/>
      <c r="I403" s="24" t="str">
        <f>"S200023"</f>
        <v>S200023</v>
      </c>
      <c r="J403" s="24" t="str">
        <f>"10.75"" Tourch Riser Volleyball Trophy"</f>
        <v>10.75" Tourch Riser Volleyball Trophy</v>
      </c>
      <c r="K403" s="25">
        <v>48</v>
      </c>
      <c r="L403" s="26" t="str">
        <f>"EA"</f>
        <v>EA</v>
      </c>
      <c r="M403" s="25">
        <v>0</v>
      </c>
      <c r="N403" s="27"/>
    </row>
    <row r="404" spans="1:14" ht="16.5" x14ac:dyDescent="0.3">
      <c r="A404" t="s">
        <v>59</v>
      </c>
      <c r="B404" s="3" t="str">
        <f t="shared" si="79"/>
        <v>@@Released</v>
      </c>
      <c r="C404" s="3" t="str">
        <f t="shared" si="79"/>
        <v>@@MR100668</v>
      </c>
      <c r="D404" s="3" t="str">
        <f t="shared" ref="D404:D409" si="80">D403</f>
        <v>@@20000</v>
      </c>
      <c r="E404" s="3" t="str">
        <f>"""NAV Direct"",""CRONUS JetCorp USA"",""5407"",""1"",""Released"",""2"",""MR100668"",""3"",""20000"",""4"",""10000"""</f>
        <v>"NAV Direct","CRONUS JetCorp USA","5407","1","Released","2","MR100668","3","20000","4","10000"</v>
      </c>
      <c r="F404" s="3"/>
      <c r="G404" s="3"/>
      <c r="H404" s="6"/>
      <c r="I404" s="6"/>
      <c r="J404" s="14" t="str">
        <f>"RM100027"</f>
        <v>RM100027</v>
      </c>
      <c r="K404" s="22" t="str">
        <f>"1"" Marble"</f>
        <v>1" Marble</v>
      </c>
      <c r="L404" s="23">
        <v>1</v>
      </c>
      <c r="M404" s="21" t="str">
        <f>"LB"</f>
        <v>LB</v>
      </c>
      <c r="N404" s="23">
        <v>0</v>
      </c>
    </row>
    <row r="405" spans="1:14" ht="16.5" x14ac:dyDescent="0.3">
      <c r="A405" t="s">
        <v>59</v>
      </c>
      <c r="B405" s="3" t="str">
        <f t="shared" si="79"/>
        <v>@@Released</v>
      </c>
      <c r="C405" s="3" t="str">
        <f t="shared" si="79"/>
        <v>@@MR100668</v>
      </c>
      <c r="D405" s="3" t="str">
        <f t="shared" si="80"/>
        <v>@@20000</v>
      </c>
      <c r="E405" s="3" t="str">
        <f>"""NAV Direct"",""CRONUS JetCorp USA"",""5407"",""1"",""Released"",""2"",""MR100668"",""3"",""20000"",""4"",""20000"""</f>
        <v>"NAV Direct","CRONUS JetCorp USA","5407","1","Released","2","MR100668","3","20000","4","20000"</v>
      </c>
      <c r="F405" s="3"/>
      <c r="G405" s="3"/>
      <c r="H405" s="6"/>
      <c r="I405" s="6"/>
      <c r="J405" s="14" t="str">
        <f>"RM100009"</f>
        <v>RM100009</v>
      </c>
      <c r="K405" s="22" t="str">
        <f>"3.75"" Volleyball Player"</f>
        <v>3.75" Volleyball Player</v>
      </c>
      <c r="L405" s="23">
        <v>1</v>
      </c>
      <c r="M405" s="21" t="str">
        <f>"EA"</f>
        <v>EA</v>
      </c>
      <c r="N405" s="23">
        <v>0</v>
      </c>
    </row>
    <row r="406" spans="1:14" ht="16.5" x14ac:dyDescent="0.3">
      <c r="A406" t="s">
        <v>59</v>
      </c>
      <c r="B406" s="3" t="str">
        <f t="shared" si="79"/>
        <v>@@Released</v>
      </c>
      <c r="C406" s="3" t="str">
        <f t="shared" si="79"/>
        <v>@@MR100668</v>
      </c>
      <c r="D406" s="3" t="str">
        <f t="shared" si="80"/>
        <v>@@20000</v>
      </c>
      <c r="E406" s="3" t="str">
        <f>"""NAV Direct"",""CRONUS JetCorp USA"",""5407"",""1"",""Released"",""2"",""MR100668"",""3"",""20000"",""4"",""30000"""</f>
        <v>"NAV Direct","CRONUS JetCorp USA","5407","1","Released","2","MR100668","3","20000","4","30000"</v>
      </c>
      <c r="F406" s="3"/>
      <c r="G406" s="3"/>
      <c r="H406" s="6"/>
      <c r="I406" s="6"/>
      <c r="J406" s="14" t="str">
        <f>"RM100023"</f>
        <v>RM100023</v>
      </c>
      <c r="K406" s="22" t="str">
        <f>"7"" Torch Trophy Riser"</f>
        <v>7" Torch Trophy Riser</v>
      </c>
      <c r="L406" s="23">
        <v>1</v>
      </c>
      <c r="M406" s="21" t="str">
        <f>"EA"</f>
        <v>EA</v>
      </c>
      <c r="N406" s="23">
        <v>0</v>
      </c>
    </row>
    <row r="407" spans="1:14" ht="16.5" x14ac:dyDescent="0.3">
      <c r="A407" t="s">
        <v>59</v>
      </c>
      <c r="B407" s="3" t="str">
        <f t="shared" si="79"/>
        <v>@@Released</v>
      </c>
      <c r="C407" s="3" t="str">
        <f t="shared" si="79"/>
        <v>@@MR100668</v>
      </c>
      <c r="D407" s="3" t="str">
        <f t="shared" si="80"/>
        <v>@@20000</v>
      </c>
      <c r="E407" s="3" t="str">
        <f>"""NAV Direct"",""CRONUS JetCorp USA"",""5407"",""1"",""Released"",""2"",""MR100668"",""3"",""20000"",""4"",""40000"""</f>
        <v>"NAV Direct","CRONUS JetCorp USA","5407","1","Released","2","MR100668","3","20000","4","40000"</v>
      </c>
      <c r="F407" s="3"/>
      <c r="G407" s="3"/>
      <c r="H407" s="6"/>
      <c r="I407" s="6"/>
      <c r="J407" s="14" t="str">
        <f>"RM100033"</f>
        <v>RM100033</v>
      </c>
      <c r="K407" s="22" t="str">
        <f>"Standard Cap Nut"</f>
        <v>Standard Cap Nut</v>
      </c>
      <c r="L407" s="23">
        <v>1</v>
      </c>
      <c r="M407" s="21" t="str">
        <f>"EA"</f>
        <v>EA</v>
      </c>
      <c r="N407" s="23">
        <v>0</v>
      </c>
    </row>
    <row r="408" spans="1:14" ht="16.5" x14ac:dyDescent="0.3">
      <c r="A408" t="s">
        <v>59</v>
      </c>
      <c r="B408" s="3" t="str">
        <f t="shared" si="79"/>
        <v>@@Released</v>
      </c>
      <c r="C408" s="3" t="str">
        <f t="shared" si="79"/>
        <v>@@MR100668</v>
      </c>
      <c r="D408" s="3" t="str">
        <f t="shared" si="80"/>
        <v>@@20000</v>
      </c>
      <c r="E408" s="3" t="str">
        <f>"""NAV Direct"",""CRONUS JetCorp USA"",""5407"",""1"",""Released"",""2"",""MR100668"",""3"",""20000"",""4"",""50000"""</f>
        <v>"NAV Direct","CRONUS JetCorp USA","5407","1","Released","2","MR100668","3","20000","4","50000"</v>
      </c>
      <c r="F408" s="3"/>
      <c r="G408" s="3"/>
      <c r="H408" s="6"/>
      <c r="I408" s="6"/>
      <c r="J408" s="14" t="str">
        <f>"RM100034"</f>
        <v>RM100034</v>
      </c>
      <c r="K408" s="22" t="str">
        <f>"Check Rings"</f>
        <v>Check Rings</v>
      </c>
      <c r="L408" s="23">
        <v>1</v>
      </c>
      <c r="M408" s="21" t="str">
        <f>"EA"</f>
        <v>EA</v>
      </c>
      <c r="N408" s="23">
        <v>0</v>
      </c>
    </row>
    <row r="409" spans="1:14" ht="16.5" x14ac:dyDescent="0.3">
      <c r="A409" t="s">
        <v>59</v>
      </c>
      <c r="B409" s="3" t="str">
        <f t="shared" si="79"/>
        <v>@@Released</v>
      </c>
      <c r="C409" s="3" t="str">
        <f t="shared" si="79"/>
        <v>@@MR100668</v>
      </c>
      <c r="D409" s="3" t="str">
        <f t="shared" si="80"/>
        <v>@@20000</v>
      </c>
      <c r="E409" s="3" t="str">
        <f>"""NAV Direct"",""CRONUS JetCorp USA"",""5407"",""1"",""Released"",""2"",""MR100668"",""3"",""20000"",""4"",""60000"""</f>
        <v>"NAV Direct","CRONUS JetCorp USA","5407","1","Released","2","MR100668","3","20000","4","60000"</v>
      </c>
      <c r="F409" s="3"/>
      <c r="G409" s="3"/>
      <c r="H409" s="6"/>
      <c r="I409" s="6"/>
      <c r="J409" s="14" t="str">
        <f>"RM100036"</f>
        <v>RM100036</v>
      </c>
      <c r="K409" s="22" t="str">
        <f>"1.5"" Emblem"</f>
        <v>1.5" Emblem</v>
      </c>
      <c r="L409" s="23">
        <v>1</v>
      </c>
      <c r="M409" s="21" t="str">
        <f>"EA"</f>
        <v>EA</v>
      </c>
      <c r="N409" s="23">
        <v>0</v>
      </c>
    </row>
    <row r="410" spans="1:14" ht="16.5" x14ac:dyDescent="0.3">
      <c r="A410" t="s">
        <v>59</v>
      </c>
      <c r="B410" s="3" t="str">
        <f>B404</f>
        <v>@@Released</v>
      </c>
      <c r="C410" s="3" t="str">
        <f>C404</f>
        <v>@@MR100668</v>
      </c>
      <c r="D410" s="3" t="str">
        <f>D404</f>
        <v>@@20000</v>
      </c>
      <c r="H410" s="6"/>
      <c r="I410" s="6"/>
      <c r="J410" s="6"/>
      <c r="K410" s="6"/>
      <c r="L410" s="6"/>
      <c r="M410" s="6"/>
      <c r="N410" s="6"/>
    </row>
    <row r="411" spans="1:14" ht="16.5" x14ac:dyDescent="0.3">
      <c r="A411" t="s">
        <v>59</v>
      </c>
      <c r="B411" s="3" t="str">
        <f t="shared" ref="B411:C417" si="81">B410</f>
        <v>@@Released</v>
      </c>
      <c r="C411" s="3" t="str">
        <f t="shared" si="81"/>
        <v>@@MR100668</v>
      </c>
      <c r="D411" s="3" t="str">
        <f>"@@30000"</f>
        <v>@@30000</v>
      </c>
      <c r="E411" s="3" t="str">
        <f>"""NAV Direct"",""CRONUS JetCorp USA"",""5406"",""1"",""Released"",""2"",""MR100668"",""3"",""30000"""</f>
        <v>"NAV Direct","CRONUS JetCorp USA","5406","1","Released","2","MR100668","3","30000"</v>
      </c>
      <c r="F411" s="3" t="str">
        <f>"∞||""Prod. Order Component"",""Prod. Order Line No."",""=Line No."",""Status"",""=Status"",""Prod. Order No."",""=Prod. Order No."""</f>
        <v>∞||"Prod. Order Component","Prod. Order Line No.","=Line No.","Status","=Status","Prod. Order No.","=Prod. Order No."</v>
      </c>
      <c r="G411" s="3"/>
      <c r="H411" s="6"/>
      <c r="I411" s="24" t="str">
        <f>"S200016"</f>
        <v>S200016</v>
      </c>
      <c r="J411" s="24" t="str">
        <f>"10.75"" Star Riser Volleyball Trophy"</f>
        <v>10.75" Star Riser Volleyball Trophy</v>
      </c>
      <c r="K411" s="25">
        <v>48</v>
      </c>
      <c r="L411" s="26" t="str">
        <f>"EA"</f>
        <v>EA</v>
      </c>
      <c r="M411" s="25">
        <v>0</v>
      </c>
      <c r="N411" s="27"/>
    </row>
    <row r="412" spans="1:14" ht="16.5" x14ac:dyDescent="0.3">
      <c r="A412" t="s">
        <v>59</v>
      </c>
      <c r="B412" s="3" t="str">
        <f t="shared" si="81"/>
        <v>@@Released</v>
      </c>
      <c r="C412" s="3" t="str">
        <f t="shared" si="81"/>
        <v>@@MR100668</v>
      </c>
      <c r="D412" s="3" t="str">
        <f t="shared" ref="D412:D417" si="82">D411</f>
        <v>@@30000</v>
      </c>
      <c r="E412" s="3" t="str">
        <f>"""NAV Direct"",""CRONUS JetCorp USA"",""5407"",""1"",""Released"",""2"",""MR100668"",""3"",""30000"",""4"",""10000"""</f>
        <v>"NAV Direct","CRONUS JetCorp USA","5407","1","Released","2","MR100668","3","30000","4","10000"</v>
      </c>
      <c r="F412" s="3"/>
      <c r="G412" s="3"/>
      <c r="H412" s="6"/>
      <c r="I412" s="6"/>
      <c r="J412" s="14" t="str">
        <f>"RM100027"</f>
        <v>RM100027</v>
      </c>
      <c r="K412" s="22" t="str">
        <f>"1"" Marble"</f>
        <v>1" Marble</v>
      </c>
      <c r="L412" s="23">
        <v>1</v>
      </c>
      <c r="M412" s="21" t="str">
        <f>"LB"</f>
        <v>LB</v>
      </c>
      <c r="N412" s="23">
        <v>0</v>
      </c>
    </row>
    <row r="413" spans="1:14" ht="16.5" x14ac:dyDescent="0.3">
      <c r="A413" t="s">
        <v>59</v>
      </c>
      <c r="B413" s="3" t="str">
        <f t="shared" si="81"/>
        <v>@@Released</v>
      </c>
      <c r="C413" s="3" t="str">
        <f t="shared" si="81"/>
        <v>@@MR100668</v>
      </c>
      <c r="D413" s="3" t="str">
        <f t="shared" si="82"/>
        <v>@@30000</v>
      </c>
      <c r="E413" s="3" t="str">
        <f>"""NAV Direct"",""CRONUS JetCorp USA"",""5407"",""1"",""Released"",""2"",""MR100668"",""3"",""30000"",""4"",""20000"""</f>
        <v>"NAV Direct","CRONUS JetCorp USA","5407","1","Released","2","MR100668","3","30000","4","20000"</v>
      </c>
      <c r="F413" s="3"/>
      <c r="G413" s="3"/>
      <c r="H413" s="6"/>
      <c r="I413" s="6"/>
      <c r="J413" s="14" t="str">
        <f>"RM100009"</f>
        <v>RM100009</v>
      </c>
      <c r="K413" s="22" t="str">
        <f>"3.75"" Volleyball Player"</f>
        <v>3.75" Volleyball Player</v>
      </c>
      <c r="L413" s="23">
        <v>1</v>
      </c>
      <c r="M413" s="21" t="str">
        <f>"EA"</f>
        <v>EA</v>
      </c>
      <c r="N413" s="23">
        <v>0</v>
      </c>
    </row>
    <row r="414" spans="1:14" ht="16.5" x14ac:dyDescent="0.3">
      <c r="A414" t="s">
        <v>59</v>
      </c>
      <c r="B414" s="3" t="str">
        <f t="shared" si="81"/>
        <v>@@Released</v>
      </c>
      <c r="C414" s="3" t="str">
        <f t="shared" si="81"/>
        <v>@@MR100668</v>
      </c>
      <c r="D414" s="3" t="str">
        <f t="shared" si="82"/>
        <v>@@30000</v>
      </c>
      <c r="E414" s="3" t="str">
        <f>"""NAV Direct"",""CRONUS JetCorp USA"",""5407"",""1"",""Released"",""2"",""MR100668"",""3"",""30000"",""4"",""30000"""</f>
        <v>"NAV Direct","CRONUS JetCorp USA","5407","1","Released","2","MR100668","3","30000","4","30000"</v>
      </c>
      <c r="F414" s="3"/>
      <c r="G414" s="3"/>
      <c r="H414" s="6"/>
      <c r="I414" s="6"/>
      <c r="J414" s="14" t="str">
        <f>"RM100016"</f>
        <v>RM100016</v>
      </c>
      <c r="K414" s="22" t="str">
        <f>"6"" Star Column Trophy Riser"</f>
        <v>6" Star Column Trophy Riser</v>
      </c>
      <c r="L414" s="23">
        <v>1</v>
      </c>
      <c r="M414" s="21" t="str">
        <f>"EA"</f>
        <v>EA</v>
      </c>
      <c r="N414" s="23">
        <v>0</v>
      </c>
    </row>
    <row r="415" spans="1:14" ht="16.5" x14ac:dyDescent="0.3">
      <c r="A415" t="s">
        <v>59</v>
      </c>
      <c r="B415" s="3" t="str">
        <f t="shared" si="81"/>
        <v>@@Released</v>
      </c>
      <c r="C415" s="3" t="str">
        <f t="shared" si="81"/>
        <v>@@MR100668</v>
      </c>
      <c r="D415" s="3" t="str">
        <f t="shared" si="82"/>
        <v>@@30000</v>
      </c>
      <c r="E415" s="3" t="str">
        <f>"""NAV Direct"",""CRONUS JetCorp USA"",""5407"",""1"",""Released"",""2"",""MR100668"",""3"",""30000"",""4"",""40000"""</f>
        <v>"NAV Direct","CRONUS JetCorp USA","5407","1","Released","2","MR100668","3","30000","4","40000"</v>
      </c>
      <c r="F415" s="3"/>
      <c r="G415" s="3"/>
      <c r="H415" s="6"/>
      <c r="I415" s="6"/>
      <c r="J415" s="14" t="str">
        <f>"RM100033"</f>
        <v>RM100033</v>
      </c>
      <c r="K415" s="22" t="str">
        <f>"Standard Cap Nut"</f>
        <v>Standard Cap Nut</v>
      </c>
      <c r="L415" s="23">
        <v>1</v>
      </c>
      <c r="M415" s="21" t="str">
        <f>"EA"</f>
        <v>EA</v>
      </c>
      <c r="N415" s="23">
        <v>0</v>
      </c>
    </row>
    <row r="416" spans="1:14" ht="16.5" x14ac:dyDescent="0.3">
      <c r="A416" t="s">
        <v>59</v>
      </c>
      <c r="B416" s="3" t="str">
        <f t="shared" si="81"/>
        <v>@@Released</v>
      </c>
      <c r="C416" s="3" t="str">
        <f t="shared" si="81"/>
        <v>@@MR100668</v>
      </c>
      <c r="D416" s="3" t="str">
        <f t="shared" si="82"/>
        <v>@@30000</v>
      </c>
      <c r="E416" s="3" t="str">
        <f>"""NAV Direct"",""CRONUS JetCorp USA"",""5407"",""1"",""Released"",""2"",""MR100668"",""3"",""30000"",""4"",""50000"""</f>
        <v>"NAV Direct","CRONUS JetCorp USA","5407","1","Released","2","MR100668","3","30000","4","50000"</v>
      </c>
      <c r="F416" s="3"/>
      <c r="G416" s="3"/>
      <c r="H416" s="6"/>
      <c r="I416" s="6"/>
      <c r="J416" s="14" t="str">
        <f>"RM100034"</f>
        <v>RM100034</v>
      </c>
      <c r="K416" s="22" t="str">
        <f>"Check Rings"</f>
        <v>Check Rings</v>
      </c>
      <c r="L416" s="23">
        <v>1</v>
      </c>
      <c r="M416" s="21" t="str">
        <f>"EA"</f>
        <v>EA</v>
      </c>
      <c r="N416" s="23">
        <v>0</v>
      </c>
    </row>
    <row r="417" spans="1:14" ht="16.5" x14ac:dyDescent="0.3">
      <c r="A417" t="s">
        <v>59</v>
      </c>
      <c r="B417" s="3" t="str">
        <f t="shared" si="81"/>
        <v>@@Released</v>
      </c>
      <c r="C417" s="3" t="str">
        <f t="shared" si="81"/>
        <v>@@MR100668</v>
      </c>
      <c r="D417" s="3" t="str">
        <f t="shared" si="82"/>
        <v>@@30000</v>
      </c>
      <c r="E417" s="3" t="str">
        <f>"""NAV Direct"",""CRONUS JetCorp USA"",""5407"",""1"",""Released"",""2"",""MR100668"",""3"",""30000"",""4"",""60000"""</f>
        <v>"NAV Direct","CRONUS JetCorp USA","5407","1","Released","2","MR100668","3","30000","4","60000"</v>
      </c>
      <c r="F417" s="3"/>
      <c r="G417" s="3"/>
      <c r="H417" s="6"/>
      <c r="I417" s="6"/>
      <c r="J417" s="14" t="str">
        <f>"RM100036"</f>
        <v>RM100036</v>
      </c>
      <c r="K417" s="22" t="str">
        <f>"1.5"" Emblem"</f>
        <v>1.5" Emblem</v>
      </c>
      <c r="L417" s="23">
        <v>1</v>
      </c>
      <c r="M417" s="21" t="str">
        <f>"EA"</f>
        <v>EA</v>
      </c>
      <c r="N417" s="23">
        <v>0</v>
      </c>
    </row>
    <row r="418" spans="1:14" ht="16.5" x14ac:dyDescent="0.3">
      <c r="A418" t="s">
        <v>59</v>
      </c>
      <c r="B418" s="3" t="str">
        <f>B412</f>
        <v>@@Released</v>
      </c>
      <c r="C418" s="3" t="str">
        <f>C412</f>
        <v>@@MR100668</v>
      </c>
      <c r="D418" s="3" t="str">
        <f>D412</f>
        <v>@@30000</v>
      </c>
      <c r="H418" s="6"/>
      <c r="I418" s="6"/>
      <c r="J418" s="6"/>
      <c r="K418" s="6"/>
      <c r="L418" s="6"/>
      <c r="M418" s="6"/>
      <c r="N418" s="6"/>
    </row>
    <row r="419" spans="1:14" ht="16.5" x14ac:dyDescent="0.3">
      <c r="A419" t="s">
        <v>59</v>
      </c>
      <c r="B419" s="3" t="str">
        <f>"@@Released"</f>
        <v>@@Released</v>
      </c>
      <c r="C419" s="3" t="str">
        <f>"@@MR100667"</f>
        <v>@@MR100667</v>
      </c>
      <c r="E419" s="3" t="str">
        <f>"""NAV Direct"",""CRONUS JetCorp USA"",""5405"",""1"",""Released"",""2"",""MR100667"""</f>
        <v>"NAV Direct","CRONUS JetCorp USA","5405","1","Released","2","MR100667"</v>
      </c>
      <c r="F419" s="3" t="str">
        <f>"∞||""Prod. Order Component"",""Status"",""=Status"",""Prod. Order No."",""=No."""</f>
        <v>∞||"Prod. Order Component","Status","=Status","Prod. Order No.","=No."</v>
      </c>
      <c r="G419" s="3"/>
      <c r="H419" s="28" t="str">
        <f>"MR100667"</f>
        <v>MR100667</v>
      </c>
      <c r="I419" s="29">
        <v>42028</v>
      </c>
      <c r="J419" s="6"/>
      <c r="K419" s="20"/>
      <c r="L419" s="20"/>
      <c r="M419" s="20"/>
      <c r="N419" s="20"/>
    </row>
    <row r="420" spans="1:14" ht="16.5" x14ac:dyDescent="0.3">
      <c r="A420" t="s">
        <v>59</v>
      </c>
      <c r="B420" s="3" t="str">
        <f t="shared" ref="B420:C426" si="83">B419</f>
        <v>@@Released</v>
      </c>
      <c r="C420" s="3" t="str">
        <f t="shared" si="83"/>
        <v>@@MR100667</v>
      </c>
      <c r="D420" s="3" t="str">
        <f>"@@10000"</f>
        <v>@@10000</v>
      </c>
      <c r="E420" s="3" t="str">
        <f>"""NAV Direct"",""CRONUS JetCorp USA"",""5406"",""1"",""Released"",""2"",""MR100667"",""3"",""10000"""</f>
        <v>"NAV Direct","CRONUS JetCorp USA","5406","1","Released","2","MR100667","3","10000"</v>
      </c>
      <c r="F420" s="3" t="str">
        <f>"∞||""Prod. Order Component"",""Prod. Order Line No."",""=Line No."",""Status"",""=Status"",""Prod. Order No."",""=Prod. Order No."""</f>
        <v>∞||"Prod. Order Component","Prod. Order Line No.","=Line No.","Status","=Status","Prod. Order No.","=Prod. Order No."</v>
      </c>
      <c r="G420" s="3"/>
      <c r="H420" s="6"/>
      <c r="I420" s="24" t="str">
        <f>"S200011"</f>
        <v>S200011</v>
      </c>
      <c r="J420" s="24" t="str">
        <f>"10.75"" Star Riser Lamp of Knowledge Trophy"</f>
        <v>10.75" Star Riser Lamp of Knowledge Trophy</v>
      </c>
      <c r="K420" s="25">
        <v>144</v>
      </c>
      <c r="L420" s="26" t="str">
        <f>"EA"</f>
        <v>EA</v>
      </c>
      <c r="M420" s="25">
        <v>0</v>
      </c>
      <c r="N420" s="27"/>
    </row>
    <row r="421" spans="1:14" ht="16.5" x14ac:dyDescent="0.3">
      <c r="A421" t="s">
        <v>59</v>
      </c>
      <c r="B421" s="3" t="str">
        <f t="shared" si="83"/>
        <v>@@Released</v>
      </c>
      <c r="C421" s="3" t="str">
        <f t="shared" si="83"/>
        <v>@@MR100667</v>
      </c>
      <c r="D421" s="3" t="str">
        <f t="shared" ref="D421:D426" si="84">D420</f>
        <v>@@10000</v>
      </c>
      <c r="E421" s="3" t="str">
        <f>"""NAV Direct"",""CRONUS JetCorp USA"",""5407"",""1"",""Released"",""2"",""MR100667"",""3"",""10000"",""4"",""10000"""</f>
        <v>"NAV Direct","CRONUS JetCorp USA","5407","1","Released","2","MR100667","3","10000","4","10000"</v>
      </c>
      <c r="F421" s="3"/>
      <c r="G421" s="3"/>
      <c r="H421" s="6"/>
      <c r="I421" s="6"/>
      <c r="J421" s="14" t="str">
        <f>"RM100027"</f>
        <v>RM100027</v>
      </c>
      <c r="K421" s="22" t="str">
        <f>"1"" Marble"</f>
        <v>1" Marble</v>
      </c>
      <c r="L421" s="23">
        <v>1</v>
      </c>
      <c r="M421" s="21" t="str">
        <f>"LB"</f>
        <v>LB</v>
      </c>
      <c r="N421" s="23">
        <v>0</v>
      </c>
    </row>
    <row r="422" spans="1:14" ht="16.5" x14ac:dyDescent="0.3">
      <c r="A422" t="s">
        <v>59</v>
      </c>
      <c r="B422" s="3" t="str">
        <f t="shared" si="83"/>
        <v>@@Released</v>
      </c>
      <c r="C422" s="3" t="str">
        <f t="shared" si="83"/>
        <v>@@MR100667</v>
      </c>
      <c r="D422" s="3" t="str">
        <f t="shared" si="84"/>
        <v>@@10000</v>
      </c>
      <c r="E422" s="3" t="str">
        <f>"""NAV Direct"",""CRONUS JetCorp USA"",""5407"",""1"",""Released"",""2"",""MR100667"",""3"",""10000"",""4"",""20000"""</f>
        <v>"NAV Direct","CRONUS JetCorp USA","5407","1","Released","2","MR100667","3","10000","4","20000"</v>
      </c>
      <c r="F422" s="3"/>
      <c r="G422" s="3"/>
      <c r="H422" s="6"/>
      <c r="I422" s="6"/>
      <c r="J422" s="14" t="str">
        <f>"RM100001"</f>
        <v>RM100001</v>
      </c>
      <c r="K422" s="22" t="str">
        <f>"3.75"" Lamp of Knowledge Upper"</f>
        <v>3.75" Lamp of Knowledge Upper</v>
      </c>
      <c r="L422" s="23">
        <v>1</v>
      </c>
      <c r="M422" s="21" t="str">
        <f>"EA"</f>
        <v>EA</v>
      </c>
      <c r="N422" s="23">
        <v>0</v>
      </c>
    </row>
    <row r="423" spans="1:14" ht="16.5" x14ac:dyDescent="0.3">
      <c r="A423" t="s">
        <v>59</v>
      </c>
      <c r="B423" s="3" t="str">
        <f t="shared" si="83"/>
        <v>@@Released</v>
      </c>
      <c r="C423" s="3" t="str">
        <f t="shared" si="83"/>
        <v>@@MR100667</v>
      </c>
      <c r="D423" s="3" t="str">
        <f t="shared" si="84"/>
        <v>@@10000</v>
      </c>
      <c r="E423" s="3" t="str">
        <f>"""NAV Direct"",""CRONUS JetCorp USA"",""5407"",""1"",""Released"",""2"",""MR100667"",""3"",""10000"",""4"",""30000"""</f>
        <v>"NAV Direct","CRONUS JetCorp USA","5407","1","Released","2","MR100667","3","10000","4","30000"</v>
      </c>
      <c r="F423" s="3"/>
      <c r="G423" s="3"/>
      <c r="H423" s="6"/>
      <c r="I423" s="6"/>
      <c r="J423" s="14" t="str">
        <f>"RM100016"</f>
        <v>RM100016</v>
      </c>
      <c r="K423" s="22" t="str">
        <f>"6"" Star Column Trophy Riser"</f>
        <v>6" Star Column Trophy Riser</v>
      </c>
      <c r="L423" s="23">
        <v>1</v>
      </c>
      <c r="M423" s="21" t="str">
        <f>"EA"</f>
        <v>EA</v>
      </c>
      <c r="N423" s="23">
        <v>0</v>
      </c>
    </row>
    <row r="424" spans="1:14" ht="16.5" x14ac:dyDescent="0.3">
      <c r="A424" t="s">
        <v>59</v>
      </c>
      <c r="B424" s="3" t="str">
        <f t="shared" si="83"/>
        <v>@@Released</v>
      </c>
      <c r="C424" s="3" t="str">
        <f t="shared" si="83"/>
        <v>@@MR100667</v>
      </c>
      <c r="D424" s="3" t="str">
        <f t="shared" si="84"/>
        <v>@@10000</v>
      </c>
      <c r="E424" s="3" t="str">
        <f>"""NAV Direct"",""CRONUS JetCorp USA"",""5407"",""1"",""Released"",""2"",""MR100667"",""3"",""10000"",""4"",""40000"""</f>
        <v>"NAV Direct","CRONUS JetCorp USA","5407","1","Released","2","MR100667","3","10000","4","40000"</v>
      </c>
      <c r="F424" s="3"/>
      <c r="G424" s="3"/>
      <c r="H424" s="6"/>
      <c r="I424" s="6"/>
      <c r="J424" s="14" t="str">
        <f>"RM100033"</f>
        <v>RM100033</v>
      </c>
      <c r="K424" s="22" t="str">
        <f>"Standard Cap Nut"</f>
        <v>Standard Cap Nut</v>
      </c>
      <c r="L424" s="23">
        <v>1</v>
      </c>
      <c r="M424" s="21" t="str">
        <f>"EA"</f>
        <v>EA</v>
      </c>
      <c r="N424" s="23">
        <v>0</v>
      </c>
    </row>
    <row r="425" spans="1:14" ht="16.5" x14ac:dyDescent="0.3">
      <c r="A425" t="s">
        <v>59</v>
      </c>
      <c r="B425" s="3" t="str">
        <f t="shared" si="83"/>
        <v>@@Released</v>
      </c>
      <c r="C425" s="3" t="str">
        <f t="shared" si="83"/>
        <v>@@MR100667</v>
      </c>
      <c r="D425" s="3" t="str">
        <f t="shared" si="84"/>
        <v>@@10000</v>
      </c>
      <c r="E425" s="3" t="str">
        <f>"""NAV Direct"",""CRONUS JetCorp USA"",""5407"",""1"",""Released"",""2"",""MR100667"",""3"",""10000"",""4"",""50000"""</f>
        <v>"NAV Direct","CRONUS JetCorp USA","5407","1","Released","2","MR100667","3","10000","4","50000"</v>
      </c>
      <c r="F425" s="3"/>
      <c r="G425" s="3"/>
      <c r="H425" s="6"/>
      <c r="I425" s="6"/>
      <c r="J425" s="14" t="str">
        <f>"RM100034"</f>
        <v>RM100034</v>
      </c>
      <c r="K425" s="22" t="str">
        <f>"Check Rings"</f>
        <v>Check Rings</v>
      </c>
      <c r="L425" s="23">
        <v>1</v>
      </c>
      <c r="M425" s="21" t="str">
        <f>"EA"</f>
        <v>EA</v>
      </c>
      <c r="N425" s="23">
        <v>0</v>
      </c>
    </row>
    <row r="426" spans="1:14" ht="16.5" x14ac:dyDescent="0.3">
      <c r="A426" t="s">
        <v>59</v>
      </c>
      <c r="B426" s="3" t="str">
        <f t="shared" si="83"/>
        <v>@@Released</v>
      </c>
      <c r="C426" s="3" t="str">
        <f t="shared" si="83"/>
        <v>@@MR100667</v>
      </c>
      <c r="D426" s="3" t="str">
        <f t="shared" si="84"/>
        <v>@@10000</v>
      </c>
      <c r="E426" s="3" t="str">
        <f>"""NAV Direct"",""CRONUS JetCorp USA"",""5407"",""1"",""Released"",""2"",""MR100667"",""3"",""10000"",""4"",""60000"""</f>
        <v>"NAV Direct","CRONUS JetCorp USA","5407","1","Released","2","MR100667","3","10000","4","60000"</v>
      </c>
      <c r="F426" s="3"/>
      <c r="G426" s="3"/>
      <c r="H426" s="6"/>
      <c r="I426" s="6"/>
      <c r="J426" s="14" t="str">
        <f>"RM100036"</f>
        <v>RM100036</v>
      </c>
      <c r="K426" s="22" t="str">
        <f>"1.5"" Emblem"</f>
        <v>1.5" Emblem</v>
      </c>
      <c r="L426" s="23">
        <v>1</v>
      </c>
      <c r="M426" s="21" t="str">
        <f>"EA"</f>
        <v>EA</v>
      </c>
      <c r="N426" s="23">
        <v>0</v>
      </c>
    </row>
    <row r="427" spans="1:14" ht="16.5" x14ac:dyDescent="0.3">
      <c r="A427" t="s">
        <v>59</v>
      </c>
      <c r="B427" s="3" t="str">
        <f>B421</f>
        <v>@@Released</v>
      </c>
      <c r="C427" s="3" t="str">
        <f>C421</f>
        <v>@@MR100667</v>
      </c>
      <c r="D427" s="3" t="str">
        <f>D421</f>
        <v>@@10000</v>
      </c>
      <c r="H427" s="6"/>
      <c r="I427" s="6"/>
      <c r="J427" s="6"/>
      <c r="K427" s="6"/>
      <c r="L427" s="6"/>
      <c r="M427" s="6"/>
      <c r="N427" s="6"/>
    </row>
    <row r="428" spans="1:14" ht="16.5" x14ac:dyDescent="0.3">
      <c r="A428" t="s">
        <v>59</v>
      </c>
      <c r="B428" s="3" t="str">
        <f t="shared" ref="B428:C433" si="85">B427</f>
        <v>@@Released</v>
      </c>
      <c r="C428" s="3" t="str">
        <f t="shared" si="85"/>
        <v>@@MR100667</v>
      </c>
      <c r="D428" s="3" t="str">
        <f>"@@20000"</f>
        <v>@@20000</v>
      </c>
      <c r="E428" s="3" t="str">
        <f>"""NAV Direct"",""CRONUS JetCorp USA"",""5406"",""1"",""Released"",""2"",""MR100667"",""3"",""20000"""</f>
        <v>"NAV Direct","CRONUS JetCorp USA","5406","1","Released","2","MR100667","3","20000"</v>
      </c>
      <c r="F428" s="3" t="str">
        <f>"∞||""Prod. Order Component"",""Prod. Order Line No."",""=Line No."",""Status"",""=Status"",""Prod. Order No."",""=Prod. Order No."""</f>
        <v>∞||"Prod. Order Component","Prod. Order Line No.","=Line No.","Status","=Status","Prod. Order No.","=Prod. Order No."</v>
      </c>
      <c r="G428" s="3"/>
      <c r="H428" s="6"/>
      <c r="I428" s="24" t="str">
        <f>"S200004"</f>
        <v>S200004</v>
      </c>
      <c r="J428" s="24" t="str">
        <f>"5"" Female Graduate Trophy"</f>
        <v>5" Female Graduate Trophy</v>
      </c>
      <c r="K428" s="25">
        <v>24</v>
      </c>
      <c r="L428" s="26" t="str">
        <f>"EA"</f>
        <v>EA</v>
      </c>
      <c r="M428" s="25">
        <v>0</v>
      </c>
      <c r="N428" s="27"/>
    </row>
    <row r="429" spans="1:14" ht="16.5" x14ac:dyDescent="0.3">
      <c r="A429" t="s">
        <v>59</v>
      </c>
      <c r="B429" s="3" t="str">
        <f t="shared" si="85"/>
        <v>@@Released</v>
      </c>
      <c r="C429" s="3" t="str">
        <f t="shared" si="85"/>
        <v>@@MR100667</v>
      </c>
      <c r="D429" s="3" t="str">
        <f>D428</f>
        <v>@@20000</v>
      </c>
      <c r="E429" s="3" t="str">
        <f>"""NAV Direct"",""CRONUS JetCorp USA"",""5407"",""1"",""Released"",""2"",""MR100667"",""3"",""20000"",""4"",""10000"""</f>
        <v>"NAV Direct","CRONUS JetCorp USA","5407","1","Released","2","MR100667","3","20000","4","10000"</v>
      </c>
      <c r="F429" s="3"/>
      <c r="G429" s="3"/>
      <c r="H429" s="6"/>
      <c r="I429" s="6"/>
      <c r="J429" s="14" t="str">
        <f>"RM100027"</f>
        <v>RM100027</v>
      </c>
      <c r="K429" s="22" t="str">
        <f>"1"" Marble"</f>
        <v>1" Marble</v>
      </c>
      <c r="L429" s="23">
        <v>1</v>
      </c>
      <c r="M429" s="21" t="str">
        <f>"LB"</f>
        <v>LB</v>
      </c>
      <c r="N429" s="23">
        <v>0</v>
      </c>
    </row>
    <row r="430" spans="1:14" ht="16.5" x14ac:dyDescent="0.3">
      <c r="A430" t="s">
        <v>59</v>
      </c>
      <c r="B430" s="3" t="str">
        <f t="shared" si="85"/>
        <v>@@Released</v>
      </c>
      <c r="C430" s="3" t="str">
        <f t="shared" si="85"/>
        <v>@@MR100667</v>
      </c>
      <c r="D430" s="3" t="str">
        <f>D429</f>
        <v>@@20000</v>
      </c>
      <c r="E430" s="3" t="str">
        <f>"""NAV Direct"",""CRONUS JetCorp USA"",""5407"",""1"",""Released"",""2"",""MR100667"",""3"",""20000"",""4"",""20000"""</f>
        <v>"NAV Direct","CRONUS JetCorp USA","5407","1","Released","2","MR100667","3","20000","4","20000"</v>
      </c>
      <c r="F430" s="3"/>
      <c r="G430" s="3"/>
      <c r="H430" s="6"/>
      <c r="I430" s="6"/>
      <c r="J430" s="14" t="str">
        <f>"RM100004"</f>
        <v>RM100004</v>
      </c>
      <c r="K430" s="22" t="str">
        <f>"5"" Female Graduate Figure"</f>
        <v>5" Female Graduate Figure</v>
      </c>
      <c r="L430" s="23">
        <v>1</v>
      </c>
      <c r="M430" s="21" t="str">
        <f>"EA"</f>
        <v>EA</v>
      </c>
      <c r="N430" s="23">
        <v>0</v>
      </c>
    </row>
    <row r="431" spans="1:14" ht="16.5" x14ac:dyDescent="0.3">
      <c r="A431" t="s">
        <v>59</v>
      </c>
      <c r="B431" s="3" t="str">
        <f t="shared" si="85"/>
        <v>@@Released</v>
      </c>
      <c r="C431" s="3" t="str">
        <f t="shared" si="85"/>
        <v>@@MR100667</v>
      </c>
      <c r="D431" s="3" t="str">
        <f>D430</f>
        <v>@@20000</v>
      </c>
      <c r="E431" s="3" t="str">
        <f>"""NAV Direct"",""CRONUS JetCorp USA"",""5407"",""1"",""Released"",""2"",""MR100667"",""3"",""20000"",""4"",""30000"""</f>
        <v>"NAV Direct","CRONUS JetCorp USA","5407","1","Released","2","MR100667","3","20000","4","30000"</v>
      </c>
      <c r="F431" s="3"/>
      <c r="G431" s="3"/>
      <c r="H431" s="6"/>
      <c r="I431" s="6"/>
      <c r="J431" s="14" t="str">
        <f>"RM100033"</f>
        <v>RM100033</v>
      </c>
      <c r="K431" s="22" t="str">
        <f>"Standard Cap Nut"</f>
        <v>Standard Cap Nut</v>
      </c>
      <c r="L431" s="23">
        <v>1</v>
      </c>
      <c r="M431" s="21" t="str">
        <f>"EA"</f>
        <v>EA</v>
      </c>
      <c r="N431" s="23">
        <v>0</v>
      </c>
    </row>
    <row r="432" spans="1:14" ht="16.5" x14ac:dyDescent="0.3">
      <c r="A432" t="s">
        <v>59</v>
      </c>
      <c r="B432" s="3" t="str">
        <f t="shared" si="85"/>
        <v>@@Released</v>
      </c>
      <c r="C432" s="3" t="str">
        <f t="shared" si="85"/>
        <v>@@MR100667</v>
      </c>
      <c r="D432" s="3" t="str">
        <f>D431</f>
        <v>@@20000</v>
      </c>
      <c r="E432" s="3" t="str">
        <f>"""NAV Direct"",""CRONUS JetCorp USA"",""5407"",""1"",""Released"",""2"",""MR100667"",""3"",""20000"",""4"",""40000"""</f>
        <v>"NAV Direct","CRONUS JetCorp USA","5407","1","Released","2","MR100667","3","20000","4","40000"</v>
      </c>
      <c r="F432" s="3"/>
      <c r="G432" s="3"/>
      <c r="H432" s="6"/>
      <c r="I432" s="6"/>
      <c r="J432" s="14" t="str">
        <f>"RM100034"</f>
        <v>RM100034</v>
      </c>
      <c r="K432" s="22" t="str">
        <f>"Check Rings"</f>
        <v>Check Rings</v>
      </c>
      <c r="L432" s="23">
        <v>1</v>
      </c>
      <c r="M432" s="21" t="str">
        <f>"EA"</f>
        <v>EA</v>
      </c>
      <c r="N432" s="23">
        <v>0</v>
      </c>
    </row>
    <row r="433" spans="1:14" ht="16.5" x14ac:dyDescent="0.3">
      <c r="A433" t="s">
        <v>59</v>
      </c>
      <c r="B433" s="3" t="str">
        <f t="shared" si="85"/>
        <v>@@Released</v>
      </c>
      <c r="C433" s="3" t="str">
        <f t="shared" si="85"/>
        <v>@@MR100667</v>
      </c>
      <c r="D433" s="3" t="str">
        <f>D432</f>
        <v>@@20000</v>
      </c>
      <c r="E433" s="3" t="str">
        <f>"""NAV Direct"",""CRONUS JetCorp USA"",""5407"",""1"",""Released"",""2"",""MR100667"",""3"",""20000"",""4"",""50000"""</f>
        <v>"NAV Direct","CRONUS JetCorp USA","5407","1","Released","2","MR100667","3","20000","4","50000"</v>
      </c>
      <c r="F433" s="3"/>
      <c r="G433" s="3"/>
      <c r="H433" s="6"/>
      <c r="I433" s="6"/>
      <c r="J433" s="14" t="str">
        <f>"RM100053"</f>
        <v>RM100053</v>
      </c>
      <c r="K433" s="22" t="str">
        <f>"3"" Blank Plate"</f>
        <v>3" Blank Plate</v>
      </c>
      <c r="L433" s="23">
        <v>1</v>
      </c>
      <c r="M433" s="21" t="str">
        <f>"EA"</f>
        <v>EA</v>
      </c>
      <c r="N433" s="23">
        <v>0</v>
      </c>
    </row>
    <row r="434" spans="1:14" ht="16.5" x14ac:dyDescent="0.3">
      <c r="A434" t="s">
        <v>59</v>
      </c>
      <c r="B434" s="3" t="str">
        <f>B429</f>
        <v>@@Released</v>
      </c>
      <c r="C434" s="3" t="str">
        <f>C429</f>
        <v>@@MR100667</v>
      </c>
      <c r="D434" s="3" t="str">
        <f>D429</f>
        <v>@@20000</v>
      </c>
      <c r="H434" s="6"/>
      <c r="I434" s="6"/>
      <c r="J434" s="6"/>
      <c r="K434" s="6"/>
      <c r="L434" s="6"/>
      <c r="M434" s="6"/>
      <c r="N434" s="6"/>
    </row>
    <row r="435" spans="1:14" ht="16.5" x14ac:dyDescent="0.3">
      <c r="A435" t="s">
        <v>59</v>
      </c>
      <c r="B435" s="3" t="str">
        <f>"@@Released"</f>
        <v>@@Released</v>
      </c>
      <c r="C435" s="3" t="str">
        <f>"@@MR100666"</f>
        <v>@@MR100666</v>
      </c>
      <c r="E435" s="3" t="str">
        <f>"""NAV Direct"",""CRONUS JetCorp USA"",""5405"",""1"",""Released"",""2"",""MR100666"""</f>
        <v>"NAV Direct","CRONUS JetCorp USA","5405","1","Released","2","MR100666"</v>
      </c>
      <c r="F435" s="3" t="str">
        <f>"∞||""Prod. Order Component"",""Status"",""=Status"",""Prod. Order No."",""=No."""</f>
        <v>∞||"Prod. Order Component","Status","=Status","Prod. Order No.","=No."</v>
      </c>
      <c r="G435" s="3"/>
      <c r="H435" s="28" t="str">
        <f>"MR100666"</f>
        <v>MR100666</v>
      </c>
      <c r="I435" s="29">
        <v>42029</v>
      </c>
      <c r="J435" s="6"/>
      <c r="K435" s="20"/>
      <c r="L435" s="20"/>
      <c r="M435" s="20"/>
      <c r="N435" s="20"/>
    </row>
    <row r="436" spans="1:14" ht="16.5" x14ac:dyDescent="0.3">
      <c r="A436" t="s">
        <v>59</v>
      </c>
      <c r="B436" s="3" t="str">
        <f t="shared" ref="B436:C439" si="86">B435</f>
        <v>@@Released</v>
      </c>
      <c r="C436" s="3" t="str">
        <f t="shared" si="86"/>
        <v>@@MR100666</v>
      </c>
      <c r="D436" s="3" t="str">
        <f>"@@10000"</f>
        <v>@@10000</v>
      </c>
      <c r="E436" s="3" t="str">
        <f>"""NAV Direct"",""CRONUS JetCorp USA"",""5406"",""1"",""Released"",""2"",""MR100666"",""3"",""10000"""</f>
        <v>"NAV Direct","CRONUS JetCorp USA","5406","1","Released","2","MR100666","3","10000"</v>
      </c>
      <c r="F436" s="3" t="str">
        <f>"∞||""Prod. Order Component"",""Prod. Order Line No."",""=Line No."",""Status"",""=Status"",""Prod. Order No."",""=Prod. Order No."""</f>
        <v>∞||"Prod. Order Component","Prod. Order Line No.","=Line No.","Status","=Status","Prod. Order No.","=Prod. Order No."</v>
      </c>
      <c r="G436" s="3"/>
      <c r="H436" s="6"/>
      <c r="I436" s="24" t="str">
        <f>"S200031"</f>
        <v>S200031</v>
      </c>
      <c r="J436" s="24" t="str">
        <f>"10.75"" Column Wrestling Trophy"</f>
        <v>10.75" Column Wrestling Trophy</v>
      </c>
      <c r="K436" s="25">
        <v>144</v>
      </c>
      <c r="L436" s="26" t="str">
        <f>"EA"</f>
        <v>EA</v>
      </c>
      <c r="M436" s="25">
        <v>0</v>
      </c>
      <c r="N436" s="27"/>
    </row>
    <row r="437" spans="1:14" ht="16.5" x14ac:dyDescent="0.3">
      <c r="A437" t="s">
        <v>59</v>
      </c>
      <c r="B437" s="3" t="str">
        <f t="shared" si="86"/>
        <v>@@Released</v>
      </c>
      <c r="C437" s="3" t="str">
        <f t="shared" si="86"/>
        <v>@@MR100666</v>
      </c>
      <c r="D437" s="3" t="str">
        <f>D436</f>
        <v>@@10000</v>
      </c>
      <c r="E437" s="3" t="str">
        <f>"""NAV Direct"",""CRONUS JetCorp USA"",""5407"",""1"",""Released"",""2"",""MR100666"",""3"",""10000"",""4"",""10000"""</f>
        <v>"NAV Direct","CRONUS JetCorp USA","5407","1","Released","2","MR100666","3","10000","4","10000"</v>
      </c>
      <c r="F437" s="3"/>
      <c r="G437" s="3"/>
      <c r="H437" s="6"/>
      <c r="I437" s="6"/>
      <c r="J437" s="14" t="str">
        <f>"PA100001"</f>
        <v>PA100001</v>
      </c>
      <c r="K437" s="22" t="str">
        <f>"1"" Marble Base 2.5""x6""x6"", 1 Col. Kit"</f>
        <v>1" Marble Base 2.5"x6"x6", 1 Col. Kit</v>
      </c>
      <c r="L437" s="23">
        <v>1</v>
      </c>
      <c r="M437" s="21" t="str">
        <f>"EA"</f>
        <v>EA</v>
      </c>
      <c r="N437" s="23">
        <v>0</v>
      </c>
    </row>
    <row r="438" spans="1:14" ht="16.5" x14ac:dyDescent="0.3">
      <c r="A438" t="s">
        <v>59</v>
      </c>
      <c r="B438" s="3" t="str">
        <f t="shared" si="86"/>
        <v>@@Released</v>
      </c>
      <c r="C438" s="3" t="str">
        <f t="shared" si="86"/>
        <v>@@MR100666</v>
      </c>
      <c r="D438" s="3" t="str">
        <f>D437</f>
        <v>@@10000</v>
      </c>
      <c r="E438" s="3" t="str">
        <f>"""NAV Direct"",""CRONUS JetCorp USA"",""5407"",""1"",""Released"",""2"",""MR100666"",""3"",""10000"",""4"",""20000"""</f>
        <v>"NAV Direct","CRONUS JetCorp USA","5407","1","Released","2","MR100666","3","10000","4","20000"</v>
      </c>
      <c r="F438" s="3"/>
      <c r="G438" s="3"/>
      <c r="H438" s="6"/>
      <c r="I438" s="6"/>
      <c r="J438" s="14" t="str">
        <f>"RM100054"</f>
        <v>RM100054</v>
      </c>
      <c r="K438" s="22" t="str">
        <f>"Column Cover"</f>
        <v>Column Cover</v>
      </c>
      <c r="L438" s="23">
        <v>1</v>
      </c>
      <c r="M438" s="21" t="str">
        <f>"EA"</f>
        <v>EA</v>
      </c>
      <c r="N438" s="23">
        <v>0</v>
      </c>
    </row>
    <row r="439" spans="1:14" ht="16.5" x14ac:dyDescent="0.3">
      <c r="A439" t="s">
        <v>59</v>
      </c>
      <c r="B439" s="3" t="str">
        <f t="shared" si="86"/>
        <v>@@Released</v>
      </c>
      <c r="C439" s="3" t="str">
        <f t="shared" si="86"/>
        <v>@@MR100666</v>
      </c>
      <c r="D439" s="3" t="str">
        <f>D438</f>
        <v>@@10000</v>
      </c>
      <c r="E439" s="3" t="str">
        <f>"""NAV Direct"",""CRONUS JetCorp USA"",""5407"",""1"",""Released"",""2"",""MR100666"",""3"",""10000"",""4"",""30000"""</f>
        <v>"NAV Direct","CRONUS JetCorp USA","5407","1","Released","2","MR100666","3","10000","4","30000"</v>
      </c>
      <c r="F439" s="3"/>
      <c r="G439" s="3"/>
      <c r="H439" s="6"/>
      <c r="I439" s="6"/>
      <c r="J439" s="14" t="str">
        <f>"RM100010"</f>
        <v>RM100010</v>
      </c>
      <c r="K439" s="22" t="str">
        <f>"3.75"" Wrestler"</f>
        <v>3.75" Wrestler</v>
      </c>
      <c r="L439" s="23">
        <v>1</v>
      </c>
      <c r="M439" s="21" t="str">
        <f>"EA"</f>
        <v>EA</v>
      </c>
      <c r="N439" s="23">
        <v>0</v>
      </c>
    </row>
    <row r="440" spans="1:14" ht="16.5" x14ac:dyDescent="0.3">
      <c r="A440" t="s">
        <v>59</v>
      </c>
      <c r="B440" s="3" t="str">
        <f>B437</f>
        <v>@@Released</v>
      </c>
      <c r="C440" s="3" t="str">
        <f>C437</f>
        <v>@@MR100666</v>
      </c>
      <c r="D440" s="3" t="str">
        <f>D437</f>
        <v>@@10000</v>
      </c>
      <c r="H440" s="6"/>
      <c r="I440" s="6"/>
      <c r="J440" s="6"/>
      <c r="K440" s="6"/>
      <c r="L440" s="6"/>
      <c r="M440" s="6"/>
      <c r="N440" s="6"/>
    </row>
    <row r="441" spans="1:14" ht="16.5" x14ac:dyDescent="0.3">
      <c r="A441" t="s">
        <v>59</v>
      </c>
      <c r="B441" s="3" t="str">
        <f t="shared" ref="B441:C447" si="87">B440</f>
        <v>@@Released</v>
      </c>
      <c r="C441" s="3" t="str">
        <f t="shared" si="87"/>
        <v>@@MR100666</v>
      </c>
      <c r="D441" s="3" t="str">
        <f>"@@20000"</f>
        <v>@@20000</v>
      </c>
      <c r="E441" s="3" t="str">
        <f>"""NAV Direct"",""CRONUS JetCorp USA"",""5406"",""1"",""Released"",""2"",""MR100666"",""3"",""20000"""</f>
        <v>"NAV Direct","CRONUS JetCorp USA","5406","1","Released","2","MR100666","3","20000"</v>
      </c>
      <c r="F441" s="3" t="str">
        <f>"∞||""Prod. Order Component"",""Prod. Order Line No."",""=Line No."",""Status"",""=Status"",""Prod. Order No."",""=Prod. Order No."""</f>
        <v>∞||"Prod. Order Component","Prod. Order Line No.","=Line No.","Status","=Status","Prod. Order No.","=Prod. Order No."</v>
      </c>
      <c r="G441" s="3"/>
      <c r="H441" s="6"/>
      <c r="I441" s="24" t="str">
        <f>"S200020"</f>
        <v>S200020</v>
      </c>
      <c r="J441" s="24" t="str">
        <f>"10.75"" Tourch Riser Soccer Trophy"</f>
        <v>10.75" Tourch Riser Soccer Trophy</v>
      </c>
      <c r="K441" s="25">
        <v>1</v>
      </c>
      <c r="L441" s="26" t="str">
        <f>"EA"</f>
        <v>EA</v>
      </c>
      <c r="M441" s="25">
        <v>0</v>
      </c>
      <c r="N441" s="27"/>
    </row>
    <row r="442" spans="1:14" ht="16.5" x14ac:dyDescent="0.3">
      <c r="A442" t="s">
        <v>59</v>
      </c>
      <c r="B442" s="3" t="str">
        <f t="shared" si="87"/>
        <v>@@Released</v>
      </c>
      <c r="C442" s="3" t="str">
        <f t="shared" si="87"/>
        <v>@@MR100666</v>
      </c>
      <c r="D442" s="3" t="str">
        <f t="shared" ref="D442:D447" si="88">D441</f>
        <v>@@20000</v>
      </c>
      <c r="E442" s="3" t="str">
        <f>"""NAV Direct"",""CRONUS JetCorp USA"",""5407"",""1"",""Released"",""2"",""MR100666"",""3"",""20000"",""4"",""10000"""</f>
        <v>"NAV Direct","CRONUS JetCorp USA","5407","1","Released","2","MR100666","3","20000","4","10000"</v>
      </c>
      <c r="F442" s="3"/>
      <c r="G442" s="3"/>
      <c r="H442" s="6"/>
      <c r="I442" s="6"/>
      <c r="J442" s="14" t="str">
        <f>"RM100027"</f>
        <v>RM100027</v>
      </c>
      <c r="K442" s="22" t="str">
        <f>"1"" Marble"</f>
        <v>1" Marble</v>
      </c>
      <c r="L442" s="23">
        <v>1</v>
      </c>
      <c r="M442" s="21" t="str">
        <f>"LB"</f>
        <v>LB</v>
      </c>
      <c r="N442" s="23">
        <v>0</v>
      </c>
    </row>
    <row r="443" spans="1:14" ht="16.5" x14ac:dyDescent="0.3">
      <c r="A443" t="s">
        <v>59</v>
      </c>
      <c r="B443" s="3" t="str">
        <f t="shared" si="87"/>
        <v>@@Released</v>
      </c>
      <c r="C443" s="3" t="str">
        <f t="shared" si="87"/>
        <v>@@MR100666</v>
      </c>
      <c r="D443" s="3" t="str">
        <f t="shared" si="88"/>
        <v>@@20000</v>
      </c>
      <c r="E443" s="3" t="str">
        <f>"""NAV Direct"",""CRONUS JetCorp USA"",""5407"",""1"",""Released"",""2"",""MR100666"",""3"",""20000"",""4"",""20000"""</f>
        <v>"NAV Direct","CRONUS JetCorp USA","5407","1","Released","2","MR100666","3","20000","4","20000"</v>
      </c>
      <c r="F443" s="3"/>
      <c r="G443" s="3"/>
      <c r="H443" s="6"/>
      <c r="I443" s="6"/>
      <c r="J443" s="14" t="str">
        <f>"RM100006"</f>
        <v>RM100006</v>
      </c>
      <c r="K443" s="22" t="str">
        <f>"3.75"" Soccer Player"</f>
        <v>3.75" Soccer Player</v>
      </c>
      <c r="L443" s="23">
        <v>1</v>
      </c>
      <c r="M443" s="21" t="str">
        <f>"EA"</f>
        <v>EA</v>
      </c>
      <c r="N443" s="23">
        <v>0</v>
      </c>
    </row>
    <row r="444" spans="1:14" ht="16.5" x14ac:dyDescent="0.3">
      <c r="A444" t="s">
        <v>59</v>
      </c>
      <c r="B444" s="3" t="str">
        <f t="shared" si="87"/>
        <v>@@Released</v>
      </c>
      <c r="C444" s="3" t="str">
        <f t="shared" si="87"/>
        <v>@@MR100666</v>
      </c>
      <c r="D444" s="3" t="str">
        <f t="shared" si="88"/>
        <v>@@20000</v>
      </c>
      <c r="E444" s="3" t="str">
        <f>"""NAV Direct"",""CRONUS JetCorp USA"",""5407"",""1"",""Released"",""2"",""MR100666"",""3"",""20000"",""4"",""30000"""</f>
        <v>"NAV Direct","CRONUS JetCorp USA","5407","1","Released","2","MR100666","3","20000","4","30000"</v>
      </c>
      <c r="F444" s="3"/>
      <c r="G444" s="3"/>
      <c r="H444" s="6"/>
      <c r="I444" s="6"/>
      <c r="J444" s="14" t="str">
        <f>"RM100023"</f>
        <v>RM100023</v>
      </c>
      <c r="K444" s="22" t="str">
        <f>"7"" Torch Trophy Riser"</f>
        <v>7" Torch Trophy Riser</v>
      </c>
      <c r="L444" s="23">
        <v>1</v>
      </c>
      <c r="M444" s="21" t="str">
        <f>"EA"</f>
        <v>EA</v>
      </c>
      <c r="N444" s="23">
        <v>0</v>
      </c>
    </row>
    <row r="445" spans="1:14" ht="16.5" x14ac:dyDescent="0.3">
      <c r="A445" t="s">
        <v>59</v>
      </c>
      <c r="B445" s="3" t="str">
        <f t="shared" si="87"/>
        <v>@@Released</v>
      </c>
      <c r="C445" s="3" t="str">
        <f t="shared" si="87"/>
        <v>@@MR100666</v>
      </c>
      <c r="D445" s="3" t="str">
        <f t="shared" si="88"/>
        <v>@@20000</v>
      </c>
      <c r="E445" s="3" t="str">
        <f>"""NAV Direct"",""CRONUS JetCorp USA"",""5407"",""1"",""Released"",""2"",""MR100666"",""3"",""20000"",""4"",""40000"""</f>
        <v>"NAV Direct","CRONUS JetCorp USA","5407","1","Released","2","MR100666","3","20000","4","40000"</v>
      </c>
      <c r="F445" s="3"/>
      <c r="G445" s="3"/>
      <c r="H445" s="6"/>
      <c r="I445" s="6"/>
      <c r="J445" s="14" t="str">
        <f>"RM100033"</f>
        <v>RM100033</v>
      </c>
      <c r="K445" s="22" t="str">
        <f>"Standard Cap Nut"</f>
        <v>Standard Cap Nut</v>
      </c>
      <c r="L445" s="23">
        <v>1</v>
      </c>
      <c r="M445" s="21" t="str">
        <f>"EA"</f>
        <v>EA</v>
      </c>
      <c r="N445" s="23">
        <v>0</v>
      </c>
    </row>
    <row r="446" spans="1:14" ht="16.5" x14ac:dyDescent="0.3">
      <c r="A446" t="s">
        <v>59</v>
      </c>
      <c r="B446" s="3" t="str">
        <f t="shared" si="87"/>
        <v>@@Released</v>
      </c>
      <c r="C446" s="3" t="str">
        <f t="shared" si="87"/>
        <v>@@MR100666</v>
      </c>
      <c r="D446" s="3" t="str">
        <f t="shared" si="88"/>
        <v>@@20000</v>
      </c>
      <c r="E446" s="3" t="str">
        <f>"""NAV Direct"",""CRONUS JetCorp USA"",""5407"",""1"",""Released"",""2"",""MR100666"",""3"",""20000"",""4"",""50000"""</f>
        <v>"NAV Direct","CRONUS JetCorp USA","5407","1","Released","2","MR100666","3","20000","4","50000"</v>
      </c>
      <c r="F446" s="3"/>
      <c r="G446" s="3"/>
      <c r="H446" s="6"/>
      <c r="I446" s="6"/>
      <c r="J446" s="14" t="str">
        <f>"RM100034"</f>
        <v>RM100034</v>
      </c>
      <c r="K446" s="22" t="str">
        <f>"Check Rings"</f>
        <v>Check Rings</v>
      </c>
      <c r="L446" s="23">
        <v>1</v>
      </c>
      <c r="M446" s="21" t="str">
        <f>"EA"</f>
        <v>EA</v>
      </c>
      <c r="N446" s="23">
        <v>0</v>
      </c>
    </row>
    <row r="447" spans="1:14" ht="16.5" x14ac:dyDescent="0.3">
      <c r="A447" t="s">
        <v>59</v>
      </c>
      <c r="B447" s="3" t="str">
        <f t="shared" si="87"/>
        <v>@@Released</v>
      </c>
      <c r="C447" s="3" t="str">
        <f t="shared" si="87"/>
        <v>@@MR100666</v>
      </c>
      <c r="D447" s="3" t="str">
        <f t="shared" si="88"/>
        <v>@@20000</v>
      </c>
      <c r="E447" s="3" t="str">
        <f>"""NAV Direct"",""CRONUS JetCorp USA"",""5407"",""1"",""Released"",""2"",""MR100666"",""3"",""20000"",""4"",""60000"""</f>
        <v>"NAV Direct","CRONUS JetCorp USA","5407","1","Released","2","MR100666","3","20000","4","60000"</v>
      </c>
      <c r="F447" s="3"/>
      <c r="G447" s="3"/>
      <c r="H447" s="6"/>
      <c r="I447" s="6"/>
      <c r="J447" s="14" t="str">
        <f>"RM100036"</f>
        <v>RM100036</v>
      </c>
      <c r="K447" s="22" t="str">
        <f>"1.5"" Emblem"</f>
        <v>1.5" Emblem</v>
      </c>
      <c r="L447" s="23">
        <v>1</v>
      </c>
      <c r="M447" s="21" t="str">
        <f>"EA"</f>
        <v>EA</v>
      </c>
      <c r="N447" s="23">
        <v>0</v>
      </c>
    </row>
    <row r="448" spans="1:14" ht="16.5" x14ac:dyDescent="0.3">
      <c r="A448" t="s">
        <v>59</v>
      </c>
      <c r="B448" s="3" t="str">
        <f>B442</f>
        <v>@@Released</v>
      </c>
      <c r="C448" s="3" t="str">
        <f>C442</f>
        <v>@@MR100666</v>
      </c>
      <c r="D448" s="3" t="str">
        <f>D442</f>
        <v>@@20000</v>
      </c>
      <c r="H448" s="6"/>
      <c r="I448" s="6"/>
      <c r="J448" s="6"/>
      <c r="K448" s="6"/>
      <c r="L448" s="6"/>
      <c r="M448" s="6"/>
      <c r="N448" s="6"/>
    </row>
    <row r="449" spans="1:14" ht="16.5" x14ac:dyDescent="0.3">
      <c r="A449" t="s">
        <v>59</v>
      </c>
      <c r="B449" s="3" t="str">
        <f>"@@Released"</f>
        <v>@@Released</v>
      </c>
      <c r="C449" s="3" t="str">
        <f>"@@MR100663"</f>
        <v>@@MR100663</v>
      </c>
      <c r="E449" s="3" t="str">
        <f>"""NAV Direct"",""CRONUS JetCorp USA"",""5405"",""1"",""Released"",""2"",""MR100663"""</f>
        <v>"NAV Direct","CRONUS JetCorp USA","5405","1","Released","2","MR100663"</v>
      </c>
      <c r="F449" s="3" t="str">
        <f>"∞||""Prod. Order Component"",""Status"",""=Status"",""Prod. Order No."",""=No."""</f>
        <v>∞||"Prod. Order Component","Status","=Status","Prod. Order No.","=No."</v>
      </c>
      <c r="G449" s="3"/>
      <c r="H449" s="28" t="str">
        <f>"MR100663"</f>
        <v>MR100663</v>
      </c>
      <c r="I449" s="29">
        <v>42030</v>
      </c>
      <c r="J449" s="6"/>
      <c r="K449" s="20"/>
      <c r="L449" s="20"/>
      <c r="M449" s="20"/>
      <c r="N449" s="20"/>
    </row>
    <row r="450" spans="1:14" ht="16.5" x14ac:dyDescent="0.3">
      <c r="A450" t="s">
        <v>59</v>
      </c>
      <c r="B450" s="3" t="str">
        <f t="shared" ref="B450:C456" si="89">B449</f>
        <v>@@Released</v>
      </c>
      <c r="C450" s="3" t="str">
        <f t="shared" si="89"/>
        <v>@@MR100663</v>
      </c>
      <c r="D450" s="3" t="str">
        <f>"@@10000"</f>
        <v>@@10000</v>
      </c>
      <c r="E450" s="3" t="str">
        <f>"""NAV Direct"",""CRONUS JetCorp USA"",""5406"",""1"",""Released"",""2"",""MR100663"",""3"",""10000"""</f>
        <v>"NAV Direct","CRONUS JetCorp USA","5406","1","Released","2","MR100663","3","10000"</v>
      </c>
      <c r="F450" s="3" t="str">
        <f>"∞||""Prod. Order Component"",""Prod. Order Line No."",""=Line No."",""Status"",""=Status"",""Prod. Order No."",""=Prod. Order No."""</f>
        <v>∞||"Prod. Order Component","Prod. Order Line No.","=Line No.","Status","=Status","Prod. Order No.","=Prod. Order No."</v>
      </c>
      <c r="G450" s="3"/>
      <c r="H450" s="6"/>
      <c r="I450" s="24" t="str">
        <f>"S200022"</f>
        <v>S200022</v>
      </c>
      <c r="J450" s="24" t="str">
        <f>"10.75"" Tourch Riser Basketball Trophy"</f>
        <v>10.75" Tourch Riser Basketball Trophy</v>
      </c>
      <c r="K450" s="25">
        <v>144</v>
      </c>
      <c r="L450" s="26" t="str">
        <f>"EA"</f>
        <v>EA</v>
      </c>
      <c r="M450" s="25">
        <v>0</v>
      </c>
      <c r="N450" s="27"/>
    </row>
    <row r="451" spans="1:14" ht="16.5" x14ac:dyDescent="0.3">
      <c r="A451" t="s">
        <v>59</v>
      </c>
      <c r="B451" s="3" t="str">
        <f t="shared" si="89"/>
        <v>@@Released</v>
      </c>
      <c r="C451" s="3" t="str">
        <f t="shared" si="89"/>
        <v>@@MR100663</v>
      </c>
      <c r="D451" s="3" t="str">
        <f t="shared" ref="D451:D456" si="90">D450</f>
        <v>@@10000</v>
      </c>
      <c r="E451" s="3" t="str">
        <f>"""NAV Direct"",""CRONUS JetCorp USA"",""5407"",""1"",""Released"",""2"",""MR100663"",""3"",""10000"",""4"",""10000"""</f>
        <v>"NAV Direct","CRONUS JetCorp USA","5407","1","Released","2","MR100663","3","10000","4","10000"</v>
      </c>
      <c r="F451" s="3"/>
      <c r="G451" s="3"/>
      <c r="H451" s="6"/>
      <c r="I451" s="6"/>
      <c r="J451" s="14" t="str">
        <f>"RM100027"</f>
        <v>RM100027</v>
      </c>
      <c r="K451" s="22" t="str">
        <f>"1"" Marble"</f>
        <v>1" Marble</v>
      </c>
      <c r="L451" s="23">
        <v>1</v>
      </c>
      <c r="M451" s="21" t="str">
        <f>"LB"</f>
        <v>LB</v>
      </c>
      <c r="N451" s="23">
        <v>0</v>
      </c>
    </row>
    <row r="452" spans="1:14" ht="16.5" x14ac:dyDescent="0.3">
      <c r="A452" t="s">
        <v>59</v>
      </c>
      <c r="B452" s="3" t="str">
        <f t="shared" si="89"/>
        <v>@@Released</v>
      </c>
      <c r="C452" s="3" t="str">
        <f t="shared" si="89"/>
        <v>@@MR100663</v>
      </c>
      <c r="D452" s="3" t="str">
        <f t="shared" si="90"/>
        <v>@@10000</v>
      </c>
      <c r="E452" s="3" t="str">
        <f>"""NAV Direct"",""CRONUS JetCorp USA"",""5407"",""1"",""Released"",""2"",""MR100663"",""3"",""10000"",""4"",""20000"""</f>
        <v>"NAV Direct","CRONUS JetCorp USA","5407","1","Released","2","MR100663","3","10000","4","20000"</v>
      </c>
      <c r="F452" s="3"/>
      <c r="G452" s="3"/>
      <c r="H452" s="6"/>
      <c r="I452" s="6"/>
      <c r="J452" s="14" t="str">
        <f>"RM100008"</f>
        <v>RM100008</v>
      </c>
      <c r="K452" s="22" t="str">
        <f>"3.75"" Basketball Player"</f>
        <v>3.75" Basketball Player</v>
      </c>
      <c r="L452" s="23">
        <v>1</v>
      </c>
      <c r="M452" s="21" t="str">
        <f>"EA"</f>
        <v>EA</v>
      </c>
      <c r="N452" s="23">
        <v>0</v>
      </c>
    </row>
    <row r="453" spans="1:14" ht="16.5" x14ac:dyDescent="0.3">
      <c r="A453" t="s">
        <v>59</v>
      </c>
      <c r="B453" s="3" t="str">
        <f t="shared" si="89"/>
        <v>@@Released</v>
      </c>
      <c r="C453" s="3" t="str">
        <f t="shared" si="89"/>
        <v>@@MR100663</v>
      </c>
      <c r="D453" s="3" t="str">
        <f t="shared" si="90"/>
        <v>@@10000</v>
      </c>
      <c r="E453" s="3" t="str">
        <f>"""NAV Direct"",""CRONUS JetCorp USA"",""5407"",""1"",""Released"",""2"",""MR100663"",""3"",""10000"",""4"",""30000"""</f>
        <v>"NAV Direct","CRONUS JetCorp USA","5407","1","Released","2","MR100663","3","10000","4","30000"</v>
      </c>
      <c r="F453" s="3"/>
      <c r="G453" s="3"/>
      <c r="H453" s="6"/>
      <c r="I453" s="6"/>
      <c r="J453" s="14" t="str">
        <f>"RM100023"</f>
        <v>RM100023</v>
      </c>
      <c r="K453" s="22" t="str">
        <f>"7"" Torch Trophy Riser"</f>
        <v>7" Torch Trophy Riser</v>
      </c>
      <c r="L453" s="23">
        <v>1</v>
      </c>
      <c r="M453" s="21" t="str">
        <f>"EA"</f>
        <v>EA</v>
      </c>
      <c r="N453" s="23">
        <v>0</v>
      </c>
    </row>
    <row r="454" spans="1:14" ht="16.5" x14ac:dyDescent="0.3">
      <c r="A454" t="s">
        <v>59</v>
      </c>
      <c r="B454" s="3" t="str">
        <f t="shared" si="89"/>
        <v>@@Released</v>
      </c>
      <c r="C454" s="3" t="str">
        <f t="shared" si="89"/>
        <v>@@MR100663</v>
      </c>
      <c r="D454" s="3" t="str">
        <f t="shared" si="90"/>
        <v>@@10000</v>
      </c>
      <c r="E454" s="3" t="str">
        <f>"""NAV Direct"",""CRONUS JetCorp USA"",""5407"",""1"",""Released"",""2"",""MR100663"",""3"",""10000"",""4"",""40000"""</f>
        <v>"NAV Direct","CRONUS JetCorp USA","5407","1","Released","2","MR100663","3","10000","4","40000"</v>
      </c>
      <c r="F454" s="3"/>
      <c r="G454" s="3"/>
      <c r="H454" s="6"/>
      <c r="I454" s="6"/>
      <c r="J454" s="14" t="str">
        <f>"RM100033"</f>
        <v>RM100033</v>
      </c>
      <c r="K454" s="22" t="str">
        <f>"Standard Cap Nut"</f>
        <v>Standard Cap Nut</v>
      </c>
      <c r="L454" s="23">
        <v>1</v>
      </c>
      <c r="M454" s="21" t="str">
        <f>"EA"</f>
        <v>EA</v>
      </c>
      <c r="N454" s="23">
        <v>0</v>
      </c>
    </row>
    <row r="455" spans="1:14" ht="16.5" x14ac:dyDescent="0.3">
      <c r="A455" t="s">
        <v>59</v>
      </c>
      <c r="B455" s="3" t="str">
        <f t="shared" si="89"/>
        <v>@@Released</v>
      </c>
      <c r="C455" s="3" t="str">
        <f t="shared" si="89"/>
        <v>@@MR100663</v>
      </c>
      <c r="D455" s="3" t="str">
        <f t="shared" si="90"/>
        <v>@@10000</v>
      </c>
      <c r="E455" s="3" t="str">
        <f>"""NAV Direct"",""CRONUS JetCorp USA"",""5407"",""1"",""Released"",""2"",""MR100663"",""3"",""10000"",""4"",""50000"""</f>
        <v>"NAV Direct","CRONUS JetCorp USA","5407","1","Released","2","MR100663","3","10000","4","50000"</v>
      </c>
      <c r="F455" s="3"/>
      <c r="G455" s="3"/>
      <c r="H455" s="6"/>
      <c r="I455" s="6"/>
      <c r="J455" s="14" t="str">
        <f>"RM100034"</f>
        <v>RM100034</v>
      </c>
      <c r="K455" s="22" t="str">
        <f>"Check Rings"</f>
        <v>Check Rings</v>
      </c>
      <c r="L455" s="23">
        <v>1</v>
      </c>
      <c r="M455" s="21" t="str">
        <f>"EA"</f>
        <v>EA</v>
      </c>
      <c r="N455" s="23">
        <v>0</v>
      </c>
    </row>
    <row r="456" spans="1:14" ht="16.5" x14ac:dyDescent="0.3">
      <c r="A456" t="s">
        <v>59</v>
      </c>
      <c r="B456" s="3" t="str">
        <f t="shared" si="89"/>
        <v>@@Released</v>
      </c>
      <c r="C456" s="3" t="str">
        <f t="shared" si="89"/>
        <v>@@MR100663</v>
      </c>
      <c r="D456" s="3" t="str">
        <f t="shared" si="90"/>
        <v>@@10000</v>
      </c>
      <c r="E456" s="3" t="str">
        <f>"""NAV Direct"",""CRONUS JetCorp USA"",""5407"",""1"",""Released"",""2"",""MR100663"",""3"",""10000"",""4"",""60000"""</f>
        <v>"NAV Direct","CRONUS JetCorp USA","5407","1","Released","2","MR100663","3","10000","4","60000"</v>
      </c>
      <c r="F456" s="3"/>
      <c r="G456" s="3"/>
      <c r="H456" s="6"/>
      <c r="I456" s="6"/>
      <c r="J456" s="14" t="str">
        <f>"RM100036"</f>
        <v>RM100036</v>
      </c>
      <c r="K456" s="22" t="str">
        <f>"1.5"" Emblem"</f>
        <v>1.5" Emblem</v>
      </c>
      <c r="L456" s="23">
        <v>1</v>
      </c>
      <c r="M456" s="21" t="str">
        <f>"EA"</f>
        <v>EA</v>
      </c>
      <c r="N456" s="23">
        <v>0</v>
      </c>
    </row>
    <row r="457" spans="1:14" ht="16.5" x14ac:dyDescent="0.3">
      <c r="A457" t="s">
        <v>59</v>
      </c>
      <c r="B457" s="3" t="str">
        <f>B451</f>
        <v>@@Released</v>
      </c>
      <c r="C457" s="3" t="str">
        <f>C451</f>
        <v>@@MR100663</v>
      </c>
      <c r="D457" s="3" t="str">
        <f>D451</f>
        <v>@@10000</v>
      </c>
      <c r="H457" s="6"/>
      <c r="I457" s="6"/>
      <c r="J457" s="6"/>
      <c r="K457" s="6"/>
      <c r="L457" s="6"/>
      <c r="M457" s="6"/>
      <c r="N457" s="6"/>
    </row>
    <row r="458" spans="1:14" ht="16.5" x14ac:dyDescent="0.3">
      <c r="A458" t="s">
        <v>59</v>
      </c>
      <c r="B458" s="3" t="str">
        <f t="shared" ref="B458:C463" si="91">B457</f>
        <v>@@Released</v>
      </c>
      <c r="C458" s="3" t="str">
        <f t="shared" si="91"/>
        <v>@@MR100663</v>
      </c>
      <c r="D458" s="3" t="str">
        <f>"@@20000"</f>
        <v>@@20000</v>
      </c>
      <c r="E458" s="3" t="str">
        <f>"""NAV Direct"",""CRONUS JetCorp USA"",""5406"",""1"",""Released"",""2"",""MR100663"",""3"",""20000"""</f>
        <v>"NAV Direct","CRONUS JetCorp USA","5406","1","Released","2","MR100663","3","20000"</v>
      </c>
      <c r="F458" s="3" t="str">
        <f>"∞||""Prod. Order Component"",""Prod. Order Line No."",""=Line No."",""Status"",""=Status"",""Prod. Order No."",""=Prod. Order No."""</f>
        <v>∞||"Prod. Order Component","Prod. Order Line No.","=Line No.","Status","=Status","Prod. Order No.","=Prod. Order No."</v>
      </c>
      <c r="G458" s="3"/>
      <c r="H458" s="6"/>
      <c r="I458" s="24" t="str">
        <f>"S200002"</f>
        <v>S200002</v>
      </c>
      <c r="J458" s="24" t="str">
        <f>"3.25"" Apple Trophy "</f>
        <v xml:space="preserve">3.25" Apple Trophy </v>
      </c>
      <c r="K458" s="25">
        <v>144</v>
      </c>
      <c r="L458" s="26" t="str">
        <f>"EA"</f>
        <v>EA</v>
      </c>
      <c r="M458" s="25">
        <v>0</v>
      </c>
      <c r="N458" s="27"/>
    </row>
    <row r="459" spans="1:14" ht="16.5" x14ac:dyDescent="0.3">
      <c r="A459" t="s">
        <v>59</v>
      </c>
      <c r="B459" s="3" t="str">
        <f t="shared" si="91"/>
        <v>@@Released</v>
      </c>
      <c r="C459" s="3" t="str">
        <f t="shared" si="91"/>
        <v>@@MR100663</v>
      </c>
      <c r="D459" s="3" t="str">
        <f>D458</f>
        <v>@@20000</v>
      </c>
      <c r="E459" s="3" t="str">
        <f>"""NAV Direct"",""CRONUS JetCorp USA"",""5407"",""1"",""Released"",""2"",""MR100663"",""3"",""20000"",""4"",""10000"""</f>
        <v>"NAV Direct","CRONUS JetCorp USA","5407","1","Released","2","MR100663","3","20000","4","10000"</v>
      </c>
      <c r="F459" s="3"/>
      <c r="G459" s="3"/>
      <c r="H459" s="6"/>
      <c r="I459" s="6"/>
      <c r="J459" s="14" t="str">
        <f>"RM100027"</f>
        <v>RM100027</v>
      </c>
      <c r="K459" s="22" t="str">
        <f>"1"" Marble"</f>
        <v>1" Marble</v>
      </c>
      <c r="L459" s="23">
        <v>1</v>
      </c>
      <c r="M459" s="21" t="str">
        <f>"LB"</f>
        <v>LB</v>
      </c>
      <c r="N459" s="23">
        <v>0</v>
      </c>
    </row>
    <row r="460" spans="1:14" ht="16.5" x14ac:dyDescent="0.3">
      <c r="A460" t="s">
        <v>59</v>
      </c>
      <c r="B460" s="3" t="str">
        <f t="shared" si="91"/>
        <v>@@Released</v>
      </c>
      <c r="C460" s="3" t="str">
        <f t="shared" si="91"/>
        <v>@@MR100663</v>
      </c>
      <c r="D460" s="3" t="str">
        <f>D459</f>
        <v>@@20000</v>
      </c>
      <c r="E460" s="3" t="str">
        <f>"""NAV Direct"",""CRONUS JetCorp USA"",""5407"",""1"",""Released"",""2"",""MR100663"",""3"",""20000"",""4"",""20000"""</f>
        <v>"NAV Direct","CRONUS JetCorp USA","5407","1","Released","2","MR100663","3","20000","4","20000"</v>
      </c>
      <c r="F460" s="3"/>
      <c r="G460" s="3"/>
      <c r="H460" s="6"/>
      <c r="I460" s="6"/>
      <c r="J460" s="14" t="str">
        <f>"RM100002"</f>
        <v>RM100002</v>
      </c>
      <c r="K460" s="22" t="str">
        <f>"3.75"" Apple Trophy Figure"</f>
        <v>3.75" Apple Trophy Figure</v>
      </c>
      <c r="L460" s="23">
        <v>1</v>
      </c>
      <c r="M460" s="21" t="str">
        <f>"EA"</f>
        <v>EA</v>
      </c>
      <c r="N460" s="23">
        <v>0</v>
      </c>
    </row>
    <row r="461" spans="1:14" ht="16.5" x14ac:dyDescent="0.3">
      <c r="A461" t="s">
        <v>59</v>
      </c>
      <c r="B461" s="3" t="str">
        <f t="shared" si="91"/>
        <v>@@Released</v>
      </c>
      <c r="C461" s="3" t="str">
        <f t="shared" si="91"/>
        <v>@@MR100663</v>
      </c>
      <c r="D461" s="3" t="str">
        <f>D460</f>
        <v>@@20000</v>
      </c>
      <c r="E461" s="3" t="str">
        <f>"""NAV Direct"",""CRONUS JetCorp USA"",""5407"",""1"",""Released"",""2"",""MR100663"",""3"",""20000"",""4"",""30000"""</f>
        <v>"NAV Direct","CRONUS JetCorp USA","5407","1","Released","2","MR100663","3","20000","4","30000"</v>
      </c>
      <c r="F461" s="3"/>
      <c r="G461" s="3"/>
      <c r="H461" s="6"/>
      <c r="I461" s="6"/>
      <c r="J461" s="14" t="str">
        <f>"RM100033"</f>
        <v>RM100033</v>
      </c>
      <c r="K461" s="22" t="str">
        <f>"Standard Cap Nut"</f>
        <v>Standard Cap Nut</v>
      </c>
      <c r="L461" s="23">
        <v>1</v>
      </c>
      <c r="M461" s="21" t="str">
        <f>"EA"</f>
        <v>EA</v>
      </c>
      <c r="N461" s="23">
        <v>0</v>
      </c>
    </row>
    <row r="462" spans="1:14" ht="16.5" x14ac:dyDescent="0.3">
      <c r="A462" t="s">
        <v>59</v>
      </c>
      <c r="B462" s="3" t="str">
        <f t="shared" si="91"/>
        <v>@@Released</v>
      </c>
      <c r="C462" s="3" t="str">
        <f t="shared" si="91"/>
        <v>@@MR100663</v>
      </c>
      <c r="D462" s="3" t="str">
        <f>D461</f>
        <v>@@20000</v>
      </c>
      <c r="E462" s="3" t="str">
        <f>"""NAV Direct"",""CRONUS JetCorp USA"",""5407"",""1"",""Released"",""2"",""MR100663"",""3"",""20000"",""4"",""40000"""</f>
        <v>"NAV Direct","CRONUS JetCorp USA","5407","1","Released","2","MR100663","3","20000","4","40000"</v>
      </c>
      <c r="F462" s="3"/>
      <c r="G462" s="3"/>
      <c r="H462" s="6"/>
      <c r="I462" s="6"/>
      <c r="J462" s="14" t="str">
        <f>"RM100034"</f>
        <v>RM100034</v>
      </c>
      <c r="K462" s="22" t="str">
        <f>"Check Rings"</f>
        <v>Check Rings</v>
      </c>
      <c r="L462" s="23">
        <v>1</v>
      </c>
      <c r="M462" s="21" t="str">
        <f>"EA"</f>
        <v>EA</v>
      </c>
      <c r="N462" s="23">
        <v>0</v>
      </c>
    </row>
    <row r="463" spans="1:14" ht="16.5" x14ac:dyDescent="0.3">
      <c r="A463" t="s">
        <v>59</v>
      </c>
      <c r="B463" s="3" t="str">
        <f t="shared" si="91"/>
        <v>@@Released</v>
      </c>
      <c r="C463" s="3" t="str">
        <f t="shared" si="91"/>
        <v>@@MR100663</v>
      </c>
      <c r="D463" s="3" t="str">
        <f>D462</f>
        <v>@@20000</v>
      </c>
      <c r="E463" s="3" t="str">
        <f>"""NAV Direct"",""CRONUS JetCorp USA"",""5407"",""1"",""Released"",""2"",""MR100663"",""3"",""20000"",""4"",""50000"""</f>
        <v>"NAV Direct","CRONUS JetCorp USA","5407","1","Released","2","MR100663","3","20000","4","50000"</v>
      </c>
      <c r="F463" s="3"/>
      <c r="G463" s="3"/>
      <c r="H463" s="6"/>
      <c r="I463" s="6"/>
      <c r="J463" s="14" t="str">
        <f>"RM100053"</f>
        <v>RM100053</v>
      </c>
      <c r="K463" s="22" t="str">
        <f>"3"" Blank Plate"</f>
        <v>3" Blank Plate</v>
      </c>
      <c r="L463" s="23">
        <v>1</v>
      </c>
      <c r="M463" s="21" t="str">
        <f>"EA"</f>
        <v>EA</v>
      </c>
      <c r="N463" s="23">
        <v>0</v>
      </c>
    </row>
    <row r="464" spans="1:14" ht="16.5" x14ac:dyDescent="0.3">
      <c r="A464" t="s">
        <v>59</v>
      </c>
      <c r="B464" s="3" t="str">
        <f>B459</f>
        <v>@@Released</v>
      </c>
      <c r="C464" s="3" t="str">
        <f>C459</f>
        <v>@@MR100663</v>
      </c>
      <c r="D464" s="3" t="str">
        <f>D459</f>
        <v>@@20000</v>
      </c>
      <c r="H464" s="6"/>
      <c r="I464" s="6"/>
      <c r="J464" s="6"/>
      <c r="K464" s="6"/>
      <c r="L464" s="6"/>
      <c r="M464" s="6"/>
      <c r="N464" s="6"/>
    </row>
    <row r="465" spans="1:14" ht="16.5" x14ac:dyDescent="0.3">
      <c r="A465" t="s">
        <v>59</v>
      </c>
      <c r="B465" s="3" t="str">
        <f t="shared" ref="B465:C471" si="92">B464</f>
        <v>@@Released</v>
      </c>
      <c r="C465" s="3" t="str">
        <f t="shared" si="92"/>
        <v>@@MR100663</v>
      </c>
      <c r="D465" s="3" t="str">
        <f>"@@30000"</f>
        <v>@@30000</v>
      </c>
      <c r="E465" s="3" t="str">
        <f>"""NAV Direct"",""CRONUS JetCorp USA"",""5406"",""1"",""Released"",""2"",""MR100663"",""3"",""30000"""</f>
        <v>"NAV Direct","CRONUS JetCorp USA","5406","1","Released","2","MR100663","3","30000"</v>
      </c>
      <c r="F465" s="3" t="str">
        <f>"∞||""Prod. Order Component"",""Prod. Order Line No."",""=Line No."",""Status"",""=Status"",""Prod. Order No."",""=Prod. Order No."""</f>
        <v>∞||"Prod. Order Component","Prod. Order Line No.","=Line No.","Status","=Status","Prod. Order No.","=Prod. Order No."</v>
      </c>
      <c r="G465" s="3"/>
      <c r="H465" s="6"/>
      <c r="I465" s="24" t="str">
        <f>"S200012"</f>
        <v>S200012</v>
      </c>
      <c r="J465" s="24" t="str">
        <f>"10.75"" Star Riser Apple Trophy"</f>
        <v>10.75" Star Riser Apple Trophy</v>
      </c>
      <c r="K465" s="25">
        <v>24</v>
      </c>
      <c r="L465" s="26" t="str">
        <f>"EA"</f>
        <v>EA</v>
      </c>
      <c r="M465" s="25">
        <v>0</v>
      </c>
      <c r="N465" s="27"/>
    </row>
    <row r="466" spans="1:14" ht="16.5" x14ac:dyDescent="0.3">
      <c r="A466" t="s">
        <v>59</v>
      </c>
      <c r="B466" s="3" t="str">
        <f t="shared" si="92"/>
        <v>@@Released</v>
      </c>
      <c r="C466" s="3" t="str">
        <f t="shared" si="92"/>
        <v>@@MR100663</v>
      </c>
      <c r="D466" s="3" t="str">
        <f t="shared" ref="D466:D471" si="93">D465</f>
        <v>@@30000</v>
      </c>
      <c r="E466" s="3" t="str">
        <f>"""NAV Direct"",""CRONUS JetCorp USA"",""5407"",""1"",""Released"",""2"",""MR100663"",""3"",""30000"",""4"",""10000"""</f>
        <v>"NAV Direct","CRONUS JetCorp USA","5407","1","Released","2","MR100663","3","30000","4","10000"</v>
      </c>
      <c r="F466" s="3"/>
      <c r="G466" s="3"/>
      <c r="H466" s="6"/>
      <c r="I466" s="6"/>
      <c r="J466" s="14" t="str">
        <f>"RM100027"</f>
        <v>RM100027</v>
      </c>
      <c r="K466" s="22" t="str">
        <f>"1"" Marble"</f>
        <v>1" Marble</v>
      </c>
      <c r="L466" s="23">
        <v>1</v>
      </c>
      <c r="M466" s="21" t="str">
        <f>"LB"</f>
        <v>LB</v>
      </c>
      <c r="N466" s="23">
        <v>0</v>
      </c>
    </row>
    <row r="467" spans="1:14" ht="16.5" x14ac:dyDescent="0.3">
      <c r="A467" t="s">
        <v>59</v>
      </c>
      <c r="B467" s="3" t="str">
        <f t="shared" si="92"/>
        <v>@@Released</v>
      </c>
      <c r="C467" s="3" t="str">
        <f t="shared" si="92"/>
        <v>@@MR100663</v>
      </c>
      <c r="D467" s="3" t="str">
        <f t="shared" si="93"/>
        <v>@@30000</v>
      </c>
      <c r="E467" s="3" t="str">
        <f>"""NAV Direct"",""CRONUS JetCorp USA"",""5407"",""1"",""Released"",""2"",""MR100663"",""3"",""30000"",""4"",""20000"""</f>
        <v>"NAV Direct","CRONUS JetCorp USA","5407","1","Released","2","MR100663","3","30000","4","20000"</v>
      </c>
      <c r="F467" s="3"/>
      <c r="G467" s="3"/>
      <c r="H467" s="6"/>
      <c r="I467" s="6"/>
      <c r="J467" s="14" t="str">
        <f>"RM100002"</f>
        <v>RM100002</v>
      </c>
      <c r="K467" s="22" t="str">
        <f>"3.75"" Apple Trophy Figure"</f>
        <v>3.75" Apple Trophy Figure</v>
      </c>
      <c r="L467" s="23">
        <v>1</v>
      </c>
      <c r="M467" s="21" t="str">
        <f>"EA"</f>
        <v>EA</v>
      </c>
      <c r="N467" s="23">
        <v>0</v>
      </c>
    </row>
    <row r="468" spans="1:14" ht="16.5" x14ac:dyDescent="0.3">
      <c r="A468" t="s">
        <v>59</v>
      </c>
      <c r="B468" s="3" t="str">
        <f t="shared" si="92"/>
        <v>@@Released</v>
      </c>
      <c r="C468" s="3" t="str">
        <f t="shared" si="92"/>
        <v>@@MR100663</v>
      </c>
      <c r="D468" s="3" t="str">
        <f t="shared" si="93"/>
        <v>@@30000</v>
      </c>
      <c r="E468" s="3" t="str">
        <f>"""NAV Direct"",""CRONUS JetCorp USA"",""5407"",""1"",""Released"",""2"",""MR100663"",""3"",""30000"",""4"",""30000"""</f>
        <v>"NAV Direct","CRONUS JetCorp USA","5407","1","Released","2","MR100663","3","30000","4","30000"</v>
      </c>
      <c r="F468" s="3"/>
      <c r="G468" s="3"/>
      <c r="H468" s="6"/>
      <c r="I468" s="6"/>
      <c r="J468" s="14" t="str">
        <f>"RM100016"</f>
        <v>RM100016</v>
      </c>
      <c r="K468" s="22" t="str">
        <f>"6"" Star Column Trophy Riser"</f>
        <v>6" Star Column Trophy Riser</v>
      </c>
      <c r="L468" s="23">
        <v>1</v>
      </c>
      <c r="M468" s="21" t="str">
        <f>"EA"</f>
        <v>EA</v>
      </c>
      <c r="N468" s="23">
        <v>0</v>
      </c>
    </row>
    <row r="469" spans="1:14" ht="16.5" x14ac:dyDescent="0.3">
      <c r="A469" t="s">
        <v>59</v>
      </c>
      <c r="B469" s="3" t="str">
        <f t="shared" si="92"/>
        <v>@@Released</v>
      </c>
      <c r="C469" s="3" t="str">
        <f t="shared" si="92"/>
        <v>@@MR100663</v>
      </c>
      <c r="D469" s="3" t="str">
        <f t="shared" si="93"/>
        <v>@@30000</v>
      </c>
      <c r="E469" s="3" t="str">
        <f>"""NAV Direct"",""CRONUS JetCorp USA"",""5407"",""1"",""Released"",""2"",""MR100663"",""3"",""30000"",""4"",""40000"""</f>
        <v>"NAV Direct","CRONUS JetCorp USA","5407","1","Released","2","MR100663","3","30000","4","40000"</v>
      </c>
      <c r="F469" s="3"/>
      <c r="G469" s="3"/>
      <c r="H469" s="6"/>
      <c r="I469" s="6"/>
      <c r="J469" s="14" t="str">
        <f>"RM100033"</f>
        <v>RM100033</v>
      </c>
      <c r="K469" s="22" t="str">
        <f>"Standard Cap Nut"</f>
        <v>Standard Cap Nut</v>
      </c>
      <c r="L469" s="23">
        <v>1</v>
      </c>
      <c r="M469" s="21" t="str">
        <f>"EA"</f>
        <v>EA</v>
      </c>
      <c r="N469" s="23">
        <v>0</v>
      </c>
    </row>
    <row r="470" spans="1:14" ht="16.5" x14ac:dyDescent="0.3">
      <c r="A470" t="s">
        <v>59</v>
      </c>
      <c r="B470" s="3" t="str">
        <f t="shared" si="92"/>
        <v>@@Released</v>
      </c>
      <c r="C470" s="3" t="str">
        <f t="shared" si="92"/>
        <v>@@MR100663</v>
      </c>
      <c r="D470" s="3" t="str">
        <f t="shared" si="93"/>
        <v>@@30000</v>
      </c>
      <c r="E470" s="3" t="str">
        <f>"""NAV Direct"",""CRONUS JetCorp USA"",""5407"",""1"",""Released"",""2"",""MR100663"",""3"",""30000"",""4"",""50000"""</f>
        <v>"NAV Direct","CRONUS JetCorp USA","5407","1","Released","2","MR100663","3","30000","4","50000"</v>
      </c>
      <c r="F470" s="3"/>
      <c r="G470" s="3"/>
      <c r="H470" s="6"/>
      <c r="I470" s="6"/>
      <c r="J470" s="14" t="str">
        <f>"RM100034"</f>
        <v>RM100034</v>
      </c>
      <c r="K470" s="22" t="str">
        <f>"Check Rings"</f>
        <v>Check Rings</v>
      </c>
      <c r="L470" s="23">
        <v>1</v>
      </c>
      <c r="M470" s="21" t="str">
        <f>"EA"</f>
        <v>EA</v>
      </c>
      <c r="N470" s="23">
        <v>0</v>
      </c>
    </row>
    <row r="471" spans="1:14" ht="16.5" x14ac:dyDescent="0.3">
      <c r="A471" t="s">
        <v>59</v>
      </c>
      <c r="B471" s="3" t="str">
        <f t="shared" si="92"/>
        <v>@@Released</v>
      </c>
      <c r="C471" s="3" t="str">
        <f t="shared" si="92"/>
        <v>@@MR100663</v>
      </c>
      <c r="D471" s="3" t="str">
        <f t="shared" si="93"/>
        <v>@@30000</v>
      </c>
      <c r="E471" s="3" t="str">
        <f>"""NAV Direct"",""CRONUS JetCorp USA"",""5407"",""1"",""Released"",""2"",""MR100663"",""3"",""30000"",""4"",""60000"""</f>
        <v>"NAV Direct","CRONUS JetCorp USA","5407","1","Released","2","MR100663","3","30000","4","60000"</v>
      </c>
      <c r="F471" s="3"/>
      <c r="G471" s="3"/>
      <c r="H471" s="6"/>
      <c r="I471" s="6"/>
      <c r="J471" s="14" t="str">
        <f>"RM100036"</f>
        <v>RM100036</v>
      </c>
      <c r="K471" s="22" t="str">
        <f>"1.5"" Emblem"</f>
        <v>1.5" Emblem</v>
      </c>
      <c r="L471" s="23">
        <v>1</v>
      </c>
      <c r="M471" s="21" t="str">
        <f>"EA"</f>
        <v>EA</v>
      </c>
      <c r="N471" s="23">
        <v>0</v>
      </c>
    </row>
    <row r="472" spans="1:14" ht="16.5" x14ac:dyDescent="0.3">
      <c r="A472" t="s">
        <v>59</v>
      </c>
      <c r="B472" s="3" t="str">
        <f>B466</f>
        <v>@@Released</v>
      </c>
      <c r="C472" s="3" t="str">
        <f>C466</f>
        <v>@@MR100663</v>
      </c>
      <c r="D472" s="3" t="str">
        <f>D466</f>
        <v>@@30000</v>
      </c>
      <c r="H472" s="6"/>
      <c r="I472" s="6"/>
      <c r="J472" s="6"/>
      <c r="K472" s="6"/>
      <c r="L472" s="6"/>
      <c r="M472" s="6"/>
      <c r="N472" s="6"/>
    </row>
    <row r="473" spans="1:14" ht="16.5" x14ac:dyDescent="0.3">
      <c r="A473" t="s">
        <v>59</v>
      </c>
      <c r="B473" s="3" t="str">
        <f t="shared" ref="B473:C479" si="94">B472</f>
        <v>@@Released</v>
      </c>
      <c r="C473" s="3" t="str">
        <f t="shared" si="94"/>
        <v>@@MR100663</v>
      </c>
      <c r="D473" s="3" t="str">
        <f>"@@40000"</f>
        <v>@@40000</v>
      </c>
      <c r="E473" s="3" t="str">
        <f>"""NAV Direct"",""CRONUS JetCorp USA"",""5406"",""1"",""Released"",""2"",""MR100663"",""3"",""40000"""</f>
        <v>"NAV Direct","CRONUS JetCorp USA","5406","1","Released","2","MR100663","3","40000"</v>
      </c>
      <c r="F473" s="3" t="str">
        <f>"∞||""Prod. Order Component"",""Prod. Order Line No."",""=Line No."",""Status"",""=Status"",""Prod. Order No."",""=Prod. Order No."""</f>
        <v>∞||"Prod. Order Component","Prod. Order Line No.","=Line No.","Status","=Status","Prod. Order No.","=Prod. Order No."</v>
      </c>
      <c r="G473" s="3"/>
      <c r="H473" s="6"/>
      <c r="I473" s="24" t="str">
        <f>"S200011"</f>
        <v>S200011</v>
      </c>
      <c r="J473" s="24" t="str">
        <f>"10.75"" Star Riser Lamp of Knowledge Trophy"</f>
        <v>10.75" Star Riser Lamp of Knowledge Trophy</v>
      </c>
      <c r="K473" s="25">
        <v>1</v>
      </c>
      <c r="L473" s="26" t="str">
        <f>"EA"</f>
        <v>EA</v>
      </c>
      <c r="M473" s="25">
        <v>0</v>
      </c>
      <c r="N473" s="27"/>
    </row>
    <row r="474" spans="1:14" ht="16.5" x14ac:dyDescent="0.3">
      <c r="A474" t="s">
        <v>59</v>
      </c>
      <c r="B474" s="3" t="str">
        <f t="shared" si="94"/>
        <v>@@Released</v>
      </c>
      <c r="C474" s="3" t="str">
        <f t="shared" si="94"/>
        <v>@@MR100663</v>
      </c>
      <c r="D474" s="3" t="str">
        <f t="shared" ref="D474:D479" si="95">D473</f>
        <v>@@40000</v>
      </c>
      <c r="E474" s="3" t="str">
        <f>"""NAV Direct"",""CRONUS JetCorp USA"",""5407"",""1"",""Released"",""2"",""MR100663"",""3"",""40000"",""4"",""10000"""</f>
        <v>"NAV Direct","CRONUS JetCorp USA","5407","1","Released","2","MR100663","3","40000","4","10000"</v>
      </c>
      <c r="F474" s="3"/>
      <c r="G474" s="3"/>
      <c r="H474" s="6"/>
      <c r="I474" s="6"/>
      <c r="J474" s="14" t="str">
        <f>"RM100027"</f>
        <v>RM100027</v>
      </c>
      <c r="K474" s="22" t="str">
        <f>"1"" Marble"</f>
        <v>1" Marble</v>
      </c>
      <c r="L474" s="23">
        <v>1</v>
      </c>
      <c r="M474" s="21" t="str">
        <f>"LB"</f>
        <v>LB</v>
      </c>
      <c r="N474" s="23">
        <v>0</v>
      </c>
    </row>
    <row r="475" spans="1:14" ht="16.5" x14ac:dyDescent="0.3">
      <c r="A475" t="s">
        <v>59</v>
      </c>
      <c r="B475" s="3" t="str">
        <f t="shared" si="94"/>
        <v>@@Released</v>
      </c>
      <c r="C475" s="3" t="str">
        <f t="shared" si="94"/>
        <v>@@MR100663</v>
      </c>
      <c r="D475" s="3" t="str">
        <f t="shared" si="95"/>
        <v>@@40000</v>
      </c>
      <c r="E475" s="3" t="str">
        <f>"""NAV Direct"",""CRONUS JetCorp USA"",""5407"",""1"",""Released"",""2"",""MR100663"",""3"",""40000"",""4"",""20000"""</f>
        <v>"NAV Direct","CRONUS JetCorp USA","5407","1","Released","2","MR100663","3","40000","4","20000"</v>
      </c>
      <c r="F475" s="3"/>
      <c r="G475" s="3"/>
      <c r="H475" s="6"/>
      <c r="I475" s="6"/>
      <c r="J475" s="14" t="str">
        <f>"RM100001"</f>
        <v>RM100001</v>
      </c>
      <c r="K475" s="22" t="str">
        <f>"3.75"" Lamp of Knowledge Upper"</f>
        <v>3.75" Lamp of Knowledge Upper</v>
      </c>
      <c r="L475" s="23">
        <v>1</v>
      </c>
      <c r="M475" s="21" t="str">
        <f>"EA"</f>
        <v>EA</v>
      </c>
      <c r="N475" s="23">
        <v>0</v>
      </c>
    </row>
    <row r="476" spans="1:14" ht="16.5" x14ac:dyDescent="0.3">
      <c r="A476" t="s">
        <v>59</v>
      </c>
      <c r="B476" s="3" t="str">
        <f t="shared" si="94"/>
        <v>@@Released</v>
      </c>
      <c r="C476" s="3" t="str">
        <f t="shared" si="94"/>
        <v>@@MR100663</v>
      </c>
      <c r="D476" s="3" t="str">
        <f t="shared" si="95"/>
        <v>@@40000</v>
      </c>
      <c r="E476" s="3" t="str">
        <f>"""NAV Direct"",""CRONUS JetCorp USA"",""5407"",""1"",""Released"",""2"",""MR100663"",""3"",""40000"",""4"",""30000"""</f>
        <v>"NAV Direct","CRONUS JetCorp USA","5407","1","Released","2","MR100663","3","40000","4","30000"</v>
      </c>
      <c r="F476" s="3"/>
      <c r="G476" s="3"/>
      <c r="H476" s="6"/>
      <c r="I476" s="6"/>
      <c r="J476" s="14" t="str">
        <f>"RM100016"</f>
        <v>RM100016</v>
      </c>
      <c r="K476" s="22" t="str">
        <f>"6"" Star Column Trophy Riser"</f>
        <v>6" Star Column Trophy Riser</v>
      </c>
      <c r="L476" s="23">
        <v>1</v>
      </c>
      <c r="M476" s="21" t="str">
        <f>"EA"</f>
        <v>EA</v>
      </c>
      <c r="N476" s="23">
        <v>0</v>
      </c>
    </row>
    <row r="477" spans="1:14" ht="16.5" x14ac:dyDescent="0.3">
      <c r="A477" t="s">
        <v>59</v>
      </c>
      <c r="B477" s="3" t="str">
        <f t="shared" si="94"/>
        <v>@@Released</v>
      </c>
      <c r="C477" s="3" t="str">
        <f t="shared" si="94"/>
        <v>@@MR100663</v>
      </c>
      <c r="D477" s="3" t="str">
        <f t="shared" si="95"/>
        <v>@@40000</v>
      </c>
      <c r="E477" s="3" t="str">
        <f>"""NAV Direct"",""CRONUS JetCorp USA"",""5407"",""1"",""Released"",""2"",""MR100663"",""3"",""40000"",""4"",""40000"""</f>
        <v>"NAV Direct","CRONUS JetCorp USA","5407","1","Released","2","MR100663","3","40000","4","40000"</v>
      </c>
      <c r="F477" s="3"/>
      <c r="G477" s="3"/>
      <c r="H477" s="6"/>
      <c r="I477" s="6"/>
      <c r="J477" s="14" t="str">
        <f>"RM100033"</f>
        <v>RM100033</v>
      </c>
      <c r="K477" s="22" t="str">
        <f>"Standard Cap Nut"</f>
        <v>Standard Cap Nut</v>
      </c>
      <c r="L477" s="23">
        <v>1</v>
      </c>
      <c r="M477" s="21" t="str">
        <f>"EA"</f>
        <v>EA</v>
      </c>
      <c r="N477" s="23">
        <v>0</v>
      </c>
    </row>
    <row r="478" spans="1:14" ht="16.5" x14ac:dyDescent="0.3">
      <c r="A478" t="s">
        <v>59</v>
      </c>
      <c r="B478" s="3" t="str">
        <f t="shared" si="94"/>
        <v>@@Released</v>
      </c>
      <c r="C478" s="3" t="str">
        <f t="shared" si="94"/>
        <v>@@MR100663</v>
      </c>
      <c r="D478" s="3" t="str">
        <f t="shared" si="95"/>
        <v>@@40000</v>
      </c>
      <c r="E478" s="3" t="str">
        <f>"""NAV Direct"",""CRONUS JetCorp USA"",""5407"",""1"",""Released"",""2"",""MR100663"",""3"",""40000"",""4"",""50000"""</f>
        <v>"NAV Direct","CRONUS JetCorp USA","5407","1","Released","2","MR100663","3","40000","4","50000"</v>
      </c>
      <c r="F478" s="3"/>
      <c r="G478" s="3"/>
      <c r="H478" s="6"/>
      <c r="I478" s="6"/>
      <c r="J478" s="14" t="str">
        <f>"RM100034"</f>
        <v>RM100034</v>
      </c>
      <c r="K478" s="22" t="str">
        <f>"Check Rings"</f>
        <v>Check Rings</v>
      </c>
      <c r="L478" s="23">
        <v>1</v>
      </c>
      <c r="M478" s="21" t="str">
        <f>"EA"</f>
        <v>EA</v>
      </c>
      <c r="N478" s="23">
        <v>0</v>
      </c>
    </row>
    <row r="479" spans="1:14" ht="16.5" x14ac:dyDescent="0.3">
      <c r="A479" t="s">
        <v>59</v>
      </c>
      <c r="B479" s="3" t="str">
        <f t="shared" si="94"/>
        <v>@@Released</v>
      </c>
      <c r="C479" s="3" t="str">
        <f t="shared" si="94"/>
        <v>@@MR100663</v>
      </c>
      <c r="D479" s="3" t="str">
        <f t="shared" si="95"/>
        <v>@@40000</v>
      </c>
      <c r="E479" s="3" t="str">
        <f>"""NAV Direct"",""CRONUS JetCorp USA"",""5407"",""1"",""Released"",""2"",""MR100663"",""3"",""40000"",""4"",""60000"""</f>
        <v>"NAV Direct","CRONUS JetCorp USA","5407","1","Released","2","MR100663","3","40000","4","60000"</v>
      </c>
      <c r="F479" s="3"/>
      <c r="G479" s="3"/>
      <c r="H479" s="6"/>
      <c r="I479" s="6"/>
      <c r="J479" s="14" t="str">
        <f>"RM100036"</f>
        <v>RM100036</v>
      </c>
      <c r="K479" s="22" t="str">
        <f>"1.5"" Emblem"</f>
        <v>1.5" Emblem</v>
      </c>
      <c r="L479" s="23">
        <v>1</v>
      </c>
      <c r="M479" s="21" t="str">
        <f>"EA"</f>
        <v>EA</v>
      </c>
      <c r="N479" s="23">
        <v>0</v>
      </c>
    </row>
    <row r="480" spans="1:14" ht="16.5" x14ac:dyDescent="0.3">
      <c r="A480" t="s">
        <v>59</v>
      </c>
      <c r="B480" s="3" t="str">
        <f>B474</f>
        <v>@@Released</v>
      </c>
      <c r="C480" s="3" t="str">
        <f>C474</f>
        <v>@@MR100663</v>
      </c>
      <c r="D480" s="3" t="str">
        <f>D474</f>
        <v>@@40000</v>
      </c>
      <c r="H480" s="6"/>
      <c r="I480" s="6"/>
      <c r="J480" s="6"/>
      <c r="K480" s="6"/>
      <c r="L480" s="6"/>
      <c r="M480" s="6"/>
      <c r="N480" s="6"/>
    </row>
    <row r="481" spans="1:14" ht="16.5" x14ac:dyDescent="0.3">
      <c r="A481" t="s">
        <v>59</v>
      </c>
      <c r="B481" s="3" t="str">
        <f>"@@Released"</f>
        <v>@@Released</v>
      </c>
      <c r="C481" s="3" t="str">
        <f>"@@MR100670"</f>
        <v>@@MR100670</v>
      </c>
      <c r="E481" s="3" t="str">
        <f>"""NAV Direct"",""CRONUS JetCorp USA"",""5405"",""1"",""Released"",""2"",""MR100670"""</f>
        <v>"NAV Direct","CRONUS JetCorp USA","5405","1","Released","2","MR100670"</v>
      </c>
      <c r="F481" s="3" t="str">
        <f>"∞||""Prod. Order Component"",""Status"",""=Status"",""Prod. Order No."",""=No."""</f>
        <v>∞||"Prod. Order Component","Status","=Status","Prod. Order No.","=No."</v>
      </c>
      <c r="G481" s="3"/>
      <c r="H481" s="28" t="str">
        <f>"MR100670"</f>
        <v>MR100670</v>
      </c>
      <c r="I481" s="29">
        <v>42032</v>
      </c>
      <c r="J481" s="6"/>
      <c r="K481" s="20"/>
      <c r="L481" s="20"/>
      <c r="M481" s="20"/>
      <c r="N481" s="20"/>
    </row>
    <row r="482" spans="1:14" ht="16.5" x14ac:dyDescent="0.3">
      <c r="A482" t="s">
        <v>59</v>
      </c>
      <c r="B482" s="3" t="str">
        <f t="shared" ref="B482:C487" si="96">B481</f>
        <v>@@Released</v>
      </c>
      <c r="C482" s="3" t="str">
        <f t="shared" si="96"/>
        <v>@@MR100670</v>
      </c>
      <c r="D482" s="3" t="str">
        <f>"@@10000"</f>
        <v>@@10000</v>
      </c>
      <c r="E482" s="3" t="str">
        <f>"""NAV Direct"",""CRONUS JetCorp USA"",""5406"",""1"",""Released"",""2"",""MR100670"",""3"",""10000"""</f>
        <v>"NAV Direct","CRONUS JetCorp USA","5406","1","Released","2","MR100670","3","10000"</v>
      </c>
      <c r="F482" s="3" t="str">
        <f>"∞||""Prod. Order Component"",""Prod. Order Line No."",""=Line No."",""Status"",""=Status"",""Prod. Order No."",""=Prod. Order No."""</f>
        <v>∞||"Prod. Order Component","Prod. Order Line No.","=Line No.","Status","=Status","Prod. Order No.","=Prod. Order No."</v>
      </c>
      <c r="G482" s="3"/>
      <c r="H482" s="6"/>
      <c r="I482" s="24" t="str">
        <f>"S200005"</f>
        <v>S200005</v>
      </c>
      <c r="J482" s="24" t="str">
        <f>"4.75"" Spelling B Trophy"</f>
        <v>4.75" Spelling B Trophy</v>
      </c>
      <c r="K482" s="25">
        <v>144</v>
      </c>
      <c r="L482" s="26" t="str">
        <f>"EA"</f>
        <v>EA</v>
      </c>
      <c r="M482" s="25">
        <v>0</v>
      </c>
      <c r="N482" s="27"/>
    </row>
    <row r="483" spans="1:14" ht="16.5" x14ac:dyDescent="0.3">
      <c r="A483" t="s">
        <v>59</v>
      </c>
      <c r="B483" s="3" t="str">
        <f t="shared" si="96"/>
        <v>@@Released</v>
      </c>
      <c r="C483" s="3" t="str">
        <f t="shared" si="96"/>
        <v>@@MR100670</v>
      </c>
      <c r="D483" s="3" t="str">
        <f>D482</f>
        <v>@@10000</v>
      </c>
      <c r="E483" s="3" t="str">
        <f>"""NAV Direct"",""CRONUS JetCorp USA"",""5407"",""1"",""Released"",""2"",""MR100670"",""3"",""10000"",""4"",""10000"""</f>
        <v>"NAV Direct","CRONUS JetCorp USA","5407","1","Released","2","MR100670","3","10000","4","10000"</v>
      </c>
      <c r="F483" s="3"/>
      <c r="G483" s="3"/>
      <c r="H483" s="6"/>
      <c r="I483" s="6"/>
      <c r="J483" s="14" t="str">
        <f>"RM100027"</f>
        <v>RM100027</v>
      </c>
      <c r="K483" s="22" t="str">
        <f>"1"" Marble"</f>
        <v>1" Marble</v>
      </c>
      <c r="L483" s="23">
        <v>1</v>
      </c>
      <c r="M483" s="21" t="str">
        <f>"LB"</f>
        <v>LB</v>
      </c>
      <c r="N483" s="23">
        <v>0</v>
      </c>
    </row>
    <row r="484" spans="1:14" ht="16.5" x14ac:dyDescent="0.3">
      <c r="A484" t="s">
        <v>59</v>
      </c>
      <c r="B484" s="3" t="str">
        <f t="shared" si="96"/>
        <v>@@Released</v>
      </c>
      <c r="C484" s="3" t="str">
        <f t="shared" si="96"/>
        <v>@@MR100670</v>
      </c>
      <c r="D484" s="3" t="str">
        <f>D483</f>
        <v>@@10000</v>
      </c>
      <c r="E484" s="3" t="str">
        <f>"""NAV Direct"",""CRONUS JetCorp USA"",""5407"",""1"",""Released"",""2"",""MR100670"",""3"",""10000"",""4"",""20000"""</f>
        <v>"NAV Direct","CRONUS JetCorp USA","5407","1","Released","2","MR100670","3","10000","4","20000"</v>
      </c>
      <c r="F484" s="3"/>
      <c r="G484" s="3"/>
      <c r="H484" s="6"/>
      <c r="I484" s="6"/>
      <c r="J484" s="14" t="str">
        <f>"RM100005"</f>
        <v>RM100005</v>
      </c>
      <c r="K484" s="22" t="str">
        <f>"4.75"" Spelling B Trophy Figure"</f>
        <v>4.75" Spelling B Trophy Figure</v>
      </c>
      <c r="L484" s="23">
        <v>1</v>
      </c>
      <c r="M484" s="21" t="str">
        <f>"EA"</f>
        <v>EA</v>
      </c>
      <c r="N484" s="23">
        <v>0</v>
      </c>
    </row>
    <row r="485" spans="1:14" ht="16.5" x14ac:dyDescent="0.3">
      <c r="A485" t="s">
        <v>59</v>
      </c>
      <c r="B485" s="3" t="str">
        <f t="shared" si="96"/>
        <v>@@Released</v>
      </c>
      <c r="C485" s="3" t="str">
        <f t="shared" si="96"/>
        <v>@@MR100670</v>
      </c>
      <c r="D485" s="3" t="str">
        <f>D484</f>
        <v>@@10000</v>
      </c>
      <c r="E485" s="3" t="str">
        <f>"""NAV Direct"",""CRONUS JetCorp USA"",""5407"",""1"",""Released"",""2"",""MR100670"",""3"",""10000"",""4"",""30000"""</f>
        <v>"NAV Direct","CRONUS JetCorp USA","5407","1","Released","2","MR100670","3","10000","4","30000"</v>
      </c>
      <c r="F485" s="3"/>
      <c r="G485" s="3"/>
      <c r="H485" s="6"/>
      <c r="I485" s="6"/>
      <c r="J485" s="14" t="str">
        <f>"RM100033"</f>
        <v>RM100033</v>
      </c>
      <c r="K485" s="22" t="str">
        <f>"Standard Cap Nut"</f>
        <v>Standard Cap Nut</v>
      </c>
      <c r="L485" s="23">
        <v>1</v>
      </c>
      <c r="M485" s="21" t="str">
        <f>"EA"</f>
        <v>EA</v>
      </c>
      <c r="N485" s="23">
        <v>0</v>
      </c>
    </row>
    <row r="486" spans="1:14" ht="16.5" x14ac:dyDescent="0.3">
      <c r="A486" t="s">
        <v>59</v>
      </c>
      <c r="B486" s="3" t="str">
        <f t="shared" si="96"/>
        <v>@@Released</v>
      </c>
      <c r="C486" s="3" t="str">
        <f t="shared" si="96"/>
        <v>@@MR100670</v>
      </c>
      <c r="D486" s="3" t="str">
        <f>D485</f>
        <v>@@10000</v>
      </c>
      <c r="E486" s="3" t="str">
        <f>"""NAV Direct"",""CRONUS JetCorp USA"",""5407"",""1"",""Released"",""2"",""MR100670"",""3"",""10000"",""4"",""40000"""</f>
        <v>"NAV Direct","CRONUS JetCorp USA","5407","1","Released","2","MR100670","3","10000","4","40000"</v>
      </c>
      <c r="F486" s="3"/>
      <c r="G486" s="3"/>
      <c r="H486" s="6"/>
      <c r="I486" s="6"/>
      <c r="J486" s="14" t="str">
        <f>"RM100034"</f>
        <v>RM100034</v>
      </c>
      <c r="K486" s="22" t="str">
        <f>"Check Rings"</f>
        <v>Check Rings</v>
      </c>
      <c r="L486" s="23">
        <v>1</v>
      </c>
      <c r="M486" s="21" t="str">
        <f>"EA"</f>
        <v>EA</v>
      </c>
      <c r="N486" s="23">
        <v>0</v>
      </c>
    </row>
    <row r="487" spans="1:14" ht="16.5" x14ac:dyDescent="0.3">
      <c r="A487" t="s">
        <v>59</v>
      </c>
      <c r="B487" s="3" t="str">
        <f t="shared" si="96"/>
        <v>@@Released</v>
      </c>
      <c r="C487" s="3" t="str">
        <f t="shared" si="96"/>
        <v>@@MR100670</v>
      </c>
      <c r="D487" s="3" t="str">
        <f>D486</f>
        <v>@@10000</v>
      </c>
      <c r="E487" s="3" t="str">
        <f>"""NAV Direct"",""CRONUS JetCorp USA"",""5407"",""1"",""Released"",""2"",""MR100670"",""3"",""10000"",""4"",""50000"""</f>
        <v>"NAV Direct","CRONUS JetCorp USA","5407","1","Released","2","MR100670","3","10000","4","50000"</v>
      </c>
      <c r="F487" s="3"/>
      <c r="G487" s="3"/>
      <c r="H487" s="6"/>
      <c r="I487" s="6"/>
      <c r="J487" s="14" t="str">
        <f>"RM100053"</f>
        <v>RM100053</v>
      </c>
      <c r="K487" s="22" t="str">
        <f>"3"" Blank Plate"</f>
        <v>3" Blank Plate</v>
      </c>
      <c r="L487" s="23">
        <v>1</v>
      </c>
      <c r="M487" s="21" t="str">
        <f>"EA"</f>
        <v>EA</v>
      </c>
      <c r="N487" s="23">
        <v>0</v>
      </c>
    </row>
    <row r="488" spans="1:14" ht="16.5" x14ac:dyDescent="0.3">
      <c r="A488" t="s">
        <v>59</v>
      </c>
      <c r="B488" s="3" t="str">
        <f>B483</f>
        <v>@@Released</v>
      </c>
      <c r="C488" s="3" t="str">
        <f>C483</f>
        <v>@@MR100670</v>
      </c>
      <c r="D488" s="3" t="str">
        <f>D483</f>
        <v>@@10000</v>
      </c>
      <c r="H488" s="6"/>
      <c r="I488" s="6"/>
      <c r="J488" s="6"/>
      <c r="K488" s="6"/>
      <c r="L488" s="6"/>
      <c r="M488" s="6"/>
      <c r="N488" s="6"/>
    </row>
    <row r="489" spans="1:14" ht="16.5" x14ac:dyDescent="0.3">
      <c r="A489" t="s">
        <v>59</v>
      </c>
      <c r="B489" s="3" t="str">
        <f t="shared" ref="B489:C492" si="97">B488</f>
        <v>@@Released</v>
      </c>
      <c r="C489" s="3" t="str">
        <f t="shared" si="97"/>
        <v>@@MR100670</v>
      </c>
      <c r="D489" s="3" t="str">
        <f>"@@20000"</f>
        <v>@@20000</v>
      </c>
      <c r="E489" s="3" t="str">
        <f>"""NAV Direct"",""CRONUS JetCorp USA"",""5406"",""1"",""Released"",""2"",""MR100670"",""3"",""20000"""</f>
        <v>"NAV Direct","CRONUS JetCorp USA","5406","1","Released","2","MR100670","3","20000"</v>
      </c>
      <c r="F489" s="3" t="str">
        <f>"∞||""Prod. Order Component"",""Prod. Order Line No."",""=Line No."",""Status"",""=Status"",""Prod. Order No."",""=Prod. Order No."""</f>
        <v>∞||"Prod. Order Component","Prod. Order Line No.","=Line No.","Status","=Status","Prod. Order No.","=Prod. Order No."</v>
      </c>
      <c r="G489" s="3"/>
      <c r="H489" s="6"/>
      <c r="I489" s="24" t="str">
        <f>"S200030"</f>
        <v>S200030</v>
      </c>
      <c r="J489" s="24" t="str">
        <f>"10.75"" Column Volleyball Trophy"</f>
        <v>10.75" Column Volleyball Trophy</v>
      </c>
      <c r="K489" s="25">
        <v>48</v>
      </c>
      <c r="L489" s="26" t="str">
        <f>"EA"</f>
        <v>EA</v>
      </c>
      <c r="M489" s="25">
        <v>0</v>
      </c>
      <c r="N489" s="27"/>
    </row>
    <row r="490" spans="1:14" ht="16.5" x14ac:dyDescent="0.3">
      <c r="A490" t="s">
        <v>59</v>
      </c>
      <c r="B490" s="3" t="str">
        <f t="shared" si="97"/>
        <v>@@Released</v>
      </c>
      <c r="C490" s="3" t="str">
        <f t="shared" si="97"/>
        <v>@@MR100670</v>
      </c>
      <c r="D490" s="3" t="str">
        <f>D489</f>
        <v>@@20000</v>
      </c>
      <c r="E490" s="3" t="str">
        <f>"""NAV Direct"",""CRONUS JetCorp USA"",""5407"",""1"",""Released"",""2"",""MR100670"",""3"",""20000"",""4"",""10000"""</f>
        <v>"NAV Direct","CRONUS JetCorp USA","5407","1","Released","2","MR100670","3","20000","4","10000"</v>
      </c>
      <c r="F490" s="3"/>
      <c r="G490" s="3"/>
      <c r="H490" s="6"/>
      <c r="I490" s="6"/>
      <c r="J490" s="14" t="str">
        <f>"PA100001"</f>
        <v>PA100001</v>
      </c>
      <c r="K490" s="22" t="str">
        <f>"1"" Marble Base 2.5""x6""x6"", 1 Col. Kit"</f>
        <v>1" Marble Base 2.5"x6"x6", 1 Col. Kit</v>
      </c>
      <c r="L490" s="23">
        <v>1</v>
      </c>
      <c r="M490" s="21" t="str">
        <f>"EA"</f>
        <v>EA</v>
      </c>
      <c r="N490" s="23">
        <v>0</v>
      </c>
    </row>
    <row r="491" spans="1:14" ht="16.5" x14ac:dyDescent="0.3">
      <c r="A491" t="s">
        <v>59</v>
      </c>
      <c r="B491" s="3" t="str">
        <f t="shared" si="97"/>
        <v>@@Released</v>
      </c>
      <c r="C491" s="3" t="str">
        <f t="shared" si="97"/>
        <v>@@MR100670</v>
      </c>
      <c r="D491" s="3" t="str">
        <f>D490</f>
        <v>@@20000</v>
      </c>
      <c r="E491" s="3" t="str">
        <f>"""NAV Direct"",""CRONUS JetCorp USA"",""5407"",""1"",""Released"",""2"",""MR100670"",""3"",""20000"",""4"",""20000"""</f>
        <v>"NAV Direct","CRONUS JetCorp USA","5407","1","Released","2","MR100670","3","20000","4","20000"</v>
      </c>
      <c r="F491" s="3"/>
      <c r="G491" s="3"/>
      <c r="H491" s="6"/>
      <c r="I491" s="6"/>
      <c r="J491" s="14" t="str">
        <f>"RM100054"</f>
        <v>RM100054</v>
      </c>
      <c r="K491" s="22" t="str">
        <f>"Column Cover"</f>
        <v>Column Cover</v>
      </c>
      <c r="L491" s="23">
        <v>1</v>
      </c>
      <c r="M491" s="21" t="str">
        <f>"EA"</f>
        <v>EA</v>
      </c>
      <c r="N491" s="23">
        <v>0</v>
      </c>
    </row>
    <row r="492" spans="1:14" ht="16.5" x14ac:dyDescent="0.3">
      <c r="A492" t="s">
        <v>59</v>
      </c>
      <c r="B492" s="3" t="str">
        <f t="shared" si="97"/>
        <v>@@Released</v>
      </c>
      <c r="C492" s="3" t="str">
        <f t="shared" si="97"/>
        <v>@@MR100670</v>
      </c>
      <c r="D492" s="3" t="str">
        <f>D491</f>
        <v>@@20000</v>
      </c>
      <c r="E492" s="3" t="str">
        <f>"""NAV Direct"",""CRONUS JetCorp USA"",""5407"",""1"",""Released"",""2"",""MR100670"",""3"",""20000"",""4"",""30000"""</f>
        <v>"NAV Direct","CRONUS JetCorp USA","5407","1","Released","2","MR100670","3","20000","4","30000"</v>
      </c>
      <c r="F492" s="3"/>
      <c r="G492" s="3"/>
      <c r="H492" s="6"/>
      <c r="I492" s="6"/>
      <c r="J492" s="14" t="str">
        <f>"RM100009"</f>
        <v>RM100009</v>
      </c>
      <c r="K492" s="22" t="str">
        <f>"3.75"" Volleyball Player"</f>
        <v>3.75" Volleyball Player</v>
      </c>
      <c r="L492" s="23">
        <v>1</v>
      </c>
      <c r="M492" s="21" t="str">
        <f>"EA"</f>
        <v>EA</v>
      </c>
      <c r="N492" s="23">
        <v>0</v>
      </c>
    </row>
    <row r="493" spans="1:14" ht="16.5" x14ac:dyDescent="0.3">
      <c r="A493" t="s">
        <v>59</v>
      </c>
      <c r="B493" s="3" t="str">
        <f>B490</f>
        <v>@@Released</v>
      </c>
      <c r="C493" s="3" t="str">
        <f>C490</f>
        <v>@@MR100670</v>
      </c>
      <c r="D493" s="3" t="str">
        <f>D490</f>
        <v>@@20000</v>
      </c>
      <c r="H493" s="6"/>
      <c r="I493" s="6"/>
      <c r="J493" s="6"/>
      <c r="K493" s="6"/>
      <c r="L493" s="6"/>
      <c r="M493" s="6"/>
      <c r="N493" s="6"/>
    </row>
    <row r="494" spans="1:14" ht="16.5" x14ac:dyDescent="0.3">
      <c r="A494" t="s">
        <v>59</v>
      </c>
      <c r="B494" s="3" t="str">
        <f t="shared" ref="B494:C499" si="98">B493</f>
        <v>@@Released</v>
      </c>
      <c r="C494" s="3" t="str">
        <f t="shared" si="98"/>
        <v>@@MR100670</v>
      </c>
      <c r="D494" s="3" t="str">
        <f>"@@30000"</f>
        <v>@@30000</v>
      </c>
      <c r="E494" s="3" t="str">
        <f>"""NAV Direct"",""CRONUS JetCorp USA"",""5406"",""1"",""Released"",""2"",""MR100670"",""3"",""30000"""</f>
        <v>"NAV Direct","CRONUS JetCorp USA","5406","1","Released","2","MR100670","3","30000"</v>
      </c>
      <c r="F494" s="3" t="str">
        <f>"∞||""Prod. Order Component"",""Prod. Order Line No."",""=Line No."",""Status"",""=Status"",""Prod. Order No."",""=Prod. Order No."""</f>
        <v>∞||"Prod. Order Component","Prod. Order Line No.","=Line No.","Status","=Status","Prod. Order No.","=Prod. Order No."</v>
      </c>
      <c r="G494" s="3"/>
      <c r="H494" s="6"/>
      <c r="I494" s="24" t="str">
        <f>"S200006"</f>
        <v>S200006</v>
      </c>
      <c r="J494" s="24" t="str">
        <f>"3.75"" Soccer Trophy"</f>
        <v>3.75" Soccer Trophy</v>
      </c>
      <c r="K494" s="25">
        <v>2</v>
      </c>
      <c r="L494" s="26" t="str">
        <f>"EA"</f>
        <v>EA</v>
      </c>
      <c r="M494" s="25">
        <v>0</v>
      </c>
      <c r="N494" s="27"/>
    </row>
    <row r="495" spans="1:14" ht="16.5" x14ac:dyDescent="0.3">
      <c r="A495" t="s">
        <v>59</v>
      </c>
      <c r="B495" s="3" t="str">
        <f t="shared" si="98"/>
        <v>@@Released</v>
      </c>
      <c r="C495" s="3" t="str">
        <f t="shared" si="98"/>
        <v>@@MR100670</v>
      </c>
      <c r="D495" s="3" t="str">
        <f>D494</f>
        <v>@@30000</v>
      </c>
      <c r="E495" s="3" t="str">
        <f>"""NAV Direct"",""CRONUS JetCorp USA"",""5407"",""1"",""Released"",""2"",""MR100670"",""3"",""30000"",""4"",""10000"""</f>
        <v>"NAV Direct","CRONUS JetCorp USA","5407","1","Released","2","MR100670","3","30000","4","10000"</v>
      </c>
      <c r="F495" s="3"/>
      <c r="G495" s="3"/>
      <c r="H495" s="6"/>
      <c r="I495" s="6"/>
      <c r="J495" s="14" t="str">
        <f>"RM100027"</f>
        <v>RM100027</v>
      </c>
      <c r="K495" s="22" t="str">
        <f>"1"" Marble"</f>
        <v>1" Marble</v>
      </c>
      <c r="L495" s="23">
        <v>1</v>
      </c>
      <c r="M495" s="21" t="str">
        <f>"LB"</f>
        <v>LB</v>
      </c>
      <c r="N495" s="23">
        <v>0</v>
      </c>
    </row>
    <row r="496" spans="1:14" ht="16.5" x14ac:dyDescent="0.3">
      <c r="A496" t="s">
        <v>59</v>
      </c>
      <c r="B496" s="3" t="str">
        <f t="shared" si="98"/>
        <v>@@Released</v>
      </c>
      <c r="C496" s="3" t="str">
        <f t="shared" si="98"/>
        <v>@@MR100670</v>
      </c>
      <c r="D496" s="3" t="str">
        <f>D495</f>
        <v>@@30000</v>
      </c>
      <c r="E496" s="3" t="str">
        <f>"""NAV Direct"",""CRONUS JetCorp USA"",""5407"",""1"",""Released"",""2"",""MR100670"",""3"",""30000"",""4"",""20000"""</f>
        <v>"NAV Direct","CRONUS JetCorp USA","5407","1","Released","2","MR100670","3","30000","4","20000"</v>
      </c>
      <c r="F496" s="3"/>
      <c r="G496" s="3"/>
      <c r="H496" s="6"/>
      <c r="I496" s="6"/>
      <c r="J496" s="14" t="str">
        <f>"RM100006"</f>
        <v>RM100006</v>
      </c>
      <c r="K496" s="22" t="str">
        <f>"3.75"" Soccer Player"</f>
        <v>3.75" Soccer Player</v>
      </c>
      <c r="L496" s="23">
        <v>1</v>
      </c>
      <c r="M496" s="21" t="str">
        <f>"EA"</f>
        <v>EA</v>
      </c>
      <c r="N496" s="23">
        <v>0</v>
      </c>
    </row>
    <row r="497" spans="1:14" ht="16.5" x14ac:dyDescent="0.3">
      <c r="A497" t="s">
        <v>59</v>
      </c>
      <c r="B497" s="3" t="str">
        <f t="shared" si="98"/>
        <v>@@Released</v>
      </c>
      <c r="C497" s="3" t="str">
        <f t="shared" si="98"/>
        <v>@@MR100670</v>
      </c>
      <c r="D497" s="3" t="str">
        <f>D496</f>
        <v>@@30000</v>
      </c>
      <c r="E497" s="3" t="str">
        <f>"""NAV Direct"",""CRONUS JetCorp USA"",""5407"",""1"",""Released"",""2"",""MR100670"",""3"",""30000"",""4"",""30000"""</f>
        <v>"NAV Direct","CRONUS JetCorp USA","5407","1","Released","2","MR100670","3","30000","4","30000"</v>
      </c>
      <c r="F497" s="3"/>
      <c r="G497" s="3"/>
      <c r="H497" s="6"/>
      <c r="I497" s="6"/>
      <c r="J497" s="14" t="str">
        <f>"RM100033"</f>
        <v>RM100033</v>
      </c>
      <c r="K497" s="22" t="str">
        <f>"Standard Cap Nut"</f>
        <v>Standard Cap Nut</v>
      </c>
      <c r="L497" s="23">
        <v>1</v>
      </c>
      <c r="M497" s="21" t="str">
        <f>"EA"</f>
        <v>EA</v>
      </c>
      <c r="N497" s="23">
        <v>0</v>
      </c>
    </row>
    <row r="498" spans="1:14" ht="16.5" x14ac:dyDescent="0.3">
      <c r="A498" t="s">
        <v>59</v>
      </c>
      <c r="B498" s="3" t="str">
        <f t="shared" si="98"/>
        <v>@@Released</v>
      </c>
      <c r="C498" s="3" t="str">
        <f t="shared" si="98"/>
        <v>@@MR100670</v>
      </c>
      <c r="D498" s="3" t="str">
        <f>D497</f>
        <v>@@30000</v>
      </c>
      <c r="E498" s="3" t="str">
        <f>"""NAV Direct"",""CRONUS JetCorp USA"",""5407"",""1"",""Released"",""2"",""MR100670"",""3"",""30000"",""4"",""40000"""</f>
        <v>"NAV Direct","CRONUS JetCorp USA","5407","1","Released","2","MR100670","3","30000","4","40000"</v>
      </c>
      <c r="F498" s="3"/>
      <c r="G498" s="3"/>
      <c r="H498" s="6"/>
      <c r="I498" s="6"/>
      <c r="J498" s="14" t="str">
        <f>"RM100034"</f>
        <v>RM100034</v>
      </c>
      <c r="K498" s="22" t="str">
        <f>"Check Rings"</f>
        <v>Check Rings</v>
      </c>
      <c r="L498" s="23">
        <v>1</v>
      </c>
      <c r="M498" s="21" t="str">
        <f>"EA"</f>
        <v>EA</v>
      </c>
      <c r="N498" s="23">
        <v>0</v>
      </c>
    </row>
    <row r="499" spans="1:14" ht="16.5" x14ac:dyDescent="0.3">
      <c r="A499" t="s">
        <v>59</v>
      </c>
      <c r="B499" s="3" t="str">
        <f t="shared" si="98"/>
        <v>@@Released</v>
      </c>
      <c r="C499" s="3" t="str">
        <f t="shared" si="98"/>
        <v>@@MR100670</v>
      </c>
      <c r="D499" s="3" t="str">
        <f>D498</f>
        <v>@@30000</v>
      </c>
      <c r="E499" s="3" t="str">
        <f>"""NAV Direct"",""CRONUS JetCorp USA"",""5407"",""1"",""Released"",""2"",""MR100670"",""3"",""30000"",""4"",""50000"""</f>
        <v>"NAV Direct","CRONUS JetCorp USA","5407","1","Released","2","MR100670","3","30000","4","50000"</v>
      </c>
      <c r="F499" s="3"/>
      <c r="G499" s="3"/>
      <c r="H499" s="6"/>
      <c r="I499" s="6"/>
      <c r="J499" s="14" t="str">
        <f>"RM100053"</f>
        <v>RM100053</v>
      </c>
      <c r="K499" s="22" t="str">
        <f>"3"" Blank Plate"</f>
        <v>3" Blank Plate</v>
      </c>
      <c r="L499" s="23">
        <v>1</v>
      </c>
      <c r="M499" s="21" t="str">
        <f>"EA"</f>
        <v>EA</v>
      </c>
      <c r="N499" s="23">
        <v>0</v>
      </c>
    </row>
    <row r="500" spans="1:14" ht="16.5" x14ac:dyDescent="0.3">
      <c r="A500" t="s">
        <v>59</v>
      </c>
      <c r="B500" s="3" t="str">
        <f>B495</f>
        <v>@@Released</v>
      </c>
      <c r="C500" s="3" t="str">
        <f>C495</f>
        <v>@@MR100670</v>
      </c>
      <c r="D500" s="3" t="str">
        <f>D495</f>
        <v>@@30000</v>
      </c>
      <c r="H500" s="6"/>
      <c r="I500" s="6"/>
      <c r="J500" s="6"/>
      <c r="K500" s="6"/>
      <c r="L500" s="6"/>
      <c r="M500" s="6"/>
      <c r="N500" s="6"/>
    </row>
    <row r="501" spans="1:14" ht="16.5" x14ac:dyDescent="0.3">
      <c r="A501" t="s">
        <v>59</v>
      </c>
      <c r="B501" s="3" t="str">
        <f>"@@Released"</f>
        <v>@@Released</v>
      </c>
      <c r="C501" s="3" t="str">
        <f>"@@MR100673"</f>
        <v>@@MR100673</v>
      </c>
      <c r="E501" s="3" t="str">
        <f>"""NAV Direct"",""CRONUS JetCorp USA"",""5405"",""1"",""Released"",""2"",""MR100673"""</f>
        <v>"NAV Direct","CRONUS JetCorp USA","5405","1","Released","2","MR100673"</v>
      </c>
      <c r="F501" s="3" t="str">
        <f>"∞||""Prod. Order Component"",""Status"",""=Status"",""Prod. Order No."",""=No."""</f>
        <v>∞||"Prod. Order Component","Status","=Status","Prod. Order No.","=No."</v>
      </c>
      <c r="G501" s="3"/>
      <c r="H501" s="28" t="str">
        <f>"MR100673"</f>
        <v>MR100673</v>
      </c>
      <c r="I501" s="29">
        <v>42032</v>
      </c>
      <c r="J501" s="6"/>
      <c r="K501" s="20"/>
      <c r="L501" s="20"/>
      <c r="M501" s="20"/>
      <c r="N501" s="20"/>
    </row>
    <row r="502" spans="1:14" ht="16.5" x14ac:dyDescent="0.3">
      <c r="A502" t="s">
        <v>59</v>
      </c>
      <c r="B502" s="3" t="str">
        <f t="shared" ref="B502:C507" si="99">B501</f>
        <v>@@Released</v>
      </c>
      <c r="C502" s="3" t="str">
        <f t="shared" si="99"/>
        <v>@@MR100673</v>
      </c>
      <c r="D502" s="3" t="str">
        <f>"@@10000"</f>
        <v>@@10000</v>
      </c>
      <c r="E502" s="3" t="str">
        <f>"""NAV Direct"",""CRONUS JetCorp USA"",""5406"",""1"",""Released"",""2"",""MR100673"",""3"",""10000"""</f>
        <v>"NAV Direct","CRONUS JetCorp USA","5406","1","Released","2","MR100673","3","10000"</v>
      </c>
      <c r="F502" s="3" t="str">
        <f>"∞||""Prod. Order Component"",""Prod. Order Line No."",""=Line No."",""Status"",""=Status"",""Prod. Order No."",""=Prod. Order No."""</f>
        <v>∞||"Prod. Order Component","Prod. Order Line No.","=Line No.","Status","=Status","Prod. Order No.","=Prod. Order No."</v>
      </c>
      <c r="G502" s="3"/>
      <c r="H502" s="6"/>
      <c r="I502" s="24" t="str">
        <f>"S200004"</f>
        <v>S200004</v>
      </c>
      <c r="J502" s="24" t="str">
        <f>"5"" Female Graduate Trophy"</f>
        <v>5" Female Graduate Trophy</v>
      </c>
      <c r="K502" s="25">
        <v>144</v>
      </c>
      <c r="L502" s="26" t="str">
        <f>"EA"</f>
        <v>EA</v>
      </c>
      <c r="M502" s="25">
        <v>0</v>
      </c>
      <c r="N502" s="27"/>
    </row>
    <row r="503" spans="1:14" ht="16.5" x14ac:dyDescent="0.3">
      <c r="A503" t="s">
        <v>59</v>
      </c>
      <c r="B503" s="3" t="str">
        <f t="shared" si="99"/>
        <v>@@Released</v>
      </c>
      <c r="C503" s="3" t="str">
        <f t="shared" si="99"/>
        <v>@@MR100673</v>
      </c>
      <c r="D503" s="3" t="str">
        <f>D502</f>
        <v>@@10000</v>
      </c>
      <c r="E503" s="3" t="str">
        <f>"""NAV Direct"",""CRONUS JetCorp USA"",""5407"",""1"",""Released"",""2"",""MR100673"",""3"",""10000"",""4"",""10000"""</f>
        <v>"NAV Direct","CRONUS JetCorp USA","5407","1","Released","2","MR100673","3","10000","4","10000"</v>
      </c>
      <c r="F503" s="3"/>
      <c r="G503" s="3"/>
      <c r="H503" s="6"/>
      <c r="I503" s="6"/>
      <c r="J503" s="14" t="str">
        <f>"RM100027"</f>
        <v>RM100027</v>
      </c>
      <c r="K503" s="22" t="str">
        <f>"1"" Marble"</f>
        <v>1" Marble</v>
      </c>
      <c r="L503" s="23">
        <v>1</v>
      </c>
      <c r="M503" s="21" t="str">
        <f>"LB"</f>
        <v>LB</v>
      </c>
      <c r="N503" s="23">
        <v>0</v>
      </c>
    </row>
    <row r="504" spans="1:14" ht="16.5" x14ac:dyDescent="0.3">
      <c r="A504" t="s">
        <v>59</v>
      </c>
      <c r="B504" s="3" t="str">
        <f t="shared" si="99"/>
        <v>@@Released</v>
      </c>
      <c r="C504" s="3" t="str">
        <f t="shared" si="99"/>
        <v>@@MR100673</v>
      </c>
      <c r="D504" s="3" t="str">
        <f>D503</f>
        <v>@@10000</v>
      </c>
      <c r="E504" s="3" t="str">
        <f>"""NAV Direct"",""CRONUS JetCorp USA"",""5407"",""1"",""Released"",""2"",""MR100673"",""3"",""10000"",""4"",""20000"""</f>
        <v>"NAV Direct","CRONUS JetCorp USA","5407","1","Released","2","MR100673","3","10000","4","20000"</v>
      </c>
      <c r="F504" s="3"/>
      <c r="G504" s="3"/>
      <c r="H504" s="6"/>
      <c r="I504" s="6"/>
      <c r="J504" s="14" t="str">
        <f>"RM100004"</f>
        <v>RM100004</v>
      </c>
      <c r="K504" s="22" t="str">
        <f>"5"" Female Graduate Figure"</f>
        <v>5" Female Graduate Figure</v>
      </c>
      <c r="L504" s="23">
        <v>1</v>
      </c>
      <c r="M504" s="21" t="str">
        <f>"EA"</f>
        <v>EA</v>
      </c>
      <c r="N504" s="23">
        <v>0</v>
      </c>
    </row>
    <row r="505" spans="1:14" ht="16.5" x14ac:dyDescent="0.3">
      <c r="A505" t="s">
        <v>59</v>
      </c>
      <c r="B505" s="3" t="str">
        <f t="shared" si="99"/>
        <v>@@Released</v>
      </c>
      <c r="C505" s="3" t="str">
        <f t="shared" si="99"/>
        <v>@@MR100673</v>
      </c>
      <c r="D505" s="3" t="str">
        <f>D504</f>
        <v>@@10000</v>
      </c>
      <c r="E505" s="3" t="str">
        <f>"""NAV Direct"",""CRONUS JetCorp USA"",""5407"",""1"",""Released"",""2"",""MR100673"",""3"",""10000"",""4"",""30000"""</f>
        <v>"NAV Direct","CRONUS JetCorp USA","5407","1","Released","2","MR100673","3","10000","4","30000"</v>
      </c>
      <c r="F505" s="3"/>
      <c r="G505" s="3"/>
      <c r="H505" s="6"/>
      <c r="I505" s="6"/>
      <c r="J505" s="14" t="str">
        <f>"RM100033"</f>
        <v>RM100033</v>
      </c>
      <c r="K505" s="22" t="str">
        <f>"Standard Cap Nut"</f>
        <v>Standard Cap Nut</v>
      </c>
      <c r="L505" s="23">
        <v>1</v>
      </c>
      <c r="M505" s="21" t="str">
        <f>"EA"</f>
        <v>EA</v>
      </c>
      <c r="N505" s="23">
        <v>0</v>
      </c>
    </row>
    <row r="506" spans="1:14" ht="16.5" x14ac:dyDescent="0.3">
      <c r="A506" t="s">
        <v>59</v>
      </c>
      <c r="B506" s="3" t="str">
        <f t="shared" si="99"/>
        <v>@@Released</v>
      </c>
      <c r="C506" s="3" t="str">
        <f t="shared" si="99"/>
        <v>@@MR100673</v>
      </c>
      <c r="D506" s="3" t="str">
        <f>D505</f>
        <v>@@10000</v>
      </c>
      <c r="E506" s="3" t="str">
        <f>"""NAV Direct"",""CRONUS JetCorp USA"",""5407"",""1"",""Released"",""2"",""MR100673"",""3"",""10000"",""4"",""40000"""</f>
        <v>"NAV Direct","CRONUS JetCorp USA","5407","1","Released","2","MR100673","3","10000","4","40000"</v>
      </c>
      <c r="F506" s="3"/>
      <c r="G506" s="3"/>
      <c r="H506" s="6"/>
      <c r="I506" s="6"/>
      <c r="J506" s="14" t="str">
        <f>"RM100034"</f>
        <v>RM100034</v>
      </c>
      <c r="K506" s="22" t="str">
        <f>"Check Rings"</f>
        <v>Check Rings</v>
      </c>
      <c r="L506" s="23">
        <v>1</v>
      </c>
      <c r="M506" s="21" t="str">
        <f>"EA"</f>
        <v>EA</v>
      </c>
      <c r="N506" s="23">
        <v>0</v>
      </c>
    </row>
    <row r="507" spans="1:14" ht="16.5" x14ac:dyDescent="0.3">
      <c r="A507" t="s">
        <v>59</v>
      </c>
      <c r="B507" s="3" t="str">
        <f t="shared" si="99"/>
        <v>@@Released</v>
      </c>
      <c r="C507" s="3" t="str">
        <f t="shared" si="99"/>
        <v>@@MR100673</v>
      </c>
      <c r="D507" s="3" t="str">
        <f>D506</f>
        <v>@@10000</v>
      </c>
      <c r="E507" s="3" t="str">
        <f>"""NAV Direct"",""CRONUS JetCorp USA"",""5407"",""1"",""Released"",""2"",""MR100673"",""3"",""10000"",""4"",""50000"""</f>
        <v>"NAV Direct","CRONUS JetCorp USA","5407","1","Released","2","MR100673","3","10000","4","50000"</v>
      </c>
      <c r="F507" s="3"/>
      <c r="G507" s="3"/>
      <c r="H507" s="6"/>
      <c r="I507" s="6"/>
      <c r="J507" s="14" t="str">
        <f>"RM100053"</f>
        <v>RM100053</v>
      </c>
      <c r="K507" s="22" t="str">
        <f>"3"" Blank Plate"</f>
        <v>3" Blank Plate</v>
      </c>
      <c r="L507" s="23">
        <v>1</v>
      </c>
      <c r="M507" s="21" t="str">
        <f>"EA"</f>
        <v>EA</v>
      </c>
      <c r="N507" s="23">
        <v>0</v>
      </c>
    </row>
    <row r="508" spans="1:14" ht="16.5" x14ac:dyDescent="0.3">
      <c r="A508" t="s">
        <v>59</v>
      </c>
      <c r="B508" s="3" t="str">
        <f>B503</f>
        <v>@@Released</v>
      </c>
      <c r="C508" s="3" t="str">
        <f>C503</f>
        <v>@@MR100673</v>
      </c>
      <c r="D508" s="3" t="str">
        <f>D503</f>
        <v>@@10000</v>
      </c>
      <c r="H508" s="6"/>
      <c r="I508" s="6"/>
      <c r="J508" s="6"/>
      <c r="K508" s="6"/>
      <c r="L508" s="6"/>
      <c r="M508" s="6"/>
      <c r="N508" s="6"/>
    </row>
    <row r="509" spans="1:14" ht="16.5" x14ac:dyDescent="0.3">
      <c r="A509" t="s">
        <v>59</v>
      </c>
      <c r="B509" s="3" t="str">
        <f t="shared" ref="B509:C515" si="100">B508</f>
        <v>@@Released</v>
      </c>
      <c r="C509" s="3" t="str">
        <f t="shared" si="100"/>
        <v>@@MR100673</v>
      </c>
      <c r="D509" s="3" t="str">
        <f>"@@20000"</f>
        <v>@@20000</v>
      </c>
      <c r="E509" s="3" t="str">
        <f>"""NAV Direct"",""CRONUS JetCorp USA"",""5406"",""1"",""Released"",""2"",""MR100673"",""3"",""20000"""</f>
        <v>"NAV Direct","CRONUS JetCorp USA","5406","1","Released","2","MR100673","3","20000"</v>
      </c>
      <c r="F509" s="3" t="str">
        <f>"∞||""Prod. Order Component"",""Prod. Order Line No."",""=Line No."",""Status"",""=Status"",""Prod. Order No."",""=Prod. Order No."""</f>
        <v>∞||"Prod. Order Component","Prod. Order Line No.","=Line No.","Status","=Status","Prod. Order No.","=Prod. Order No."</v>
      </c>
      <c r="G509" s="3"/>
      <c r="H509" s="6"/>
      <c r="I509" s="24" t="str">
        <f>"S200014"</f>
        <v>S200014</v>
      </c>
      <c r="J509" s="24" t="str">
        <f>"10.75"" Star Riser FootballTrophy"</f>
        <v>10.75" Star Riser FootballTrophy</v>
      </c>
      <c r="K509" s="25">
        <v>48</v>
      </c>
      <c r="L509" s="26" t="str">
        <f>"EA"</f>
        <v>EA</v>
      </c>
      <c r="M509" s="25">
        <v>0</v>
      </c>
      <c r="N509" s="27"/>
    </row>
    <row r="510" spans="1:14" ht="16.5" x14ac:dyDescent="0.3">
      <c r="A510" t="s">
        <v>59</v>
      </c>
      <c r="B510" s="3" t="str">
        <f t="shared" si="100"/>
        <v>@@Released</v>
      </c>
      <c r="C510" s="3" t="str">
        <f t="shared" si="100"/>
        <v>@@MR100673</v>
      </c>
      <c r="D510" s="3" t="str">
        <f t="shared" ref="D510:D515" si="101">D509</f>
        <v>@@20000</v>
      </c>
      <c r="E510" s="3" t="str">
        <f>"""NAV Direct"",""CRONUS JetCorp USA"",""5407"",""1"",""Released"",""2"",""MR100673"",""3"",""20000"",""4"",""10000"""</f>
        <v>"NAV Direct","CRONUS JetCorp USA","5407","1","Released","2","MR100673","3","20000","4","10000"</v>
      </c>
      <c r="F510" s="3"/>
      <c r="G510" s="3"/>
      <c r="H510" s="6"/>
      <c r="I510" s="6"/>
      <c r="J510" s="14" t="str">
        <f>"RM100027"</f>
        <v>RM100027</v>
      </c>
      <c r="K510" s="22" t="str">
        <f>"1"" Marble"</f>
        <v>1" Marble</v>
      </c>
      <c r="L510" s="23">
        <v>1</v>
      </c>
      <c r="M510" s="21" t="str">
        <f>"LB"</f>
        <v>LB</v>
      </c>
      <c r="N510" s="23">
        <v>0</v>
      </c>
    </row>
    <row r="511" spans="1:14" ht="16.5" x14ac:dyDescent="0.3">
      <c r="A511" t="s">
        <v>59</v>
      </c>
      <c r="B511" s="3" t="str">
        <f t="shared" si="100"/>
        <v>@@Released</v>
      </c>
      <c r="C511" s="3" t="str">
        <f t="shared" si="100"/>
        <v>@@MR100673</v>
      </c>
      <c r="D511" s="3" t="str">
        <f t="shared" si="101"/>
        <v>@@20000</v>
      </c>
      <c r="E511" s="3" t="str">
        <f>"""NAV Direct"",""CRONUS JetCorp USA"",""5407"",""1"",""Released"",""2"",""MR100673"",""3"",""20000"",""4"",""20000"""</f>
        <v>"NAV Direct","CRONUS JetCorp USA","5407","1","Released","2","MR100673","3","20000","4","20000"</v>
      </c>
      <c r="F511" s="3"/>
      <c r="G511" s="3"/>
      <c r="H511" s="6"/>
      <c r="I511" s="6"/>
      <c r="J511" s="14" t="str">
        <f>"RM100007"</f>
        <v>RM100007</v>
      </c>
      <c r="K511" s="22" t="str">
        <f>"3.75"" Football Player"</f>
        <v>3.75" Football Player</v>
      </c>
      <c r="L511" s="23">
        <v>1</v>
      </c>
      <c r="M511" s="21" t="str">
        <f>"EA"</f>
        <v>EA</v>
      </c>
      <c r="N511" s="23">
        <v>0</v>
      </c>
    </row>
    <row r="512" spans="1:14" ht="16.5" x14ac:dyDescent="0.3">
      <c r="A512" t="s">
        <v>59</v>
      </c>
      <c r="B512" s="3" t="str">
        <f t="shared" si="100"/>
        <v>@@Released</v>
      </c>
      <c r="C512" s="3" t="str">
        <f t="shared" si="100"/>
        <v>@@MR100673</v>
      </c>
      <c r="D512" s="3" t="str">
        <f t="shared" si="101"/>
        <v>@@20000</v>
      </c>
      <c r="E512" s="3" t="str">
        <f>"""NAV Direct"",""CRONUS JetCorp USA"",""5407"",""1"",""Released"",""2"",""MR100673"",""3"",""20000"",""4"",""30000"""</f>
        <v>"NAV Direct","CRONUS JetCorp USA","5407","1","Released","2","MR100673","3","20000","4","30000"</v>
      </c>
      <c r="F512" s="3"/>
      <c r="G512" s="3"/>
      <c r="H512" s="6"/>
      <c r="I512" s="6"/>
      <c r="J512" s="14" t="str">
        <f>"RM100016"</f>
        <v>RM100016</v>
      </c>
      <c r="K512" s="22" t="str">
        <f>"6"" Star Column Trophy Riser"</f>
        <v>6" Star Column Trophy Riser</v>
      </c>
      <c r="L512" s="23">
        <v>1</v>
      </c>
      <c r="M512" s="21" t="str">
        <f>"EA"</f>
        <v>EA</v>
      </c>
      <c r="N512" s="23">
        <v>0</v>
      </c>
    </row>
    <row r="513" spans="1:14" ht="16.5" x14ac:dyDescent="0.3">
      <c r="A513" t="s">
        <v>59</v>
      </c>
      <c r="B513" s="3" t="str">
        <f t="shared" si="100"/>
        <v>@@Released</v>
      </c>
      <c r="C513" s="3" t="str">
        <f t="shared" si="100"/>
        <v>@@MR100673</v>
      </c>
      <c r="D513" s="3" t="str">
        <f t="shared" si="101"/>
        <v>@@20000</v>
      </c>
      <c r="E513" s="3" t="str">
        <f>"""NAV Direct"",""CRONUS JetCorp USA"",""5407"",""1"",""Released"",""2"",""MR100673"",""3"",""20000"",""4"",""40000"""</f>
        <v>"NAV Direct","CRONUS JetCorp USA","5407","1","Released","2","MR100673","3","20000","4","40000"</v>
      </c>
      <c r="F513" s="3"/>
      <c r="G513" s="3"/>
      <c r="H513" s="6"/>
      <c r="I513" s="6"/>
      <c r="J513" s="14" t="str">
        <f>"RM100033"</f>
        <v>RM100033</v>
      </c>
      <c r="K513" s="22" t="str">
        <f>"Standard Cap Nut"</f>
        <v>Standard Cap Nut</v>
      </c>
      <c r="L513" s="23">
        <v>1</v>
      </c>
      <c r="M513" s="21" t="str">
        <f>"EA"</f>
        <v>EA</v>
      </c>
      <c r="N513" s="23">
        <v>0</v>
      </c>
    </row>
    <row r="514" spans="1:14" ht="16.5" x14ac:dyDescent="0.3">
      <c r="A514" t="s">
        <v>59</v>
      </c>
      <c r="B514" s="3" t="str">
        <f t="shared" si="100"/>
        <v>@@Released</v>
      </c>
      <c r="C514" s="3" t="str">
        <f t="shared" si="100"/>
        <v>@@MR100673</v>
      </c>
      <c r="D514" s="3" t="str">
        <f t="shared" si="101"/>
        <v>@@20000</v>
      </c>
      <c r="E514" s="3" t="str">
        <f>"""NAV Direct"",""CRONUS JetCorp USA"",""5407"",""1"",""Released"",""2"",""MR100673"",""3"",""20000"",""4"",""50000"""</f>
        <v>"NAV Direct","CRONUS JetCorp USA","5407","1","Released","2","MR100673","3","20000","4","50000"</v>
      </c>
      <c r="F514" s="3"/>
      <c r="G514" s="3"/>
      <c r="H514" s="6"/>
      <c r="I514" s="6"/>
      <c r="J514" s="14" t="str">
        <f>"RM100034"</f>
        <v>RM100034</v>
      </c>
      <c r="K514" s="22" t="str">
        <f>"Check Rings"</f>
        <v>Check Rings</v>
      </c>
      <c r="L514" s="23">
        <v>1</v>
      </c>
      <c r="M514" s="21" t="str">
        <f>"EA"</f>
        <v>EA</v>
      </c>
      <c r="N514" s="23">
        <v>0</v>
      </c>
    </row>
    <row r="515" spans="1:14" ht="16.5" x14ac:dyDescent="0.3">
      <c r="A515" t="s">
        <v>59</v>
      </c>
      <c r="B515" s="3" t="str">
        <f t="shared" si="100"/>
        <v>@@Released</v>
      </c>
      <c r="C515" s="3" t="str">
        <f t="shared" si="100"/>
        <v>@@MR100673</v>
      </c>
      <c r="D515" s="3" t="str">
        <f t="shared" si="101"/>
        <v>@@20000</v>
      </c>
      <c r="E515" s="3" t="str">
        <f>"""NAV Direct"",""CRONUS JetCorp USA"",""5407"",""1"",""Released"",""2"",""MR100673"",""3"",""20000"",""4"",""60000"""</f>
        <v>"NAV Direct","CRONUS JetCorp USA","5407","1","Released","2","MR100673","3","20000","4","60000"</v>
      </c>
      <c r="F515" s="3"/>
      <c r="G515" s="3"/>
      <c r="H515" s="6"/>
      <c r="I515" s="6"/>
      <c r="J515" s="14" t="str">
        <f>"RM100036"</f>
        <v>RM100036</v>
      </c>
      <c r="K515" s="22" t="str">
        <f>"1.5"" Emblem"</f>
        <v>1.5" Emblem</v>
      </c>
      <c r="L515" s="23">
        <v>1</v>
      </c>
      <c r="M515" s="21" t="str">
        <f>"EA"</f>
        <v>EA</v>
      </c>
      <c r="N515" s="23">
        <v>0</v>
      </c>
    </row>
    <row r="516" spans="1:14" ht="16.5" x14ac:dyDescent="0.3">
      <c r="A516" t="s">
        <v>59</v>
      </c>
      <c r="B516" s="3" t="str">
        <f>B510</f>
        <v>@@Released</v>
      </c>
      <c r="C516" s="3" t="str">
        <f>C510</f>
        <v>@@MR100673</v>
      </c>
      <c r="D516" s="3" t="str">
        <f>D510</f>
        <v>@@20000</v>
      </c>
      <c r="H516" s="6"/>
      <c r="I516" s="6"/>
      <c r="J516" s="6"/>
      <c r="K516" s="6"/>
      <c r="L516" s="6"/>
      <c r="M516" s="6"/>
      <c r="N516" s="6"/>
    </row>
    <row r="517" spans="1:14" ht="16.5" x14ac:dyDescent="0.3">
      <c r="A517" t="s">
        <v>59</v>
      </c>
      <c r="B517" s="3" t="str">
        <f t="shared" ref="B517:C522" si="102">B516</f>
        <v>@@Released</v>
      </c>
      <c r="C517" s="3" t="str">
        <f t="shared" si="102"/>
        <v>@@MR100673</v>
      </c>
      <c r="D517" s="3" t="str">
        <f>"@@30000"</f>
        <v>@@30000</v>
      </c>
      <c r="E517" s="3" t="str">
        <f>"""NAV Direct"",""CRONUS JetCorp USA"",""5406"",""1"",""Released"",""2"",""MR100673"",""3"",""30000"""</f>
        <v>"NAV Direct","CRONUS JetCorp USA","5406","1","Released","2","MR100673","3","30000"</v>
      </c>
      <c r="F517" s="3" t="str">
        <f>"∞||""Prod. Order Component"",""Prod. Order Line No."",""=Line No."",""Status"",""=Status"",""Prod. Order No."",""=Prod. Order No."""</f>
        <v>∞||"Prod. Order Component","Prod. Order Line No.","=Line No.","Status","=Status","Prod. Order No.","=Prod. Order No."</v>
      </c>
      <c r="G517" s="3"/>
      <c r="H517" s="6"/>
      <c r="I517" s="24" t="str">
        <f>"S200005"</f>
        <v>S200005</v>
      </c>
      <c r="J517" s="24" t="str">
        <f>"4.75"" Spelling B Trophy"</f>
        <v>4.75" Spelling B Trophy</v>
      </c>
      <c r="K517" s="25">
        <v>48</v>
      </c>
      <c r="L517" s="26" t="str">
        <f>"EA"</f>
        <v>EA</v>
      </c>
      <c r="M517" s="25">
        <v>0</v>
      </c>
      <c r="N517" s="27"/>
    </row>
    <row r="518" spans="1:14" ht="16.5" x14ac:dyDescent="0.3">
      <c r="A518" t="s">
        <v>59</v>
      </c>
      <c r="B518" s="3" t="str">
        <f t="shared" si="102"/>
        <v>@@Released</v>
      </c>
      <c r="C518" s="3" t="str">
        <f t="shared" si="102"/>
        <v>@@MR100673</v>
      </c>
      <c r="D518" s="3" t="str">
        <f>D517</f>
        <v>@@30000</v>
      </c>
      <c r="E518" s="3" t="str">
        <f>"""NAV Direct"",""CRONUS JetCorp USA"",""5407"",""1"",""Released"",""2"",""MR100673"",""3"",""30000"",""4"",""10000"""</f>
        <v>"NAV Direct","CRONUS JetCorp USA","5407","1","Released","2","MR100673","3","30000","4","10000"</v>
      </c>
      <c r="F518" s="3"/>
      <c r="G518" s="3"/>
      <c r="H518" s="6"/>
      <c r="I518" s="6"/>
      <c r="J518" s="14" t="str">
        <f>"RM100027"</f>
        <v>RM100027</v>
      </c>
      <c r="K518" s="22" t="str">
        <f>"1"" Marble"</f>
        <v>1" Marble</v>
      </c>
      <c r="L518" s="23">
        <v>1</v>
      </c>
      <c r="M518" s="21" t="str">
        <f>"LB"</f>
        <v>LB</v>
      </c>
      <c r="N518" s="23">
        <v>0</v>
      </c>
    </row>
    <row r="519" spans="1:14" ht="16.5" x14ac:dyDescent="0.3">
      <c r="A519" t="s">
        <v>59</v>
      </c>
      <c r="B519" s="3" t="str">
        <f t="shared" si="102"/>
        <v>@@Released</v>
      </c>
      <c r="C519" s="3" t="str">
        <f t="shared" si="102"/>
        <v>@@MR100673</v>
      </c>
      <c r="D519" s="3" t="str">
        <f>D518</f>
        <v>@@30000</v>
      </c>
      <c r="E519" s="3" t="str">
        <f>"""NAV Direct"",""CRONUS JetCorp USA"",""5407"",""1"",""Released"",""2"",""MR100673"",""3"",""30000"",""4"",""20000"""</f>
        <v>"NAV Direct","CRONUS JetCorp USA","5407","1","Released","2","MR100673","3","30000","4","20000"</v>
      </c>
      <c r="F519" s="3"/>
      <c r="G519" s="3"/>
      <c r="H519" s="6"/>
      <c r="I519" s="6"/>
      <c r="J519" s="14" t="str">
        <f>"RM100005"</f>
        <v>RM100005</v>
      </c>
      <c r="K519" s="22" t="str">
        <f>"4.75"" Spelling B Trophy Figure"</f>
        <v>4.75" Spelling B Trophy Figure</v>
      </c>
      <c r="L519" s="23">
        <v>1</v>
      </c>
      <c r="M519" s="21" t="str">
        <f>"EA"</f>
        <v>EA</v>
      </c>
      <c r="N519" s="23">
        <v>0</v>
      </c>
    </row>
    <row r="520" spans="1:14" ht="16.5" x14ac:dyDescent="0.3">
      <c r="A520" t="s">
        <v>59</v>
      </c>
      <c r="B520" s="3" t="str">
        <f t="shared" si="102"/>
        <v>@@Released</v>
      </c>
      <c r="C520" s="3" t="str">
        <f t="shared" si="102"/>
        <v>@@MR100673</v>
      </c>
      <c r="D520" s="3" t="str">
        <f>D519</f>
        <v>@@30000</v>
      </c>
      <c r="E520" s="3" t="str">
        <f>"""NAV Direct"",""CRONUS JetCorp USA"",""5407"",""1"",""Released"",""2"",""MR100673"",""3"",""30000"",""4"",""30000"""</f>
        <v>"NAV Direct","CRONUS JetCorp USA","5407","1","Released","2","MR100673","3","30000","4","30000"</v>
      </c>
      <c r="F520" s="3"/>
      <c r="G520" s="3"/>
      <c r="H520" s="6"/>
      <c r="I520" s="6"/>
      <c r="J520" s="14" t="str">
        <f>"RM100033"</f>
        <v>RM100033</v>
      </c>
      <c r="K520" s="22" t="str">
        <f>"Standard Cap Nut"</f>
        <v>Standard Cap Nut</v>
      </c>
      <c r="L520" s="23">
        <v>1</v>
      </c>
      <c r="M520" s="21" t="str">
        <f>"EA"</f>
        <v>EA</v>
      </c>
      <c r="N520" s="23">
        <v>0</v>
      </c>
    </row>
    <row r="521" spans="1:14" ht="16.5" x14ac:dyDescent="0.3">
      <c r="A521" t="s">
        <v>59</v>
      </c>
      <c r="B521" s="3" t="str">
        <f t="shared" si="102"/>
        <v>@@Released</v>
      </c>
      <c r="C521" s="3" t="str">
        <f t="shared" si="102"/>
        <v>@@MR100673</v>
      </c>
      <c r="D521" s="3" t="str">
        <f>D520</f>
        <v>@@30000</v>
      </c>
      <c r="E521" s="3" t="str">
        <f>"""NAV Direct"",""CRONUS JetCorp USA"",""5407"",""1"",""Released"",""2"",""MR100673"",""3"",""30000"",""4"",""40000"""</f>
        <v>"NAV Direct","CRONUS JetCorp USA","5407","1","Released","2","MR100673","3","30000","4","40000"</v>
      </c>
      <c r="F521" s="3"/>
      <c r="G521" s="3"/>
      <c r="H521" s="6"/>
      <c r="I521" s="6"/>
      <c r="J521" s="14" t="str">
        <f>"RM100034"</f>
        <v>RM100034</v>
      </c>
      <c r="K521" s="22" t="str">
        <f>"Check Rings"</f>
        <v>Check Rings</v>
      </c>
      <c r="L521" s="23">
        <v>1</v>
      </c>
      <c r="M521" s="21" t="str">
        <f>"EA"</f>
        <v>EA</v>
      </c>
      <c r="N521" s="23">
        <v>0</v>
      </c>
    </row>
    <row r="522" spans="1:14" ht="16.5" x14ac:dyDescent="0.3">
      <c r="A522" t="s">
        <v>59</v>
      </c>
      <c r="B522" s="3" t="str">
        <f t="shared" si="102"/>
        <v>@@Released</v>
      </c>
      <c r="C522" s="3" t="str">
        <f t="shared" si="102"/>
        <v>@@MR100673</v>
      </c>
      <c r="D522" s="3" t="str">
        <f>D521</f>
        <v>@@30000</v>
      </c>
      <c r="E522" s="3" t="str">
        <f>"""NAV Direct"",""CRONUS JetCorp USA"",""5407"",""1"",""Released"",""2"",""MR100673"",""3"",""30000"",""4"",""50000"""</f>
        <v>"NAV Direct","CRONUS JetCorp USA","5407","1","Released","2","MR100673","3","30000","4","50000"</v>
      </c>
      <c r="F522" s="3"/>
      <c r="G522" s="3"/>
      <c r="H522" s="6"/>
      <c r="I522" s="6"/>
      <c r="J522" s="14" t="str">
        <f>"RM100053"</f>
        <v>RM100053</v>
      </c>
      <c r="K522" s="22" t="str">
        <f>"3"" Blank Plate"</f>
        <v>3" Blank Plate</v>
      </c>
      <c r="L522" s="23">
        <v>1</v>
      </c>
      <c r="M522" s="21" t="str">
        <f>"EA"</f>
        <v>EA</v>
      </c>
      <c r="N522" s="23">
        <v>0</v>
      </c>
    </row>
    <row r="523" spans="1:14" ht="16.5" x14ac:dyDescent="0.3">
      <c r="A523" t="s">
        <v>59</v>
      </c>
      <c r="B523" s="3" t="str">
        <f>B518</f>
        <v>@@Released</v>
      </c>
      <c r="C523" s="3" t="str">
        <f>C518</f>
        <v>@@MR100673</v>
      </c>
      <c r="D523" s="3" t="str">
        <f>D518</f>
        <v>@@30000</v>
      </c>
      <c r="H523" s="6"/>
      <c r="I523" s="6"/>
      <c r="J523" s="6"/>
      <c r="K523" s="6"/>
      <c r="L523" s="6"/>
      <c r="M523" s="6"/>
      <c r="N523" s="6"/>
    </row>
    <row r="524" spans="1:14" ht="16.5" x14ac:dyDescent="0.3">
      <c r="A524" t="s">
        <v>59</v>
      </c>
      <c r="B524" s="3" t="str">
        <f t="shared" ref="B524:C530" si="103">B523</f>
        <v>@@Released</v>
      </c>
      <c r="C524" s="3" t="str">
        <f t="shared" si="103"/>
        <v>@@MR100673</v>
      </c>
      <c r="D524" s="3" t="str">
        <f>"@@40000"</f>
        <v>@@40000</v>
      </c>
      <c r="E524" s="3" t="str">
        <f>"""NAV Direct"",""CRONUS JetCorp USA"",""5406"",""1"",""Released"",""2"",""MR100673"",""3"",""40000"""</f>
        <v>"NAV Direct","CRONUS JetCorp USA","5406","1","Released","2","MR100673","3","40000"</v>
      </c>
      <c r="F524" s="3" t="str">
        <f>"∞||""Prod. Order Component"",""Prod. Order Line No."",""=Line No."",""Status"",""=Status"",""Prod. Order No."",""=Prod. Order No."""</f>
        <v>∞||"Prod. Order Component","Prod. Order Line No.","=Line No.","Status","=Status","Prod. Order No.","=Prod. Order No."</v>
      </c>
      <c r="G524" s="3"/>
      <c r="H524" s="6"/>
      <c r="I524" s="24" t="str">
        <f>"S200022"</f>
        <v>S200022</v>
      </c>
      <c r="J524" s="24" t="str">
        <f>"10.75"" Tourch Riser Basketball Trophy"</f>
        <v>10.75" Tourch Riser Basketball Trophy</v>
      </c>
      <c r="K524" s="25">
        <v>24</v>
      </c>
      <c r="L524" s="26" t="str">
        <f>"EA"</f>
        <v>EA</v>
      </c>
      <c r="M524" s="25">
        <v>0</v>
      </c>
      <c r="N524" s="27"/>
    </row>
    <row r="525" spans="1:14" ht="16.5" x14ac:dyDescent="0.3">
      <c r="A525" t="s">
        <v>59</v>
      </c>
      <c r="B525" s="3" t="str">
        <f t="shared" si="103"/>
        <v>@@Released</v>
      </c>
      <c r="C525" s="3" t="str">
        <f t="shared" si="103"/>
        <v>@@MR100673</v>
      </c>
      <c r="D525" s="3" t="str">
        <f t="shared" ref="D525:D530" si="104">D524</f>
        <v>@@40000</v>
      </c>
      <c r="E525" s="3" t="str">
        <f>"""NAV Direct"",""CRONUS JetCorp USA"",""5407"",""1"",""Released"",""2"",""MR100673"",""3"",""40000"",""4"",""10000"""</f>
        <v>"NAV Direct","CRONUS JetCorp USA","5407","1","Released","2","MR100673","3","40000","4","10000"</v>
      </c>
      <c r="F525" s="3"/>
      <c r="G525" s="3"/>
      <c r="H525" s="6"/>
      <c r="I525" s="6"/>
      <c r="J525" s="14" t="str">
        <f>"RM100027"</f>
        <v>RM100027</v>
      </c>
      <c r="K525" s="22" t="str">
        <f>"1"" Marble"</f>
        <v>1" Marble</v>
      </c>
      <c r="L525" s="23">
        <v>1</v>
      </c>
      <c r="M525" s="21" t="str">
        <f>"LB"</f>
        <v>LB</v>
      </c>
      <c r="N525" s="23">
        <v>0</v>
      </c>
    </row>
    <row r="526" spans="1:14" ht="16.5" x14ac:dyDescent="0.3">
      <c r="A526" t="s">
        <v>59</v>
      </c>
      <c r="B526" s="3" t="str">
        <f t="shared" si="103"/>
        <v>@@Released</v>
      </c>
      <c r="C526" s="3" t="str">
        <f t="shared" si="103"/>
        <v>@@MR100673</v>
      </c>
      <c r="D526" s="3" t="str">
        <f t="shared" si="104"/>
        <v>@@40000</v>
      </c>
      <c r="E526" s="3" t="str">
        <f>"""NAV Direct"",""CRONUS JetCorp USA"",""5407"",""1"",""Released"",""2"",""MR100673"",""3"",""40000"",""4"",""20000"""</f>
        <v>"NAV Direct","CRONUS JetCorp USA","5407","1","Released","2","MR100673","3","40000","4","20000"</v>
      </c>
      <c r="F526" s="3"/>
      <c r="G526" s="3"/>
      <c r="H526" s="6"/>
      <c r="I526" s="6"/>
      <c r="J526" s="14" t="str">
        <f>"RM100008"</f>
        <v>RM100008</v>
      </c>
      <c r="K526" s="22" t="str">
        <f>"3.75"" Basketball Player"</f>
        <v>3.75" Basketball Player</v>
      </c>
      <c r="L526" s="23">
        <v>1</v>
      </c>
      <c r="M526" s="21" t="str">
        <f>"EA"</f>
        <v>EA</v>
      </c>
      <c r="N526" s="23">
        <v>0</v>
      </c>
    </row>
    <row r="527" spans="1:14" ht="16.5" x14ac:dyDescent="0.3">
      <c r="A527" t="s">
        <v>59</v>
      </c>
      <c r="B527" s="3" t="str">
        <f t="shared" si="103"/>
        <v>@@Released</v>
      </c>
      <c r="C527" s="3" t="str">
        <f t="shared" si="103"/>
        <v>@@MR100673</v>
      </c>
      <c r="D527" s="3" t="str">
        <f t="shared" si="104"/>
        <v>@@40000</v>
      </c>
      <c r="E527" s="3" t="str">
        <f>"""NAV Direct"",""CRONUS JetCorp USA"",""5407"",""1"",""Released"",""2"",""MR100673"",""3"",""40000"",""4"",""30000"""</f>
        <v>"NAV Direct","CRONUS JetCorp USA","5407","1","Released","2","MR100673","3","40000","4","30000"</v>
      </c>
      <c r="F527" s="3"/>
      <c r="G527" s="3"/>
      <c r="H527" s="6"/>
      <c r="I527" s="6"/>
      <c r="J527" s="14" t="str">
        <f>"RM100023"</f>
        <v>RM100023</v>
      </c>
      <c r="K527" s="22" t="str">
        <f>"7"" Torch Trophy Riser"</f>
        <v>7" Torch Trophy Riser</v>
      </c>
      <c r="L527" s="23">
        <v>1</v>
      </c>
      <c r="M527" s="21" t="str">
        <f>"EA"</f>
        <v>EA</v>
      </c>
      <c r="N527" s="23">
        <v>0</v>
      </c>
    </row>
    <row r="528" spans="1:14" ht="16.5" x14ac:dyDescent="0.3">
      <c r="A528" t="s">
        <v>59</v>
      </c>
      <c r="B528" s="3" t="str">
        <f t="shared" si="103"/>
        <v>@@Released</v>
      </c>
      <c r="C528" s="3" t="str">
        <f t="shared" si="103"/>
        <v>@@MR100673</v>
      </c>
      <c r="D528" s="3" t="str">
        <f t="shared" si="104"/>
        <v>@@40000</v>
      </c>
      <c r="E528" s="3" t="str">
        <f>"""NAV Direct"",""CRONUS JetCorp USA"",""5407"",""1"",""Released"",""2"",""MR100673"",""3"",""40000"",""4"",""40000"""</f>
        <v>"NAV Direct","CRONUS JetCorp USA","5407","1","Released","2","MR100673","3","40000","4","40000"</v>
      </c>
      <c r="F528" s="3"/>
      <c r="G528" s="3"/>
      <c r="H528" s="6"/>
      <c r="I528" s="6"/>
      <c r="J528" s="14" t="str">
        <f>"RM100033"</f>
        <v>RM100033</v>
      </c>
      <c r="K528" s="22" t="str">
        <f>"Standard Cap Nut"</f>
        <v>Standard Cap Nut</v>
      </c>
      <c r="L528" s="23">
        <v>1</v>
      </c>
      <c r="M528" s="21" t="str">
        <f>"EA"</f>
        <v>EA</v>
      </c>
      <c r="N528" s="23">
        <v>0</v>
      </c>
    </row>
    <row r="529" spans="1:14" ht="16.5" x14ac:dyDescent="0.3">
      <c r="A529" t="s">
        <v>59</v>
      </c>
      <c r="B529" s="3" t="str">
        <f t="shared" si="103"/>
        <v>@@Released</v>
      </c>
      <c r="C529" s="3" t="str">
        <f t="shared" si="103"/>
        <v>@@MR100673</v>
      </c>
      <c r="D529" s="3" t="str">
        <f t="shared" si="104"/>
        <v>@@40000</v>
      </c>
      <c r="E529" s="3" t="str">
        <f>"""NAV Direct"",""CRONUS JetCorp USA"",""5407"",""1"",""Released"",""2"",""MR100673"",""3"",""40000"",""4"",""50000"""</f>
        <v>"NAV Direct","CRONUS JetCorp USA","5407","1","Released","2","MR100673","3","40000","4","50000"</v>
      </c>
      <c r="F529" s="3"/>
      <c r="G529" s="3"/>
      <c r="H529" s="6"/>
      <c r="I529" s="6"/>
      <c r="J529" s="14" t="str">
        <f>"RM100034"</f>
        <v>RM100034</v>
      </c>
      <c r="K529" s="22" t="str">
        <f>"Check Rings"</f>
        <v>Check Rings</v>
      </c>
      <c r="L529" s="23">
        <v>1</v>
      </c>
      <c r="M529" s="21" t="str">
        <f>"EA"</f>
        <v>EA</v>
      </c>
      <c r="N529" s="23">
        <v>0</v>
      </c>
    </row>
    <row r="530" spans="1:14" ht="16.5" x14ac:dyDescent="0.3">
      <c r="A530" t="s">
        <v>59</v>
      </c>
      <c r="B530" s="3" t="str">
        <f t="shared" si="103"/>
        <v>@@Released</v>
      </c>
      <c r="C530" s="3" t="str">
        <f t="shared" si="103"/>
        <v>@@MR100673</v>
      </c>
      <c r="D530" s="3" t="str">
        <f t="shared" si="104"/>
        <v>@@40000</v>
      </c>
      <c r="E530" s="3" t="str">
        <f>"""NAV Direct"",""CRONUS JetCorp USA"",""5407"",""1"",""Released"",""2"",""MR100673"",""3"",""40000"",""4"",""60000"""</f>
        <v>"NAV Direct","CRONUS JetCorp USA","5407","1","Released","2","MR100673","3","40000","4","60000"</v>
      </c>
      <c r="F530" s="3"/>
      <c r="G530" s="3"/>
      <c r="H530" s="6"/>
      <c r="I530" s="6"/>
      <c r="J530" s="14" t="str">
        <f>"RM100036"</f>
        <v>RM100036</v>
      </c>
      <c r="K530" s="22" t="str">
        <f>"1.5"" Emblem"</f>
        <v>1.5" Emblem</v>
      </c>
      <c r="L530" s="23">
        <v>1</v>
      </c>
      <c r="M530" s="21" t="str">
        <f>"EA"</f>
        <v>EA</v>
      </c>
      <c r="N530" s="23">
        <v>0</v>
      </c>
    </row>
    <row r="531" spans="1:14" ht="16.5" x14ac:dyDescent="0.3">
      <c r="A531" t="s">
        <v>59</v>
      </c>
      <c r="B531" s="3" t="str">
        <f>B525</f>
        <v>@@Released</v>
      </c>
      <c r="C531" s="3" t="str">
        <f>C525</f>
        <v>@@MR100673</v>
      </c>
      <c r="D531" s="3" t="str">
        <f>D525</f>
        <v>@@40000</v>
      </c>
      <c r="H531" s="6"/>
      <c r="I531" s="6"/>
      <c r="J531" s="6"/>
      <c r="K531" s="6"/>
      <c r="L531" s="6"/>
      <c r="M531" s="6"/>
      <c r="N531" s="6"/>
    </row>
    <row r="532" spans="1:14" ht="16.5" x14ac:dyDescent="0.3">
      <c r="A532" t="s">
        <v>59</v>
      </c>
      <c r="B532" s="3" t="str">
        <f>"@@Released"</f>
        <v>@@Released</v>
      </c>
      <c r="C532" s="3" t="str">
        <f>"@@MR100669"</f>
        <v>@@MR100669</v>
      </c>
      <c r="E532" s="3" t="str">
        <f>"""NAV Direct"",""CRONUS JetCorp USA"",""5405"",""1"",""Released"",""2"",""MR100669"""</f>
        <v>"NAV Direct","CRONUS JetCorp USA","5405","1","Released","2","MR100669"</v>
      </c>
      <c r="F532" s="3" t="str">
        <f>"∞||""Prod. Order Component"",""Status"",""=Status"",""Prod. Order No."",""=No."""</f>
        <v>∞||"Prod. Order Component","Status","=Status","Prod. Order No.","=No."</v>
      </c>
      <c r="G532" s="3"/>
      <c r="H532" s="28" t="str">
        <f>"MR100669"</f>
        <v>MR100669</v>
      </c>
      <c r="I532" s="29">
        <v>42033</v>
      </c>
      <c r="J532" s="6"/>
      <c r="K532" s="20"/>
      <c r="L532" s="20"/>
      <c r="M532" s="20"/>
      <c r="N532" s="20"/>
    </row>
    <row r="533" spans="1:14" ht="16.5" x14ac:dyDescent="0.3">
      <c r="A533" t="s">
        <v>59</v>
      </c>
      <c r="B533" s="3" t="str">
        <f t="shared" ref="B533:C539" si="105">B532</f>
        <v>@@Released</v>
      </c>
      <c r="C533" s="3" t="str">
        <f t="shared" si="105"/>
        <v>@@MR100669</v>
      </c>
      <c r="D533" s="3" t="str">
        <f>"@@10000"</f>
        <v>@@10000</v>
      </c>
      <c r="E533" s="3" t="str">
        <f>"""NAV Direct"",""CRONUS JetCorp USA"",""5406"",""1"",""Released"",""2"",""MR100669"",""3"",""10000"""</f>
        <v>"NAV Direct","CRONUS JetCorp USA","5406","1","Released","2","MR100669","3","10000"</v>
      </c>
      <c r="F533" s="3" t="str">
        <f>"∞||""Prod. Order Component"",""Prod. Order Line No."",""=Line No."",""Status"",""=Status"",""Prod. Order No."",""=Prod. Order No."""</f>
        <v>∞||"Prod. Order Component","Prod. Order Line No.","=Line No.","Status","=Status","Prod. Order No.","=Prod. Order No."</v>
      </c>
      <c r="G533" s="3"/>
      <c r="H533" s="6"/>
      <c r="I533" s="24" t="str">
        <f>"S200019"</f>
        <v>S200019</v>
      </c>
      <c r="J533" s="24" t="str">
        <f>"10.75"" Tourch Riser Apple Trophy"</f>
        <v>10.75" Tourch Riser Apple Trophy</v>
      </c>
      <c r="K533" s="25">
        <v>144</v>
      </c>
      <c r="L533" s="26" t="str">
        <f>"EA"</f>
        <v>EA</v>
      </c>
      <c r="M533" s="25">
        <v>0</v>
      </c>
      <c r="N533" s="27"/>
    </row>
    <row r="534" spans="1:14" ht="16.5" x14ac:dyDescent="0.3">
      <c r="A534" t="s">
        <v>59</v>
      </c>
      <c r="B534" s="3" t="str">
        <f t="shared" si="105"/>
        <v>@@Released</v>
      </c>
      <c r="C534" s="3" t="str">
        <f t="shared" si="105"/>
        <v>@@MR100669</v>
      </c>
      <c r="D534" s="3" t="str">
        <f t="shared" ref="D534:D539" si="106">D533</f>
        <v>@@10000</v>
      </c>
      <c r="E534" s="3" t="str">
        <f>"""NAV Direct"",""CRONUS JetCorp USA"",""5407"",""1"",""Released"",""2"",""MR100669"",""3"",""10000"",""4"",""10000"""</f>
        <v>"NAV Direct","CRONUS JetCorp USA","5407","1","Released","2","MR100669","3","10000","4","10000"</v>
      </c>
      <c r="F534" s="3"/>
      <c r="G534" s="3"/>
      <c r="H534" s="6"/>
      <c r="I534" s="6"/>
      <c r="J534" s="14" t="str">
        <f>"RM100027"</f>
        <v>RM100027</v>
      </c>
      <c r="K534" s="22" t="str">
        <f>"1"" Marble"</f>
        <v>1" Marble</v>
      </c>
      <c r="L534" s="23">
        <v>1</v>
      </c>
      <c r="M534" s="21" t="str">
        <f>"LB"</f>
        <v>LB</v>
      </c>
      <c r="N534" s="23">
        <v>0</v>
      </c>
    </row>
    <row r="535" spans="1:14" ht="16.5" x14ac:dyDescent="0.3">
      <c r="A535" t="s">
        <v>59</v>
      </c>
      <c r="B535" s="3" t="str">
        <f t="shared" si="105"/>
        <v>@@Released</v>
      </c>
      <c r="C535" s="3" t="str">
        <f t="shared" si="105"/>
        <v>@@MR100669</v>
      </c>
      <c r="D535" s="3" t="str">
        <f t="shared" si="106"/>
        <v>@@10000</v>
      </c>
      <c r="E535" s="3" t="str">
        <f>"""NAV Direct"",""CRONUS JetCorp USA"",""5407"",""1"",""Released"",""2"",""MR100669"",""3"",""10000"",""4"",""20000"""</f>
        <v>"NAV Direct","CRONUS JetCorp USA","5407","1","Released","2","MR100669","3","10000","4","20000"</v>
      </c>
      <c r="F535" s="3"/>
      <c r="G535" s="3"/>
      <c r="H535" s="6"/>
      <c r="I535" s="6"/>
      <c r="J535" s="14" t="str">
        <f>"RM100002"</f>
        <v>RM100002</v>
      </c>
      <c r="K535" s="22" t="str">
        <f>"3.75"" Apple Trophy Figure"</f>
        <v>3.75" Apple Trophy Figure</v>
      </c>
      <c r="L535" s="23">
        <v>1</v>
      </c>
      <c r="M535" s="21" t="str">
        <f>"EA"</f>
        <v>EA</v>
      </c>
      <c r="N535" s="23">
        <v>0</v>
      </c>
    </row>
    <row r="536" spans="1:14" ht="16.5" x14ac:dyDescent="0.3">
      <c r="A536" t="s">
        <v>59</v>
      </c>
      <c r="B536" s="3" t="str">
        <f t="shared" si="105"/>
        <v>@@Released</v>
      </c>
      <c r="C536" s="3" t="str">
        <f t="shared" si="105"/>
        <v>@@MR100669</v>
      </c>
      <c r="D536" s="3" t="str">
        <f t="shared" si="106"/>
        <v>@@10000</v>
      </c>
      <c r="E536" s="3" t="str">
        <f>"""NAV Direct"",""CRONUS JetCorp USA"",""5407"",""1"",""Released"",""2"",""MR100669"",""3"",""10000"",""4"",""30000"""</f>
        <v>"NAV Direct","CRONUS JetCorp USA","5407","1","Released","2","MR100669","3","10000","4","30000"</v>
      </c>
      <c r="F536" s="3"/>
      <c r="G536" s="3"/>
      <c r="H536" s="6"/>
      <c r="I536" s="6"/>
      <c r="J536" s="14" t="str">
        <f>"RM100023"</f>
        <v>RM100023</v>
      </c>
      <c r="K536" s="22" t="str">
        <f>"7"" Torch Trophy Riser"</f>
        <v>7" Torch Trophy Riser</v>
      </c>
      <c r="L536" s="23">
        <v>1</v>
      </c>
      <c r="M536" s="21" t="str">
        <f>"EA"</f>
        <v>EA</v>
      </c>
      <c r="N536" s="23">
        <v>0</v>
      </c>
    </row>
    <row r="537" spans="1:14" ht="16.5" x14ac:dyDescent="0.3">
      <c r="A537" t="s">
        <v>59</v>
      </c>
      <c r="B537" s="3" t="str">
        <f t="shared" si="105"/>
        <v>@@Released</v>
      </c>
      <c r="C537" s="3" t="str">
        <f t="shared" si="105"/>
        <v>@@MR100669</v>
      </c>
      <c r="D537" s="3" t="str">
        <f t="shared" si="106"/>
        <v>@@10000</v>
      </c>
      <c r="E537" s="3" t="str">
        <f>"""NAV Direct"",""CRONUS JetCorp USA"",""5407"",""1"",""Released"",""2"",""MR100669"",""3"",""10000"",""4"",""40000"""</f>
        <v>"NAV Direct","CRONUS JetCorp USA","5407","1","Released","2","MR100669","3","10000","4","40000"</v>
      </c>
      <c r="F537" s="3"/>
      <c r="G537" s="3"/>
      <c r="H537" s="6"/>
      <c r="I537" s="6"/>
      <c r="J537" s="14" t="str">
        <f>"RM100033"</f>
        <v>RM100033</v>
      </c>
      <c r="K537" s="22" t="str">
        <f>"Standard Cap Nut"</f>
        <v>Standard Cap Nut</v>
      </c>
      <c r="L537" s="23">
        <v>1</v>
      </c>
      <c r="M537" s="21" t="str">
        <f>"EA"</f>
        <v>EA</v>
      </c>
      <c r="N537" s="23">
        <v>0</v>
      </c>
    </row>
    <row r="538" spans="1:14" ht="16.5" x14ac:dyDescent="0.3">
      <c r="A538" t="s">
        <v>59</v>
      </c>
      <c r="B538" s="3" t="str">
        <f t="shared" si="105"/>
        <v>@@Released</v>
      </c>
      <c r="C538" s="3" t="str">
        <f t="shared" si="105"/>
        <v>@@MR100669</v>
      </c>
      <c r="D538" s="3" t="str">
        <f t="shared" si="106"/>
        <v>@@10000</v>
      </c>
      <c r="E538" s="3" t="str">
        <f>"""NAV Direct"",""CRONUS JetCorp USA"",""5407"",""1"",""Released"",""2"",""MR100669"",""3"",""10000"",""4"",""50000"""</f>
        <v>"NAV Direct","CRONUS JetCorp USA","5407","1","Released","2","MR100669","3","10000","4","50000"</v>
      </c>
      <c r="F538" s="3"/>
      <c r="G538" s="3"/>
      <c r="H538" s="6"/>
      <c r="I538" s="6"/>
      <c r="J538" s="14" t="str">
        <f>"RM100034"</f>
        <v>RM100034</v>
      </c>
      <c r="K538" s="22" t="str">
        <f>"Check Rings"</f>
        <v>Check Rings</v>
      </c>
      <c r="L538" s="23">
        <v>1</v>
      </c>
      <c r="M538" s="21" t="str">
        <f>"EA"</f>
        <v>EA</v>
      </c>
      <c r="N538" s="23">
        <v>0</v>
      </c>
    </row>
    <row r="539" spans="1:14" ht="16.5" x14ac:dyDescent="0.3">
      <c r="A539" t="s">
        <v>59</v>
      </c>
      <c r="B539" s="3" t="str">
        <f t="shared" si="105"/>
        <v>@@Released</v>
      </c>
      <c r="C539" s="3" t="str">
        <f t="shared" si="105"/>
        <v>@@MR100669</v>
      </c>
      <c r="D539" s="3" t="str">
        <f t="shared" si="106"/>
        <v>@@10000</v>
      </c>
      <c r="E539" s="3" t="str">
        <f>"""NAV Direct"",""CRONUS JetCorp USA"",""5407"",""1"",""Released"",""2"",""MR100669"",""3"",""10000"",""4"",""60000"""</f>
        <v>"NAV Direct","CRONUS JetCorp USA","5407","1","Released","2","MR100669","3","10000","4","60000"</v>
      </c>
      <c r="F539" s="3"/>
      <c r="G539" s="3"/>
      <c r="H539" s="6"/>
      <c r="I539" s="6"/>
      <c r="J539" s="14" t="str">
        <f>"RM100036"</f>
        <v>RM100036</v>
      </c>
      <c r="K539" s="22" t="str">
        <f>"1.5"" Emblem"</f>
        <v>1.5" Emblem</v>
      </c>
      <c r="L539" s="23">
        <v>1</v>
      </c>
      <c r="M539" s="21" t="str">
        <f>"EA"</f>
        <v>EA</v>
      </c>
      <c r="N539" s="23">
        <v>0</v>
      </c>
    </row>
    <row r="540" spans="1:14" ht="16.5" x14ac:dyDescent="0.3">
      <c r="A540" t="s">
        <v>59</v>
      </c>
      <c r="B540" s="3" t="str">
        <f>B534</f>
        <v>@@Released</v>
      </c>
      <c r="C540" s="3" t="str">
        <f>C534</f>
        <v>@@MR100669</v>
      </c>
      <c r="D540" s="3" t="str">
        <f>D534</f>
        <v>@@10000</v>
      </c>
      <c r="H540" s="6"/>
      <c r="I540" s="6"/>
      <c r="J540" s="6"/>
      <c r="K540" s="6"/>
      <c r="L540" s="6"/>
      <c r="M540" s="6"/>
      <c r="N540" s="6"/>
    </row>
    <row r="541" spans="1:14" ht="16.5" x14ac:dyDescent="0.3">
      <c r="A541" t="s">
        <v>59</v>
      </c>
      <c r="B541" s="3" t="str">
        <f t="shared" ref="B541:C546" si="107">B540</f>
        <v>@@Released</v>
      </c>
      <c r="C541" s="3" t="str">
        <f t="shared" si="107"/>
        <v>@@MR100669</v>
      </c>
      <c r="D541" s="3" t="str">
        <f>"@@20000"</f>
        <v>@@20000</v>
      </c>
      <c r="E541" s="3" t="str">
        <f>"""NAV Direct"",""CRONUS JetCorp USA"",""5406"",""1"",""Released"",""2"",""MR100669"",""3"",""20000"""</f>
        <v>"NAV Direct","CRONUS JetCorp USA","5406","1","Released","2","MR100669","3","20000"</v>
      </c>
      <c r="F541" s="3" t="str">
        <f>"∞||""Prod. Order Component"",""Prod. Order Line No."",""=Line No."",""Status"",""=Status"",""Prod. Order No."",""=Prod. Order No."""</f>
        <v>∞||"Prod. Order Component","Prod. Order Line No.","=Line No.","Status","=Status","Prod. Order No.","=Prod. Order No."</v>
      </c>
      <c r="G541" s="3"/>
      <c r="H541" s="6"/>
      <c r="I541" s="24" t="str">
        <f>"S200010"</f>
        <v>S200010</v>
      </c>
      <c r="J541" s="24" t="str">
        <f>"3.75"" Wrestling Trophy"</f>
        <v>3.75" Wrestling Trophy</v>
      </c>
      <c r="K541" s="25">
        <v>48</v>
      </c>
      <c r="L541" s="26" t="str">
        <f>"EA"</f>
        <v>EA</v>
      </c>
      <c r="M541" s="25">
        <v>0</v>
      </c>
      <c r="N541" s="27"/>
    </row>
    <row r="542" spans="1:14" ht="16.5" x14ac:dyDescent="0.3">
      <c r="A542" t="s">
        <v>59</v>
      </c>
      <c r="B542" s="3" t="str">
        <f t="shared" si="107"/>
        <v>@@Released</v>
      </c>
      <c r="C542" s="3" t="str">
        <f t="shared" si="107"/>
        <v>@@MR100669</v>
      </c>
      <c r="D542" s="3" t="str">
        <f>D541</f>
        <v>@@20000</v>
      </c>
      <c r="E542" s="3" t="str">
        <f>"""NAV Direct"",""CRONUS JetCorp USA"",""5407"",""1"",""Released"",""2"",""MR100669"",""3"",""20000"",""4"",""10000"""</f>
        <v>"NAV Direct","CRONUS JetCorp USA","5407","1","Released","2","MR100669","3","20000","4","10000"</v>
      </c>
      <c r="F542" s="3"/>
      <c r="G542" s="3"/>
      <c r="H542" s="6"/>
      <c r="I542" s="6"/>
      <c r="J542" s="14" t="str">
        <f>"RM100027"</f>
        <v>RM100027</v>
      </c>
      <c r="K542" s="22" t="str">
        <f>"1"" Marble"</f>
        <v>1" Marble</v>
      </c>
      <c r="L542" s="23">
        <v>1</v>
      </c>
      <c r="M542" s="21" t="str">
        <f>"LB"</f>
        <v>LB</v>
      </c>
      <c r="N542" s="23">
        <v>0</v>
      </c>
    </row>
    <row r="543" spans="1:14" ht="16.5" x14ac:dyDescent="0.3">
      <c r="A543" t="s">
        <v>59</v>
      </c>
      <c r="B543" s="3" t="str">
        <f t="shared" si="107"/>
        <v>@@Released</v>
      </c>
      <c r="C543" s="3" t="str">
        <f t="shared" si="107"/>
        <v>@@MR100669</v>
      </c>
      <c r="D543" s="3" t="str">
        <f>D542</f>
        <v>@@20000</v>
      </c>
      <c r="E543" s="3" t="str">
        <f>"""NAV Direct"",""CRONUS JetCorp USA"",""5407"",""1"",""Released"",""2"",""MR100669"",""3"",""20000"",""4"",""20000"""</f>
        <v>"NAV Direct","CRONUS JetCorp USA","5407","1","Released","2","MR100669","3","20000","4","20000"</v>
      </c>
      <c r="F543" s="3"/>
      <c r="G543" s="3"/>
      <c r="H543" s="6"/>
      <c r="I543" s="6"/>
      <c r="J543" s="14" t="str">
        <f>"RM100010"</f>
        <v>RM100010</v>
      </c>
      <c r="K543" s="22" t="str">
        <f>"3.75"" Wrestler"</f>
        <v>3.75" Wrestler</v>
      </c>
      <c r="L543" s="23">
        <v>1</v>
      </c>
      <c r="M543" s="21" t="str">
        <f>"EA"</f>
        <v>EA</v>
      </c>
      <c r="N543" s="23">
        <v>0</v>
      </c>
    </row>
    <row r="544" spans="1:14" ht="16.5" x14ac:dyDescent="0.3">
      <c r="A544" t="s">
        <v>59</v>
      </c>
      <c r="B544" s="3" t="str">
        <f t="shared" si="107"/>
        <v>@@Released</v>
      </c>
      <c r="C544" s="3" t="str">
        <f t="shared" si="107"/>
        <v>@@MR100669</v>
      </c>
      <c r="D544" s="3" t="str">
        <f>D543</f>
        <v>@@20000</v>
      </c>
      <c r="E544" s="3" t="str">
        <f>"""NAV Direct"",""CRONUS JetCorp USA"",""5407"",""1"",""Released"",""2"",""MR100669"",""3"",""20000"",""4"",""30000"""</f>
        <v>"NAV Direct","CRONUS JetCorp USA","5407","1","Released","2","MR100669","3","20000","4","30000"</v>
      </c>
      <c r="F544" s="3"/>
      <c r="G544" s="3"/>
      <c r="H544" s="6"/>
      <c r="I544" s="6"/>
      <c r="J544" s="14" t="str">
        <f>"RM100033"</f>
        <v>RM100033</v>
      </c>
      <c r="K544" s="22" t="str">
        <f>"Standard Cap Nut"</f>
        <v>Standard Cap Nut</v>
      </c>
      <c r="L544" s="23">
        <v>1</v>
      </c>
      <c r="M544" s="21" t="str">
        <f>"EA"</f>
        <v>EA</v>
      </c>
      <c r="N544" s="23">
        <v>0</v>
      </c>
    </row>
    <row r="545" spans="1:14" ht="16.5" x14ac:dyDescent="0.3">
      <c r="A545" t="s">
        <v>59</v>
      </c>
      <c r="B545" s="3" t="str">
        <f t="shared" si="107"/>
        <v>@@Released</v>
      </c>
      <c r="C545" s="3" t="str">
        <f t="shared" si="107"/>
        <v>@@MR100669</v>
      </c>
      <c r="D545" s="3" t="str">
        <f>D544</f>
        <v>@@20000</v>
      </c>
      <c r="E545" s="3" t="str">
        <f>"""NAV Direct"",""CRONUS JetCorp USA"",""5407"",""1"",""Released"",""2"",""MR100669"",""3"",""20000"",""4"",""40000"""</f>
        <v>"NAV Direct","CRONUS JetCorp USA","5407","1","Released","2","MR100669","3","20000","4","40000"</v>
      </c>
      <c r="F545" s="3"/>
      <c r="G545" s="3"/>
      <c r="H545" s="6"/>
      <c r="I545" s="6"/>
      <c r="J545" s="14" t="str">
        <f>"RM100034"</f>
        <v>RM100034</v>
      </c>
      <c r="K545" s="22" t="str">
        <f>"Check Rings"</f>
        <v>Check Rings</v>
      </c>
      <c r="L545" s="23">
        <v>1</v>
      </c>
      <c r="M545" s="21" t="str">
        <f>"EA"</f>
        <v>EA</v>
      </c>
      <c r="N545" s="23">
        <v>0</v>
      </c>
    </row>
    <row r="546" spans="1:14" ht="16.5" x14ac:dyDescent="0.3">
      <c r="A546" t="s">
        <v>59</v>
      </c>
      <c r="B546" s="3" t="str">
        <f t="shared" si="107"/>
        <v>@@Released</v>
      </c>
      <c r="C546" s="3" t="str">
        <f t="shared" si="107"/>
        <v>@@MR100669</v>
      </c>
      <c r="D546" s="3" t="str">
        <f>D545</f>
        <v>@@20000</v>
      </c>
      <c r="E546" s="3" t="str">
        <f>"""NAV Direct"",""CRONUS JetCorp USA"",""5407"",""1"",""Released"",""2"",""MR100669"",""3"",""20000"",""4"",""50000"""</f>
        <v>"NAV Direct","CRONUS JetCorp USA","5407","1","Released","2","MR100669","3","20000","4","50000"</v>
      </c>
      <c r="F546" s="3"/>
      <c r="G546" s="3"/>
      <c r="H546" s="6"/>
      <c r="I546" s="6"/>
      <c r="J546" s="14" t="str">
        <f>"RM100053"</f>
        <v>RM100053</v>
      </c>
      <c r="K546" s="22" t="str">
        <f>"3"" Blank Plate"</f>
        <v>3" Blank Plate</v>
      </c>
      <c r="L546" s="23">
        <v>1</v>
      </c>
      <c r="M546" s="21" t="str">
        <f>"EA"</f>
        <v>EA</v>
      </c>
      <c r="N546" s="23">
        <v>0</v>
      </c>
    </row>
    <row r="547" spans="1:14" ht="16.5" x14ac:dyDescent="0.3">
      <c r="A547" t="s">
        <v>59</v>
      </c>
      <c r="B547" s="3" t="str">
        <f>B542</f>
        <v>@@Released</v>
      </c>
      <c r="C547" s="3" t="str">
        <f>C542</f>
        <v>@@MR100669</v>
      </c>
      <c r="D547" s="3" t="str">
        <f>D542</f>
        <v>@@20000</v>
      </c>
      <c r="H547" s="6"/>
      <c r="I547" s="6"/>
      <c r="J547" s="6"/>
      <c r="K547" s="6"/>
      <c r="L547" s="6"/>
      <c r="M547" s="6"/>
      <c r="N547" s="6"/>
    </row>
    <row r="548" spans="1:14" ht="16.5" x14ac:dyDescent="0.3">
      <c r="A548" t="s">
        <v>59</v>
      </c>
      <c r="B548" s="3" t="str">
        <f>"@@Released"</f>
        <v>@@Released</v>
      </c>
      <c r="C548" s="3" t="str">
        <f>"@@MR100672"</f>
        <v>@@MR100672</v>
      </c>
      <c r="E548" s="3" t="str">
        <f>"""NAV Direct"",""CRONUS JetCorp USA"",""5405"",""1"",""Released"",""2"",""MR100672"""</f>
        <v>"NAV Direct","CRONUS JetCorp USA","5405","1","Released","2","MR100672"</v>
      </c>
      <c r="F548" s="3" t="str">
        <f>"∞||""Prod. Order Component"",""Status"",""=Status"",""Prod. Order No."",""=No."""</f>
        <v>∞||"Prod. Order Component","Status","=Status","Prod. Order No.","=No."</v>
      </c>
      <c r="G548" s="3"/>
      <c r="H548" s="28" t="str">
        <f>"MR100672"</f>
        <v>MR100672</v>
      </c>
      <c r="I548" s="29">
        <v>42033</v>
      </c>
      <c r="J548" s="6"/>
      <c r="K548" s="20"/>
      <c r="L548" s="20"/>
      <c r="M548" s="20"/>
      <c r="N548" s="20"/>
    </row>
    <row r="549" spans="1:14" ht="16.5" x14ac:dyDescent="0.3">
      <c r="A549" t="s">
        <v>59</v>
      </c>
      <c r="B549" s="3" t="str">
        <f t="shared" ref="B549:C555" si="108">B548</f>
        <v>@@Released</v>
      </c>
      <c r="C549" s="3" t="str">
        <f t="shared" si="108"/>
        <v>@@MR100672</v>
      </c>
      <c r="D549" s="3" t="str">
        <f>"@@10000"</f>
        <v>@@10000</v>
      </c>
      <c r="E549" s="3" t="str">
        <f>"""NAV Direct"",""CRONUS JetCorp USA"",""5406"",""1"",""Released"",""2"",""MR100672"",""3"",""10000"""</f>
        <v>"NAV Direct","CRONUS JetCorp USA","5406","1","Released","2","MR100672","3","10000"</v>
      </c>
      <c r="F549" s="3" t="str">
        <f>"∞||""Prod. Order Component"",""Prod. Order Line No."",""=Line No."",""Status"",""=Status"",""Prod. Order No."",""=Prod. Order No."""</f>
        <v>∞||"Prod. Order Component","Prod. Order Line No.","=Line No.","Status","=Status","Prod. Order No.","=Prod. Order No."</v>
      </c>
      <c r="G549" s="3"/>
      <c r="H549" s="6"/>
      <c r="I549" s="24" t="str">
        <f>"S200020"</f>
        <v>S200020</v>
      </c>
      <c r="J549" s="24" t="str">
        <f>"10.75"" Tourch Riser Soccer Trophy"</f>
        <v>10.75" Tourch Riser Soccer Trophy</v>
      </c>
      <c r="K549" s="25">
        <v>144</v>
      </c>
      <c r="L549" s="26" t="str">
        <f>"EA"</f>
        <v>EA</v>
      </c>
      <c r="M549" s="25">
        <v>0</v>
      </c>
      <c r="N549" s="27"/>
    </row>
    <row r="550" spans="1:14" ht="16.5" x14ac:dyDescent="0.3">
      <c r="A550" t="s">
        <v>59</v>
      </c>
      <c r="B550" s="3" t="str">
        <f t="shared" si="108"/>
        <v>@@Released</v>
      </c>
      <c r="C550" s="3" t="str">
        <f t="shared" si="108"/>
        <v>@@MR100672</v>
      </c>
      <c r="D550" s="3" t="str">
        <f t="shared" ref="D550:D555" si="109">D549</f>
        <v>@@10000</v>
      </c>
      <c r="E550" s="3" t="str">
        <f>"""NAV Direct"",""CRONUS JetCorp USA"",""5407"",""1"",""Released"",""2"",""MR100672"",""3"",""10000"",""4"",""10000"""</f>
        <v>"NAV Direct","CRONUS JetCorp USA","5407","1","Released","2","MR100672","3","10000","4","10000"</v>
      </c>
      <c r="F550" s="3"/>
      <c r="G550" s="3"/>
      <c r="H550" s="6"/>
      <c r="I550" s="6"/>
      <c r="J550" s="14" t="str">
        <f>"RM100027"</f>
        <v>RM100027</v>
      </c>
      <c r="K550" s="22" t="str">
        <f>"1"" Marble"</f>
        <v>1" Marble</v>
      </c>
      <c r="L550" s="23">
        <v>1</v>
      </c>
      <c r="M550" s="21" t="str">
        <f>"LB"</f>
        <v>LB</v>
      </c>
      <c r="N550" s="23">
        <v>0</v>
      </c>
    </row>
    <row r="551" spans="1:14" ht="16.5" x14ac:dyDescent="0.3">
      <c r="A551" t="s">
        <v>59</v>
      </c>
      <c r="B551" s="3" t="str">
        <f t="shared" si="108"/>
        <v>@@Released</v>
      </c>
      <c r="C551" s="3" t="str">
        <f t="shared" si="108"/>
        <v>@@MR100672</v>
      </c>
      <c r="D551" s="3" t="str">
        <f t="shared" si="109"/>
        <v>@@10000</v>
      </c>
      <c r="E551" s="3" t="str">
        <f>"""NAV Direct"",""CRONUS JetCorp USA"",""5407"",""1"",""Released"",""2"",""MR100672"",""3"",""10000"",""4"",""20000"""</f>
        <v>"NAV Direct","CRONUS JetCorp USA","5407","1","Released","2","MR100672","3","10000","4","20000"</v>
      </c>
      <c r="F551" s="3"/>
      <c r="G551" s="3"/>
      <c r="H551" s="6"/>
      <c r="I551" s="6"/>
      <c r="J551" s="14" t="str">
        <f>"RM100006"</f>
        <v>RM100006</v>
      </c>
      <c r="K551" s="22" t="str">
        <f>"3.75"" Soccer Player"</f>
        <v>3.75" Soccer Player</v>
      </c>
      <c r="L551" s="23">
        <v>1</v>
      </c>
      <c r="M551" s="21" t="str">
        <f>"EA"</f>
        <v>EA</v>
      </c>
      <c r="N551" s="23">
        <v>0</v>
      </c>
    </row>
    <row r="552" spans="1:14" ht="16.5" x14ac:dyDescent="0.3">
      <c r="A552" t="s">
        <v>59</v>
      </c>
      <c r="B552" s="3" t="str">
        <f t="shared" si="108"/>
        <v>@@Released</v>
      </c>
      <c r="C552" s="3" t="str">
        <f t="shared" si="108"/>
        <v>@@MR100672</v>
      </c>
      <c r="D552" s="3" t="str">
        <f t="shared" si="109"/>
        <v>@@10000</v>
      </c>
      <c r="E552" s="3" t="str">
        <f>"""NAV Direct"",""CRONUS JetCorp USA"",""5407"",""1"",""Released"",""2"",""MR100672"",""3"",""10000"",""4"",""30000"""</f>
        <v>"NAV Direct","CRONUS JetCorp USA","5407","1","Released","2","MR100672","3","10000","4","30000"</v>
      </c>
      <c r="F552" s="3"/>
      <c r="G552" s="3"/>
      <c r="H552" s="6"/>
      <c r="I552" s="6"/>
      <c r="J552" s="14" t="str">
        <f>"RM100023"</f>
        <v>RM100023</v>
      </c>
      <c r="K552" s="22" t="str">
        <f>"7"" Torch Trophy Riser"</f>
        <v>7" Torch Trophy Riser</v>
      </c>
      <c r="L552" s="23">
        <v>1</v>
      </c>
      <c r="M552" s="21" t="str">
        <f>"EA"</f>
        <v>EA</v>
      </c>
      <c r="N552" s="23">
        <v>0</v>
      </c>
    </row>
    <row r="553" spans="1:14" ht="16.5" x14ac:dyDescent="0.3">
      <c r="A553" t="s">
        <v>59</v>
      </c>
      <c r="B553" s="3" t="str">
        <f t="shared" si="108"/>
        <v>@@Released</v>
      </c>
      <c r="C553" s="3" t="str">
        <f t="shared" si="108"/>
        <v>@@MR100672</v>
      </c>
      <c r="D553" s="3" t="str">
        <f t="shared" si="109"/>
        <v>@@10000</v>
      </c>
      <c r="E553" s="3" t="str">
        <f>"""NAV Direct"",""CRONUS JetCorp USA"",""5407"",""1"",""Released"",""2"",""MR100672"",""3"",""10000"",""4"",""40000"""</f>
        <v>"NAV Direct","CRONUS JetCorp USA","5407","1","Released","2","MR100672","3","10000","4","40000"</v>
      </c>
      <c r="F553" s="3"/>
      <c r="G553" s="3"/>
      <c r="H553" s="6"/>
      <c r="I553" s="6"/>
      <c r="J553" s="14" t="str">
        <f>"RM100033"</f>
        <v>RM100033</v>
      </c>
      <c r="K553" s="22" t="str">
        <f>"Standard Cap Nut"</f>
        <v>Standard Cap Nut</v>
      </c>
      <c r="L553" s="23">
        <v>1</v>
      </c>
      <c r="M553" s="21" t="str">
        <f>"EA"</f>
        <v>EA</v>
      </c>
      <c r="N553" s="23">
        <v>0</v>
      </c>
    </row>
    <row r="554" spans="1:14" ht="16.5" x14ac:dyDescent="0.3">
      <c r="A554" t="s">
        <v>59</v>
      </c>
      <c r="B554" s="3" t="str">
        <f t="shared" si="108"/>
        <v>@@Released</v>
      </c>
      <c r="C554" s="3" t="str">
        <f t="shared" si="108"/>
        <v>@@MR100672</v>
      </c>
      <c r="D554" s="3" t="str">
        <f t="shared" si="109"/>
        <v>@@10000</v>
      </c>
      <c r="E554" s="3" t="str">
        <f>"""NAV Direct"",""CRONUS JetCorp USA"",""5407"",""1"",""Released"",""2"",""MR100672"",""3"",""10000"",""4"",""50000"""</f>
        <v>"NAV Direct","CRONUS JetCorp USA","5407","1","Released","2","MR100672","3","10000","4","50000"</v>
      </c>
      <c r="F554" s="3"/>
      <c r="G554" s="3"/>
      <c r="H554" s="6"/>
      <c r="I554" s="6"/>
      <c r="J554" s="14" t="str">
        <f>"RM100034"</f>
        <v>RM100034</v>
      </c>
      <c r="K554" s="22" t="str">
        <f>"Check Rings"</f>
        <v>Check Rings</v>
      </c>
      <c r="L554" s="23">
        <v>1</v>
      </c>
      <c r="M554" s="21" t="str">
        <f>"EA"</f>
        <v>EA</v>
      </c>
      <c r="N554" s="23">
        <v>0</v>
      </c>
    </row>
    <row r="555" spans="1:14" ht="16.5" x14ac:dyDescent="0.3">
      <c r="A555" t="s">
        <v>59</v>
      </c>
      <c r="B555" s="3" t="str">
        <f t="shared" si="108"/>
        <v>@@Released</v>
      </c>
      <c r="C555" s="3" t="str">
        <f t="shared" si="108"/>
        <v>@@MR100672</v>
      </c>
      <c r="D555" s="3" t="str">
        <f t="shared" si="109"/>
        <v>@@10000</v>
      </c>
      <c r="E555" s="3" t="str">
        <f>"""NAV Direct"",""CRONUS JetCorp USA"",""5407"",""1"",""Released"",""2"",""MR100672"",""3"",""10000"",""4"",""60000"""</f>
        <v>"NAV Direct","CRONUS JetCorp USA","5407","1","Released","2","MR100672","3","10000","4","60000"</v>
      </c>
      <c r="F555" s="3"/>
      <c r="G555" s="3"/>
      <c r="H555" s="6"/>
      <c r="I555" s="6"/>
      <c r="J555" s="14" t="str">
        <f>"RM100036"</f>
        <v>RM100036</v>
      </c>
      <c r="K555" s="22" t="str">
        <f>"1.5"" Emblem"</f>
        <v>1.5" Emblem</v>
      </c>
      <c r="L555" s="23">
        <v>1</v>
      </c>
      <c r="M555" s="21" t="str">
        <f>"EA"</f>
        <v>EA</v>
      </c>
      <c r="N555" s="23">
        <v>0</v>
      </c>
    </row>
    <row r="556" spans="1:14" ht="16.5" x14ac:dyDescent="0.3">
      <c r="A556" t="s">
        <v>59</v>
      </c>
      <c r="B556" s="3" t="str">
        <f>B550</f>
        <v>@@Released</v>
      </c>
      <c r="C556" s="3" t="str">
        <f>C550</f>
        <v>@@MR100672</v>
      </c>
      <c r="D556" s="3" t="str">
        <f>D550</f>
        <v>@@10000</v>
      </c>
      <c r="H556" s="6"/>
      <c r="I556" s="6"/>
      <c r="J556" s="6"/>
      <c r="K556" s="6"/>
      <c r="L556" s="6"/>
      <c r="M556" s="6"/>
      <c r="N556" s="6"/>
    </row>
    <row r="557" spans="1:14" ht="16.5" x14ac:dyDescent="0.3">
      <c r="A557" t="s">
        <v>59</v>
      </c>
      <c r="B557" s="3" t="str">
        <f t="shared" ref="B557:C563" si="110">B556</f>
        <v>@@Released</v>
      </c>
      <c r="C557" s="3" t="str">
        <f t="shared" si="110"/>
        <v>@@MR100672</v>
      </c>
      <c r="D557" s="3" t="str">
        <f>"@@20000"</f>
        <v>@@20000</v>
      </c>
      <c r="E557" s="3" t="str">
        <f>"""NAV Direct"",""CRONUS JetCorp USA"",""5406"",""1"",""Released"",""2"",""MR100672"",""3"",""20000"""</f>
        <v>"NAV Direct","CRONUS JetCorp USA","5406","1","Released","2","MR100672","3","20000"</v>
      </c>
      <c r="F557" s="3" t="str">
        <f>"∞||""Prod. Order Component"",""Prod. Order Line No."",""=Line No."",""Status"",""=Status"",""Prod. Order No."",""=Prod. Order No."""</f>
        <v>∞||"Prod. Order Component","Prod. Order Line No.","=Line No.","Status","=Status","Prod. Order No.","=Prod. Order No."</v>
      </c>
      <c r="G557" s="3"/>
      <c r="H557" s="6"/>
      <c r="I557" s="24" t="str">
        <f>"S200017"</f>
        <v>S200017</v>
      </c>
      <c r="J557" s="24" t="str">
        <f>"10.75"" Tourch Riser WrestlingTrophy"</f>
        <v>10.75" Tourch Riser WrestlingTrophy</v>
      </c>
      <c r="K557" s="25">
        <v>48</v>
      </c>
      <c r="L557" s="26" t="str">
        <f>"EA"</f>
        <v>EA</v>
      </c>
      <c r="M557" s="25">
        <v>0</v>
      </c>
      <c r="N557" s="27"/>
    </row>
    <row r="558" spans="1:14" ht="16.5" x14ac:dyDescent="0.3">
      <c r="A558" t="s">
        <v>59</v>
      </c>
      <c r="B558" s="3" t="str">
        <f t="shared" si="110"/>
        <v>@@Released</v>
      </c>
      <c r="C558" s="3" t="str">
        <f t="shared" si="110"/>
        <v>@@MR100672</v>
      </c>
      <c r="D558" s="3" t="str">
        <f t="shared" ref="D558:D563" si="111">D557</f>
        <v>@@20000</v>
      </c>
      <c r="E558" s="3" t="str">
        <f>"""NAV Direct"",""CRONUS JetCorp USA"",""5407"",""1"",""Released"",""2"",""MR100672"",""3"",""20000"",""4"",""10000"""</f>
        <v>"NAV Direct","CRONUS JetCorp USA","5407","1","Released","2","MR100672","3","20000","4","10000"</v>
      </c>
      <c r="F558" s="3"/>
      <c r="G558" s="3"/>
      <c r="H558" s="6"/>
      <c r="I558" s="6"/>
      <c r="J558" s="14" t="str">
        <f>"RM100027"</f>
        <v>RM100027</v>
      </c>
      <c r="K558" s="22" t="str">
        <f>"1"" Marble"</f>
        <v>1" Marble</v>
      </c>
      <c r="L558" s="23">
        <v>1</v>
      </c>
      <c r="M558" s="21" t="str">
        <f>"LB"</f>
        <v>LB</v>
      </c>
      <c r="N558" s="23">
        <v>0</v>
      </c>
    </row>
    <row r="559" spans="1:14" ht="16.5" x14ac:dyDescent="0.3">
      <c r="A559" t="s">
        <v>59</v>
      </c>
      <c r="B559" s="3" t="str">
        <f t="shared" si="110"/>
        <v>@@Released</v>
      </c>
      <c r="C559" s="3" t="str">
        <f t="shared" si="110"/>
        <v>@@MR100672</v>
      </c>
      <c r="D559" s="3" t="str">
        <f t="shared" si="111"/>
        <v>@@20000</v>
      </c>
      <c r="E559" s="3" t="str">
        <f>"""NAV Direct"",""CRONUS JetCorp USA"",""5407"",""1"",""Released"",""2"",""MR100672"",""3"",""20000"",""4"",""20000"""</f>
        <v>"NAV Direct","CRONUS JetCorp USA","5407","1","Released","2","MR100672","3","20000","4","20000"</v>
      </c>
      <c r="F559" s="3"/>
      <c r="G559" s="3"/>
      <c r="H559" s="6"/>
      <c r="I559" s="6"/>
      <c r="J559" s="14" t="str">
        <f>"RM100010"</f>
        <v>RM100010</v>
      </c>
      <c r="K559" s="22" t="str">
        <f>"3.75"" Wrestler"</f>
        <v>3.75" Wrestler</v>
      </c>
      <c r="L559" s="23">
        <v>1</v>
      </c>
      <c r="M559" s="21" t="str">
        <f>"EA"</f>
        <v>EA</v>
      </c>
      <c r="N559" s="23">
        <v>0</v>
      </c>
    </row>
    <row r="560" spans="1:14" ht="16.5" x14ac:dyDescent="0.3">
      <c r="A560" t="s">
        <v>59</v>
      </c>
      <c r="B560" s="3" t="str">
        <f t="shared" si="110"/>
        <v>@@Released</v>
      </c>
      <c r="C560" s="3" t="str">
        <f t="shared" si="110"/>
        <v>@@MR100672</v>
      </c>
      <c r="D560" s="3" t="str">
        <f t="shared" si="111"/>
        <v>@@20000</v>
      </c>
      <c r="E560" s="3" t="str">
        <f>"""NAV Direct"",""CRONUS JetCorp USA"",""5407"",""1"",""Released"",""2"",""MR100672"",""3"",""20000"",""4"",""30000"""</f>
        <v>"NAV Direct","CRONUS JetCorp USA","5407","1","Released","2","MR100672","3","20000","4","30000"</v>
      </c>
      <c r="F560" s="3"/>
      <c r="G560" s="3"/>
      <c r="H560" s="6"/>
      <c r="I560" s="6"/>
      <c r="J560" s="14" t="str">
        <f>"RM100016"</f>
        <v>RM100016</v>
      </c>
      <c r="K560" s="22" t="str">
        <f>"6"" Star Column Trophy Riser"</f>
        <v>6" Star Column Trophy Riser</v>
      </c>
      <c r="L560" s="23">
        <v>1</v>
      </c>
      <c r="M560" s="21" t="str">
        <f>"EA"</f>
        <v>EA</v>
      </c>
      <c r="N560" s="23">
        <v>0</v>
      </c>
    </row>
    <row r="561" spans="1:14" ht="16.5" x14ac:dyDescent="0.3">
      <c r="A561" t="s">
        <v>59</v>
      </c>
      <c r="B561" s="3" t="str">
        <f t="shared" si="110"/>
        <v>@@Released</v>
      </c>
      <c r="C561" s="3" t="str">
        <f t="shared" si="110"/>
        <v>@@MR100672</v>
      </c>
      <c r="D561" s="3" t="str">
        <f t="shared" si="111"/>
        <v>@@20000</v>
      </c>
      <c r="E561" s="3" t="str">
        <f>"""NAV Direct"",""CRONUS JetCorp USA"",""5407"",""1"",""Released"",""2"",""MR100672"",""3"",""20000"",""4"",""40000"""</f>
        <v>"NAV Direct","CRONUS JetCorp USA","5407","1","Released","2","MR100672","3","20000","4","40000"</v>
      </c>
      <c r="F561" s="3"/>
      <c r="G561" s="3"/>
      <c r="H561" s="6"/>
      <c r="I561" s="6"/>
      <c r="J561" s="14" t="str">
        <f>"RM100033"</f>
        <v>RM100033</v>
      </c>
      <c r="K561" s="22" t="str">
        <f>"Standard Cap Nut"</f>
        <v>Standard Cap Nut</v>
      </c>
      <c r="L561" s="23">
        <v>1</v>
      </c>
      <c r="M561" s="21" t="str">
        <f>"EA"</f>
        <v>EA</v>
      </c>
      <c r="N561" s="23">
        <v>0</v>
      </c>
    </row>
    <row r="562" spans="1:14" ht="16.5" x14ac:dyDescent="0.3">
      <c r="A562" t="s">
        <v>59</v>
      </c>
      <c r="B562" s="3" t="str">
        <f t="shared" si="110"/>
        <v>@@Released</v>
      </c>
      <c r="C562" s="3" t="str">
        <f t="shared" si="110"/>
        <v>@@MR100672</v>
      </c>
      <c r="D562" s="3" t="str">
        <f t="shared" si="111"/>
        <v>@@20000</v>
      </c>
      <c r="E562" s="3" t="str">
        <f>"""NAV Direct"",""CRONUS JetCorp USA"",""5407"",""1"",""Released"",""2"",""MR100672"",""3"",""20000"",""4"",""50000"""</f>
        <v>"NAV Direct","CRONUS JetCorp USA","5407","1","Released","2","MR100672","3","20000","4","50000"</v>
      </c>
      <c r="F562" s="3"/>
      <c r="G562" s="3"/>
      <c r="H562" s="6"/>
      <c r="I562" s="6"/>
      <c r="J562" s="14" t="str">
        <f>"RM100034"</f>
        <v>RM100034</v>
      </c>
      <c r="K562" s="22" t="str">
        <f>"Check Rings"</f>
        <v>Check Rings</v>
      </c>
      <c r="L562" s="23">
        <v>1</v>
      </c>
      <c r="M562" s="21" t="str">
        <f>"EA"</f>
        <v>EA</v>
      </c>
      <c r="N562" s="23">
        <v>0</v>
      </c>
    </row>
    <row r="563" spans="1:14" ht="16.5" x14ac:dyDescent="0.3">
      <c r="A563" t="s">
        <v>59</v>
      </c>
      <c r="B563" s="3" t="str">
        <f t="shared" si="110"/>
        <v>@@Released</v>
      </c>
      <c r="C563" s="3" t="str">
        <f t="shared" si="110"/>
        <v>@@MR100672</v>
      </c>
      <c r="D563" s="3" t="str">
        <f t="shared" si="111"/>
        <v>@@20000</v>
      </c>
      <c r="E563" s="3" t="str">
        <f>"""NAV Direct"",""CRONUS JetCorp USA"",""5407"",""1"",""Released"",""2"",""MR100672"",""3"",""20000"",""4"",""60000"""</f>
        <v>"NAV Direct","CRONUS JetCorp USA","5407","1","Released","2","MR100672","3","20000","4","60000"</v>
      </c>
      <c r="F563" s="3"/>
      <c r="G563" s="3"/>
      <c r="H563" s="6"/>
      <c r="I563" s="6"/>
      <c r="J563" s="14" t="str">
        <f>"RM100036"</f>
        <v>RM100036</v>
      </c>
      <c r="K563" s="22" t="str">
        <f>"1.5"" Emblem"</f>
        <v>1.5" Emblem</v>
      </c>
      <c r="L563" s="23">
        <v>1</v>
      </c>
      <c r="M563" s="21" t="str">
        <f>"EA"</f>
        <v>EA</v>
      </c>
      <c r="N563" s="23">
        <v>0</v>
      </c>
    </row>
    <row r="564" spans="1:14" ht="16.5" x14ac:dyDescent="0.3">
      <c r="A564" t="s">
        <v>59</v>
      </c>
      <c r="B564" s="3" t="str">
        <f>B558</f>
        <v>@@Released</v>
      </c>
      <c r="C564" s="3" t="str">
        <f>C558</f>
        <v>@@MR100672</v>
      </c>
      <c r="D564" s="3" t="str">
        <f>D558</f>
        <v>@@20000</v>
      </c>
      <c r="H564" s="6"/>
      <c r="I564" s="6"/>
      <c r="J564" s="6"/>
      <c r="K564" s="6"/>
      <c r="L564" s="6"/>
      <c r="M564" s="6"/>
      <c r="N564" s="6"/>
    </row>
    <row r="565" spans="1:14" ht="16.5" x14ac:dyDescent="0.3">
      <c r="A565" t="s">
        <v>59</v>
      </c>
      <c r="B565" s="3" t="str">
        <f>"@@Released"</f>
        <v>@@Released</v>
      </c>
      <c r="C565" s="3" t="str">
        <f>"@@MR100674"</f>
        <v>@@MR100674</v>
      </c>
      <c r="E565" s="3" t="str">
        <f>"""NAV Direct"",""CRONUS JetCorp USA"",""5405"",""1"",""Released"",""2"",""MR100674"""</f>
        <v>"NAV Direct","CRONUS JetCorp USA","5405","1","Released","2","MR100674"</v>
      </c>
      <c r="F565" s="3" t="str">
        <f>"∞||""Prod. Order Component"",""Status"",""=Status"",""Prod. Order No."",""=No."""</f>
        <v>∞||"Prod. Order Component","Status","=Status","Prod. Order No.","=No."</v>
      </c>
      <c r="G565" s="3"/>
      <c r="H565" s="28" t="str">
        <f>"MR100674"</f>
        <v>MR100674</v>
      </c>
      <c r="I565" s="29">
        <v>42034</v>
      </c>
      <c r="J565" s="6"/>
      <c r="K565" s="20"/>
      <c r="L565" s="20"/>
      <c r="M565" s="20"/>
      <c r="N565" s="20"/>
    </row>
    <row r="566" spans="1:14" ht="16.5" x14ac:dyDescent="0.3">
      <c r="A566" t="s">
        <v>59</v>
      </c>
      <c r="B566" s="3" t="str">
        <f t="shared" ref="B566:C569" si="112">B565</f>
        <v>@@Released</v>
      </c>
      <c r="C566" s="3" t="str">
        <f t="shared" si="112"/>
        <v>@@MR100674</v>
      </c>
      <c r="D566" s="3" t="str">
        <f>"@@10000"</f>
        <v>@@10000</v>
      </c>
      <c r="E566" s="3" t="str">
        <f>"""NAV Direct"",""CRONUS JetCorp USA"",""5406"",""1"",""Released"",""2"",""MR100674"",""3"",""10000"""</f>
        <v>"NAV Direct","CRONUS JetCorp USA","5406","1","Released","2","MR100674","3","10000"</v>
      </c>
      <c r="F566" s="3" t="str">
        <f>"∞||""Prod. Order Component"",""Prod. Order Line No."",""=Line No."",""Status"",""=Status"",""Prod. Order No."",""=Prod. Order No."""</f>
        <v>∞||"Prod. Order Component","Prod. Order Line No.","=Line No.","Status","=Status","Prod. Order No.","=Prod. Order No."</v>
      </c>
      <c r="G566" s="3"/>
      <c r="H566" s="6"/>
      <c r="I566" s="24" t="str">
        <f>"S200028"</f>
        <v>S200028</v>
      </c>
      <c r="J566" s="24" t="str">
        <f>"10.75"" Column Football Trophy"</f>
        <v>10.75" Column Football Trophy</v>
      </c>
      <c r="K566" s="25">
        <v>144</v>
      </c>
      <c r="L566" s="26" t="str">
        <f>"EA"</f>
        <v>EA</v>
      </c>
      <c r="M566" s="25">
        <v>0</v>
      </c>
      <c r="N566" s="27"/>
    </row>
    <row r="567" spans="1:14" ht="16.5" x14ac:dyDescent="0.3">
      <c r="A567" t="s">
        <v>59</v>
      </c>
      <c r="B567" s="3" t="str">
        <f t="shared" si="112"/>
        <v>@@Released</v>
      </c>
      <c r="C567" s="3" t="str">
        <f t="shared" si="112"/>
        <v>@@MR100674</v>
      </c>
      <c r="D567" s="3" t="str">
        <f>D566</f>
        <v>@@10000</v>
      </c>
      <c r="E567" s="3" t="str">
        <f>"""NAV Direct"",""CRONUS JetCorp USA"",""5407"",""1"",""Released"",""2"",""MR100674"",""3"",""10000"",""4"",""10000"""</f>
        <v>"NAV Direct","CRONUS JetCorp USA","5407","1","Released","2","MR100674","3","10000","4","10000"</v>
      </c>
      <c r="F567" s="3"/>
      <c r="G567" s="3"/>
      <c r="H567" s="6"/>
      <c r="I567" s="6"/>
      <c r="J567" s="14" t="str">
        <f>"PA100001"</f>
        <v>PA100001</v>
      </c>
      <c r="K567" s="22" t="str">
        <f>"1"" Marble Base 2.5""x6""x6"", 1 Col. Kit"</f>
        <v>1" Marble Base 2.5"x6"x6", 1 Col. Kit</v>
      </c>
      <c r="L567" s="23">
        <v>1</v>
      </c>
      <c r="M567" s="21" t="str">
        <f>"EA"</f>
        <v>EA</v>
      </c>
      <c r="N567" s="23">
        <v>0</v>
      </c>
    </row>
    <row r="568" spans="1:14" ht="16.5" x14ac:dyDescent="0.3">
      <c r="A568" t="s">
        <v>59</v>
      </c>
      <c r="B568" s="3" t="str">
        <f t="shared" si="112"/>
        <v>@@Released</v>
      </c>
      <c r="C568" s="3" t="str">
        <f t="shared" si="112"/>
        <v>@@MR100674</v>
      </c>
      <c r="D568" s="3" t="str">
        <f>D567</f>
        <v>@@10000</v>
      </c>
      <c r="E568" s="3" t="str">
        <f>"""NAV Direct"",""CRONUS JetCorp USA"",""5407"",""1"",""Released"",""2"",""MR100674"",""3"",""10000"",""4"",""20000"""</f>
        <v>"NAV Direct","CRONUS JetCorp USA","5407","1","Released","2","MR100674","3","10000","4","20000"</v>
      </c>
      <c r="F568" s="3"/>
      <c r="G568" s="3"/>
      <c r="H568" s="6"/>
      <c r="I568" s="6"/>
      <c r="J568" s="14" t="str">
        <f>"RM100054"</f>
        <v>RM100054</v>
      </c>
      <c r="K568" s="22" t="str">
        <f>"Column Cover"</f>
        <v>Column Cover</v>
      </c>
      <c r="L568" s="23">
        <v>1</v>
      </c>
      <c r="M568" s="21" t="str">
        <f>"EA"</f>
        <v>EA</v>
      </c>
      <c r="N568" s="23">
        <v>0</v>
      </c>
    </row>
    <row r="569" spans="1:14" ht="16.5" x14ac:dyDescent="0.3">
      <c r="A569" t="s">
        <v>59</v>
      </c>
      <c r="B569" s="3" t="str">
        <f t="shared" si="112"/>
        <v>@@Released</v>
      </c>
      <c r="C569" s="3" t="str">
        <f t="shared" si="112"/>
        <v>@@MR100674</v>
      </c>
      <c r="D569" s="3" t="str">
        <f>D568</f>
        <v>@@10000</v>
      </c>
      <c r="E569" s="3" t="str">
        <f>"""NAV Direct"",""CRONUS JetCorp USA"",""5407"",""1"",""Released"",""2"",""MR100674"",""3"",""10000"",""4"",""30000"""</f>
        <v>"NAV Direct","CRONUS JetCorp USA","5407","1","Released","2","MR100674","3","10000","4","30000"</v>
      </c>
      <c r="F569" s="3"/>
      <c r="G569" s="3"/>
      <c r="H569" s="6"/>
      <c r="I569" s="6"/>
      <c r="J569" s="14" t="str">
        <f>"RM100007"</f>
        <v>RM100007</v>
      </c>
      <c r="K569" s="22" t="str">
        <f>"3.75"" Football Player"</f>
        <v>3.75" Football Player</v>
      </c>
      <c r="L569" s="23">
        <v>1</v>
      </c>
      <c r="M569" s="21" t="str">
        <f>"EA"</f>
        <v>EA</v>
      </c>
      <c r="N569" s="23">
        <v>0</v>
      </c>
    </row>
    <row r="570" spans="1:14" ht="16.5" x14ac:dyDescent="0.3">
      <c r="A570" t="s">
        <v>59</v>
      </c>
      <c r="B570" s="3" t="str">
        <f>B567</f>
        <v>@@Released</v>
      </c>
      <c r="C570" s="3" t="str">
        <f>C567</f>
        <v>@@MR100674</v>
      </c>
      <c r="D570" s="3" t="str">
        <f>D567</f>
        <v>@@10000</v>
      </c>
      <c r="H570" s="6"/>
      <c r="I570" s="6"/>
      <c r="J570" s="6"/>
      <c r="K570" s="6"/>
      <c r="L570" s="6"/>
      <c r="M570" s="6"/>
      <c r="N570" s="6"/>
    </row>
    <row r="571" spans="1:14" ht="16.5" x14ac:dyDescent="0.3">
      <c r="A571" t="s">
        <v>59</v>
      </c>
      <c r="B571" s="3" t="str">
        <f t="shared" ref="B571:C577" si="113">B570</f>
        <v>@@Released</v>
      </c>
      <c r="C571" s="3" t="str">
        <f t="shared" si="113"/>
        <v>@@MR100674</v>
      </c>
      <c r="D571" s="3" t="str">
        <f>"@@20000"</f>
        <v>@@20000</v>
      </c>
      <c r="E571" s="3" t="str">
        <f>"""NAV Direct"",""CRONUS JetCorp USA"",""5406"",""1"",""Released"",""2"",""MR100674"",""3"",""20000"""</f>
        <v>"NAV Direct","CRONUS JetCorp USA","5406","1","Released","2","MR100674","3","20000"</v>
      </c>
      <c r="F571" s="3" t="str">
        <f>"∞||""Prod. Order Component"",""Prod. Order Line No."",""=Line No."",""Status"",""=Status"",""Prod. Order No."",""=Prod. Order No."""</f>
        <v>∞||"Prod. Order Component","Prod. Order Line No.","=Line No.","Status","=Status","Prod. Order No.","=Prod. Order No."</v>
      </c>
      <c r="G571" s="3"/>
      <c r="H571" s="6"/>
      <c r="I571" s="24" t="str">
        <f>"S200020"</f>
        <v>S200020</v>
      </c>
      <c r="J571" s="24" t="str">
        <f>"10.75"" Tourch Riser Soccer Trophy"</f>
        <v>10.75" Tourch Riser Soccer Trophy</v>
      </c>
      <c r="K571" s="25">
        <v>48</v>
      </c>
      <c r="L571" s="26" t="str">
        <f>"EA"</f>
        <v>EA</v>
      </c>
      <c r="M571" s="25">
        <v>0</v>
      </c>
      <c r="N571" s="27"/>
    </row>
    <row r="572" spans="1:14" ht="16.5" x14ac:dyDescent="0.3">
      <c r="A572" t="s">
        <v>59</v>
      </c>
      <c r="B572" s="3" t="str">
        <f t="shared" si="113"/>
        <v>@@Released</v>
      </c>
      <c r="C572" s="3" t="str">
        <f t="shared" si="113"/>
        <v>@@MR100674</v>
      </c>
      <c r="D572" s="3" t="str">
        <f t="shared" ref="D572:D577" si="114">D571</f>
        <v>@@20000</v>
      </c>
      <c r="E572" s="3" t="str">
        <f>"""NAV Direct"",""CRONUS JetCorp USA"",""5407"",""1"",""Released"",""2"",""MR100674"",""3"",""20000"",""4"",""10000"""</f>
        <v>"NAV Direct","CRONUS JetCorp USA","5407","1","Released","2","MR100674","3","20000","4","10000"</v>
      </c>
      <c r="F572" s="3"/>
      <c r="G572" s="3"/>
      <c r="H572" s="6"/>
      <c r="I572" s="6"/>
      <c r="J572" s="14" t="str">
        <f>"RM100027"</f>
        <v>RM100027</v>
      </c>
      <c r="K572" s="22" t="str">
        <f>"1"" Marble"</f>
        <v>1" Marble</v>
      </c>
      <c r="L572" s="23">
        <v>1</v>
      </c>
      <c r="M572" s="21" t="str">
        <f>"LB"</f>
        <v>LB</v>
      </c>
      <c r="N572" s="23">
        <v>0</v>
      </c>
    </row>
    <row r="573" spans="1:14" ht="16.5" x14ac:dyDescent="0.3">
      <c r="A573" t="s">
        <v>59</v>
      </c>
      <c r="B573" s="3" t="str">
        <f t="shared" si="113"/>
        <v>@@Released</v>
      </c>
      <c r="C573" s="3" t="str">
        <f t="shared" si="113"/>
        <v>@@MR100674</v>
      </c>
      <c r="D573" s="3" t="str">
        <f t="shared" si="114"/>
        <v>@@20000</v>
      </c>
      <c r="E573" s="3" t="str">
        <f>"""NAV Direct"",""CRONUS JetCorp USA"",""5407"",""1"",""Released"",""2"",""MR100674"",""3"",""20000"",""4"",""20000"""</f>
        <v>"NAV Direct","CRONUS JetCorp USA","5407","1","Released","2","MR100674","3","20000","4","20000"</v>
      </c>
      <c r="F573" s="3"/>
      <c r="G573" s="3"/>
      <c r="H573" s="6"/>
      <c r="I573" s="6"/>
      <c r="J573" s="14" t="str">
        <f>"RM100006"</f>
        <v>RM100006</v>
      </c>
      <c r="K573" s="22" t="str">
        <f>"3.75"" Soccer Player"</f>
        <v>3.75" Soccer Player</v>
      </c>
      <c r="L573" s="23">
        <v>1</v>
      </c>
      <c r="M573" s="21" t="str">
        <f>"EA"</f>
        <v>EA</v>
      </c>
      <c r="N573" s="23">
        <v>0</v>
      </c>
    </row>
    <row r="574" spans="1:14" ht="16.5" x14ac:dyDescent="0.3">
      <c r="A574" t="s">
        <v>59</v>
      </c>
      <c r="B574" s="3" t="str">
        <f t="shared" si="113"/>
        <v>@@Released</v>
      </c>
      <c r="C574" s="3" t="str">
        <f t="shared" si="113"/>
        <v>@@MR100674</v>
      </c>
      <c r="D574" s="3" t="str">
        <f t="shared" si="114"/>
        <v>@@20000</v>
      </c>
      <c r="E574" s="3" t="str">
        <f>"""NAV Direct"",""CRONUS JetCorp USA"",""5407"",""1"",""Released"",""2"",""MR100674"",""3"",""20000"",""4"",""30000"""</f>
        <v>"NAV Direct","CRONUS JetCorp USA","5407","1","Released","2","MR100674","3","20000","4","30000"</v>
      </c>
      <c r="F574" s="3"/>
      <c r="G574" s="3"/>
      <c r="H574" s="6"/>
      <c r="I574" s="6"/>
      <c r="J574" s="14" t="str">
        <f>"RM100023"</f>
        <v>RM100023</v>
      </c>
      <c r="K574" s="22" t="str">
        <f>"7"" Torch Trophy Riser"</f>
        <v>7" Torch Trophy Riser</v>
      </c>
      <c r="L574" s="23">
        <v>1</v>
      </c>
      <c r="M574" s="21" t="str">
        <f>"EA"</f>
        <v>EA</v>
      </c>
      <c r="N574" s="23">
        <v>0</v>
      </c>
    </row>
    <row r="575" spans="1:14" ht="16.5" x14ac:dyDescent="0.3">
      <c r="A575" t="s">
        <v>59</v>
      </c>
      <c r="B575" s="3" t="str">
        <f t="shared" si="113"/>
        <v>@@Released</v>
      </c>
      <c r="C575" s="3" t="str">
        <f t="shared" si="113"/>
        <v>@@MR100674</v>
      </c>
      <c r="D575" s="3" t="str">
        <f t="shared" si="114"/>
        <v>@@20000</v>
      </c>
      <c r="E575" s="3" t="str">
        <f>"""NAV Direct"",""CRONUS JetCorp USA"",""5407"",""1"",""Released"",""2"",""MR100674"",""3"",""20000"",""4"",""40000"""</f>
        <v>"NAV Direct","CRONUS JetCorp USA","5407","1","Released","2","MR100674","3","20000","4","40000"</v>
      </c>
      <c r="F575" s="3"/>
      <c r="G575" s="3"/>
      <c r="H575" s="6"/>
      <c r="I575" s="6"/>
      <c r="J575" s="14" t="str">
        <f>"RM100033"</f>
        <v>RM100033</v>
      </c>
      <c r="K575" s="22" t="str">
        <f>"Standard Cap Nut"</f>
        <v>Standard Cap Nut</v>
      </c>
      <c r="L575" s="23">
        <v>1</v>
      </c>
      <c r="M575" s="21" t="str">
        <f>"EA"</f>
        <v>EA</v>
      </c>
      <c r="N575" s="23">
        <v>0</v>
      </c>
    </row>
    <row r="576" spans="1:14" ht="16.5" x14ac:dyDescent="0.3">
      <c r="A576" t="s">
        <v>59</v>
      </c>
      <c r="B576" s="3" t="str">
        <f t="shared" si="113"/>
        <v>@@Released</v>
      </c>
      <c r="C576" s="3" t="str">
        <f t="shared" si="113"/>
        <v>@@MR100674</v>
      </c>
      <c r="D576" s="3" t="str">
        <f t="shared" si="114"/>
        <v>@@20000</v>
      </c>
      <c r="E576" s="3" t="str">
        <f>"""NAV Direct"",""CRONUS JetCorp USA"",""5407"",""1"",""Released"",""2"",""MR100674"",""3"",""20000"",""4"",""50000"""</f>
        <v>"NAV Direct","CRONUS JetCorp USA","5407","1","Released","2","MR100674","3","20000","4","50000"</v>
      </c>
      <c r="F576" s="3"/>
      <c r="G576" s="3"/>
      <c r="H576" s="6"/>
      <c r="I576" s="6"/>
      <c r="J576" s="14" t="str">
        <f>"RM100034"</f>
        <v>RM100034</v>
      </c>
      <c r="K576" s="22" t="str">
        <f>"Check Rings"</f>
        <v>Check Rings</v>
      </c>
      <c r="L576" s="23">
        <v>1</v>
      </c>
      <c r="M576" s="21" t="str">
        <f>"EA"</f>
        <v>EA</v>
      </c>
      <c r="N576" s="23">
        <v>0</v>
      </c>
    </row>
    <row r="577" spans="1:14" ht="16.5" x14ac:dyDescent="0.3">
      <c r="A577" t="s">
        <v>59</v>
      </c>
      <c r="B577" s="3" t="str">
        <f t="shared" si="113"/>
        <v>@@Released</v>
      </c>
      <c r="C577" s="3" t="str">
        <f t="shared" si="113"/>
        <v>@@MR100674</v>
      </c>
      <c r="D577" s="3" t="str">
        <f t="shared" si="114"/>
        <v>@@20000</v>
      </c>
      <c r="E577" s="3" t="str">
        <f>"""NAV Direct"",""CRONUS JetCorp USA"",""5407"",""1"",""Released"",""2"",""MR100674"",""3"",""20000"",""4"",""60000"""</f>
        <v>"NAV Direct","CRONUS JetCorp USA","5407","1","Released","2","MR100674","3","20000","4","60000"</v>
      </c>
      <c r="F577" s="3"/>
      <c r="G577" s="3"/>
      <c r="H577" s="6"/>
      <c r="I577" s="6"/>
      <c r="J577" s="14" t="str">
        <f>"RM100036"</f>
        <v>RM100036</v>
      </c>
      <c r="K577" s="22" t="str">
        <f>"1.5"" Emblem"</f>
        <v>1.5" Emblem</v>
      </c>
      <c r="L577" s="23">
        <v>1</v>
      </c>
      <c r="M577" s="21" t="str">
        <f>"EA"</f>
        <v>EA</v>
      </c>
      <c r="N577" s="23">
        <v>0</v>
      </c>
    </row>
    <row r="578" spans="1:14" ht="16.5" x14ac:dyDescent="0.3">
      <c r="A578" t="s">
        <v>59</v>
      </c>
      <c r="B578" s="3" t="str">
        <f>B572</f>
        <v>@@Released</v>
      </c>
      <c r="C578" s="3" t="str">
        <f>C572</f>
        <v>@@MR100674</v>
      </c>
      <c r="D578" s="3" t="str">
        <f>D572</f>
        <v>@@20000</v>
      </c>
      <c r="H578" s="6"/>
      <c r="I578" s="6"/>
      <c r="J578" s="6"/>
      <c r="K578" s="6"/>
      <c r="L578" s="6"/>
      <c r="M578" s="6"/>
      <c r="N578" s="6"/>
    </row>
    <row r="579" spans="1:14" ht="16.5" x14ac:dyDescent="0.3">
      <c r="A579" t="s">
        <v>59</v>
      </c>
      <c r="B579" s="3" t="str">
        <f t="shared" ref="B579:C585" si="115">B578</f>
        <v>@@Released</v>
      </c>
      <c r="C579" s="3" t="str">
        <f t="shared" si="115"/>
        <v>@@MR100674</v>
      </c>
      <c r="D579" s="3" t="str">
        <f>"@@30000"</f>
        <v>@@30000</v>
      </c>
      <c r="E579" s="3" t="str">
        <f>"""NAV Direct"",""CRONUS JetCorp USA"",""5406"",""1"",""Released"",""2"",""MR100674"",""3"",""30000"""</f>
        <v>"NAV Direct","CRONUS JetCorp USA","5406","1","Released","2","MR100674","3","30000"</v>
      </c>
      <c r="F579" s="3" t="str">
        <f>"∞||""Prod. Order Component"",""Prod. Order Line No."",""=Line No."",""Status"",""=Status"",""Prod. Order No."",""=Prod. Order No."""</f>
        <v>∞||"Prod. Order Component","Prod. Order Line No.","=Line No.","Status","=Status","Prod. Order No.","=Prod. Order No."</v>
      </c>
      <c r="G579" s="3"/>
      <c r="H579" s="6"/>
      <c r="I579" s="24" t="str">
        <f>"S200012"</f>
        <v>S200012</v>
      </c>
      <c r="J579" s="24" t="str">
        <f>"10.75"" Star Riser Apple Trophy"</f>
        <v>10.75" Star Riser Apple Trophy</v>
      </c>
      <c r="K579" s="25">
        <v>24</v>
      </c>
      <c r="L579" s="26" t="str">
        <f>"EA"</f>
        <v>EA</v>
      </c>
      <c r="M579" s="25">
        <v>0</v>
      </c>
      <c r="N579" s="27"/>
    </row>
    <row r="580" spans="1:14" ht="16.5" x14ac:dyDescent="0.3">
      <c r="A580" t="s">
        <v>59</v>
      </c>
      <c r="B580" s="3" t="str">
        <f t="shared" si="115"/>
        <v>@@Released</v>
      </c>
      <c r="C580" s="3" t="str">
        <f t="shared" si="115"/>
        <v>@@MR100674</v>
      </c>
      <c r="D580" s="3" t="str">
        <f t="shared" ref="D580:D585" si="116">D579</f>
        <v>@@30000</v>
      </c>
      <c r="E580" s="3" t="str">
        <f>"""NAV Direct"",""CRONUS JetCorp USA"",""5407"",""1"",""Released"",""2"",""MR100674"",""3"",""30000"",""4"",""10000"""</f>
        <v>"NAV Direct","CRONUS JetCorp USA","5407","1","Released","2","MR100674","3","30000","4","10000"</v>
      </c>
      <c r="F580" s="3"/>
      <c r="G580" s="3"/>
      <c r="H580" s="6"/>
      <c r="I580" s="6"/>
      <c r="J580" s="14" t="str">
        <f>"RM100027"</f>
        <v>RM100027</v>
      </c>
      <c r="K580" s="22" t="str">
        <f>"1"" Marble"</f>
        <v>1" Marble</v>
      </c>
      <c r="L580" s="23">
        <v>1</v>
      </c>
      <c r="M580" s="21" t="str">
        <f>"LB"</f>
        <v>LB</v>
      </c>
      <c r="N580" s="23">
        <v>0</v>
      </c>
    </row>
    <row r="581" spans="1:14" ht="16.5" x14ac:dyDescent="0.3">
      <c r="A581" t="s">
        <v>59</v>
      </c>
      <c r="B581" s="3" t="str">
        <f t="shared" si="115"/>
        <v>@@Released</v>
      </c>
      <c r="C581" s="3" t="str">
        <f t="shared" si="115"/>
        <v>@@MR100674</v>
      </c>
      <c r="D581" s="3" t="str">
        <f t="shared" si="116"/>
        <v>@@30000</v>
      </c>
      <c r="E581" s="3" t="str">
        <f>"""NAV Direct"",""CRONUS JetCorp USA"",""5407"",""1"",""Released"",""2"",""MR100674"",""3"",""30000"",""4"",""20000"""</f>
        <v>"NAV Direct","CRONUS JetCorp USA","5407","1","Released","2","MR100674","3","30000","4","20000"</v>
      </c>
      <c r="F581" s="3"/>
      <c r="G581" s="3"/>
      <c r="H581" s="6"/>
      <c r="I581" s="6"/>
      <c r="J581" s="14" t="str">
        <f>"RM100002"</f>
        <v>RM100002</v>
      </c>
      <c r="K581" s="22" t="str">
        <f>"3.75"" Apple Trophy Figure"</f>
        <v>3.75" Apple Trophy Figure</v>
      </c>
      <c r="L581" s="23">
        <v>1</v>
      </c>
      <c r="M581" s="21" t="str">
        <f>"EA"</f>
        <v>EA</v>
      </c>
      <c r="N581" s="23">
        <v>0</v>
      </c>
    </row>
    <row r="582" spans="1:14" ht="16.5" x14ac:dyDescent="0.3">
      <c r="A582" t="s">
        <v>59</v>
      </c>
      <c r="B582" s="3" t="str">
        <f t="shared" si="115"/>
        <v>@@Released</v>
      </c>
      <c r="C582" s="3" t="str">
        <f t="shared" si="115"/>
        <v>@@MR100674</v>
      </c>
      <c r="D582" s="3" t="str">
        <f t="shared" si="116"/>
        <v>@@30000</v>
      </c>
      <c r="E582" s="3" t="str">
        <f>"""NAV Direct"",""CRONUS JetCorp USA"",""5407"",""1"",""Released"",""2"",""MR100674"",""3"",""30000"",""4"",""30000"""</f>
        <v>"NAV Direct","CRONUS JetCorp USA","5407","1","Released","2","MR100674","3","30000","4","30000"</v>
      </c>
      <c r="F582" s="3"/>
      <c r="G582" s="3"/>
      <c r="H582" s="6"/>
      <c r="I582" s="6"/>
      <c r="J582" s="14" t="str">
        <f>"RM100016"</f>
        <v>RM100016</v>
      </c>
      <c r="K582" s="22" t="str">
        <f>"6"" Star Column Trophy Riser"</f>
        <v>6" Star Column Trophy Riser</v>
      </c>
      <c r="L582" s="23">
        <v>1</v>
      </c>
      <c r="M582" s="21" t="str">
        <f>"EA"</f>
        <v>EA</v>
      </c>
      <c r="N582" s="23">
        <v>0</v>
      </c>
    </row>
    <row r="583" spans="1:14" ht="16.5" x14ac:dyDescent="0.3">
      <c r="A583" t="s">
        <v>59</v>
      </c>
      <c r="B583" s="3" t="str">
        <f t="shared" si="115"/>
        <v>@@Released</v>
      </c>
      <c r="C583" s="3" t="str">
        <f t="shared" si="115"/>
        <v>@@MR100674</v>
      </c>
      <c r="D583" s="3" t="str">
        <f t="shared" si="116"/>
        <v>@@30000</v>
      </c>
      <c r="E583" s="3" t="str">
        <f>"""NAV Direct"",""CRONUS JetCorp USA"",""5407"",""1"",""Released"",""2"",""MR100674"",""3"",""30000"",""4"",""40000"""</f>
        <v>"NAV Direct","CRONUS JetCorp USA","5407","1","Released","2","MR100674","3","30000","4","40000"</v>
      </c>
      <c r="F583" s="3"/>
      <c r="G583" s="3"/>
      <c r="H583" s="6"/>
      <c r="I583" s="6"/>
      <c r="J583" s="14" t="str">
        <f>"RM100033"</f>
        <v>RM100033</v>
      </c>
      <c r="K583" s="22" t="str">
        <f>"Standard Cap Nut"</f>
        <v>Standard Cap Nut</v>
      </c>
      <c r="L583" s="23">
        <v>1</v>
      </c>
      <c r="M583" s="21" t="str">
        <f>"EA"</f>
        <v>EA</v>
      </c>
      <c r="N583" s="23">
        <v>0</v>
      </c>
    </row>
    <row r="584" spans="1:14" ht="16.5" x14ac:dyDescent="0.3">
      <c r="A584" t="s">
        <v>59</v>
      </c>
      <c r="B584" s="3" t="str">
        <f t="shared" si="115"/>
        <v>@@Released</v>
      </c>
      <c r="C584" s="3" t="str">
        <f t="shared" si="115"/>
        <v>@@MR100674</v>
      </c>
      <c r="D584" s="3" t="str">
        <f t="shared" si="116"/>
        <v>@@30000</v>
      </c>
      <c r="E584" s="3" t="str">
        <f>"""NAV Direct"",""CRONUS JetCorp USA"",""5407"",""1"",""Released"",""2"",""MR100674"",""3"",""30000"",""4"",""50000"""</f>
        <v>"NAV Direct","CRONUS JetCorp USA","5407","1","Released","2","MR100674","3","30000","4","50000"</v>
      </c>
      <c r="F584" s="3"/>
      <c r="G584" s="3"/>
      <c r="H584" s="6"/>
      <c r="I584" s="6"/>
      <c r="J584" s="14" t="str">
        <f>"RM100034"</f>
        <v>RM100034</v>
      </c>
      <c r="K584" s="22" t="str">
        <f>"Check Rings"</f>
        <v>Check Rings</v>
      </c>
      <c r="L584" s="23">
        <v>1</v>
      </c>
      <c r="M584" s="21" t="str">
        <f>"EA"</f>
        <v>EA</v>
      </c>
      <c r="N584" s="23">
        <v>0</v>
      </c>
    </row>
    <row r="585" spans="1:14" ht="16.5" x14ac:dyDescent="0.3">
      <c r="A585" t="s">
        <v>59</v>
      </c>
      <c r="B585" s="3" t="str">
        <f t="shared" si="115"/>
        <v>@@Released</v>
      </c>
      <c r="C585" s="3" t="str">
        <f t="shared" si="115"/>
        <v>@@MR100674</v>
      </c>
      <c r="D585" s="3" t="str">
        <f t="shared" si="116"/>
        <v>@@30000</v>
      </c>
      <c r="E585" s="3" t="str">
        <f>"""NAV Direct"",""CRONUS JetCorp USA"",""5407"",""1"",""Released"",""2"",""MR100674"",""3"",""30000"",""4"",""60000"""</f>
        <v>"NAV Direct","CRONUS JetCorp USA","5407","1","Released","2","MR100674","3","30000","4","60000"</v>
      </c>
      <c r="F585" s="3"/>
      <c r="G585" s="3"/>
      <c r="H585" s="6"/>
      <c r="I585" s="6"/>
      <c r="J585" s="14" t="str">
        <f>"RM100036"</f>
        <v>RM100036</v>
      </c>
      <c r="K585" s="22" t="str">
        <f>"1.5"" Emblem"</f>
        <v>1.5" Emblem</v>
      </c>
      <c r="L585" s="23">
        <v>1</v>
      </c>
      <c r="M585" s="21" t="str">
        <f>"EA"</f>
        <v>EA</v>
      </c>
      <c r="N585" s="23">
        <v>0</v>
      </c>
    </row>
    <row r="586" spans="1:14" ht="16.5" x14ac:dyDescent="0.3">
      <c r="A586" t="s">
        <v>59</v>
      </c>
      <c r="B586" s="3" t="str">
        <f>B580</f>
        <v>@@Released</v>
      </c>
      <c r="C586" s="3" t="str">
        <f>C580</f>
        <v>@@MR100674</v>
      </c>
      <c r="D586" s="3" t="str">
        <f>D580</f>
        <v>@@30000</v>
      </c>
      <c r="H586" s="6"/>
      <c r="I586" s="6"/>
      <c r="J586" s="6"/>
      <c r="K586" s="6"/>
      <c r="L586" s="6"/>
      <c r="M586" s="6"/>
      <c r="N586" s="6"/>
    </row>
    <row r="587" spans="1:14" ht="16.5" x14ac:dyDescent="0.3">
      <c r="A587" t="s">
        <v>59</v>
      </c>
      <c r="B587" s="3" t="str">
        <f>"@@Released"</f>
        <v>@@Released</v>
      </c>
      <c r="C587" s="3" t="str">
        <f>"@@MR100671"</f>
        <v>@@MR100671</v>
      </c>
      <c r="E587" s="3" t="str">
        <f>"""NAV Direct"",""CRONUS JetCorp USA"",""5405"",""1"",""Released"",""2"",""MR100671"""</f>
        <v>"NAV Direct","CRONUS JetCorp USA","5405","1","Released","2","MR100671"</v>
      </c>
      <c r="F587" s="3" t="str">
        <f>"∞||""Prod. Order Component"",""Status"",""=Status"",""Prod. Order No."",""=No."""</f>
        <v>∞||"Prod. Order Component","Status","=Status","Prod. Order No.","=No."</v>
      </c>
      <c r="G587" s="3"/>
      <c r="H587" s="28" t="str">
        <f>"MR100671"</f>
        <v>MR100671</v>
      </c>
      <c r="I587" s="29">
        <v>42036</v>
      </c>
      <c r="J587" s="6"/>
      <c r="K587" s="20"/>
      <c r="L587" s="20"/>
      <c r="M587" s="20"/>
      <c r="N587" s="20"/>
    </row>
    <row r="588" spans="1:14" ht="16.5" x14ac:dyDescent="0.3">
      <c r="A588" t="s">
        <v>59</v>
      </c>
      <c r="B588" s="3" t="str">
        <f t="shared" ref="B588:C591" si="117">B587</f>
        <v>@@Released</v>
      </c>
      <c r="C588" s="3" t="str">
        <f t="shared" si="117"/>
        <v>@@MR100671</v>
      </c>
      <c r="D588" s="3" t="str">
        <f>"@@10000"</f>
        <v>@@10000</v>
      </c>
      <c r="E588" s="3" t="str">
        <f>"""NAV Direct"",""CRONUS JetCorp USA"",""5406"",""1"",""Released"",""2"",""MR100671"",""3"",""10000"""</f>
        <v>"NAV Direct","CRONUS JetCorp USA","5406","1","Released","2","MR100671","3","10000"</v>
      </c>
      <c r="F588" s="3" t="str">
        <f>"∞||""Prod. Order Component"",""Prod. Order Line No."",""=Line No."",""Status"",""=Status"",""Prod. Order No."",""=Prod. Order No."""</f>
        <v>∞||"Prod. Order Component","Prod. Order Line No.","=Line No.","Status","=Status","Prod. Order No.","=Prod. Order No."</v>
      </c>
      <c r="G588" s="3"/>
      <c r="H588" s="6"/>
      <c r="I588" s="24" t="str">
        <f>"S200029"</f>
        <v>S200029</v>
      </c>
      <c r="J588" s="24" t="str">
        <f>"10.75"" Column Basketball Trophy"</f>
        <v>10.75" Column Basketball Trophy</v>
      </c>
      <c r="K588" s="25">
        <v>144</v>
      </c>
      <c r="L588" s="26" t="str">
        <f>"EA"</f>
        <v>EA</v>
      </c>
      <c r="M588" s="25">
        <v>0</v>
      </c>
      <c r="N588" s="27"/>
    </row>
    <row r="589" spans="1:14" ht="16.5" x14ac:dyDescent="0.3">
      <c r="A589" t="s">
        <v>59</v>
      </c>
      <c r="B589" s="3" t="str">
        <f t="shared" si="117"/>
        <v>@@Released</v>
      </c>
      <c r="C589" s="3" t="str">
        <f t="shared" si="117"/>
        <v>@@MR100671</v>
      </c>
      <c r="D589" s="3" t="str">
        <f>D588</f>
        <v>@@10000</v>
      </c>
      <c r="E589" s="3" t="str">
        <f>"""NAV Direct"",""CRONUS JetCorp USA"",""5407"",""1"",""Released"",""2"",""MR100671"",""3"",""10000"",""4"",""10000"""</f>
        <v>"NAV Direct","CRONUS JetCorp USA","5407","1","Released","2","MR100671","3","10000","4","10000"</v>
      </c>
      <c r="F589" s="3"/>
      <c r="G589" s="3"/>
      <c r="H589" s="6"/>
      <c r="I589" s="6"/>
      <c r="J589" s="14" t="str">
        <f>"PA100001"</f>
        <v>PA100001</v>
      </c>
      <c r="K589" s="22" t="str">
        <f>"1"" Marble Base 2.5""x6""x6"", 1 Col. Kit"</f>
        <v>1" Marble Base 2.5"x6"x6", 1 Col. Kit</v>
      </c>
      <c r="L589" s="23">
        <v>1</v>
      </c>
      <c r="M589" s="21" t="str">
        <f>"EA"</f>
        <v>EA</v>
      </c>
      <c r="N589" s="23">
        <v>0</v>
      </c>
    </row>
    <row r="590" spans="1:14" ht="16.5" x14ac:dyDescent="0.3">
      <c r="A590" t="s">
        <v>59</v>
      </c>
      <c r="B590" s="3" t="str">
        <f t="shared" si="117"/>
        <v>@@Released</v>
      </c>
      <c r="C590" s="3" t="str">
        <f t="shared" si="117"/>
        <v>@@MR100671</v>
      </c>
      <c r="D590" s="3" t="str">
        <f>D589</f>
        <v>@@10000</v>
      </c>
      <c r="E590" s="3" t="str">
        <f>"""NAV Direct"",""CRONUS JetCorp USA"",""5407"",""1"",""Released"",""2"",""MR100671"",""3"",""10000"",""4"",""20000"""</f>
        <v>"NAV Direct","CRONUS JetCorp USA","5407","1","Released","2","MR100671","3","10000","4","20000"</v>
      </c>
      <c r="F590" s="3"/>
      <c r="G590" s="3"/>
      <c r="H590" s="6"/>
      <c r="I590" s="6"/>
      <c r="J590" s="14" t="str">
        <f>"RM100054"</f>
        <v>RM100054</v>
      </c>
      <c r="K590" s="22" t="str">
        <f>"Column Cover"</f>
        <v>Column Cover</v>
      </c>
      <c r="L590" s="23">
        <v>1</v>
      </c>
      <c r="M590" s="21" t="str">
        <f>"EA"</f>
        <v>EA</v>
      </c>
      <c r="N590" s="23">
        <v>0</v>
      </c>
    </row>
    <row r="591" spans="1:14" ht="16.5" x14ac:dyDescent="0.3">
      <c r="A591" t="s">
        <v>59</v>
      </c>
      <c r="B591" s="3" t="str">
        <f t="shared" si="117"/>
        <v>@@Released</v>
      </c>
      <c r="C591" s="3" t="str">
        <f t="shared" si="117"/>
        <v>@@MR100671</v>
      </c>
      <c r="D591" s="3" t="str">
        <f>D590</f>
        <v>@@10000</v>
      </c>
      <c r="E591" s="3" t="str">
        <f>"""NAV Direct"",""CRONUS JetCorp USA"",""5407"",""1"",""Released"",""2"",""MR100671"",""3"",""10000"",""4"",""30000"""</f>
        <v>"NAV Direct","CRONUS JetCorp USA","5407","1","Released","2","MR100671","3","10000","4","30000"</v>
      </c>
      <c r="F591" s="3"/>
      <c r="G591" s="3"/>
      <c r="H591" s="6"/>
      <c r="I591" s="6"/>
      <c r="J591" s="14" t="str">
        <f>"RM100008"</f>
        <v>RM100008</v>
      </c>
      <c r="K591" s="22" t="str">
        <f>"3.75"" Basketball Player"</f>
        <v>3.75" Basketball Player</v>
      </c>
      <c r="L591" s="23">
        <v>1</v>
      </c>
      <c r="M591" s="21" t="str">
        <f>"EA"</f>
        <v>EA</v>
      </c>
      <c r="N591" s="23">
        <v>0</v>
      </c>
    </row>
    <row r="592" spans="1:14" ht="16.5" x14ac:dyDescent="0.3">
      <c r="A592" t="s">
        <v>59</v>
      </c>
      <c r="B592" s="3" t="str">
        <f>B589</f>
        <v>@@Released</v>
      </c>
      <c r="C592" s="3" t="str">
        <f>C589</f>
        <v>@@MR100671</v>
      </c>
      <c r="D592" s="3" t="str">
        <f>D589</f>
        <v>@@10000</v>
      </c>
      <c r="H592" s="6"/>
      <c r="I592" s="6"/>
      <c r="J592" s="6"/>
      <c r="K592" s="6"/>
      <c r="L592" s="6"/>
      <c r="M592" s="6"/>
      <c r="N592" s="6"/>
    </row>
    <row r="593" spans="1:14" ht="16.5" x14ac:dyDescent="0.3">
      <c r="A593" t="s">
        <v>59</v>
      </c>
      <c r="B593" s="3" t="str">
        <f t="shared" ref="B593:C596" si="118">B592</f>
        <v>@@Released</v>
      </c>
      <c r="C593" s="3" t="str">
        <f t="shared" si="118"/>
        <v>@@MR100671</v>
      </c>
      <c r="D593" s="3" t="str">
        <f>"@@20000"</f>
        <v>@@20000</v>
      </c>
      <c r="E593" s="3" t="str">
        <f>"""NAV Direct"",""CRONUS JetCorp USA"",""5406"",""1"",""Released"",""2"",""MR100671"",""3"",""20000"""</f>
        <v>"NAV Direct","CRONUS JetCorp USA","5406","1","Released","2","MR100671","3","20000"</v>
      </c>
      <c r="F593" s="3" t="str">
        <f>"∞||""Prod. Order Component"",""Prod. Order Line No."",""=Line No."",""Status"",""=Status"",""Prod. Order No."",""=Prod. Order No."""</f>
        <v>∞||"Prod. Order Component","Prod. Order Line No.","=Line No.","Status","=Status","Prod. Order No.","=Prod. Order No."</v>
      </c>
      <c r="G593" s="3"/>
      <c r="H593" s="6"/>
      <c r="I593" s="24" t="str">
        <f>"S200027"</f>
        <v>S200027</v>
      </c>
      <c r="J593" s="24" t="str">
        <f>"10.75"" Column Soccer Trophy"</f>
        <v>10.75" Column Soccer Trophy</v>
      </c>
      <c r="K593" s="25">
        <v>48</v>
      </c>
      <c r="L593" s="26" t="str">
        <f>"EA"</f>
        <v>EA</v>
      </c>
      <c r="M593" s="25">
        <v>0</v>
      </c>
      <c r="N593" s="27"/>
    </row>
    <row r="594" spans="1:14" ht="16.5" x14ac:dyDescent="0.3">
      <c r="A594" t="s">
        <v>59</v>
      </c>
      <c r="B594" s="3" t="str">
        <f t="shared" si="118"/>
        <v>@@Released</v>
      </c>
      <c r="C594" s="3" t="str">
        <f t="shared" si="118"/>
        <v>@@MR100671</v>
      </c>
      <c r="D594" s="3" t="str">
        <f>D593</f>
        <v>@@20000</v>
      </c>
      <c r="E594" s="3" t="str">
        <f>"""NAV Direct"",""CRONUS JetCorp USA"",""5407"",""1"",""Released"",""2"",""MR100671"",""3"",""20000"",""4"",""10000"""</f>
        <v>"NAV Direct","CRONUS JetCorp USA","5407","1","Released","2","MR100671","3","20000","4","10000"</v>
      </c>
      <c r="F594" s="3"/>
      <c r="G594" s="3"/>
      <c r="H594" s="6"/>
      <c r="I594" s="6"/>
      <c r="J594" s="14" t="str">
        <f>"PA100001"</f>
        <v>PA100001</v>
      </c>
      <c r="K594" s="22" t="str">
        <f>"1"" Marble Base 2.5""x6""x6"", 1 Col. Kit"</f>
        <v>1" Marble Base 2.5"x6"x6", 1 Col. Kit</v>
      </c>
      <c r="L594" s="23">
        <v>1</v>
      </c>
      <c r="M594" s="21" t="str">
        <f>"EA"</f>
        <v>EA</v>
      </c>
      <c r="N594" s="23">
        <v>0</v>
      </c>
    </row>
    <row r="595" spans="1:14" ht="16.5" x14ac:dyDescent="0.3">
      <c r="A595" t="s">
        <v>59</v>
      </c>
      <c r="B595" s="3" t="str">
        <f t="shared" si="118"/>
        <v>@@Released</v>
      </c>
      <c r="C595" s="3" t="str">
        <f t="shared" si="118"/>
        <v>@@MR100671</v>
      </c>
      <c r="D595" s="3" t="str">
        <f>D594</f>
        <v>@@20000</v>
      </c>
      <c r="E595" s="3" t="str">
        <f>"""NAV Direct"",""CRONUS JetCorp USA"",""5407"",""1"",""Released"",""2"",""MR100671"",""3"",""20000"",""4"",""20000"""</f>
        <v>"NAV Direct","CRONUS JetCorp USA","5407","1","Released","2","MR100671","3","20000","4","20000"</v>
      </c>
      <c r="F595" s="3"/>
      <c r="G595" s="3"/>
      <c r="H595" s="6"/>
      <c r="I595" s="6"/>
      <c r="J595" s="14" t="str">
        <f>"RM100054"</f>
        <v>RM100054</v>
      </c>
      <c r="K595" s="22" t="str">
        <f>"Column Cover"</f>
        <v>Column Cover</v>
      </c>
      <c r="L595" s="23">
        <v>1</v>
      </c>
      <c r="M595" s="21" t="str">
        <f>"EA"</f>
        <v>EA</v>
      </c>
      <c r="N595" s="23">
        <v>0</v>
      </c>
    </row>
    <row r="596" spans="1:14" ht="16.5" x14ac:dyDescent="0.3">
      <c r="A596" t="s">
        <v>59</v>
      </c>
      <c r="B596" s="3" t="str">
        <f t="shared" si="118"/>
        <v>@@Released</v>
      </c>
      <c r="C596" s="3" t="str">
        <f t="shared" si="118"/>
        <v>@@MR100671</v>
      </c>
      <c r="D596" s="3" t="str">
        <f>D595</f>
        <v>@@20000</v>
      </c>
      <c r="E596" s="3" t="str">
        <f>"""NAV Direct"",""CRONUS JetCorp USA"",""5407"",""1"",""Released"",""2"",""MR100671"",""3"",""20000"",""4"",""30000"""</f>
        <v>"NAV Direct","CRONUS JetCorp USA","5407","1","Released","2","MR100671","3","20000","4","30000"</v>
      </c>
      <c r="F596" s="3"/>
      <c r="G596" s="3"/>
      <c r="H596" s="6"/>
      <c r="I596" s="6"/>
      <c r="J596" s="14" t="str">
        <f>"RM100006"</f>
        <v>RM100006</v>
      </c>
      <c r="K596" s="22" t="str">
        <f>"3.75"" Soccer Player"</f>
        <v>3.75" Soccer Player</v>
      </c>
      <c r="L596" s="23">
        <v>1</v>
      </c>
      <c r="M596" s="21" t="str">
        <f>"EA"</f>
        <v>EA</v>
      </c>
      <c r="N596" s="23">
        <v>0</v>
      </c>
    </row>
    <row r="597" spans="1:14" ht="16.5" x14ac:dyDescent="0.3">
      <c r="A597" t="s">
        <v>59</v>
      </c>
      <c r="B597" s="3" t="str">
        <f>B594</f>
        <v>@@Released</v>
      </c>
      <c r="C597" s="3" t="str">
        <f>C594</f>
        <v>@@MR100671</v>
      </c>
      <c r="D597" s="3" t="str">
        <f>D594</f>
        <v>@@20000</v>
      </c>
      <c r="H597" s="6"/>
      <c r="I597" s="6"/>
      <c r="J597" s="6"/>
      <c r="K597" s="6"/>
      <c r="L597" s="6"/>
      <c r="M597" s="6"/>
      <c r="N597" s="6"/>
    </row>
    <row r="598" spans="1:14" ht="16.5" x14ac:dyDescent="0.3">
      <c r="A598" t="s">
        <v>59</v>
      </c>
      <c r="B598" s="3" t="str">
        <f t="shared" ref="B598:C604" si="119">B597</f>
        <v>@@Released</v>
      </c>
      <c r="C598" s="3" t="str">
        <f t="shared" si="119"/>
        <v>@@MR100671</v>
      </c>
      <c r="D598" s="3" t="str">
        <f>"@@30000"</f>
        <v>@@30000</v>
      </c>
      <c r="E598" s="3" t="str">
        <f>"""NAV Direct"",""CRONUS JetCorp USA"",""5406"",""1"",""Released"",""2"",""MR100671"",""3"",""30000"""</f>
        <v>"NAV Direct","CRONUS JetCorp USA","5406","1","Released","2","MR100671","3","30000"</v>
      </c>
      <c r="F598" s="3" t="str">
        <f>"∞||""Prod. Order Component"",""Prod. Order Line No."",""=Line No."",""Status"",""=Status"",""Prod. Order No."",""=Prod. Order No."""</f>
        <v>∞||"Prod. Order Component","Prod. Order Line No.","=Line No.","Status","=Status","Prod. Order No.","=Prod. Order No."</v>
      </c>
      <c r="G598" s="3"/>
      <c r="H598" s="6"/>
      <c r="I598" s="24" t="str">
        <f>"S200011"</f>
        <v>S200011</v>
      </c>
      <c r="J598" s="24" t="str">
        <f>"10.75"" Star Riser Lamp of Knowledge Trophy"</f>
        <v>10.75" Star Riser Lamp of Knowledge Trophy</v>
      </c>
      <c r="K598" s="25">
        <v>6</v>
      </c>
      <c r="L598" s="26" t="str">
        <f>"EA"</f>
        <v>EA</v>
      </c>
      <c r="M598" s="25">
        <v>0</v>
      </c>
      <c r="N598" s="27"/>
    </row>
    <row r="599" spans="1:14" ht="16.5" x14ac:dyDescent="0.3">
      <c r="A599" t="s">
        <v>59</v>
      </c>
      <c r="B599" s="3" t="str">
        <f t="shared" si="119"/>
        <v>@@Released</v>
      </c>
      <c r="C599" s="3" t="str">
        <f t="shared" si="119"/>
        <v>@@MR100671</v>
      </c>
      <c r="D599" s="3" t="str">
        <f t="shared" ref="D599:D604" si="120">D598</f>
        <v>@@30000</v>
      </c>
      <c r="E599" s="3" t="str">
        <f>"""NAV Direct"",""CRONUS JetCorp USA"",""5407"",""1"",""Released"",""2"",""MR100671"",""3"",""30000"",""4"",""10000"""</f>
        <v>"NAV Direct","CRONUS JetCorp USA","5407","1","Released","2","MR100671","3","30000","4","10000"</v>
      </c>
      <c r="F599" s="3"/>
      <c r="G599" s="3"/>
      <c r="H599" s="6"/>
      <c r="I599" s="6"/>
      <c r="J599" s="14" t="str">
        <f>"RM100027"</f>
        <v>RM100027</v>
      </c>
      <c r="K599" s="22" t="str">
        <f>"1"" Marble"</f>
        <v>1" Marble</v>
      </c>
      <c r="L599" s="23">
        <v>1</v>
      </c>
      <c r="M599" s="21" t="str">
        <f>"LB"</f>
        <v>LB</v>
      </c>
      <c r="N599" s="23">
        <v>0</v>
      </c>
    </row>
    <row r="600" spans="1:14" ht="16.5" x14ac:dyDescent="0.3">
      <c r="A600" t="s">
        <v>59</v>
      </c>
      <c r="B600" s="3" t="str">
        <f t="shared" si="119"/>
        <v>@@Released</v>
      </c>
      <c r="C600" s="3" t="str">
        <f t="shared" si="119"/>
        <v>@@MR100671</v>
      </c>
      <c r="D600" s="3" t="str">
        <f t="shared" si="120"/>
        <v>@@30000</v>
      </c>
      <c r="E600" s="3" t="str">
        <f>"""NAV Direct"",""CRONUS JetCorp USA"",""5407"",""1"",""Released"",""2"",""MR100671"",""3"",""30000"",""4"",""20000"""</f>
        <v>"NAV Direct","CRONUS JetCorp USA","5407","1","Released","2","MR100671","3","30000","4","20000"</v>
      </c>
      <c r="F600" s="3"/>
      <c r="G600" s="3"/>
      <c r="H600" s="6"/>
      <c r="I600" s="6"/>
      <c r="J600" s="14" t="str">
        <f>"RM100001"</f>
        <v>RM100001</v>
      </c>
      <c r="K600" s="22" t="str">
        <f>"3.75"" Lamp of Knowledge Upper"</f>
        <v>3.75" Lamp of Knowledge Upper</v>
      </c>
      <c r="L600" s="23">
        <v>1</v>
      </c>
      <c r="M600" s="21" t="str">
        <f>"EA"</f>
        <v>EA</v>
      </c>
      <c r="N600" s="23">
        <v>0</v>
      </c>
    </row>
    <row r="601" spans="1:14" ht="16.5" x14ac:dyDescent="0.3">
      <c r="A601" t="s">
        <v>59</v>
      </c>
      <c r="B601" s="3" t="str">
        <f t="shared" si="119"/>
        <v>@@Released</v>
      </c>
      <c r="C601" s="3" t="str">
        <f t="shared" si="119"/>
        <v>@@MR100671</v>
      </c>
      <c r="D601" s="3" t="str">
        <f t="shared" si="120"/>
        <v>@@30000</v>
      </c>
      <c r="E601" s="3" t="str">
        <f>"""NAV Direct"",""CRONUS JetCorp USA"",""5407"",""1"",""Released"",""2"",""MR100671"",""3"",""30000"",""4"",""30000"""</f>
        <v>"NAV Direct","CRONUS JetCorp USA","5407","1","Released","2","MR100671","3","30000","4","30000"</v>
      </c>
      <c r="F601" s="3"/>
      <c r="G601" s="3"/>
      <c r="H601" s="6"/>
      <c r="I601" s="6"/>
      <c r="J601" s="14" t="str">
        <f>"RM100016"</f>
        <v>RM100016</v>
      </c>
      <c r="K601" s="22" t="str">
        <f>"6"" Star Column Trophy Riser"</f>
        <v>6" Star Column Trophy Riser</v>
      </c>
      <c r="L601" s="23">
        <v>1</v>
      </c>
      <c r="M601" s="21" t="str">
        <f>"EA"</f>
        <v>EA</v>
      </c>
      <c r="N601" s="23">
        <v>0</v>
      </c>
    </row>
    <row r="602" spans="1:14" ht="16.5" x14ac:dyDescent="0.3">
      <c r="A602" t="s">
        <v>59</v>
      </c>
      <c r="B602" s="3" t="str">
        <f t="shared" si="119"/>
        <v>@@Released</v>
      </c>
      <c r="C602" s="3" t="str">
        <f t="shared" si="119"/>
        <v>@@MR100671</v>
      </c>
      <c r="D602" s="3" t="str">
        <f t="shared" si="120"/>
        <v>@@30000</v>
      </c>
      <c r="E602" s="3" t="str">
        <f>"""NAV Direct"",""CRONUS JetCorp USA"",""5407"",""1"",""Released"",""2"",""MR100671"",""3"",""30000"",""4"",""40000"""</f>
        <v>"NAV Direct","CRONUS JetCorp USA","5407","1","Released","2","MR100671","3","30000","4","40000"</v>
      </c>
      <c r="F602" s="3"/>
      <c r="G602" s="3"/>
      <c r="H602" s="6"/>
      <c r="I602" s="6"/>
      <c r="J602" s="14" t="str">
        <f>"RM100033"</f>
        <v>RM100033</v>
      </c>
      <c r="K602" s="22" t="str">
        <f>"Standard Cap Nut"</f>
        <v>Standard Cap Nut</v>
      </c>
      <c r="L602" s="23">
        <v>1</v>
      </c>
      <c r="M602" s="21" t="str">
        <f>"EA"</f>
        <v>EA</v>
      </c>
      <c r="N602" s="23">
        <v>0</v>
      </c>
    </row>
    <row r="603" spans="1:14" ht="16.5" x14ac:dyDescent="0.3">
      <c r="A603" t="s">
        <v>59</v>
      </c>
      <c r="B603" s="3" t="str">
        <f t="shared" si="119"/>
        <v>@@Released</v>
      </c>
      <c r="C603" s="3" t="str">
        <f t="shared" si="119"/>
        <v>@@MR100671</v>
      </c>
      <c r="D603" s="3" t="str">
        <f t="shared" si="120"/>
        <v>@@30000</v>
      </c>
      <c r="E603" s="3" t="str">
        <f>"""NAV Direct"",""CRONUS JetCorp USA"",""5407"",""1"",""Released"",""2"",""MR100671"",""3"",""30000"",""4"",""50000"""</f>
        <v>"NAV Direct","CRONUS JetCorp USA","5407","1","Released","2","MR100671","3","30000","4","50000"</v>
      </c>
      <c r="F603" s="3"/>
      <c r="G603" s="3"/>
      <c r="H603" s="6"/>
      <c r="I603" s="6"/>
      <c r="J603" s="14" t="str">
        <f>"RM100034"</f>
        <v>RM100034</v>
      </c>
      <c r="K603" s="22" t="str">
        <f>"Check Rings"</f>
        <v>Check Rings</v>
      </c>
      <c r="L603" s="23">
        <v>1</v>
      </c>
      <c r="M603" s="21" t="str">
        <f>"EA"</f>
        <v>EA</v>
      </c>
      <c r="N603" s="23">
        <v>0</v>
      </c>
    </row>
    <row r="604" spans="1:14" ht="16.5" x14ac:dyDescent="0.3">
      <c r="A604" t="s">
        <v>59</v>
      </c>
      <c r="B604" s="3" t="str">
        <f t="shared" si="119"/>
        <v>@@Released</v>
      </c>
      <c r="C604" s="3" t="str">
        <f t="shared" si="119"/>
        <v>@@MR100671</v>
      </c>
      <c r="D604" s="3" t="str">
        <f t="shared" si="120"/>
        <v>@@30000</v>
      </c>
      <c r="E604" s="3" t="str">
        <f>"""NAV Direct"",""CRONUS JetCorp USA"",""5407"",""1"",""Released"",""2"",""MR100671"",""3"",""30000"",""4"",""60000"""</f>
        <v>"NAV Direct","CRONUS JetCorp USA","5407","1","Released","2","MR100671","3","30000","4","60000"</v>
      </c>
      <c r="F604" s="3"/>
      <c r="G604" s="3"/>
      <c r="H604" s="6"/>
      <c r="I604" s="6"/>
      <c r="J604" s="14" t="str">
        <f>"RM100036"</f>
        <v>RM100036</v>
      </c>
      <c r="K604" s="22" t="str">
        <f>"1.5"" Emblem"</f>
        <v>1.5" Emblem</v>
      </c>
      <c r="L604" s="23">
        <v>1</v>
      </c>
      <c r="M604" s="21" t="str">
        <f>"EA"</f>
        <v>EA</v>
      </c>
      <c r="N604" s="23">
        <v>0</v>
      </c>
    </row>
    <row r="605" spans="1:14" ht="16.5" x14ac:dyDescent="0.3">
      <c r="A605" t="s">
        <v>59</v>
      </c>
      <c r="B605" s="3" t="str">
        <f>B599</f>
        <v>@@Released</v>
      </c>
      <c r="C605" s="3" t="str">
        <f>C599</f>
        <v>@@MR100671</v>
      </c>
      <c r="D605" s="3" t="str">
        <f>D599</f>
        <v>@@30000</v>
      </c>
      <c r="H605" s="6"/>
      <c r="I605" s="6"/>
      <c r="J605" s="6"/>
      <c r="K605" s="6"/>
      <c r="L605" s="6"/>
      <c r="M605" s="6"/>
      <c r="N605" s="6"/>
    </row>
    <row r="606" spans="1:14" ht="16.5" x14ac:dyDescent="0.3">
      <c r="A606" t="s">
        <v>59</v>
      </c>
      <c r="B606" s="3" t="str">
        <f>"@@Released"</f>
        <v>@@Released</v>
      </c>
      <c r="C606" s="3" t="str">
        <f>"@@MR100675"</f>
        <v>@@MR100675</v>
      </c>
      <c r="E606" s="3" t="str">
        <f>"""NAV Direct"",""CRONUS JetCorp USA"",""5405"",""1"",""Released"",""2"",""MR100675"""</f>
        <v>"NAV Direct","CRONUS JetCorp USA","5405","1","Released","2","MR100675"</v>
      </c>
      <c r="F606" s="3" t="str">
        <f>"∞||""Prod. Order Component"",""Status"",""=Status"",""Prod. Order No."",""=No."""</f>
        <v>∞||"Prod. Order Component","Status","=Status","Prod. Order No.","=No."</v>
      </c>
      <c r="G606" s="3"/>
      <c r="H606" s="28" t="str">
        <f>"MR100675"</f>
        <v>MR100675</v>
      </c>
      <c r="I606" s="29">
        <v>42039</v>
      </c>
      <c r="J606" s="6"/>
      <c r="K606" s="20"/>
      <c r="L606" s="20"/>
      <c r="M606" s="20"/>
      <c r="N606" s="20"/>
    </row>
    <row r="607" spans="1:14" ht="16.5" x14ac:dyDescent="0.3">
      <c r="A607" t="s">
        <v>59</v>
      </c>
      <c r="B607" s="3" t="str">
        <f t="shared" ref="B607:C613" si="121">B606</f>
        <v>@@Released</v>
      </c>
      <c r="C607" s="3" t="str">
        <f t="shared" si="121"/>
        <v>@@MR100675</v>
      </c>
      <c r="D607" s="3" t="str">
        <f>"@@10000"</f>
        <v>@@10000</v>
      </c>
      <c r="E607" s="3" t="str">
        <f>"""NAV Direct"",""CRONUS JetCorp USA"",""5406"",""1"",""Released"",""2"",""MR100675"",""3"",""10000"""</f>
        <v>"NAV Direct","CRONUS JetCorp USA","5406","1","Released","2","MR100675","3","10000"</v>
      </c>
      <c r="F607" s="3" t="str">
        <f>"∞||""Prod. Order Component"",""Prod. Order Line No."",""=Line No."",""Status"",""=Status"",""Prod. Order No."",""=Prod. Order No."""</f>
        <v>∞||"Prod. Order Component","Prod. Order Line No.","=Line No.","Status","=Status","Prod. Order No.","=Prod. Order No."</v>
      </c>
      <c r="G607" s="3"/>
      <c r="H607" s="6"/>
      <c r="I607" s="24" t="str">
        <f>"S200015"</f>
        <v>S200015</v>
      </c>
      <c r="J607" s="24" t="str">
        <f>"10.75"" Star Riser Basketball Trophy"</f>
        <v>10.75" Star Riser Basketball Trophy</v>
      </c>
      <c r="K607" s="25">
        <v>144</v>
      </c>
      <c r="L607" s="26" t="str">
        <f>"EA"</f>
        <v>EA</v>
      </c>
      <c r="M607" s="25">
        <v>0</v>
      </c>
      <c r="N607" s="27"/>
    </row>
    <row r="608" spans="1:14" ht="16.5" x14ac:dyDescent="0.3">
      <c r="A608" t="s">
        <v>59</v>
      </c>
      <c r="B608" s="3" t="str">
        <f t="shared" si="121"/>
        <v>@@Released</v>
      </c>
      <c r="C608" s="3" t="str">
        <f t="shared" si="121"/>
        <v>@@MR100675</v>
      </c>
      <c r="D608" s="3" t="str">
        <f t="shared" ref="D608:D613" si="122">D607</f>
        <v>@@10000</v>
      </c>
      <c r="E608" s="3" t="str">
        <f>"""NAV Direct"",""CRONUS JetCorp USA"",""5407"",""1"",""Released"",""2"",""MR100675"",""3"",""10000"",""4"",""10000"""</f>
        <v>"NAV Direct","CRONUS JetCorp USA","5407","1","Released","2","MR100675","3","10000","4","10000"</v>
      </c>
      <c r="F608" s="3"/>
      <c r="G608" s="3"/>
      <c r="H608" s="6"/>
      <c r="I608" s="6"/>
      <c r="J608" s="14" t="str">
        <f>"RM100027"</f>
        <v>RM100027</v>
      </c>
      <c r="K608" s="22" t="str">
        <f>"1"" Marble"</f>
        <v>1" Marble</v>
      </c>
      <c r="L608" s="23">
        <v>1</v>
      </c>
      <c r="M608" s="21" t="str">
        <f>"LB"</f>
        <v>LB</v>
      </c>
      <c r="N608" s="23">
        <v>0</v>
      </c>
    </row>
    <row r="609" spans="1:14" ht="16.5" x14ac:dyDescent="0.3">
      <c r="A609" t="s">
        <v>59</v>
      </c>
      <c r="B609" s="3" t="str">
        <f t="shared" si="121"/>
        <v>@@Released</v>
      </c>
      <c r="C609" s="3" t="str">
        <f t="shared" si="121"/>
        <v>@@MR100675</v>
      </c>
      <c r="D609" s="3" t="str">
        <f t="shared" si="122"/>
        <v>@@10000</v>
      </c>
      <c r="E609" s="3" t="str">
        <f>"""NAV Direct"",""CRONUS JetCorp USA"",""5407"",""1"",""Released"",""2"",""MR100675"",""3"",""10000"",""4"",""20000"""</f>
        <v>"NAV Direct","CRONUS JetCorp USA","5407","1","Released","2","MR100675","3","10000","4","20000"</v>
      </c>
      <c r="F609" s="3"/>
      <c r="G609" s="3"/>
      <c r="H609" s="6"/>
      <c r="I609" s="6"/>
      <c r="J609" s="14" t="str">
        <f>"RM100008"</f>
        <v>RM100008</v>
      </c>
      <c r="K609" s="22" t="str">
        <f>"3.75"" Basketball Player"</f>
        <v>3.75" Basketball Player</v>
      </c>
      <c r="L609" s="23">
        <v>1</v>
      </c>
      <c r="M609" s="21" t="str">
        <f>"EA"</f>
        <v>EA</v>
      </c>
      <c r="N609" s="23">
        <v>0</v>
      </c>
    </row>
    <row r="610" spans="1:14" ht="16.5" x14ac:dyDescent="0.3">
      <c r="A610" t="s">
        <v>59</v>
      </c>
      <c r="B610" s="3" t="str">
        <f t="shared" si="121"/>
        <v>@@Released</v>
      </c>
      <c r="C610" s="3" t="str">
        <f t="shared" si="121"/>
        <v>@@MR100675</v>
      </c>
      <c r="D610" s="3" t="str">
        <f t="shared" si="122"/>
        <v>@@10000</v>
      </c>
      <c r="E610" s="3" t="str">
        <f>"""NAV Direct"",""CRONUS JetCorp USA"",""5407"",""1"",""Released"",""2"",""MR100675"",""3"",""10000"",""4"",""30000"""</f>
        <v>"NAV Direct","CRONUS JetCorp USA","5407","1","Released","2","MR100675","3","10000","4","30000"</v>
      </c>
      <c r="F610" s="3"/>
      <c r="G610" s="3"/>
      <c r="H610" s="6"/>
      <c r="I610" s="6"/>
      <c r="J610" s="14" t="str">
        <f>"RM100016"</f>
        <v>RM100016</v>
      </c>
      <c r="K610" s="22" t="str">
        <f>"6"" Star Column Trophy Riser"</f>
        <v>6" Star Column Trophy Riser</v>
      </c>
      <c r="L610" s="23">
        <v>1</v>
      </c>
      <c r="M610" s="21" t="str">
        <f>"EA"</f>
        <v>EA</v>
      </c>
      <c r="N610" s="23">
        <v>0</v>
      </c>
    </row>
    <row r="611" spans="1:14" ht="16.5" x14ac:dyDescent="0.3">
      <c r="A611" t="s">
        <v>59</v>
      </c>
      <c r="B611" s="3" t="str">
        <f t="shared" si="121"/>
        <v>@@Released</v>
      </c>
      <c r="C611" s="3" t="str">
        <f t="shared" si="121"/>
        <v>@@MR100675</v>
      </c>
      <c r="D611" s="3" t="str">
        <f t="shared" si="122"/>
        <v>@@10000</v>
      </c>
      <c r="E611" s="3" t="str">
        <f>"""NAV Direct"",""CRONUS JetCorp USA"",""5407"",""1"",""Released"",""2"",""MR100675"",""3"",""10000"",""4"",""40000"""</f>
        <v>"NAV Direct","CRONUS JetCorp USA","5407","1","Released","2","MR100675","3","10000","4","40000"</v>
      </c>
      <c r="F611" s="3"/>
      <c r="G611" s="3"/>
      <c r="H611" s="6"/>
      <c r="I611" s="6"/>
      <c r="J611" s="14" t="str">
        <f>"RM100033"</f>
        <v>RM100033</v>
      </c>
      <c r="K611" s="22" t="str">
        <f>"Standard Cap Nut"</f>
        <v>Standard Cap Nut</v>
      </c>
      <c r="L611" s="23">
        <v>1</v>
      </c>
      <c r="M611" s="21" t="str">
        <f>"EA"</f>
        <v>EA</v>
      </c>
      <c r="N611" s="23">
        <v>0</v>
      </c>
    </row>
    <row r="612" spans="1:14" ht="16.5" x14ac:dyDescent="0.3">
      <c r="A612" t="s">
        <v>59</v>
      </c>
      <c r="B612" s="3" t="str">
        <f t="shared" si="121"/>
        <v>@@Released</v>
      </c>
      <c r="C612" s="3" t="str">
        <f t="shared" si="121"/>
        <v>@@MR100675</v>
      </c>
      <c r="D612" s="3" t="str">
        <f t="shared" si="122"/>
        <v>@@10000</v>
      </c>
      <c r="E612" s="3" t="str">
        <f>"""NAV Direct"",""CRONUS JetCorp USA"",""5407"",""1"",""Released"",""2"",""MR100675"",""3"",""10000"",""4"",""50000"""</f>
        <v>"NAV Direct","CRONUS JetCorp USA","5407","1","Released","2","MR100675","3","10000","4","50000"</v>
      </c>
      <c r="F612" s="3"/>
      <c r="G612" s="3"/>
      <c r="H612" s="6"/>
      <c r="I612" s="6"/>
      <c r="J612" s="14" t="str">
        <f>"RM100034"</f>
        <v>RM100034</v>
      </c>
      <c r="K612" s="22" t="str">
        <f>"Check Rings"</f>
        <v>Check Rings</v>
      </c>
      <c r="L612" s="23">
        <v>1</v>
      </c>
      <c r="M612" s="21" t="str">
        <f>"EA"</f>
        <v>EA</v>
      </c>
      <c r="N612" s="23">
        <v>0</v>
      </c>
    </row>
    <row r="613" spans="1:14" ht="16.5" x14ac:dyDescent="0.3">
      <c r="A613" t="s">
        <v>59</v>
      </c>
      <c r="B613" s="3" t="str">
        <f t="shared" si="121"/>
        <v>@@Released</v>
      </c>
      <c r="C613" s="3" t="str">
        <f t="shared" si="121"/>
        <v>@@MR100675</v>
      </c>
      <c r="D613" s="3" t="str">
        <f t="shared" si="122"/>
        <v>@@10000</v>
      </c>
      <c r="E613" s="3" t="str">
        <f>"""NAV Direct"",""CRONUS JetCorp USA"",""5407"",""1"",""Released"",""2"",""MR100675"",""3"",""10000"",""4"",""60000"""</f>
        <v>"NAV Direct","CRONUS JetCorp USA","5407","1","Released","2","MR100675","3","10000","4","60000"</v>
      </c>
      <c r="F613" s="3"/>
      <c r="G613" s="3"/>
      <c r="H613" s="6"/>
      <c r="I613" s="6"/>
      <c r="J613" s="14" t="str">
        <f>"RM100036"</f>
        <v>RM100036</v>
      </c>
      <c r="K613" s="22" t="str">
        <f>"1.5"" Emblem"</f>
        <v>1.5" Emblem</v>
      </c>
      <c r="L613" s="23">
        <v>1</v>
      </c>
      <c r="M613" s="21" t="str">
        <f>"EA"</f>
        <v>EA</v>
      </c>
      <c r="N613" s="23">
        <v>0</v>
      </c>
    </row>
    <row r="614" spans="1:14" ht="16.5" x14ac:dyDescent="0.3">
      <c r="A614" t="s">
        <v>59</v>
      </c>
      <c r="B614" s="3" t="str">
        <f>B608</f>
        <v>@@Released</v>
      </c>
      <c r="C614" s="3" t="str">
        <f>C608</f>
        <v>@@MR100675</v>
      </c>
      <c r="D614" s="3" t="str">
        <f>D608</f>
        <v>@@10000</v>
      </c>
      <c r="H614" s="6"/>
      <c r="I614" s="6"/>
      <c r="J614" s="6"/>
      <c r="K614" s="6"/>
      <c r="L614" s="6"/>
      <c r="M614" s="6"/>
      <c r="N614" s="6"/>
    </row>
    <row r="615" spans="1:14" ht="16.5" x14ac:dyDescent="0.3">
      <c r="A615" t="s">
        <v>59</v>
      </c>
      <c r="B615" s="3" t="str">
        <f t="shared" ref="B615:C621" si="123">B614</f>
        <v>@@Released</v>
      </c>
      <c r="C615" s="3" t="str">
        <f t="shared" si="123"/>
        <v>@@MR100675</v>
      </c>
      <c r="D615" s="3" t="str">
        <f>"@@20000"</f>
        <v>@@20000</v>
      </c>
      <c r="E615" s="3" t="str">
        <f>"""NAV Direct"",""CRONUS JetCorp USA"",""5406"",""1"",""Released"",""2"",""MR100675"",""3"",""20000"""</f>
        <v>"NAV Direct","CRONUS JetCorp USA","5406","1","Released","2","MR100675","3","20000"</v>
      </c>
      <c r="F615" s="3" t="str">
        <f>"∞||""Prod. Order Component"",""Prod. Order Line No."",""=Line No."",""Status"",""=Status"",""Prod. Order No."",""=Prod. Order No."""</f>
        <v>∞||"Prod. Order Component","Prod. Order Line No.","=Line No.","Status","=Status","Prod. Order No.","=Prod. Order No."</v>
      </c>
      <c r="G615" s="3"/>
      <c r="H615" s="6"/>
      <c r="I615" s="24" t="str">
        <f>"S200013"</f>
        <v>S200013</v>
      </c>
      <c r="J615" s="24" t="str">
        <f>"10.75"" Star Riser Soccer Trophy"</f>
        <v>10.75" Star Riser Soccer Trophy</v>
      </c>
      <c r="K615" s="25">
        <v>48</v>
      </c>
      <c r="L615" s="26" t="str">
        <f>"EA"</f>
        <v>EA</v>
      </c>
      <c r="M615" s="25">
        <v>0</v>
      </c>
      <c r="N615" s="27"/>
    </row>
    <row r="616" spans="1:14" ht="16.5" x14ac:dyDescent="0.3">
      <c r="A616" t="s">
        <v>59</v>
      </c>
      <c r="B616" s="3" t="str">
        <f t="shared" si="123"/>
        <v>@@Released</v>
      </c>
      <c r="C616" s="3" t="str">
        <f t="shared" si="123"/>
        <v>@@MR100675</v>
      </c>
      <c r="D616" s="3" t="str">
        <f t="shared" ref="D616:D621" si="124">D615</f>
        <v>@@20000</v>
      </c>
      <c r="E616" s="3" t="str">
        <f>"""NAV Direct"",""CRONUS JetCorp USA"",""5407"",""1"",""Released"",""2"",""MR100675"",""3"",""20000"",""4"",""10000"""</f>
        <v>"NAV Direct","CRONUS JetCorp USA","5407","1","Released","2","MR100675","3","20000","4","10000"</v>
      </c>
      <c r="F616" s="3"/>
      <c r="G616" s="3"/>
      <c r="H616" s="6"/>
      <c r="I616" s="6"/>
      <c r="J616" s="14" t="str">
        <f>"RM100027"</f>
        <v>RM100027</v>
      </c>
      <c r="K616" s="22" t="str">
        <f>"1"" Marble"</f>
        <v>1" Marble</v>
      </c>
      <c r="L616" s="23">
        <v>1</v>
      </c>
      <c r="M616" s="21" t="str">
        <f>"LB"</f>
        <v>LB</v>
      </c>
      <c r="N616" s="23">
        <v>0</v>
      </c>
    </row>
    <row r="617" spans="1:14" ht="16.5" x14ac:dyDescent="0.3">
      <c r="A617" t="s">
        <v>59</v>
      </c>
      <c r="B617" s="3" t="str">
        <f t="shared" si="123"/>
        <v>@@Released</v>
      </c>
      <c r="C617" s="3" t="str">
        <f t="shared" si="123"/>
        <v>@@MR100675</v>
      </c>
      <c r="D617" s="3" t="str">
        <f t="shared" si="124"/>
        <v>@@20000</v>
      </c>
      <c r="E617" s="3" t="str">
        <f>"""NAV Direct"",""CRONUS JetCorp USA"",""5407"",""1"",""Released"",""2"",""MR100675"",""3"",""20000"",""4"",""20000"""</f>
        <v>"NAV Direct","CRONUS JetCorp USA","5407","1","Released","2","MR100675","3","20000","4","20000"</v>
      </c>
      <c r="F617" s="3"/>
      <c r="G617" s="3"/>
      <c r="H617" s="6"/>
      <c r="I617" s="6"/>
      <c r="J617" s="14" t="str">
        <f>"RM100006"</f>
        <v>RM100006</v>
      </c>
      <c r="K617" s="22" t="str">
        <f>"3.75"" Soccer Player"</f>
        <v>3.75" Soccer Player</v>
      </c>
      <c r="L617" s="23">
        <v>1</v>
      </c>
      <c r="M617" s="21" t="str">
        <f>"EA"</f>
        <v>EA</v>
      </c>
      <c r="N617" s="23">
        <v>0</v>
      </c>
    </row>
    <row r="618" spans="1:14" ht="16.5" x14ac:dyDescent="0.3">
      <c r="A618" t="s">
        <v>59</v>
      </c>
      <c r="B618" s="3" t="str">
        <f t="shared" si="123"/>
        <v>@@Released</v>
      </c>
      <c r="C618" s="3" t="str">
        <f t="shared" si="123"/>
        <v>@@MR100675</v>
      </c>
      <c r="D618" s="3" t="str">
        <f t="shared" si="124"/>
        <v>@@20000</v>
      </c>
      <c r="E618" s="3" t="str">
        <f>"""NAV Direct"",""CRONUS JetCorp USA"",""5407"",""1"",""Released"",""2"",""MR100675"",""3"",""20000"",""4"",""30000"""</f>
        <v>"NAV Direct","CRONUS JetCorp USA","5407","1","Released","2","MR100675","3","20000","4","30000"</v>
      </c>
      <c r="F618" s="3"/>
      <c r="G618" s="3"/>
      <c r="H618" s="6"/>
      <c r="I618" s="6"/>
      <c r="J618" s="14" t="str">
        <f>"RM100016"</f>
        <v>RM100016</v>
      </c>
      <c r="K618" s="22" t="str">
        <f>"6"" Star Column Trophy Riser"</f>
        <v>6" Star Column Trophy Riser</v>
      </c>
      <c r="L618" s="23">
        <v>1</v>
      </c>
      <c r="M618" s="21" t="str">
        <f>"EA"</f>
        <v>EA</v>
      </c>
      <c r="N618" s="23">
        <v>0</v>
      </c>
    </row>
    <row r="619" spans="1:14" ht="16.5" x14ac:dyDescent="0.3">
      <c r="A619" t="s">
        <v>59</v>
      </c>
      <c r="B619" s="3" t="str">
        <f t="shared" si="123"/>
        <v>@@Released</v>
      </c>
      <c r="C619" s="3" t="str">
        <f t="shared" si="123"/>
        <v>@@MR100675</v>
      </c>
      <c r="D619" s="3" t="str">
        <f t="shared" si="124"/>
        <v>@@20000</v>
      </c>
      <c r="E619" s="3" t="str">
        <f>"""NAV Direct"",""CRONUS JetCorp USA"",""5407"",""1"",""Released"",""2"",""MR100675"",""3"",""20000"",""4"",""40000"""</f>
        <v>"NAV Direct","CRONUS JetCorp USA","5407","1","Released","2","MR100675","3","20000","4","40000"</v>
      </c>
      <c r="F619" s="3"/>
      <c r="G619" s="3"/>
      <c r="H619" s="6"/>
      <c r="I619" s="6"/>
      <c r="J619" s="14" t="str">
        <f>"RM100033"</f>
        <v>RM100033</v>
      </c>
      <c r="K619" s="22" t="str">
        <f>"Standard Cap Nut"</f>
        <v>Standard Cap Nut</v>
      </c>
      <c r="L619" s="23">
        <v>1</v>
      </c>
      <c r="M619" s="21" t="str">
        <f>"EA"</f>
        <v>EA</v>
      </c>
      <c r="N619" s="23">
        <v>0</v>
      </c>
    </row>
    <row r="620" spans="1:14" ht="16.5" x14ac:dyDescent="0.3">
      <c r="A620" t="s">
        <v>59</v>
      </c>
      <c r="B620" s="3" t="str">
        <f t="shared" si="123"/>
        <v>@@Released</v>
      </c>
      <c r="C620" s="3" t="str">
        <f t="shared" si="123"/>
        <v>@@MR100675</v>
      </c>
      <c r="D620" s="3" t="str">
        <f t="shared" si="124"/>
        <v>@@20000</v>
      </c>
      <c r="E620" s="3" t="str">
        <f>"""NAV Direct"",""CRONUS JetCorp USA"",""5407"",""1"",""Released"",""2"",""MR100675"",""3"",""20000"",""4"",""50000"""</f>
        <v>"NAV Direct","CRONUS JetCorp USA","5407","1","Released","2","MR100675","3","20000","4","50000"</v>
      </c>
      <c r="F620" s="3"/>
      <c r="G620" s="3"/>
      <c r="H620" s="6"/>
      <c r="I620" s="6"/>
      <c r="J620" s="14" t="str">
        <f>"RM100034"</f>
        <v>RM100034</v>
      </c>
      <c r="K620" s="22" t="str">
        <f>"Check Rings"</f>
        <v>Check Rings</v>
      </c>
      <c r="L620" s="23">
        <v>1</v>
      </c>
      <c r="M620" s="21" t="str">
        <f>"EA"</f>
        <v>EA</v>
      </c>
      <c r="N620" s="23">
        <v>0</v>
      </c>
    </row>
    <row r="621" spans="1:14" ht="16.5" x14ac:dyDescent="0.3">
      <c r="A621" t="s">
        <v>59</v>
      </c>
      <c r="B621" s="3" t="str">
        <f t="shared" si="123"/>
        <v>@@Released</v>
      </c>
      <c r="C621" s="3" t="str">
        <f t="shared" si="123"/>
        <v>@@MR100675</v>
      </c>
      <c r="D621" s="3" t="str">
        <f t="shared" si="124"/>
        <v>@@20000</v>
      </c>
      <c r="E621" s="3" t="str">
        <f>"""NAV Direct"",""CRONUS JetCorp USA"",""5407"",""1"",""Released"",""2"",""MR100675"",""3"",""20000"",""4"",""60000"""</f>
        <v>"NAV Direct","CRONUS JetCorp USA","5407","1","Released","2","MR100675","3","20000","4","60000"</v>
      </c>
      <c r="F621" s="3"/>
      <c r="G621" s="3"/>
      <c r="H621" s="6"/>
      <c r="I621" s="6"/>
      <c r="J621" s="14" t="str">
        <f>"RM100036"</f>
        <v>RM100036</v>
      </c>
      <c r="K621" s="22" t="str">
        <f>"1.5"" Emblem"</f>
        <v>1.5" Emblem</v>
      </c>
      <c r="L621" s="23">
        <v>1</v>
      </c>
      <c r="M621" s="21" t="str">
        <f>"EA"</f>
        <v>EA</v>
      </c>
      <c r="N621" s="23">
        <v>0</v>
      </c>
    </row>
    <row r="622" spans="1:14" ht="16.5" x14ac:dyDescent="0.3">
      <c r="A622" t="s">
        <v>59</v>
      </c>
      <c r="B622" s="3" t="str">
        <f>B616</f>
        <v>@@Released</v>
      </c>
      <c r="C622" s="3" t="str">
        <f>C616</f>
        <v>@@MR100675</v>
      </c>
      <c r="D622" s="3" t="str">
        <f>D616</f>
        <v>@@20000</v>
      </c>
      <c r="H622" s="6"/>
      <c r="I622" s="6"/>
      <c r="J622" s="6"/>
      <c r="K622" s="6"/>
      <c r="L622" s="6"/>
      <c r="M622" s="6"/>
      <c r="N622" s="6"/>
    </row>
    <row r="623" spans="1:14" ht="16.5" x14ac:dyDescent="0.3">
      <c r="A623" t="s">
        <v>59</v>
      </c>
      <c r="B623" s="3" t="str">
        <f t="shared" ref="B623:C626" si="125">B622</f>
        <v>@@Released</v>
      </c>
      <c r="C623" s="3" t="str">
        <f t="shared" si="125"/>
        <v>@@MR100675</v>
      </c>
      <c r="D623" s="3" t="str">
        <f>"@@30000"</f>
        <v>@@30000</v>
      </c>
      <c r="E623" s="3" t="str">
        <f>"""NAV Direct"",""CRONUS JetCorp USA"",""5406"",""1"",""Released"",""2"",""MR100675"",""3"",""30000"""</f>
        <v>"NAV Direct","CRONUS JetCorp USA","5406","1","Released","2","MR100675","3","30000"</v>
      </c>
      <c r="F623" s="3" t="str">
        <f>"∞||""Prod. Order Component"",""Prod. Order Line No."",""=Line No."",""Status"",""=Status"",""Prod. Order No."",""=Prod. Order No."""</f>
        <v>∞||"Prod. Order Component","Prod. Order Line No.","=Line No.","Status","=Status","Prod. Order No.","=Prod. Order No."</v>
      </c>
      <c r="G623" s="3"/>
      <c r="H623" s="6"/>
      <c r="I623" s="24" t="str">
        <f>"S200031"</f>
        <v>S200031</v>
      </c>
      <c r="J623" s="24" t="str">
        <f>"10.75"" Column Wrestling Trophy"</f>
        <v>10.75" Column Wrestling Trophy</v>
      </c>
      <c r="K623" s="25">
        <v>24</v>
      </c>
      <c r="L623" s="26" t="str">
        <f>"EA"</f>
        <v>EA</v>
      </c>
      <c r="M623" s="25">
        <v>0</v>
      </c>
      <c r="N623" s="27"/>
    </row>
    <row r="624" spans="1:14" ht="16.5" x14ac:dyDescent="0.3">
      <c r="A624" t="s">
        <v>59</v>
      </c>
      <c r="B624" s="3" t="str">
        <f t="shared" si="125"/>
        <v>@@Released</v>
      </c>
      <c r="C624" s="3" t="str">
        <f t="shared" si="125"/>
        <v>@@MR100675</v>
      </c>
      <c r="D624" s="3" t="str">
        <f>D623</f>
        <v>@@30000</v>
      </c>
      <c r="E624" s="3" t="str">
        <f>"""NAV Direct"",""CRONUS JetCorp USA"",""5407"",""1"",""Released"",""2"",""MR100675"",""3"",""30000"",""4"",""10000"""</f>
        <v>"NAV Direct","CRONUS JetCorp USA","5407","1","Released","2","MR100675","3","30000","4","10000"</v>
      </c>
      <c r="F624" s="3"/>
      <c r="G624" s="3"/>
      <c r="H624" s="6"/>
      <c r="I624" s="6"/>
      <c r="J624" s="14" t="str">
        <f>"PA100001"</f>
        <v>PA100001</v>
      </c>
      <c r="K624" s="22" t="str">
        <f>"1"" Marble Base 2.5""x6""x6"", 1 Col. Kit"</f>
        <v>1" Marble Base 2.5"x6"x6", 1 Col. Kit</v>
      </c>
      <c r="L624" s="23">
        <v>1</v>
      </c>
      <c r="M624" s="21" t="str">
        <f>"EA"</f>
        <v>EA</v>
      </c>
      <c r="N624" s="23">
        <v>0</v>
      </c>
    </row>
    <row r="625" spans="1:14" ht="16.5" x14ac:dyDescent="0.3">
      <c r="A625" t="s">
        <v>59</v>
      </c>
      <c r="B625" s="3" t="str">
        <f t="shared" si="125"/>
        <v>@@Released</v>
      </c>
      <c r="C625" s="3" t="str">
        <f t="shared" si="125"/>
        <v>@@MR100675</v>
      </c>
      <c r="D625" s="3" t="str">
        <f>D624</f>
        <v>@@30000</v>
      </c>
      <c r="E625" s="3" t="str">
        <f>"""NAV Direct"",""CRONUS JetCorp USA"",""5407"",""1"",""Released"",""2"",""MR100675"",""3"",""30000"",""4"",""20000"""</f>
        <v>"NAV Direct","CRONUS JetCorp USA","5407","1","Released","2","MR100675","3","30000","4","20000"</v>
      </c>
      <c r="F625" s="3"/>
      <c r="G625" s="3"/>
      <c r="H625" s="6"/>
      <c r="I625" s="6"/>
      <c r="J625" s="14" t="str">
        <f>"RM100054"</f>
        <v>RM100054</v>
      </c>
      <c r="K625" s="22" t="str">
        <f>"Column Cover"</f>
        <v>Column Cover</v>
      </c>
      <c r="L625" s="23">
        <v>1</v>
      </c>
      <c r="M625" s="21" t="str">
        <f>"EA"</f>
        <v>EA</v>
      </c>
      <c r="N625" s="23">
        <v>0</v>
      </c>
    </row>
    <row r="626" spans="1:14" ht="16.5" x14ac:dyDescent="0.3">
      <c r="A626" t="s">
        <v>59</v>
      </c>
      <c r="B626" s="3" t="str">
        <f t="shared" si="125"/>
        <v>@@Released</v>
      </c>
      <c r="C626" s="3" t="str">
        <f t="shared" si="125"/>
        <v>@@MR100675</v>
      </c>
      <c r="D626" s="3" t="str">
        <f>D625</f>
        <v>@@30000</v>
      </c>
      <c r="E626" s="3" t="str">
        <f>"""NAV Direct"",""CRONUS JetCorp USA"",""5407"",""1"",""Released"",""2"",""MR100675"",""3"",""30000"",""4"",""30000"""</f>
        <v>"NAV Direct","CRONUS JetCorp USA","5407","1","Released","2","MR100675","3","30000","4","30000"</v>
      </c>
      <c r="F626" s="3"/>
      <c r="G626" s="3"/>
      <c r="H626" s="6"/>
      <c r="I626" s="6"/>
      <c r="J626" s="14" t="str">
        <f>"RM100010"</f>
        <v>RM100010</v>
      </c>
      <c r="K626" s="22" t="str">
        <f>"3.75"" Wrestler"</f>
        <v>3.75" Wrestler</v>
      </c>
      <c r="L626" s="23">
        <v>1</v>
      </c>
      <c r="M626" s="21" t="str">
        <f>"EA"</f>
        <v>EA</v>
      </c>
      <c r="N626" s="23">
        <v>0</v>
      </c>
    </row>
    <row r="627" spans="1:14" ht="16.5" x14ac:dyDescent="0.3">
      <c r="A627" t="s">
        <v>59</v>
      </c>
      <c r="B627" s="3" t="str">
        <f>B624</f>
        <v>@@Released</v>
      </c>
      <c r="C627" s="3" t="str">
        <f>C624</f>
        <v>@@MR100675</v>
      </c>
      <c r="D627" s="3" t="str">
        <f>D624</f>
        <v>@@30000</v>
      </c>
      <c r="H627" s="6"/>
      <c r="I627" s="6"/>
      <c r="J627" s="6"/>
      <c r="K627" s="6"/>
      <c r="L627" s="6"/>
      <c r="M627" s="6"/>
      <c r="N627" s="6"/>
    </row>
    <row r="628" spans="1:14" ht="16.5" x14ac:dyDescent="0.3">
      <c r="A628" t="s">
        <v>59</v>
      </c>
      <c r="B628" s="3" t="str">
        <f t="shared" ref="B628:C633" si="126">B627</f>
        <v>@@Released</v>
      </c>
      <c r="C628" s="3" t="str">
        <f t="shared" si="126"/>
        <v>@@MR100675</v>
      </c>
      <c r="D628" s="3" t="str">
        <f>"@@40000"</f>
        <v>@@40000</v>
      </c>
      <c r="E628" s="3" t="str">
        <f>"""NAV Direct"",""CRONUS JetCorp USA"",""5406"",""1"",""Released"",""2"",""MR100675"",""3"",""40000"""</f>
        <v>"NAV Direct","CRONUS JetCorp USA","5406","1","Released","2","MR100675","3","40000"</v>
      </c>
      <c r="F628" s="3" t="str">
        <f>"∞||""Prod. Order Component"",""Prod. Order Line No."",""=Line No."",""Status"",""=Status"",""Prod. Order No."",""=Prod. Order No."""</f>
        <v>∞||"Prod. Order Component","Prod. Order Line No.","=Line No.","Status","=Status","Prod. Order No.","=Prod. Order No."</v>
      </c>
      <c r="G628" s="3"/>
      <c r="H628" s="6"/>
      <c r="I628" s="24" t="str">
        <f>"S200003"</f>
        <v>S200003</v>
      </c>
      <c r="J628" s="24" t="str">
        <f>"5"" Male Graduate Trophy"</f>
        <v>5" Male Graduate Trophy</v>
      </c>
      <c r="K628" s="25">
        <v>6</v>
      </c>
      <c r="L628" s="26" t="str">
        <f>"EA"</f>
        <v>EA</v>
      </c>
      <c r="M628" s="25">
        <v>0</v>
      </c>
      <c r="N628" s="27"/>
    </row>
    <row r="629" spans="1:14" ht="16.5" x14ac:dyDescent="0.3">
      <c r="A629" t="s">
        <v>59</v>
      </c>
      <c r="B629" s="3" t="str">
        <f t="shared" si="126"/>
        <v>@@Released</v>
      </c>
      <c r="C629" s="3" t="str">
        <f t="shared" si="126"/>
        <v>@@MR100675</v>
      </c>
      <c r="D629" s="3" t="str">
        <f>D628</f>
        <v>@@40000</v>
      </c>
      <c r="E629" s="3" t="str">
        <f>"""NAV Direct"",""CRONUS JetCorp USA"",""5407"",""1"",""Released"",""2"",""MR100675"",""3"",""40000"",""4"",""10000"""</f>
        <v>"NAV Direct","CRONUS JetCorp USA","5407","1","Released","2","MR100675","3","40000","4","10000"</v>
      </c>
      <c r="F629" s="3"/>
      <c r="G629" s="3"/>
      <c r="H629" s="6"/>
      <c r="I629" s="6"/>
      <c r="J629" s="14" t="str">
        <f>"RM100027"</f>
        <v>RM100027</v>
      </c>
      <c r="K629" s="22" t="str">
        <f>"1"" Marble"</f>
        <v>1" Marble</v>
      </c>
      <c r="L629" s="23">
        <v>1</v>
      </c>
      <c r="M629" s="21" t="str">
        <f>"LB"</f>
        <v>LB</v>
      </c>
      <c r="N629" s="23">
        <v>0</v>
      </c>
    </row>
    <row r="630" spans="1:14" ht="16.5" x14ac:dyDescent="0.3">
      <c r="A630" t="s">
        <v>59</v>
      </c>
      <c r="B630" s="3" t="str">
        <f t="shared" si="126"/>
        <v>@@Released</v>
      </c>
      <c r="C630" s="3" t="str">
        <f t="shared" si="126"/>
        <v>@@MR100675</v>
      </c>
      <c r="D630" s="3" t="str">
        <f>D629</f>
        <v>@@40000</v>
      </c>
      <c r="E630" s="3" t="str">
        <f>"""NAV Direct"",""CRONUS JetCorp USA"",""5407"",""1"",""Released"",""2"",""MR100675"",""3"",""40000"",""4"",""20000"""</f>
        <v>"NAV Direct","CRONUS JetCorp USA","5407","1","Released","2","MR100675","3","40000","4","20000"</v>
      </c>
      <c r="F630" s="3"/>
      <c r="G630" s="3"/>
      <c r="H630" s="6"/>
      <c r="I630" s="6"/>
      <c r="J630" s="14" t="str">
        <f>"RM100003"</f>
        <v>RM100003</v>
      </c>
      <c r="K630" s="22" t="str">
        <f>"5"" Male Graduate Figure"</f>
        <v>5" Male Graduate Figure</v>
      </c>
      <c r="L630" s="23">
        <v>1</v>
      </c>
      <c r="M630" s="21" t="str">
        <f>"EA"</f>
        <v>EA</v>
      </c>
      <c r="N630" s="23">
        <v>0</v>
      </c>
    </row>
    <row r="631" spans="1:14" ht="16.5" x14ac:dyDescent="0.3">
      <c r="A631" t="s">
        <v>59</v>
      </c>
      <c r="B631" s="3" t="str">
        <f t="shared" si="126"/>
        <v>@@Released</v>
      </c>
      <c r="C631" s="3" t="str">
        <f t="shared" si="126"/>
        <v>@@MR100675</v>
      </c>
      <c r="D631" s="3" t="str">
        <f>D630</f>
        <v>@@40000</v>
      </c>
      <c r="E631" s="3" t="str">
        <f>"""NAV Direct"",""CRONUS JetCorp USA"",""5407"",""1"",""Released"",""2"",""MR100675"",""3"",""40000"",""4"",""30000"""</f>
        <v>"NAV Direct","CRONUS JetCorp USA","5407","1","Released","2","MR100675","3","40000","4","30000"</v>
      </c>
      <c r="F631" s="3"/>
      <c r="G631" s="3"/>
      <c r="H631" s="6"/>
      <c r="I631" s="6"/>
      <c r="J631" s="14" t="str">
        <f>"RM100033"</f>
        <v>RM100033</v>
      </c>
      <c r="K631" s="22" t="str">
        <f>"Standard Cap Nut"</f>
        <v>Standard Cap Nut</v>
      </c>
      <c r="L631" s="23">
        <v>1</v>
      </c>
      <c r="M631" s="21" t="str">
        <f>"EA"</f>
        <v>EA</v>
      </c>
      <c r="N631" s="23">
        <v>0</v>
      </c>
    </row>
    <row r="632" spans="1:14" ht="16.5" x14ac:dyDescent="0.3">
      <c r="A632" t="s">
        <v>59</v>
      </c>
      <c r="B632" s="3" t="str">
        <f t="shared" si="126"/>
        <v>@@Released</v>
      </c>
      <c r="C632" s="3" t="str">
        <f t="shared" si="126"/>
        <v>@@MR100675</v>
      </c>
      <c r="D632" s="3" t="str">
        <f>D631</f>
        <v>@@40000</v>
      </c>
      <c r="E632" s="3" t="str">
        <f>"""NAV Direct"",""CRONUS JetCorp USA"",""5407"",""1"",""Released"",""2"",""MR100675"",""3"",""40000"",""4"",""40000"""</f>
        <v>"NAV Direct","CRONUS JetCorp USA","5407","1","Released","2","MR100675","3","40000","4","40000"</v>
      </c>
      <c r="F632" s="3"/>
      <c r="G632" s="3"/>
      <c r="H632" s="6"/>
      <c r="I632" s="6"/>
      <c r="J632" s="14" t="str">
        <f>"RM100034"</f>
        <v>RM100034</v>
      </c>
      <c r="K632" s="22" t="str">
        <f>"Check Rings"</f>
        <v>Check Rings</v>
      </c>
      <c r="L632" s="23">
        <v>1</v>
      </c>
      <c r="M632" s="21" t="str">
        <f>"EA"</f>
        <v>EA</v>
      </c>
      <c r="N632" s="23">
        <v>0</v>
      </c>
    </row>
    <row r="633" spans="1:14" ht="16.5" x14ac:dyDescent="0.3">
      <c r="A633" t="s">
        <v>59</v>
      </c>
      <c r="B633" s="3" t="str">
        <f t="shared" si="126"/>
        <v>@@Released</v>
      </c>
      <c r="C633" s="3" t="str">
        <f t="shared" si="126"/>
        <v>@@MR100675</v>
      </c>
      <c r="D633" s="3" t="str">
        <f>D632</f>
        <v>@@40000</v>
      </c>
      <c r="E633" s="3" t="str">
        <f>"""NAV Direct"",""CRONUS JetCorp USA"",""5407"",""1"",""Released"",""2"",""MR100675"",""3"",""40000"",""4"",""50000"""</f>
        <v>"NAV Direct","CRONUS JetCorp USA","5407","1","Released","2","MR100675","3","40000","4","50000"</v>
      </c>
      <c r="F633" s="3"/>
      <c r="G633" s="3"/>
      <c r="H633" s="6"/>
      <c r="I633" s="6"/>
      <c r="J633" s="14" t="str">
        <f>"RM100053"</f>
        <v>RM100053</v>
      </c>
      <c r="K633" s="22" t="str">
        <f>"3"" Blank Plate"</f>
        <v>3" Blank Plate</v>
      </c>
      <c r="L633" s="23">
        <v>1</v>
      </c>
      <c r="M633" s="21" t="str">
        <f>"EA"</f>
        <v>EA</v>
      </c>
      <c r="N633" s="23">
        <v>0</v>
      </c>
    </row>
    <row r="634" spans="1:14" ht="16.5" x14ac:dyDescent="0.3">
      <c r="A634" t="s">
        <v>59</v>
      </c>
      <c r="B634" s="3" t="str">
        <f>B629</f>
        <v>@@Released</v>
      </c>
      <c r="C634" s="3" t="str">
        <f>C629</f>
        <v>@@MR100675</v>
      </c>
      <c r="D634" s="3" t="str">
        <f>D629</f>
        <v>@@40000</v>
      </c>
      <c r="H634" s="6"/>
      <c r="I634" s="6"/>
      <c r="J634" s="6"/>
      <c r="K634" s="6"/>
      <c r="L634" s="6"/>
      <c r="M634" s="6"/>
      <c r="N634" s="6"/>
    </row>
    <row r="635" spans="1:14" ht="16.5" x14ac:dyDescent="0.3">
      <c r="A635" t="s">
        <v>59</v>
      </c>
      <c r="B635" s="3" t="str">
        <f>"@@Released"</f>
        <v>@@Released</v>
      </c>
      <c r="C635" s="3" t="str">
        <f>"@@MR100676"</f>
        <v>@@MR100676</v>
      </c>
      <c r="E635" s="3" t="str">
        <f>"""NAV Direct"",""CRONUS JetCorp USA"",""5405"",""1"",""Released"",""2"",""MR100676"""</f>
        <v>"NAV Direct","CRONUS JetCorp USA","5405","1","Released","2","MR100676"</v>
      </c>
      <c r="F635" s="3" t="str">
        <f>"∞||""Prod. Order Component"",""Status"",""=Status"",""Prod. Order No."",""=No."""</f>
        <v>∞||"Prod. Order Component","Status","=Status","Prod. Order No.","=No."</v>
      </c>
      <c r="G635" s="3"/>
      <c r="H635" s="28" t="str">
        <f>"MR100676"</f>
        <v>MR100676</v>
      </c>
      <c r="I635" s="29">
        <v>42040</v>
      </c>
      <c r="J635" s="6"/>
      <c r="K635" s="20"/>
      <c r="L635" s="20"/>
      <c r="M635" s="20"/>
      <c r="N635" s="20"/>
    </row>
    <row r="636" spans="1:14" ht="16.5" x14ac:dyDescent="0.3">
      <c r="A636" t="s">
        <v>59</v>
      </c>
      <c r="B636" s="3" t="str">
        <f t="shared" ref="B636:C642" si="127">B635</f>
        <v>@@Released</v>
      </c>
      <c r="C636" s="3" t="str">
        <f t="shared" si="127"/>
        <v>@@MR100676</v>
      </c>
      <c r="D636" s="3" t="str">
        <f>"@@10000"</f>
        <v>@@10000</v>
      </c>
      <c r="E636" s="3" t="str">
        <f>"""NAV Direct"",""CRONUS JetCorp USA"",""5406"",""1"",""Released"",""2"",""MR100676"",""3"",""10000"""</f>
        <v>"NAV Direct","CRONUS JetCorp USA","5406","1","Released","2","MR100676","3","10000"</v>
      </c>
      <c r="F636" s="3" t="str">
        <f>"∞||""Prod. Order Component"",""Prod. Order Line No."",""=Line No."",""Status"",""=Status"",""Prod. Order No."",""=Prod. Order No."""</f>
        <v>∞||"Prod. Order Component","Prod. Order Line No.","=Line No.","Status","=Status","Prod. Order No.","=Prod. Order No."</v>
      </c>
      <c r="G636" s="3"/>
      <c r="H636" s="6"/>
      <c r="I636" s="24" t="str">
        <f>"S200011"</f>
        <v>S200011</v>
      </c>
      <c r="J636" s="24" t="str">
        <f>"10.75"" Star Riser Lamp of Knowledge Trophy"</f>
        <v>10.75" Star Riser Lamp of Knowledge Trophy</v>
      </c>
      <c r="K636" s="25">
        <v>144</v>
      </c>
      <c r="L636" s="26" t="str">
        <f>"EA"</f>
        <v>EA</v>
      </c>
      <c r="M636" s="25">
        <v>0</v>
      </c>
      <c r="N636" s="27"/>
    </row>
    <row r="637" spans="1:14" ht="16.5" x14ac:dyDescent="0.3">
      <c r="A637" t="s">
        <v>59</v>
      </c>
      <c r="B637" s="3" t="str">
        <f t="shared" si="127"/>
        <v>@@Released</v>
      </c>
      <c r="C637" s="3" t="str">
        <f t="shared" si="127"/>
        <v>@@MR100676</v>
      </c>
      <c r="D637" s="3" t="str">
        <f t="shared" ref="D637:D642" si="128">D636</f>
        <v>@@10000</v>
      </c>
      <c r="E637" s="3" t="str">
        <f>"""NAV Direct"",""CRONUS JetCorp USA"",""5407"",""1"",""Released"",""2"",""MR100676"",""3"",""10000"",""4"",""10000"""</f>
        <v>"NAV Direct","CRONUS JetCorp USA","5407","1","Released","2","MR100676","3","10000","4","10000"</v>
      </c>
      <c r="F637" s="3"/>
      <c r="G637" s="3"/>
      <c r="H637" s="6"/>
      <c r="I637" s="6"/>
      <c r="J637" s="14" t="str">
        <f>"RM100027"</f>
        <v>RM100027</v>
      </c>
      <c r="K637" s="22" t="str">
        <f>"1"" Marble"</f>
        <v>1" Marble</v>
      </c>
      <c r="L637" s="23">
        <v>1</v>
      </c>
      <c r="M637" s="21" t="str">
        <f>"LB"</f>
        <v>LB</v>
      </c>
      <c r="N637" s="23">
        <v>0</v>
      </c>
    </row>
    <row r="638" spans="1:14" ht="16.5" x14ac:dyDescent="0.3">
      <c r="A638" t="s">
        <v>59</v>
      </c>
      <c r="B638" s="3" t="str">
        <f t="shared" si="127"/>
        <v>@@Released</v>
      </c>
      <c r="C638" s="3" t="str">
        <f t="shared" si="127"/>
        <v>@@MR100676</v>
      </c>
      <c r="D638" s="3" t="str">
        <f t="shared" si="128"/>
        <v>@@10000</v>
      </c>
      <c r="E638" s="3" t="str">
        <f>"""NAV Direct"",""CRONUS JetCorp USA"",""5407"",""1"",""Released"",""2"",""MR100676"",""3"",""10000"",""4"",""20000"""</f>
        <v>"NAV Direct","CRONUS JetCorp USA","5407","1","Released","2","MR100676","3","10000","4","20000"</v>
      </c>
      <c r="F638" s="3"/>
      <c r="G638" s="3"/>
      <c r="H638" s="6"/>
      <c r="I638" s="6"/>
      <c r="J638" s="14" t="str">
        <f>"RM100001"</f>
        <v>RM100001</v>
      </c>
      <c r="K638" s="22" t="str">
        <f>"3.75"" Lamp of Knowledge Upper"</f>
        <v>3.75" Lamp of Knowledge Upper</v>
      </c>
      <c r="L638" s="23">
        <v>1</v>
      </c>
      <c r="M638" s="21" t="str">
        <f>"EA"</f>
        <v>EA</v>
      </c>
      <c r="N638" s="23">
        <v>0</v>
      </c>
    </row>
    <row r="639" spans="1:14" ht="16.5" x14ac:dyDescent="0.3">
      <c r="A639" t="s">
        <v>59</v>
      </c>
      <c r="B639" s="3" t="str">
        <f t="shared" si="127"/>
        <v>@@Released</v>
      </c>
      <c r="C639" s="3" t="str">
        <f t="shared" si="127"/>
        <v>@@MR100676</v>
      </c>
      <c r="D639" s="3" t="str">
        <f t="shared" si="128"/>
        <v>@@10000</v>
      </c>
      <c r="E639" s="3" t="str">
        <f>"""NAV Direct"",""CRONUS JetCorp USA"",""5407"",""1"",""Released"",""2"",""MR100676"",""3"",""10000"",""4"",""30000"""</f>
        <v>"NAV Direct","CRONUS JetCorp USA","5407","1","Released","2","MR100676","3","10000","4","30000"</v>
      </c>
      <c r="F639" s="3"/>
      <c r="G639" s="3"/>
      <c r="H639" s="6"/>
      <c r="I639" s="6"/>
      <c r="J639" s="14" t="str">
        <f>"RM100016"</f>
        <v>RM100016</v>
      </c>
      <c r="K639" s="22" t="str">
        <f>"6"" Star Column Trophy Riser"</f>
        <v>6" Star Column Trophy Riser</v>
      </c>
      <c r="L639" s="23">
        <v>1</v>
      </c>
      <c r="M639" s="21" t="str">
        <f>"EA"</f>
        <v>EA</v>
      </c>
      <c r="N639" s="23">
        <v>0</v>
      </c>
    </row>
    <row r="640" spans="1:14" ht="16.5" x14ac:dyDescent="0.3">
      <c r="A640" t="s">
        <v>59</v>
      </c>
      <c r="B640" s="3" t="str">
        <f t="shared" si="127"/>
        <v>@@Released</v>
      </c>
      <c r="C640" s="3" t="str">
        <f t="shared" si="127"/>
        <v>@@MR100676</v>
      </c>
      <c r="D640" s="3" t="str">
        <f t="shared" si="128"/>
        <v>@@10000</v>
      </c>
      <c r="E640" s="3" t="str">
        <f>"""NAV Direct"",""CRONUS JetCorp USA"",""5407"",""1"",""Released"",""2"",""MR100676"",""3"",""10000"",""4"",""40000"""</f>
        <v>"NAV Direct","CRONUS JetCorp USA","5407","1","Released","2","MR100676","3","10000","4","40000"</v>
      </c>
      <c r="F640" s="3"/>
      <c r="G640" s="3"/>
      <c r="H640" s="6"/>
      <c r="I640" s="6"/>
      <c r="J640" s="14" t="str">
        <f>"RM100033"</f>
        <v>RM100033</v>
      </c>
      <c r="K640" s="22" t="str">
        <f>"Standard Cap Nut"</f>
        <v>Standard Cap Nut</v>
      </c>
      <c r="L640" s="23">
        <v>1</v>
      </c>
      <c r="M640" s="21" t="str">
        <f>"EA"</f>
        <v>EA</v>
      </c>
      <c r="N640" s="23">
        <v>0</v>
      </c>
    </row>
    <row r="641" spans="1:14" ht="16.5" x14ac:dyDescent="0.3">
      <c r="A641" t="s">
        <v>59</v>
      </c>
      <c r="B641" s="3" t="str">
        <f t="shared" si="127"/>
        <v>@@Released</v>
      </c>
      <c r="C641" s="3" t="str">
        <f t="shared" si="127"/>
        <v>@@MR100676</v>
      </c>
      <c r="D641" s="3" t="str">
        <f t="shared" si="128"/>
        <v>@@10000</v>
      </c>
      <c r="E641" s="3" t="str">
        <f>"""NAV Direct"",""CRONUS JetCorp USA"",""5407"",""1"",""Released"",""2"",""MR100676"",""3"",""10000"",""4"",""50000"""</f>
        <v>"NAV Direct","CRONUS JetCorp USA","5407","1","Released","2","MR100676","3","10000","4","50000"</v>
      </c>
      <c r="F641" s="3"/>
      <c r="G641" s="3"/>
      <c r="H641" s="6"/>
      <c r="I641" s="6"/>
      <c r="J641" s="14" t="str">
        <f>"RM100034"</f>
        <v>RM100034</v>
      </c>
      <c r="K641" s="22" t="str">
        <f>"Check Rings"</f>
        <v>Check Rings</v>
      </c>
      <c r="L641" s="23">
        <v>1</v>
      </c>
      <c r="M641" s="21" t="str">
        <f>"EA"</f>
        <v>EA</v>
      </c>
      <c r="N641" s="23">
        <v>0</v>
      </c>
    </row>
    <row r="642" spans="1:14" ht="16.5" x14ac:dyDescent="0.3">
      <c r="A642" t="s">
        <v>59</v>
      </c>
      <c r="B642" s="3" t="str">
        <f t="shared" si="127"/>
        <v>@@Released</v>
      </c>
      <c r="C642" s="3" t="str">
        <f t="shared" si="127"/>
        <v>@@MR100676</v>
      </c>
      <c r="D642" s="3" t="str">
        <f t="shared" si="128"/>
        <v>@@10000</v>
      </c>
      <c r="E642" s="3" t="str">
        <f>"""NAV Direct"",""CRONUS JetCorp USA"",""5407"",""1"",""Released"",""2"",""MR100676"",""3"",""10000"",""4"",""60000"""</f>
        <v>"NAV Direct","CRONUS JetCorp USA","5407","1","Released","2","MR100676","3","10000","4","60000"</v>
      </c>
      <c r="F642" s="3"/>
      <c r="G642" s="3"/>
      <c r="H642" s="6"/>
      <c r="I642" s="6"/>
      <c r="J642" s="14" t="str">
        <f>"RM100036"</f>
        <v>RM100036</v>
      </c>
      <c r="K642" s="22" t="str">
        <f>"1.5"" Emblem"</f>
        <v>1.5" Emblem</v>
      </c>
      <c r="L642" s="23">
        <v>1</v>
      </c>
      <c r="M642" s="21" t="str">
        <f>"EA"</f>
        <v>EA</v>
      </c>
      <c r="N642" s="23">
        <v>0</v>
      </c>
    </row>
    <row r="643" spans="1:14" ht="16.5" x14ac:dyDescent="0.3">
      <c r="A643" t="s">
        <v>59</v>
      </c>
      <c r="B643" s="3" t="str">
        <f>B637</f>
        <v>@@Released</v>
      </c>
      <c r="C643" s="3" t="str">
        <f>C637</f>
        <v>@@MR100676</v>
      </c>
      <c r="D643" s="3" t="str">
        <f>D637</f>
        <v>@@10000</v>
      </c>
      <c r="H643" s="6"/>
      <c r="I643" s="6"/>
      <c r="J643" s="6"/>
      <c r="K643" s="6"/>
      <c r="L643" s="6"/>
      <c r="M643" s="6"/>
      <c r="N643" s="6"/>
    </row>
    <row r="644" spans="1:14" ht="16.5" x14ac:dyDescent="0.3">
      <c r="A644" t="s">
        <v>59</v>
      </c>
      <c r="B644" s="3" t="str">
        <f t="shared" ref="B644:C647" si="129">B643</f>
        <v>@@Released</v>
      </c>
      <c r="C644" s="3" t="str">
        <f t="shared" si="129"/>
        <v>@@MR100676</v>
      </c>
      <c r="D644" s="3" t="str">
        <f>"@@20000"</f>
        <v>@@20000</v>
      </c>
      <c r="E644" s="3" t="str">
        <f>"""NAV Direct"",""CRONUS JetCorp USA"",""5406"",""1"",""Released"",""2"",""MR100676"",""3"",""20000"""</f>
        <v>"NAV Direct","CRONUS JetCorp USA","5406","1","Released","2","MR100676","3","20000"</v>
      </c>
      <c r="F644" s="3" t="str">
        <f>"∞||""Prod. Order Component"",""Prod. Order Line No."",""=Line No."",""Status"",""=Status"",""Prod. Order No."",""=Prod. Order No."""</f>
        <v>∞||"Prod. Order Component","Prod. Order Line No.","=Line No.","Status","=Status","Prod. Order No.","=Prod. Order No."</v>
      </c>
      <c r="G644" s="3"/>
      <c r="H644" s="6"/>
      <c r="I644" s="24" t="str">
        <f>"S200029"</f>
        <v>S200029</v>
      </c>
      <c r="J644" s="24" t="str">
        <f>"10.75"" Column Basketball Trophy"</f>
        <v>10.75" Column Basketball Trophy</v>
      </c>
      <c r="K644" s="25">
        <v>48</v>
      </c>
      <c r="L644" s="26" t="str">
        <f>"EA"</f>
        <v>EA</v>
      </c>
      <c r="M644" s="25">
        <v>0</v>
      </c>
      <c r="N644" s="27"/>
    </row>
    <row r="645" spans="1:14" ht="16.5" x14ac:dyDescent="0.3">
      <c r="A645" t="s">
        <v>59</v>
      </c>
      <c r="B645" s="3" t="str">
        <f t="shared" si="129"/>
        <v>@@Released</v>
      </c>
      <c r="C645" s="3" t="str">
        <f t="shared" si="129"/>
        <v>@@MR100676</v>
      </c>
      <c r="D645" s="3" t="str">
        <f>D644</f>
        <v>@@20000</v>
      </c>
      <c r="E645" s="3" t="str">
        <f>"""NAV Direct"",""CRONUS JetCorp USA"",""5407"",""1"",""Released"",""2"",""MR100676"",""3"",""20000"",""4"",""10000"""</f>
        <v>"NAV Direct","CRONUS JetCorp USA","5407","1","Released","2","MR100676","3","20000","4","10000"</v>
      </c>
      <c r="F645" s="3"/>
      <c r="G645" s="3"/>
      <c r="H645" s="6"/>
      <c r="I645" s="6"/>
      <c r="J645" s="14" t="str">
        <f>"PA100001"</f>
        <v>PA100001</v>
      </c>
      <c r="K645" s="22" t="str">
        <f>"1"" Marble Base 2.5""x6""x6"", 1 Col. Kit"</f>
        <v>1" Marble Base 2.5"x6"x6", 1 Col. Kit</v>
      </c>
      <c r="L645" s="23">
        <v>1</v>
      </c>
      <c r="M645" s="21" t="str">
        <f>"EA"</f>
        <v>EA</v>
      </c>
      <c r="N645" s="23">
        <v>0</v>
      </c>
    </row>
    <row r="646" spans="1:14" ht="16.5" x14ac:dyDescent="0.3">
      <c r="A646" t="s">
        <v>59</v>
      </c>
      <c r="B646" s="3" t="str">
        <f t="shared" si="129"/>
        <v>@@Released</v>
      </c>
      <c r="C646" s="3" t="str">
        <f t="shared" si="129"/>
        <v>@@MR100676</v>
      </c>
      <c r="D646" s="3" t="str">
        <f>D645</f>
        <v>@@20000</v>
      </c>
      <c r="E646" s="3" t="str">
        <f>"""NAV Direct"",""CRONUS JetCorp USA"",""5407"",""1"",""Released"",""2"",""MR100676"",""3"",""20000"",""4"",""20000"""</f>
        <v>"NAV Direct","CRONUS JetCorp USA","5407","1","Released","2","MR100676","3","20000","4","20000"</v>
      </c>
      <c r="F646" s="3"/>
      <c r="G646" s="3"/>
      <c r="H646" s="6"/>
      <c r="I646" s="6"/>
      <c r="J646" s="14" t="str">
        <f>"RM100054"</f>
        <v>RM100054</v>
      </c>
      <c r="K646" s="22" t="str">
        <f>"Column Cover"</f>
        <v>Column Cover</v>
      </c>
      <c r="L646" s="23">
        <v>1</v>
      </c>
      <c r="M646" s="21" t="str">
        <f>"EA"</f>
        <v>EA</v>
      </c>
      <c r="N646" s="23">
        <v>0</v>
      </c>
    </row>
    <row r="647" spans="1:14" ht="16.5" x14ac:dyDescent="0.3">
      <c r="A647" t="s">
        <v>59</v>
      </c>
      <c r="B647" s="3" t="str">
        <f t="shared" si="129"/>
        <v>@@Released</v>
      </c>
      <c r="C647" s="3" t="str">
        <f t="shared" si="129"/>
        <v>@@MR100676</v>
      </c>
      <c r="D647" s="3" t="str">
        <f>D646</f>
        <v>@@20000</v>
      </c>
      <c r="E647" s="3" t="str">
        <f>"""NAV Direct"",""CRONUS JetCorp USA"",""5407"",""1"",""Released"",""2"",""MR100676"",""3"",""20000"",""4"",""30000"""</f>
        <v>"NAV Direct","CRONUS JetCorp USA","5407","1","Released","2","MR100676","3","20000","4","30000"</v>
      </c>
      <c r="F647" s="3"/>
      <c r="G647" s="3"/>
      <c r="H647" s="6"/>
      <c r="I647" s="6"/>
      <c r="J647" s="14" t="str">
        <f>"RM100008"</f>
        <v>RM100008</v>
      </c>
      <c r="K647" s="22" t="str">
        <f>"3.75"" Basketball Player"</f>
        <v>3.75" Basketball Player</v>
      </c>
      <c r="L647" s="23">
        <v>1</v>
      </c>
      <c r="M647" s="21" t="str">
        <f>"EA"</f>
        <v>EA</v>
      </c>
      <c r="N647" s="23">
        <v>0</v>
      </c>
    </row>
    <row r="648" spans="1:14" ht="16.5" x14ac:dyDescent="0.3">
      <c r="A648" t="s">
        <v>59</v>
      </c>
      <c r="B648" s="3" t="str">
        <f>B645</f>
        <v>@@Released</v>
      </c>
      <c r="C648" s="3" t="str">
        <f>C645</f>
        <v>@@MR100676</v>
      </c>
      <c r="D648" s="3" t="str">
        <f>D645</f>
        <v>@@20000</v>
      </c>
      <c r="H648" s="6"/>
      <c r="I648" s="6"/>
      <c r="J648" s="6"/>
      <c r="K648" s="6"/>
      <c r="L648" s="6"/>
      <c r="M648" s="6"/>
      <c r="N648" s="6"/>
    </row>
    <row r="649" spans="1:14" ht="16.5" x14ac:dyDescent="0.3">
      <c r="A649" t="s">
        <v>59</v>
      </c>
      <c r="B649" s="3" t="str">
        <f>"@@Released"</f>
        <v>@@Released</v>
      </c>
      <c r="C649" s="3" t="str">
        <f>"@@MR100677"</f>
        <v>@@MR100677</v>
      </c>
      <c r="E649" s="3" t="str">
        <f>"""NAV Direct"",""CRONUS JetCorp USA"",""5405"",""1"",""Released"",""2"",""MR100677"""</f>
        <v>"NAV Direct","CRONUS JetCorp USA","5405","1","Released","2","MR100677"</v>
      </c>
      <c r="F649" s="3" t="str">
        <f>"∞||""Prod. Order Component"",""Status"",""=Status"",""Prod. Order No."",""=No."""</f>
        <v>∞||"Prod. Order Component","Status","=Status","Prod. Order No.","=No."</v>
      </c>
      <c r="G649" s="3"/>
      <c r="H649" s="28" t="str">
        <f>"MR100677"</f>
        <v>MR100677</v>
      </c>
      <c r="I649" s="29">
        <v>42040</v>
      </c>
      <c r="J649" s="6"/>
      <c r="K649" s="20"/>
      <c r="L649" s="20"/>
      <c r="M649" s="20"/>
      <c r="N649" s="20"/>
    </row>
    <row r="650" spans="1:14" ht="16.5" x14ac:dyDescent="0.3">
      <c r="A650" t="s">
        <v>59</v>
      </c>
      <c r="B650" s="3" t="str">
        <f t="shared" ref="B650:C653" si="130">B649</f>
        <v>@@Released</v>
      </c>
      <c r="C650" s="3" t="str">
        <f t="shared" si="130"/>
        <v>@@MR100677</v>
      </c>
      <c r="D650" s="3" t="str">
        <f>"@@10000"</f>
        <v>@@10000</v>
      </c>
      <c r="E650" s="3" t="str">
        <f>"""NAV Direct"",""CRONUS JetCorp USA"",""5406"",""1"",""Released"",""2"",""MR100677"",""3"",""10000"""</f>
        <v>"NAV Direct","CRONUS JetCorp USA","5406","1","Released","2","MR100677","3","10000"</v>
      </c>
      <c r="F650" s="3" t="str">
        <f>"∞||""Prod. Order Component"",""Prod. Order Line No."",""=Line No."",""Status"",""=Status"",""Prod. Order No."",""=Prod. Order No."""</f>
        <v>∞||"Prod. Order Component","Prod. Order Line No.","=Line No.","Status","=Status","Prod. Order No.","=Prod. Order No."</v>
      </c>
      <c r="G650" s="3"/>
      <c r="H650" s="6"/>
      <c r="I650" s="24" t="str">
        <f>"S200028"</f>
        <v>S200028</v>
      </c>
      <c r="J650" s="24" t="str">
        <f>"10.75"" Column Football Trophy"</f>
        <v>10.75" Column Football Trophy</v>
      </c>
      <c r="K650" s="25">
        <v>144</v>
      </c>
      <c r="L650" s="26" t="str">
        <f>"EA"</f>
        <v>EA</v>
      </c>
      <c r="M650" s="25">
        <v>0</v>
      </c>
      <c r="N650" s="27"/>
    </row>
    <row r="651" spans="1:14" ht="16.5" x14ac:dyDescent="0.3">
      <c r="A651" t="s">
        <v>59</v>
      </c>
      <c r="B651" s="3" t="str">
        <f t="shared" si="130"/>
        <v>@@Released</v>
      </c>
      <c r="C651" s="3" t="str">
        <f t="shared" si="130"/>
        <v>@@MR100677</v>
      </c>
      <c r="D651" s="3" t="str">
        <f>D650</f>
        <v>@@10000</v>
      </c>
      <c r="E651" s="3" t="str">
        <f>"""NAV Direct"",""CRONUS JetCorp USA"",""5407"",""1"",""Released"",""2"",""MR100677"",""3"",""10000"",""4"",""10000"""</f>
        <v>"NAV Direct","CRONUS JetCorp USA","5407","1","Released","2","MR100677","3","10000","4","10000"</v>
      </c>
      <c r="F651" s="3"/>
      <c r="G651" s="3"/>
      <c r="H651" s="6"/>
      <c r="I651" s="6"/>
      <c r="J651" s="14" t="str">
        <f>"PA100001"</f>
        <v>PA100001</v>
      </c>
      <c r="K651" s="22" t="str">
        <f>"1"" Marble Base 2.5""x6""x6"", 1 Col. Kit"</f>
        <v>1" Marble Base 2.5"x6"x6", 1 Col. Kit</v>
      </c>
      <c r="L651" s="23">
        <v>1</v>
      </c>
      <c r="M651" s="21" t="str">
        <f>"EA"</f>
        <v>EA</v>
      </c>
      <c r="N651" s="23">
        <v>0</v>
      </c>
    </row>
    <row r="652" spans="1:14" ht="16.5" x14ac:dyDescent="0.3">
      <c r="A652" t="s">
        <v>59</v>
      </c>
      <c r="B652" s="3" t="str">
        <f t="shared" si="130"/>
        <v>@@Released</v>
      </c>
      <c r="C652" s="3" t="str">
        <f t="shared" si="130"/>
        <v>@@MR100677</v>
      </c>
      <c r="D652" s="3" t="str">
        <f>D651</f>
        <v>@@10000</v>
      </c>
      <c r="E652" s="3" t="str">
        <f>"""NAV Direct"",""CRONUS JetCorp USA"",""5407"",""1"",""Released"",""2"",""MR100677"",""3"",""10000"",""4"",""20000"""</f>
        <v>"NAV Direct","CRONUS JetCorp USA","5407","1","Released","2","MR100677","3","10000","4","20000"</v>
      </c>
      <c r="F652" s="3"/>
      <c r="G652" s="3"/>
      <c r="H652" s="6"/>
      <c r="I652" s="6"/>
      <c r="J652" s="14" t="str">
        <f>"RM100054"</f>
        <v>RM100054</v>
      </c>
      <c r="K652" s="22" t="str">
        <f>"Column Cover"</f>
        <v>Column Cover</v>
      </c>
      <c r="L652" s="23">
        <v>1</v>
      </c>
      <c r="M652" s="21" t="str">
        <f>"EA"</f>
        <v>EA</v>
      </c>
      <c r="N652" s="23">
        <v>0</v>
      </c>
    </row>
    <row r="653" spans="1:14" ht="16.5" x14ac:dyDescent="0.3">
      <c r="A653" t="s">
        <v>59</v>
      </c>
      <c r="B653" s="3" t="str">
        <f t="shared" si="130"/>
        <v>@@Released</v>
      </c>
      <c r="C653" s="3" t="str">
        <f t="shared" si="130"/>
        <v>@@MR100677</v>
      </c>
      <c r="D653" s="3" t="str">
        <f>D652</f>
        <v>@@10000</v>
      </c>
      <c r="E653" s="3" t="str">
        <f>"""NAV Direct"",""CRONUS JetCorp USA"",""5407"",""1"",""Released"",""2"",""MR100677"",""3"",""10000"",""4"",""30000"""</f>
        <v>"NAV Direct","CRONUS JetCorp USA","5407","1","Released","2","MR100677","3","10000","4","30000"</v>
      </c>
      <c r="F653" s="3"/>
      <c r="G653" s="3"/>
      <c r="H653" s="6"/>
      <c r="I653" s="6"/>
      <c r="J653" s="14" t="str">
        <f>"RM100007"</f>
        <v>RM100007</v>
      </c>
      <c r="K653" s="22" t="str">
        <f>"3.75"" Football Player"</f>
        <v>3.75" Football Player</v>
      </c>
      <c r="L653" s="23">
        <v>1</v>
      </c>
      <c r="M653" s="21" t="str">
        <f>"EA"</f>
        <v>EA</v>
      </c>
      <c r="N653" s="23">
        <v>0</v>
      </c>
    </row>
    <row r="654" spans="1:14" ht="16.5" x14ac:dyDescent="0.3">
      <c r="A654" t="s">
        <v>59</v>
      </c>
      <c r="B654" s="3" t="str">
        <f>B651</f>
        <v>@@Released</v>
      </c>
      <c r="C654" s="3" t="str">
        <f>C651</f>
        <v>@@MR100677</v>
      </c>
      <c r="D654" s="3" t="str">
        <f>D651</f>
        <v>@@10000</v>
      </c>
      <c r="H654" s="6"/>
      <c r="I654" s="6"/>
      <c r="J654" s="6"/>
      <c r="K654" s="6"/>
      <c r="L654" s="6"/>
      <c r="M654" s="6"/>
      <c r="N654" s="6"/>
    </row>
    <row r="655" spans="1:14" ht="16.5" x14ac:dyDescent="0.3">
      <c r="A655" t="s">
        <v>59</v>
      </c>
      <c r="B655" s="3" t="str">
        <f t="shared" ref="B655:C658" si="131">B654</f>
        <v>@@Released</v>
      </c>
      <c r="C655" s="3" t="str">
        <f t="shared" si="131"/>
        <v>@@MR100677</v>
      </c>
      <c r="D655" s="3" t="str">
        <f>"@@20000"</f>
        <v>@@20000</v>
      </c>
      <c r="E655" s="3" t="str">
        <f>"""NAV Direct"",""CRONUS JetCorp USA"",""5406"",""1"",""Released"",""2"",""MR100677"",""3"",""20000"""</f>
        <v>"NAV Direct","CRONUS JetCorp USA","5406","1","Released","2","MR100677","3","20000"</v>
      </c>
      <c r="F655" s="3" t="str">
        <f>"∞||""Prod. Order Component"",""Prod. Order Line No."",""=Line No."",""Status"",""=Status"",""Prod. Order No."",""=Prod. Order No."""</f>
        <v>∞||"Prod. Order Component","Prod. Order Line No.","=Line No.","Status","=Status","Prod. Order No.","=Prod. Order No."</v>
      </c>
      <c r="G655" s="3"/>
      <c r="H655" s="6"/>
      <c r="I655" s="24" t="str">
        <f>"S200030"</f>
        <v>S200030</v>
      </c>
      <c r="J655" s="24" t="str">
        <f>"10.75"" Column Volleyball Trophy"</f>
        <v>10.75" Column Volleyball Trophy</v>
      </c>
      <c r="K655" s="25">
        <v>48</v>
      </c>
      <c r="L655" s="26" t="str">
        <f>"EA"</f>
        <v>EA</v>
      </c>
      <c r="M655" s="25">
        <v>0</v>
      </c>
      <c r="N655" s="27"/>
    </row>
    <row r="656" spans="1:14" ht="16.5" x14ac:dyDescent="0.3">
      <c r="A656" t="s">
        <v>59</v>
      </c>
      <c r="B656" s="3" t="str">
        <f t="shared" si="131"/>
        <v>@@Released</v>
      </c>
      <c r="C656" s="3" t="str">
        <f t="shared" si="131"/>
        <v>@@MR100677</v>
      </c>
      <c r="D656" s="3" t="str">
        <f>D655</f>
        <v>@@20000</v>
      </c>
      <c r="E656" s="3" t="str">
        <f>"""NAV Direct"",""CRONUS JetCorp USA"",""5407"",""1"",""Released"",""2"",""MR100677"",""3"",""20000"",""4"",""10000"""</f>
        <v>"NAV Direct","CRONUS JetCorp USA","5407","1","Released","2","MR100677","3","20000","4","10000"</v>
      </c>
      <c r="F656" s="3"/>
      <c r="G656" s="3"/>
      <c r="H656" s="6"/>
      <c r="I656" s="6"/>
      <c r="J656" s="14" t="str">
        <f>"PA100001"</f>
        <v>PA100001</v>
      </c>
      <c r="K656" s="22" t="str">
        <f>"1"" Marble Base 2.5""x6""x6"", 1 Col. Kit"</f>
        <v>1" Marble Base 2.5"x6"x6", 1 Col. Kit</v>
      </c>
      <c r="L656" s="23">
        <v>1</v>
      </c>
      <c r="M656" s="21" t="str">
        <f>"EA"</f>
        <v>EA</v>
      </c>
      <c r="N656" s="23">
        <v>0</v>
      </c>
    </row>
    <row r="657" spans="1:14" ht="16.5" x14ac:dyDescent="0.3">
      <c r="A657" t="s">
        <v>59</v>
      </c>
      <c r="B657" s="3" t="str">
        <f t="shared" si="131"/>
        <v>@@Released</v>
      </c>
      <c r="C657" s="3" t="str">
        <f t="shared" si="131"/>
        <v>@@MR100677</v>
      </c>
      <c r="D657" s="3" t="str">
        <f>D656</f>
        <v>@@20000</v>
      </c>
      <c r="E657" s="3" t="str">
        <f>"""NAV Direct"",""CRONUS JetCorp USA"",""5407"",""1"",""Released"",""2"",""MR100677"",""3"",""20000"",""4"",""20000"""</f>
        <v>"NAV Direct","CRONUS JetCorp USA","5407","1","Released","2","MR100677","3","20000","4","20000"</v>
      </c>
      <c r="F657" s="3"/>
      <c r="G657" s="3"/>
      <c r="H657" s="6"/>
      <c r="I657" s="6"/>
      <c r="J657" s="14" t="str">
        <f>"RM100054"</f>
        <v>RM100054</v>
      </c>
      <c r="K657" s="22" t="str">
        <f>"Column Cover"</f>
        <v>Column Cover</v>
      </c>
      <c r="L657" s="23">
        <v>1</v>
      </c>
      <c r="M657" s="21" t="str">
        <f>"EA"</f>
        <v>EA</v>
      </c>
      <c r="N657" s="23">
        <v>0</v>
      </c>
    </row>
    <row r="658" spans="1:14" ht="16.5" x14ac:dyDescent="0.3">
      <c r="A658" t="s">
        <v>59</v>
      </c>
      <c r="B658" s="3" t="str">
        <f t="shared" si="131"/>
        <v>@@Released</v>
      </c>
      <c r="C658" s="3" t="str">
        <f t="shared" si="131"/>
        <v>@@MR100677</v>
      </c>
      <c r="D658" s="3" t="str">
        <f>D657</f>
        <v>@@20000</v>
      </c>
      <c r="E658" s="3" t="str">
        <f>"""NAV Direct"",""CRONUS JetCorp USA"",""5407"",""1"",""Released"",""2"",""MR100677"",""3"",""20000"",""4"",""30000"""</f>
        <v>"NAV Direct","CRONUS JetCorp USA","5407","1","Released","2","MR100677","3","20000","4","30000"</v>
      </c>
      <c r="F658" s="3"/>
      <c r="G658" s="3"/>
      <c r="H658" s="6"/>
      <c r="I658" s="6"/>
      <c r="J658" s="14" t="str">
        <f>"RM100009"</f>
        <v>RM100009</v>
      </c>
      <c r="K658" s="22" t="str">
        <f>"3.75"" Volleyball Player"</f>
        <v>3.75" Volleyball Player</v>
      </c>
      <c r="L658" s="23">
        <v>1</v>
      </c>
      <c r="M658" s="21" t="str">
        <f>"EA"</f>
        <v>EA</v>
      </c>
      <c r="N658" s="23">
        <v>0</v>
      </c>
    </row>
    <row r="659" spans="1:14" ht="16.5" x14ac:dyDescent="0.3">
      <c r="A659" t="s">
        <v>59</v>
      </c>
      <c r="B659" s="3" t="str">
        <f>B656</f>
        <v>@@Released</v>
      </c>
      <c r="C659" s="3" t="str">
        <f>C656</f>
        <v>@@MR100677</v>
      </c>
      <c r="D659" s="3" t="str">
        <f>D656</f>
        <v>@@20000</v>
      </c>
      <c r="H659" s="6"/>
      <c r="I659" s="6"/>
      <c r="J659" s="6"/>
      <c r="K659" s="6"/>
      <c r="L659" s="6"/>
      <c r="M659" s="6"/>
      <c r="N659" s="6"/>
    </row>
    <row r="660" spans="1:14" ht="16.5" x14ac:dyDescent="0.3">
      <c r="A660" t="s">
        <v>59</v>
      </c>
      <c r="B660" s="3" t="str">
        <f>"@@Released"</f>
        <v>@@Released</v>
      </c>
      <c r="C660" s="3" t="str">
        <f>"@@MR100678"</f>
        <v>@@MR100678</v>
      </c>
      <c r="E660" s="3" t="str">
        <f>"""NAV Direct"",""CRONUS JetCorp USA"",""5405"",""1"",""Released"",""2"",""MR100678"""</f>
        <v>"NAV Direct","CRONUS JetCorp USA","5405","1","Released","2","MR100678"</v>
      </c>
      <c r="F660" s="3" t="str">
        <f>"∞||""Prod. Order Component"",""Status"",""=Status"",""Prod. Order No."",""=No."""</f>
        <v>∞||"Prod. Order Component","Status","=Status","Prod. Order No.","=No."</v>
      </c>
      <c r="G660" s="3"/>
      <c r="H660" s="28" t="str">
        <f>"MR100678"</f>
        <v>MR100678</v>
      </c>
      <c r="I660" s="29">
        <v>42042</v>
      </c>
      <c r="J660" s="6"/>
      <c r="K660" s="20"/>
      <c r="L660" s="20"/>
      <c r="M660" s="20"/>
      <c r="N660" s="20"/>
    </row>
    <row r="661" spans="1:14" ht="16.5" x14ac:dyDescent="0.3">
      <c r="A661" t="s">
        <v>59</v>
      </c>
      <c r="B661" s="3" t="str">
        <f t="shared" ref="B661:C666" si="132">B660</f>
        <v>@@Released</v>
      </c>
      <c r="C661" s="3" t="str">
        <f t="shared" si="132"/>
        <v>@@MR100678</v>
      </c>
      <c r="D661" s="3" t="str">
        <f>"@@10000"</f>
        <v>@@10000</v>
      </c>
      <c r="E661" s="3" t="str">
        <f>"""NAV Direct"",""CRONUS JetCorp USA"",""5406"",""1"",""Released"",""2"",""MR100678"",""3"",""10000"""</f>
        <v>"NAV Direct","CRONUS JetCorp USA","5406","1","Released","2","MR100678","3","10000"</v>
      </c>
      <c r="F661" s="3" t="str">
        <f>"∞||""Prod. Order Component"",""Prod. Order Line No."",""=Line No."",""Status"",""=Status"",""Prod. Order No."",""=Prod. Order No."""</f>
        <v>∞||"Prod. Order Component","Prod. Order Line No.","=Line No.","Status","=Status","Prod. Order No.","=Prod. Order No."</v>
      </c>
      <c r="G661" s="3"/>
      <c r="H661" s="6"/>
      <c r="I661" s="24" t="str">
        <f>"S200006"</f>
        <v>S200006</v>
      </c>
      <c r="J661" s="24" t="str">
        <f>"3.75"" Soccer Trophy"</f>
        <v>3.75" Soccer Trophy</v>
      </c>
      <c r="K661" s="25">
        <v>48</v>
      </c>
      <c r="L661" s="26" t="str">
        <f>"EA"</f>
        <v>EA</v>
      </c>
      <c r="M661" s="25">
        <v>0</v>
      </c>
      <c r="N661" s="27"/>
    </row>
    <row r="662" spans="1:14" ht="16.5" x14ac:dyDescent="0.3">
      <c r="A662" t="s">
        <v>59</v>
      </c>
      <c r="B662" s="3" t="str">
        <f t="shared" si="132"/>
        <v>@@Released</v>
      </c>
      <c r="C662" s="3" t="str">
        <f t="shared" si="132"/>
        <v>@@MR100678</v>
      </c>
      <c r="D662" s="3" t="str">
        <f>D661</f>
        <v>@@10000</v>
      </c>
      <c r="E662" s="3" t="str">
        <f>"""NAV Direct"",""CRONUS JetCorp USA"",""5407"",""1"",""Released"",""2"",""MR100678"",""3"",""10000"",""4"",""10000"""</f>
        <v>"NAV Direct","CRONUS JetCorp USA","5407","1","Released","2","MR100678","3","10000","4","10000"</v>
      </c>
      <c r="F662" s="3"/>
      <c r="G662" s="3"/>
      <c r="H662" s="6"/>
      <c r="I662" s="6"/>
      <c r="J662" s="14" t="str">
        <f>"RM100027"</f>
        <v>RM100027</v>
      </c>
      <c r="K662" s="22" t="str">
        <f>"1"" Marble"</f>
        <v>1" Marble</v>
      </c>
      <c r="L662" s="23">
        <v>1</v>
      </c>
      <c r="M662" s="21" t="str">
        <f>"LB"</f>
        <v>LB</v>
      </c>
      <c r="N662" s="23">
        <v>0</v>
      </c>
    </row>
    <row r="663" spans="1:14" ht="16.5" x14ac:dyDescent="0.3">
      <c r="A663" t="s">
        <v>59</v>
      </c>
      <c r="B663" s="3" t="str">
        <f t="shared" si="132"/>
        <v>@@Released</v>
      </c>
      <c r="C663" s="3" t="str">
        <f t="shared" si="132"/>
        <v>@@MR100678</v>
      </c>
      <c r="D663" s="3" t="str">
        <f>D662</f>
        <v>@@10000</v>
      </c>
      <c r="E663" s="3" t="str">
        <f>"""NAV Direct"",""CRONUS JetCorp USA"",""5407"",""1"",""Released"",""2"",""MR100678"",""3"",""10000"",""4"",""20000"""</f>
        <v>"NAV Direct","CRONUS JetCorp USA","5407","1","Released","2","MR100678","3","10000","4","20000"</v>
      </c>
      <c r="F663" s="3"/>
      <c r="G663" s="3"/>
      <c r="H663" s="6"/>
      <c r="I663" s="6"/>
      <c r="J663" s="14" t="str">
        <f>"RM100006"</f>
        <v>RM100006</v>
      </c>
      <c r="K663" s="22" t="str">
        <f>"3.75"" Soccer Player"</f>
        <v>3.75" Soccer Player</v>
      </c>
      <c r="L663" s="23">
        <v>1</v>
      </c>
      <c r="M663" s="21" t="str">
        <f>"EA"</f>
        <v>EA</v>
      </c>
      <c r="N663" s="23">
        <v>0</v>
      </c>
    </row>
    <row r="664" spans="1:14" ht="16.5" x14ac:dyDescent="0.3">
      <c r="A664" t="s">
        <v>59</v>
      </c>
      <c r="B664" s="3" t="str">
        <f t="shared" si="132"/>
        <v>@@Released</v>
      </c>
      <c r="C664" s="3" t="str">
        <f t="shared" si="132"/>
        <v>@@MR100678</v>
      </c>
      <c r="D664" s="3" t="str">
        <f>D663</f>
        <v>@@10000</v>
      </c>
      <c r="E664" s="3" t="str">
        <f>"""NAV Direct"",""CRONUS JetCorp USA"",""5407"",""1"",""Released"",""2"",""MR100678"",""3"",""10000"",""4"",""30000"""</f>
        <v>"NAV Direct","CRONUS JetCorp USA","5407","1","Released","2","MR100678","3","10000","4","30000"</v>
      </c>
      <c r="F664" s="3"/>
      <c r="G664" s="3"/>
      <c r="H664" s="6"/>
      <c r="I664" s="6"/>
      <c r="J664" s="14" t="str">
        <f>"RM100033"</f>
        <v>RM100033</v>
      </c>
      <c r="K664" s="22" t="str">
        <f>"Standard Cap Nut"</f>
        <v>Standard Cap Nut</v>
      </c>
      <c r="L664" s="23">
        <v>1</v>
      </c>
      <c r="M664" s="21" t="str">
        <f>"EA"</f>
        <v>EA</v>
      </c>
      <c r="N664" s="23">
        <v>0</v>
      </c>
    </row>
    <row r="665" spans="1:14" ht="16.5" x14ac:dyDescent="0.3">
      <c r="A665" t="s">
        <v>59</v>
      </c>
      <c r="B665" s="3" t="str">
        <f t="shared" si="132"/>
        <v>@@Released</v>
      </c>
      <c r="C665" s="3" t="str">
        <f t="shared" si="132"/>
        <v>@@MR100678</v>
      </c>
      <c r="D665" s="3" t="str">
        <f>D664</f>
        <v>@@10000</v>
      </c>
      <c r="E665" s="3" t="str">
        <f>"""NAV Direct"",""CRONUS JetCorp USA"",""5407"",""1"",""Released"",""2"",""MR100678"",""3"",""10000"",""4"",""40000"""</f>
        <v>"NAV Direct","CRONUS JetCorp USA","5407","1","Released","2","MR100678","3","10000","4","40000"</v>
      </c>
      <c r="F665" s="3"/>
      <c r="G665" s="3"/>
      <c r="H665" s="6"/>
      <c r="I665" s="6"/>
      <c r="J665" s="14" t="str">
        <f>"RM100034"</f>
        <v>RM100034</v>
      </c>
      <c r="K665" s="22" t="str">
        <f>"Check Rings"</f>
        <v>Check Rings</v>
      </c>
      <c r="L665" s="23">
        <v>1</v>
      </c>
      <c r="M665" s="21" t="str">
        <f>"EA"</f>
        <v>EA</v>
      </c>
      <c r="N665" s="23">
        <v>0</v>
      </c>
    </row>
    <row r="666" spans="1:14" ht="16.5" x14ac:dyDescent="0.3">
      <c r="A666" t="s">
        <v>59</v>
      </c>
      <c r="B666" s="3" t="str">
        <f t="shared" si="132"/>
        <v>@@Released</v>
      </c>
      <c r="C666" s="3" t="str">
        <f t="shared" si="132"/>
        <v>@@MR100678</v>
      </c>
      <c r="D666" s="3" t="str">
        <f>D665</f>
        <v>@@10000</v>
      </c>
      <c r="E666" s="3" t="str">
        <f>"""NAV Direct"",""CRONUS JetCorp USA"",""5407"",""1"",""Released"",""2"",""MR100678"",""3"",""10000"",""4"",""50000"""</f>
        <v>"NAV Direct","CRONUS JetCorp USA","5407","1","Released","2","MR100678","3","10000","4","50000"</v>
      </c>
      <c r="F666" s="3"/>
      <c r="G666" s="3"/>
      <c r="H666" s="6"/>
      <c r="I666" s="6"/>
      <c r="J666" s="14" t="str">
        <f>"RM100053"</f>
        <v>RM100053</v>
      </c>
      <c r="K666" s="22" t="str">
        <f>"3"" Blank Plate"</f>
        <v>3" Blank Plate</v>
      </c>
      <c r="L666" s="23">
        <v>1</v>
      </c>
      <c r="M666" s="21" t="str">
        <f>"EA"</f>
        <v>EA</v>
      </c>
      <c r="N666" s="23">
        <v>0</v>
      </c>
    </row>
    <row r="667" spans="1:14" ht="16.5" x14ac:dyDescent="0.3">
      <c r="A667" t="s">
        <v>59</v>
      </c>
      <c r="B667" s="3" t="str">
        <f>B662</f>
        <v>@@Released</v>
      </c>
      <c r="C667" s="3" t="str">
        <f>C662</f>
        <v>@@MR100678</v>
      </c>
      <c r="D667" s="3" t="str">
        <f>D662</f>
        <v>@@10000</v>
      </c>
      <c r="H667" s="6"/>
      <c r="I667" s="6"/>
      <c r="J667" s="6"/>
      <c r="K667" s="6"/>
      <c r="L667" s="6"/>
      <c r="M667" s="6"/>
      <c r="N667" s="6"/>
    </row>
    <row r="668" spans="1:14" ht="16.5" x14ac:dyDescent="0.3">
      <c r="A668" t="s">
        <v>59</v>
      </c>
      <c r="B668" s="3" t="str">
        <f t="shared" ref="B668:C671" si="133">B667</f>
        <v>@@Released</v>
      </c>
      <c r="C668" s="3" t="str">
        <f t="shared" si="133"/>
        <v>@@MR100678</v>
      </c>
      <c r="D668" s="3" t="str">
        <f>"@@20000"</f>
        <v>@@20000</v>
      </c>
      <c r="E668" s="3" t="str">
        <f>"""NAV Direct"",""CRONUS JetCorp USA"",""5406"",""1"",""Released"",""2"",""MR100678"",""3"",""20000"""</f>
        <v>"NAV Direct","CRONUS JetCorp USA","5406","1","Released","2","MR100678","3","20000"</v>
      </c>
      <c r="F668" s="3" t="str">
        <f>"∞||""Prod. Order Component"",""Prod. Order Line No."",""=Line No."",""Status"",""=Status"",""Prod. Order No."",""=Prod. Order No."""</f>
        <v>∞||"Prod. Order Component","Prod. Order Line No.","=Line No.","Status","=Status","Prod. Order No.","=Prod. Order No."</v>
      </c>
      <c r="G668" s="3"/>
      <c r="H668" s="6"/>
      <c r="I668" s="24" t="str">
        <f>"S200027"</f>
        <v>S200027</v>
      </c>
      <c r="J668" s="24" t="str">
        <f>"10.75"" Column Soccer Trophy"</f>
        <v>10.75" Column Soccer Trophy</v>
      </c>
      <c r="K668" s="25">
        <v>24</v>
      </c>
      <c r="L668" s="26" t="str">
        <f>"EA"</f>
        <v>EA</v>
      </c>
      <c r="M668" s="25">
        <v>0</v>
      </c>
      <c r="N668" s="27"/>
    </row>
    <row r="669" spans="1:14" ht="16.5" x14ac:dyDescent="0.3">
      <c r="A669" t="s">
        <v>59</v>
      </c>
      <c r="B669" s="3" t="str">
        <f t="shared" si="133"/>
        <v>@@Released</v>
      </c>
      <c r="C669" s="3" t="str">
        <f t="shared" si="133"/>
        <v>@@MR100678</v>
      </c>
      <c r="D669" s="3" t="str">
        <f>D668</f>
        <v>@@20000</v>
      </c>
      <c r="E669" s="3" t="str">
        <f>"""NAV Direct"",""CRONUS JetCorp USA"",""5407"",""1"",""Released"",""2"",""MR100678"",""3"",""20000"",""4"",""10000"""</f>
        <v>"NAV Direct","CRONUS JetCorp USA","5407","1","Released","2","MR100678","3","20000","4","10000"</v>
      </c>
      <c r="F669" s="3"/>
      <c r="G669" s="3"/>
      <c r="H669" s="6"/>
      <c r="I669" s="6"/>
      <c r="J669" s="14" t="str">
        <f>"PA100001"</f>
        <v>PA100001</v>
      </c>
      <c r="K669" s="22" t="str">
        <f>"1"" Marble Base 2.5""x6""x6"", 1 Col. Kit"</f>
        <v>1" Marble Base 2.5"x6"x6", 1 Col. Kit</v>
      </c>
      <c r="L669" s="23">
        <v>1</v>
      </c>
      <c r="M669" s="21" t="str">
        <f>"EA"</f>
        <v>EA</v>
      </c>
      <c r="N669" s="23">
        <v>0</v>
      </c>
    </row>
    <row r="670" spans="1:14" ht="16.5" x14ac:dyDescent="0.3">
      <c r="A670" t="s">
        <v>59</v>
      </c>
      <c r="B670" s="3" t="str">
        <f t="shared" si="133"/>
        <v>@@Released</v>
      </c>
      <c r="C670" s="3" t="str">
        <f t="shared" si="133"/>
        <v>@@MR100678</v>
      </c>
      <c r="D670" s="3" t="str">
        <f>D669</f>
        <v>@@20000</v>
      </c>
      <c r="E670" s="3" t="str">
        <f>"""NAV Direct"",""CRONUS JetCorp USA"",""5407"",""1"",""Released"",""2"",""MR100678"",""3"",""20000"",""4"",""20000"""</f>
        <v>"NAV Direct","CRONUS JetCorp USA","5407","1","Released","2","MR100678","3","20000","4","20000"</v>
      </c>
      <c r="F670" s="3"/>
      <c r="G670" s="3"/>
      <c r="H670" s="6"/>
      <c r="I670" s="6"/>
      <c r="J670" s="14" t="str">
        <f>"RM100054"</f>
        <v>RM100054</v>
      </c>
      <c r="K670" s="22" t="str">
        <f>"Column Cover"</f>
        <v>Column Cover</v>
      </c>
      <c r="L670" s="23">
        <v>1</v>
      </c>
      <c r="M670" s="21" t="str">
        <f>"EA"</f>
        <v>EA</v>
      </c>
      <c r="N670" s="23">
        <v>0</v>
      </c>
    </row>
    <row r="671" spans="1:14" ht="16.5" x14ac:dyDescent="0.3">
      <c r="A671" t="s">
        <v>59</v>
      </c>
      <c r="B671" s="3" t="str">
        <f t="shared" si="133"/>
        <v>@@Released</v>
      </c>
      <c r="C671" s="3" t="str">
        <f t="shared" si="133"/>
        <v>@@MR100678</v>
      </c>
      <c r="D671" s="3" t="str">
        <f>D670</f>
        <v>@@20000</v>
      </c>
      <c r="E671" s="3" t="str">
        <f>"""NAV Direct"",""CRONUS JetCorp USA"",""5407"",""1"",""Released"",""2"",""MR100678"",""3"",""20000"",""4"",""30000"""</f>
        <v>"NAV Direct","CRONUS JetCorp USA","5407","1","Released","2","MR100678","3","20000","4","30000"</v>
      </c>
      <c r="F671" s="3"/>
      <c r="G671" s="3"/>
      <c r="H671" s="6"/>
      <c r="I671" s="6"/>
      <c r="J671" s="14" t="str">
        <f>"RM100006"</f>
        <v>RM100006</v>
      </c>
      <c r="K671" s="22" t="str">
        <f>"3.75"" Soccer Player"</f>
        <v>3.75" Soccer Player</v>
      </c>
      <c r="L671" s="23">
        <v>1</v>
      </c>
      <c r="M671" s="21" t="str">
        <f>"EA"</f>
        <v>EA</v>
      </c>
      <c r="N671" s="23">
        <v>0</v>
      </c>
    </row>
    <row r="672" spans="1:14" ht="16.5" x14ac:dyDescent="0.3">
      <c r="A672" t="s">
        <v>59</v>
      </c>
      <c r="B672" s="3" t="str">
        <f>B669</f>
        <v>@@Released</v>
      </c>
      <c r="C672" s="3" t="str">
        <f>C669</f>
        <v>@@MR100678</v>
      </c>
      <c r="D672" s="3" t="str">
        <f>D669</f>
        <v>@@20000</v>
      </c>
      <c r="H672" s="6"/>
      <c r="I672" s="6"/>
      <c r="J672" s="6"/>
      <c r="K672" s="6"/>
      <c r="L672" s="6"/>
      <c r="M672" s="6"/>
      <c r="N672" s="6"/>
    </row>
    <row r="673" spans="1:14" ht="16.5" x14ac:dyDescent="0.3">
      <c r="A673" t="s">
        <v>59</v>
      </c>
      <c r="B673" s="3" t="str">
        <f t="shared" ref="B673:C679" si="134">B672</f>
        <v>@@Released</v>
      </c>
      <c r="C673" s="3" t="str">
        <f t="shared" si="134"/>
        <v>@@MR100678</v>
      </c>
      <c r="D673" s="3" t="str">
        <f>"@@30000"</f>
        <v>@@30000</v>
      </c>
      <c r="E673" s="3" t="str">
        <f>"""NAV Direct"",""CRONUS JetCorp USA"",""5406"",""1"",""Released"",""2"",""MR100678"",""3"",""30000"""</f>
        <v>"NAV Direct","CRONUS JetCorp USA","5406","1","Released","2","MR100678","3","30000"</v>
      </c>
      <c r="F673" s="3" t="str">
        <f>"∞||""Prod. Order Component"",""Prod. Order Line No."",""=Line No."",""Status"",""=Status"",""Prod. Order No."",""=Prod. Order No."""</f>
        <v>∞||"Prod. Order Component","Prod. Order Line No.","=Line No.","Status","=Status","Prod. Order No.","=Prod. Order No."</v>
      </c>
      <c r="G673" s="3"/>
      <c r="H673" s="6"/>
      <c r="I673" s="24" t="str">
        <f>"S200018"</f>
        <v>S200018</v>
      </c>
      <c r="J673" s="24" t="str">
        <f>"10.75"" Tourch Riser Lamp of Knowledge Trophy"</f>
        <v>10.75" Tourch Riser Lamp of Knowledge Trophy</v>
      </c>
      <c r="K673" s="25">
        <v>1</v>
      </c>
      <c r="L673" s="26" t="str">
        <f>"EA"</f>
        <v>EA</v>
      </c>
      <c r="M673" s="25">
        <v>0</v>
      </c>
      <c r="N673" s="27"/>
    </row>
    <row r="674" spans="1:14" ht="16.5" x14ac:dyDescent="0.3">
      <c r="A674" t="s">
        <v>59</v>
      </c>
      <c r="B674" s="3" t="str">
        <f t="shared" si="134"/>
        <v>@@Released</v>
      </c>
      <c r="C674" s="3" t="str">
        <f t="shared" si="134"/>
        <v>@@MR100678</v>
      </c>
      <c r="D674" s="3" t="str">
        <f t="shared" ref="D674:D679" si="135">D673</f>
        <v>@@30000</v>
      </c>
      <c r="E674" s="3" t="str">
        <f>"""NAV Direct"",""CRONUS JetCorp USA"",""5407"",""1"",""Released"",""2"",""MR100678"",""3"",""30000"",""4"",""10000"""</f>
        <v>"NAV Direct","CRONUS JetCorp USA","5407","1","Released","2","MR100678","3","30000","4","10000"</v>
      </c>
      <c r="F674" s="3"/>
      <c r="G674" s="3"/>
      <c r="H674" s="6"/>
      <c r="I674" s="6"/>
      <c r="J674" s="14" t="str">
        <f>"RM100027"</f>
        <v>RM100027</v>
      </c>
      <c r="K674" s="22" t="str">
        <f>"1"" Marble"</f>
        <v>1" Marble</v>
      </c>
      <c r="L674" s="23">
        <v>1</v>
      </c>
      <c r="M674" s="21" t="str">
        <f>"LB"</f>
        <v>LB</v>
      </c>
      <c r="N674" s="23">
        <v>0</v>
      </c>
    </row>
    <row r="675" spans="1:14" ht="16.5" x14ac:dyDescent="0.3">
      <c r="A675" t="s">
        <v>59</v>
      </c>
      <c r="B675" s="3" t="str">
        <f t="shared" si="134"/>
        <v>@@Released</v>
      </c>
      <c r="C675" s="3" t="str">
        <f t="shared" si="134"/>
        <v>@@MR100678</v>
      </c>
      <c r="D675" s="3" t="str">
        <f t="shared" si="135"/>
        <v>@@30000</v>
      </c>
      <c r="E675" s="3" t="str">
        <f>"""NAV Direct"",""CRONUS JetCorp USA"",""5407"",""1"",""Released"",""2"",""MR100678"",""3"",""30000"",""4"",""20000"""</f>
        <v>"NAV Direct","CRONUS JetCorp USA","5407","1","Released","2","MR100678","3","30000","4","20000"</v>
      </c>
      <c r="F675" s="3"/>
      <c r="G675" s="3"/>
      <c r="H675" s="6"/>
      <c r="I675" s="6"/>
      <c r="J675" s="14" t="str">
        <f>"RM100001"</f>
        <v>RM100001</v>
      </c>
      <c r="K675" s="22" t="str">
        <f>"3.75"" Lamp of Knowledge Upper"</f>
        <v>3.75" Lamp of Knowledge Upper</v>
      </c>
      <c r="L675" s="23">
        <v>1</v>
      </c>
      <c r="M675" s="21" t="str">
        <f>"EA"</f>
        <v>EA</v>
      </c>
      <c r="N675" s="23">
        <v>0</v>
      </c>
    </row>
    <row r="676" spans="1:14" ht="16.5" x14ac:dyDescent="0.3">
      <c r="A676" t="s">
        <v>59</v>
      </c>
      <c r="B676" s="3" t="str">
        <f t="shared" si="134"/>
        <v>@@Released</v>
      </c>
      <c r="C676" s="3" t="str">
        <f t="shared" si="134"/>
        <v>@@MR100678</v>
      </c>
      <c r="D676" s="3" t="str">
        <f t="shared" si="135"/>
        <v>@@30000</v>
      </c>
      <c r="E676" s="3" t="str">
        <f>"""NAV Direct"",""CRONUS JetCorp USA"",""5407"",""1"",""Released"",""2"",""MR100678"",""3"",""30000"",""4"",""30000"""</f>
        <v>"NAV Direct","CRONUS JetCorp USA","5407","1","Released","2","MR100678","3","30000","4","30000"</v>
      </c>
      <c r="F676" s="3"/>
      <c r="G676" s="3"/>
      <c r="H676" s="6"/>
      <c r="I676" s="6"/>
      <c r="J676" s="14" t="str">
        <f>"RM100023"</f>
        <v>RM100023</v>
      </c>
      <c r="K676" s="22" t="str">
        <f>"7"" Torch Trophy Riser"</f>
        <v>7" Torch Trophy Riser</v>
      </c>
      <c r="L676" s="23">
        <v>1</v>
      </c>
      <c r="M676" s="21" t="str">
        <f>"EA"</f>
        <v>EA</v>
      </c>
      <c r="N676" s="23">
        <v>0</v>
      </c>
    </row>
    <row r="677" spans="1:14" ht="16.5" x14ac:dyDescent="0.3">
      <c r="A677" t="s">
        <v>59</v>
      </c>
      <c r="B677" s="3" t="str">
        <f t="shared" si="134"/>
        <v>@@Released</v>
      </c>
      <c r="C677" s="3" t="str">
        <f t="shared" si="134"/>
        <v>@@MR100678</v>
      </c>
      <c r="D677" s="3" t="str">
        <f t="shared" si="135"/>
        <v>@@30000</v>
      </c>
      <c r="E677" s="3" t="str">
        <f>"""NAV Direct"",""CRONUS JetCorp USA"",""5407"",""1"",""Released"",""2"",""MR100678"",""3"",""30000"",""4"",""40000"""</f>
        <v>"NAV Direct","CRONUS JetCorp USA","5407","1","Released","2","MR100678","3","30000","4","40000"</v>
      </c>
      <c r="F677" s="3"/>
      <c r="G677" s="3"/>
      <c r="H677" s="6"/>
      <c r="I677" s="6"/>
      <c r="J677" s="14" t="str">
        <f>"RM100033"</f>
        <v>RM100033</v>
      </c>
      <c r="K677" s="22" t="str">
        <f>"Standard Cap Nut"</f>
        <v>Standard Cap Nut</v>
      </c>
      <c r="L677" s="23">
        <v>1</v>
      </c>
      <c r="M677" s="21" t="str">
        <f>"EA"</f>
        <v>EA</v>
      </c>
      <c r="N677" s="23">
        <v>0</v>
      </c>
    </row>
    <row r="678" spans="1:14" ht="16.5" x14ac:dyDescent="0.3">
      <c r="A678" t="s">
        <v>59</v>
      </c>
      <c r="B678" s="3" t="str">
        <f t="shared" si="134"/>
        <v>@@Released</v>
      </c>
      <c r="C678" s="3" t="str">
        <f t="shared" si="134"/>
        <v>@@MR100678</v>
      </c>
      <c r="D678" s="3" t="str">
        <f t="shared" si="135"/>
        <v>@@30000</v>
      </c>
      <c r="E678" s="3" t="str">
        <f>"""NAV Direct"",""CRONUS JetCorp USA"",""5407"",""1"",""Released"",""2"",""MR100678"",""3"",""30000"",""4"",""50000"""</f>
        <v>"NAV Direct","CRONUS JetCorp USA","5407","1","Released","2","MR100678","3","30000","4","50000"</v>
      </c>
      <c r="F678" s="3"/>
      <c r="G678" s="3"/>
      <c r="H678" s="6"/>
      <c r="I678" s="6"/>
      <c r="J678" s="14" t="str">
        <f>"RM100034"</f>
        <v>RM100034</v>
      </c>
      <c r="K678" s="22" t="str">
        <f>"Check Rings"</f>
        <v>Check Rings</v>
      </c>
      <c r="L678" s="23">
        <v>1</v>
      </c>
      <c r="M678" s="21" t="str">
        <f>"EA"</f>
        <v>EA</v>
      </c>
      <c r="N678" s="23">
        <v>0</v>
      </c>
    </row>
    <row r="679" spans="1:14" ht="16.5" x14ac:dyDescent="0.3">
      <c r="A679" t="s">
        <v>59</v>
      </c>
      <c r="B679" s="3" t="str">
        <f t="shared" si="134"/>
        <v>@@Released</v>
      </c>
      <c r="C679" s="3" t="str">
        <f t="shared" si="134"/>
        <v>@@MR100678</v>
      </c>
      <c r="D679" s="3" t="str">
        <f t="shared" si="135"/>
        <v>@@30000</v>
      </c>
      <c r="E679" s="3" t="str">
        <f>"""NAV Direct"",""CRONUS JetCorp USA"",""5407"",""1"",""Released"",""2"",""MR100678"",""3"",""30000"",""4"",""60000"""</f>
        <v>"NAV Direct","CRONUS JetCorp USA","5407","1","Released","2","MR100678","3","30000","4","60000"</v>
      </c>
      <c r="F679" s="3"/>
      <c r="G679" s="3"/>
      <c r="H679" s="6"/>
      <c r="I679" s="6"/>
      <c r="J679" s="14" t="str">
        <f>"RM100036"</f>
        <v>RM100036</v>
      </c>
      <c r="K679" s="22" t="str">
        <f>"1.5"" Emblem"</f>
        <v>1.5" Emblem</v>
      </c>
      <c r="L679" s="23">
        <v>1</v>
      </c>
      <c r="M679" s="21" t="str">
        <f>"EA"</f>
        <v>EA</v>
      </c>
      <c r="N679" s="23">
        <v>0</v>
      </c>
    </row>
    <row r="680" spans="1:14" ht="16.5" x14ac:dyDescent="0.3">
      <c r="A680" t="s">
        <v>59</v>
      </c>
      <c r="B680" s="3" t="str">
        <f>B674</f>
        <v>@@Released</v>
      </c>
      <c r="C680" s="3" t="str">
        <f>C674</f>
        <v>@@MR100678</v>
      </c>
      <c r="D680" s="3" t="str">
        <f>D674</f>
        <v>@@30000</v>
      </c>
      <c r="H680" s="6"/>
      <c r="I680" s="6"/>
      <c r="J680" s="6"/>
      <c r="K680" s="6"/>
      <c r="L680" s="6"/>
      <c r="M680" s="6"/>
      <c r="N680" s="6"/>
    </row>
    <row r="681" spans="1:14" ht="16.5" x14ac:dyDescent="0.3">
      <c r="A681" t="s">
        <v>59</v>
      </c>
      <c r="B681" s="3" t="str">
        <f>"@@Released"</f>
        <v>@@Released</v>
      </c>
      <c r="C681" s="3" t="str">
        <f>"@@MR100684"</f>
        <v>@@MR100684</v>
      </c>
      <c r="E681" s="3" t="str">
        <f>"""NAV Direct"",""CRONUS JetCorp USA"",""5405"",""1"",""Released"",""2"",""MR100684"""</f>
        <v>"NAV Direct","CRONUS JetCorp USA","5405","1","Released","2","MR100684"</v>
      </c>
      <c r="F681" s="3" t="str">
        <f>"∞||""Prod. Order Component"",""Status"",""=Status"",""Prod. Order No."",""=No."""</f>
        <v>∞||"Prod. Order Component","Status","=Status","Prod. Order No.","=No."</v>
      </c>
      <c r="G681" s="3"/>
      <c r="H681" s="28" t="str">
        <f>"MR100684"</f>
        <v>MR100684</v>
      </c>
      <c r="I681" s="29">
        <v>42043</v>
      </c>
      <c r="J681" s="6"/>
      <c r="K681" s="20"/>
      <c r="L681" s="20"/>
      <c r="M681" s="20"/>
      <c r="N681" s="20"/>
    </row>
    <row r="682" spans="1:14" ht="16.5" x14ac:dyDescent="0.3">
      <c r="A682" t="s">
        <v>59</v>
      </c>
      <c r="B682" s="3" t="str">
        <f t="shared" ref="B682:C688" si="136">B681</f>
        <v>@@Released</v>
      </c>
      <c r="C682" s="3" t="str">
        <f t="shared" si="136"/>
        <v>@@MR100684</v>
      </c>
      <c r="D682" s="3" t="str">
        <f>"@@10000"</f>
        <v>@@10000</v>
      </c>
      <c r="E682" s="3" t="str">
        <f>"""NAV Direct"",""CRONUS JetCorp USA"",""5406"",""1"",""Released"",""2"",""MR100684"",""3"",""10000"""</f>
        <v>"NAV Direct","CRONUS JetCorp USA","5406","1","Released","2","MR100684","3","10000"</v>
      </c>
      <c r="F682" s="3" t="str">
        <f>"∞||""Prod. Order Component"",""Prod. Order Line No."",""=Line No."",""Status"",""=Status"",""Prod. Order No."",""=Prod. Order No."""</f>
        <v>∞||"Prod. Order Component","Prod. Order Line No.","=Line No.","Status","=Status","Prod. Order No.","=Prod. Order No."</v>
      </c>
      <c r="G682" s="3"/>
      <c r="H682" s="6"/>
      <c r="I682" s="24" t="str">
        <f>"S200023"</f>
        <v>S200023</v>
      </c>
      <c r="J682" s="24" t="str">
        <f>"10.75"" Tourch Riser Volleyball Trophy"</f>
        <v>10.75" Tourch Riser Volleyball Trophy</v>
      </c>
      <c r="K682" s="25">
        <v>144</v>
      </c>
      <c r="L682" s="26" t="str">
        <f>"EA"</f>
        <v>EA</v>
      </c>
      <c r="M682" s="25">
        <v>0</v>
      </c>
      <c r="N682" s="27"/>
    </row>
    <row r="683" spans="1:14" ht="16.5" x14ac:dyDescent="0.3">
      <c r="A683" t="s">
        <v>59</v>
      </c>
      <c r="B683" s="3" t="str">
        <f t="shared" si="136"/>
        <v>@@Released</v>
      </c>
      <c r="C683" s="3" t="str">
        <f t="shared" si="136"/>
        <v>@@MR100684</v>
      </c>
      <c r="D683" s="3" t="str">
        <f t="shared" ref="D683:D688" si="137">D682</f>
        <v>@@10000</v>
      </c>
      <c r="E683" s="3" t="str">
        <f>"""NAV Direct"",""CRONUS JetCorp USA"",""5407"",""1"",""Released"",""2"",""MR100684"",""3"",""10000"",""4"",""10000"""</f>
        <v>"NAV Direct","CRONUS JetCorp USA","5407","1","Released","2","MR100684","3","10000","4","10000"</v>
      </c>
      <c r="F683" s="3"/>
      <c r="G683" s="3"/>
      <c r="H683" s="6"/>
      <c r="I683" s="6"/>
      <c r="J683" s="14" t="str">
        <f>"RM100027"</f>
        <v>RM100027</v>
      </c>
      <c r="K683" s="22" t="str">
        <f>"1"" Marble"</f>
        <v>1" Marble</v>
      </c>
      <c r="L683" s="23">
        <v>1</v>
      </c>
      <c r="M683" s="21" t="str">
        <f>"LB"</f>
        <v>LB</v>
      </c>
      <c r="N683" s="23">
        <v>0</v>
      </c>
    </row>
    <row r="684" spans="1:14" ht="16.5" x14ac:dyDescent="0.3">
      <c r="A684" t="s">
        <v>59</v>
      </c>
      <c r="B684" s="3" t="str">
        <f t="shared" si="136"/>
        <v>@@Released</v>
      </c>
      <c r="C684" s="3" t="str">
        <f t="shared" si="136"/>
        <v>@@MR100684</v>
      </c>
      <c r="D684" s="3" t="str">
        <f t="shared" si="137"/>
        <v>@@10000</v>
      </c>
      <c r="E684" s="3" t="str">
        <f>"""NAV Direct"",""CRONUS JetCorp USA"",""5407"",""1"",""Released"",""2"",""MR100684"",""3"",""10000"",""4"",""20000"""</f>
        <v>"NAV Direct","CRONUS JetCorp USA","5407","1","Released","2","MR100684","3","10000","4","20000"</v>
      </c>
      <c r="F684" s="3"/>
      <c r="G684" s="3"/>
      <c r="H684" s="6"/>
      <c r="I684" s="6"/>
      <c r="J684" s="14" t="str">
        <f>"RM100009"</f>
        <v>RM100009</v>
      </c>
      <c r="K684" s="22" t="str">
        <f>"3.75"" Volleyball Player"</f>
        <v>3.75" Volleyball Player</v>
      </c>
      <c r="L684" s="23">
        <v>1</v>
      </c>
      <c r="M684" s="21" t="str">
        <f>"EA"</f>
        <v>EA</v>
      </c>
      <c r="N684" s="23">
        <v>0</v>
      </c>
    </row>
    <row r="685" spans="1:14" ht="16.5" x14ac:dyDescent="0.3">
      <c r="A685" t="s">
        <v>59</v>
      </c>
      <c r="B685" s="3" t="str">
        <f t="shared" si="136"/>
        <v>@@Released</v>
      </c>
      <c r="C685" s="3" t="str">
        <f t="shared" si="136"/>
        <v>@@MR100684</v>
      </c>
      <c r="D685" s="3" t="str">
        <f t="shared" si="137"/>
        <v>@@10000</v>
      </c>
      <c r="E685" s="3" t="str">
        <f>"""NAV Direct"",""CRONUS JetCorp USA"",""5407"",""1"",""Released"",""2"",""MR100684"",""3"",""10000"",""4"",""30000"""</f>
        <v>"NAV Direct","CRONUS JetCorp USA","5407","1","Released","2","MR100684","3","10000","4","30000"</v>
      </c>
      <c r="F685" s="3"/>
      <c r="G685" s="3"/>
      <c r="H685" s="6"/>
      <c r="I685" s="6"/>
      <c r="J685" s="14" t="str">
        <f>"RM100023"</f>
        <v>RM100023</v>
      </c>
      <c r="K685" s="22" t="str">
        <f>"7"" Torch Trophy Riser"</f>
        <v>7" Torch Trophy Riser</v>
      </c>
      <c r="L685" s="23">
        <v>1</v>
      </c>
      <c r="M685" s="21" t="str">
        <f>"EA"</f>
        <v>EA</v>
      </c>
      <c r="N685" s="23">
        <v>0</v>
      </c>
    </row>
    <row r="686" spans="1:14" ht="16.5" x14ac:dyDescent="0.3">
      <c r="A686" t="s">
        <v>59</v>
      </c>
      <c r="B686" s="3" t="str">
        <f t="shared" si="136"/>
        <v>@@Released</v>
      </c>
      <c r="C686" s="3" t="str">
        <f t="shared" si="136"/>
        <v>@@MR100684</v>
      </c>
      <c r="D686" s="3" t="str">
        <f t="shared" si="137"/>
        <v>@@10000</v>
      </c>
      <c r="E686" s="3" t="str">
        <f>"""NAV Direct"",""CRONUS JetCorp USA"",""5407"",""1"",""Released"",""2"",""MR100684"",""3"",""10000"",""4"",""40000"""</f>
        <v>"NAV Direct","CRONUS JetCorp USA","5407","1","Released","2","MR100684","3","10000","4","40000"</v>
      </c>
      <c r="F686" s="3"/>
      <c r="G686" s="3"/>
      <c r="H686" s="6"/>
      <c r="I686" s="6"/>
      <c r="J686" s="14" t="str">
        <f>"RM100033"</f>
        <v>RM100033</v>
      </c>
      <c r="K686" s="22" t="str">
        <f>"Standard Cap Nut"</f>
        <v>Standard Cap Nut</v>
      </c>
      <c r="L686" s="23">
        <v>1</v>
      </c>
      <c r="M686" s="21" t="str">
        <f>"EA"</f>
        <v>EA</v>
      </c>
      <c r="N686" s="23">
        <v>0</v>
      </c>
    </row>
    <row r="687" spans="1:14" ht="16.5" x14ac:dyDescent="0.3">
      <c r="A687" t="s">
        <v>59</v>
      </c>
      <c r="B687" s="3" t="str">
        <f t="shared" si="136"/>
        <v>@@Released</v>
      </c>
      <c r="C687" s="3" t="str">
        <f t="shared" si="136"/>
        <v>@@MR100684</v>
      </c>
      <c r="D687" s="3" t="str">
        <f t="shared" si="137"/>
        <v>@@10000</v>
      </c>
      <c r="E687" s="3" t="str">
        <f>"""NAV Direct"",""CRONUS JetCorp USA"",""5407"",""1"",""Released"",""2"",""MR100684"",""3"",""10000"",""4"",""50000"""</f>
        <v>"NAV Direct","CRONUS JetCorp USA","5407","1","Released","2","MR100684","3","10000","4","50000"</v>
      </c>
      <c r="F687" s="3"/>
      <c r="G687" s="3"/>
      <c r="H687" s="6"/>
      <c r="I687" s="6"/>
      <c r="J687" s="14" t="str">
        <f>"RM100034"</f>
        <v>RM100034</v>
      </c>
      <c r="K687" s="22" t="str">
        <f>"Check Rings"</f>
        <v>Check Rings</v>
      </c>
      <c r="L687" s="23">
        <v>1</v>
      </c>
      <c r="M687" s="21" t="str">
        <f>"EA"</f>
        <v>EA</v>
      </c>
      <c r="N687" s="23">
        <v>0</v>
      </c>
    </row>
    <row r="688" spans="1:14" ht="16.5" x14ac:dyDescent="0.3">
      <c r="A688" t="s">
        <v>59</v>
      </c>
      <c r="B688" s="3" t="str">
        <f t="shared" si="136"/>
        <v>@@Released</v>
      </c>
      <c r="C688" s="3" t="str">
        <f t="shared" si="136"/>
        <v>@@MR100684</v>
      </c>
      <c r="D688" s="3" t="str">
        <f t="shared" si="137"/>
        <v>@@10000</v>
      </c>
      <c r="E688" s="3" t="str">
        <f>"""NAV Direct"",""CRONUS JetCorp USA"",""5407"",""1"",""Released"",""2"",""MR100684"",""3"",""10000"",""4"",""60000"""</f>
        <v>"NAV Direct","CRONUS JetCorp USA","5407","1","Released","2","MR100684","3","10000","4","60000"</v>
      </c>
      <c r="F688" s="3"/>
      <c r="G688" s="3"/>
      <c r="H688" s="6"/>
      <c r="I688" s="6"/>
      <c r="J688" s="14" t="str">
        <f>"RM100036"</f>
        <v>RM100036</v>
      </c>
      <c r="K688" s="22" t="str">
        <f>"1.5"" Emblem"</f>
        <v>1.5" Emblem</v>
      </c>
      <c r="L688" s="23">
        <v>1</v>
      </c>
      <c r="M688" s="21" t="str">
        <f>"EA"</f>
        <v>EA</v>
      </c>
      <c r="N688" s="23">
        <v>0</v>
      </c>
    </row>
    <row r="689" spans="1:14" ht="16.5" x14ac:dyDescent="0.3">
      <c r="A689" t="s">
        <v>59</v>
      </c>
      <c r="B689" s="3" t="str">
        <f>B683</f>
        <v>@@Released</v>
      </c>
      <c r="C689" s="3" t="str">
        <f>C683</f>
        <v>@@MR100684</v>
      </c>
      <c r="D689" s="3" t="str">
        <f>D683</f>
        <v>@@10000</v>
      </c>
      <c r="H689" s="6"/>
      <c r="I689" s="6"/>
      <c r="J689" s="6"/>
      <c r="K689" s="6"/>
      <c r="L689" s="6"/>
      <c r="M689" s="6"/>
      <c r="N689" s="6"/>
    </row>
    <row r="690" spans="1:14" ht="16.5" x14ac:dyDescent="0.3">
      <c r="A690" t="s">
        <v>59</v>
      </c>
      <c r="B690" s="3" t="str">
        <f t="shared" ref="B690:C693" si="138">B689</f>
        <v>@@Released</v>
      </c>
      <c r="C690" s="3" t="str">
        <f t="shared" si="138"/>
        <v>@@MR100684</v>
      </c>
      <c r="D690" s="3" t="str">
        <f>"@@20000"</f>
        <v>@@20000</v>
      </c>
      <c r="E690" s="3" t="str">
        <f>"""NAV Direct"",""CRONUS JetCorp USA"",""5406"",""1"",""Released"",""2"",""MR100684"",""3"",""20000"""</f>
        <v>"NAV Direct","CRONUS JetCorp USA","5406","1","Released","2","MR100684","3","20000"</v>
      </c>
      <c r="F690" s="3" t="str">
        <f>"∞||""Prod. Order Component"",""Prod. Order Line No."",""=Line No."",""Status"",""=Status"",""Prod. Order No."",""=Prod. Order No."""</f>
        <v>∞||"Prod. Order Component","Prod. Order Line No.","=Line No.","Status","=Status","Prod. Order No.","=Prod. Order No."</v>
      </c>
      <c r="G690" s="3"/>
      <c r="H690" s="6"/>
      <c r="I690" s="24" t="str">
        <f>"S200025"</f>
        <v>S200025</v>
      </c>
      <c r="J690" s="24" t="str">
        <f>"10.75"" Column Lamp of Knowledge Trophy"</f>
        <v>10.75" Column Lamp of Knowledge Trophy</v>
      </c>
      <c r="K690" s="25">
        <v>12</v>
      </c>
      <c r="L690" s="26" t="str">
        <f>"EA"</f>
        <v>EA</v>
      </c>
      <c r="M690" s="25">
        <v>0</v>
      </c>
      <c r="N690" s="27"/>
    </row>
    <row r="691" spans="1:14" ht="16.5" x14ac:dyDescent="0.3">
      <c r="A691" t="s">
        <v>59</v>
      </c>
      <c r="B691" s="3" t="str">
        <f t="shared" si="138"/>
        <v>@@Released</v>
      </c>
      <c r="C691" s="3" t="str">
        <f t="shared" si="138"/>
        <v>@@MR100684</v>
      </c>
      <c r="D691" s="3" t="str">
        <f>D690</f>
        <v>@@20000</v>
      </c>
      <c r="E691" s="3" t="str">
        <f>"""NAV Direct"",""CRONUS JetCorp USA"",""5407"",""1"",""Released"",""2"",""MR100684"",""3"",""20000"",""4"",""10000"""</f>
        <v>"NAV Direct","CRONUS JetCorp USA","5407","1","Released","2","MR100684","3","20000","4","10000"</v>
      </c>
      <c r="F691" s="3"/>
      <c r="G691" s="3"/>
      <c r="H691" s="6"/>
      <c r="I691" s="6"/>
      <c r="J691" s="14" t="str">
        <f>"PA100001"</f>
        <v>PA100001</v>
      </c>
      <c r="K691" s="22" t="str">
        <f>"1"" Marble Base 2.5""x6""x6"", 1 Col. Kit"</f>
        <v>1" Marble Base 2.5"x6"x6", 1 Col. Kit</v>
      </c>
      <c r="L691" s="23">
        <v>1</v>
      </c>
      <c r="M691" s="21" t="str">
        <f>"EA"</f>
        <v>EA</v>
      </c>
      <c r="N691" s="23">
        <v>0</v>
      </c>
    </row>
    <row r="692" spans="1:14" ht="16.5" x14ac:dyDescent="0.3">
      <c r="A692" t="s">
        <v>59</v>
      </c>
      <c r="B692" s="3" t="str">
        <f t="shared" si="138"/>
        <v>@@Released</v>
      </c>
      <c r="C692" s="3" t="str">
        <f t="shared" si="138"/>
        <v>@@MR100684</v>
      </c>
      <c r="D692" s="3" t="str">
        <f>D691</f>
        <v>@@20000</v>
      </c>
      <c r="E692" s="3" t="str">
        <f>"""NAV Direct"",""CRONUS JetCorp USA"",""5407"",""1"",""Released"",""2"",""MR100684"",""3"",""20000"",""4"",""20000"""</f>
        <v>"NAV Direct","CRONUS JetCorp USA","5407","1","Released","2","MR100684","3","20000","4","20000"</v>
      </c>
      <c r="F692" s="3"/>
      <c r="G692" s="3"/>
      <c r="H692" s="6"/>
      <c r="I692" s="6"/>
      <c r="J692" s="14" t="str">
        <f>"RM100054"</f>
        <v>RM100054</v>
      </c>
      <c r="K692" s="22" t="str">
        <f>"Column Cover"</f>
        <v>Column Cover</v>
      </c>
      <c r="L692" s="23">
        <v>1</v>
      </c>
      <c r="M692" s="21" t="str">
        <f>"EA"</f>
        <v>EA</v>
      </c>
      <c r="N692" s="23">
        <v>0</v>
      </c>
    </row>
    <row r="693" spans="1:14" ht="16.5" x14ac:dyDescent="0.3">
      <c r="A693" t="s">
        <v>59</v>
      </c>
      <c r="B693" s="3" t="str">
        <f t="shared" si="138"/>
        <v>@@Released</v>
      </c>
      <c r="C693" s="3" t="str">
        <f t="shared" si="138"/>
        <v>@@MR100684</v>
      </c>
      <c r="D693" s="3" t="str">
        <f>D692</f>
        <v>@@20000</v>
      </c>
      <c r="E693" s="3" t="str">
        <f>"""NAV Direct"",""CRONUS JetCorp USA"",""5407"",""1"",""Released"",""2"",""MR100684"",""3"",""20000"",""4"",""30000"""</f>
        <v>"NAV Direct","CRONUS JetCorp USA","5407","1","Released","2","MR100684","3","20000","4","30000"</v>
      </c>
      <c r="F693" s="3"/>
      <c r="G693" s="3"/>
      <c r="H693" s="6"/>
      <c r="I693" s="6"/>
      <c r="J693" s="14" t="str">
        <f>"RM100036"</f>
        <v>RM100036</v>
      </c>
      <c r="K693" s="22" t="str">
        <f>"1.5"" Emblem"</f>
        <v>1.5" Emblem</v>
      </c>
      <c r="L693" s="23">
        <v>1</v>
      </c>
      <c r="M693" s="21" t="str">
        <f>"EA"</f>
        <v>EA</v>
      </c>
      <c r="N693" s="23">
        <v>0</v>
      </c>
    </row>
    <row r="694" spans="1:14" ht="16.5" x14ac:dyDescent="0.3">
      <c r="A694" t="s">
        <v>59</v>
      </c>
      <c r="B694" s="3" t="str">
        <f>B691</f>
        <v>@@Released</v>
      </c>
      <c r="C694" s="3" t="str">
        <f>C691</f>
        <v>@@MR100684</v>
      </c>
      <c r="D694" s="3" t="str">
        <f>D691</f>
        <v>@@20000</v>
      </c>
      <c r="H694" s="6"/>
      <c r="I694" s="6"/>
      <c r="J694" s="6"/>
      <c r="K694" s="6"/>
      <c r="L694" s="6"/>
      <c r="M694" s="6"/>
      <c r="N694" s="6"/>
    </row>
    <row r="695" spans="1:14" ht="16.5" x14ac:dyDescent="0.3">
      <c r="A695" t="s">
        <v>59</v>
      </c>
      <c r="B695" s="3" t="str">
        <f>"@@Released"</f>
        <v>@@Released</v>
      </c>
      <c r="C695" s="3" t="str">
        <f>"@@MR100680"</f>
        <v>@@MR100680</v>
      </c>
      <c r="E695" s="3" t="str">
        <f>"""NAV Direct"",""CRONUS JetCorp USA"",""5405"",""1"",""Released"",""2"",""MR100680"""</f>
        <v>"NAV Direct","CRONUS JetCorp USA","5405","1","Released","2","MR100680"</v>
      </c>
      <c r="F695" s="3" t="str">
        <f>"∞||""Prod. Order Component"",""Status"",""=Status"",""Prod. Order No."",""=No."""</f>
        <v>∞||"Prod. Order Component","Status","=Status","Prod. Order No.","=No."</v>
      </c>
      <c r="G695" s="3"/>
      <c r="H695" s="28" t="str">
        <f>"MR100680"</f>
        <v>MR100680</v>
      </c>
      <c r="I695" s="29">
        <v>42044</v>
      </c>
      <c r="J695" s="6"/>
      <c r="K695" s="20"/>
      <c r="L695" s="20"/>
      <c r="M695" s="20"/>
      <c r="N695" s="20"/>
    </row>
    <row r="696" spans="1:14" ht="16.5" x14ac:dyDescent="0.3">
      <c r="A696" t="s">
        <v>59</v>
      </c>
      <c r="B696" s="3" t="str">
        <f t="shared" ref="B696:C701" si="139">B695</f>
        <v>@@Released</v>
      </c>
      <c r="C696" s="3" t="str">
        <f t="shared" si="139"/>
        <v>@@MR100680</v>
      </c>
      <c r="D696" s="3" t="str">
        <f>"@@10000"</f>
        <v>@@10000</v>
      </c>
      <c r="E696" s="3" t="str">
        <f>"""NAV Direct"",""CRONUS JetCorp USA"",""5406"",""1"",""Released"",""2"",""MR100680"",""3"",""10000"""</f>
        <v>"NAV Direct","CRONUS JetCorp USA","5406","1","Released","2","MR100680","3","10000"</v>
      </c>
      <c r="F696" s="3" t="str">
        <f>"∞||""Prod. Order Component"",""Prod. Order Line No."",""=Line No."",""Status"",""=Status"",""Prod. Order No."",""=Prod. Order No."""</f>
        <v>∞||"Prod. Order Component","Prod. Order Line No.","=Line No.","Status","=Status","Prod. Order No.","=Prod. Order No."</v>
      </c>
      <c r="G696" s="3"/>
      <c r="H696" s="6"/>
      <c r="I696" s="24" t="str">
        <f>"S200010"</f>
        <v>S200010</v>
      </c>
      <c r="J696" s="24" t="str">
        <f>"3.75"" Wrestling Trophy"</f>
        <v>3.75" Wrestling Trophy</v>
      </c>
      <c r="K696" s="25">
        <v>144</v>
      </c>
      <c r="L696" s="26" t="str">
        <f>"EA"</f>
        <v>EA</v>
      </c>
      <c r="M696" s="25">
        <v>0</v>
      </c>
      <c r="N696" s="27"/>
    </row>
    <row r="697" spans="1:14" ht="16.5" x14ac:dyDescent="0.3">
      <c r="A697" t="s">
        <v>59</v>
      </c>
      <c r="B697" s="3" t="str">
        <f t="shared" si="139"/>
        <v>@@Released</v>
      </c>
      <c r="C697" s="3" t="str">
        <f t="shared" si="139"/>
        <v>@@MR100680</v>
      </c>
      <c r="D697" s="3" t="str">
        <f>D696</f>
        <v>@@10000</v>
      </c>
      <c r="E697" s="3" t="str">
        <f>"""NAV Direct"",""CRONUS JetCorp USA"",""5407"",""1"",""Released"",""2"",""MR100680"",""3"",""10000"",""4"",""10000"""</f>
        <v>"NAV Direct","CRONUS JetCorp USA","5407","1","Released","2","MR100680","3","10000","4","10000"</v>
      </c>
      <c r="F697" s="3"/>
      <c r="G697" s="3"/>
      <c r="H697" s="6"/>
      <c r="I697" s="6"/>
      <c r="J697" s="14" t="str">
        <f>"RM100027"</f>
        <v>RM100027</v>
      </c>
      <c r="K697" s="22" t="str">
        <f>"1"" Marble"</f>
        <v>1" Marble</v>
      </c>
      <c r="L697" s="23">
        <v>1</v>
      </c>
      <c r="M697" s="21" t="str">
        <f>"LB"</f>
        <v>LB</v>
      </c>
      <c r="N697" s="23">
        <v>0</v>
      </c>
    </row>
    <row r="698" spans="1:14" ht="16.5" x14ac:dyDescent="0.3">
      <c r="A698" t="s">
        <v>59</v>
      </c>
      <c r="B698" s="3" t="str">
        <f t="shared" si="139"/>
        <v>@@Released</v>
      </c>
      <c r="C698" s="3" t="str">
        <f t="shared" si="139"/>
        <v>@@MR100680</v>
      </c>
      <c r="D698" s="3" t="str">
        <f>D697</f>
        <v>@@10000</v>
      </c>
      <c r="E698" s="3" t="str">
        <f>"""NAV Direct"",""CRONUS JetCorp USA"",""5407"",""1"",""Released"",""2"",""MR100680"",""3"",""10000"",""4"",""20000"""</f>
        <v>"NAV Direct","CRONUS JetCorp USA","5407","1","Released","2","MR100680","3","10000","4","20000"</v>
      </c>
      <c r="F698" s="3"/>
      <c r="G698" s="3"/>
      <c r="H698" s="6"/>
      <c r="I698" s="6"/>
      <c r="J698" s="14" t="str">
        <f>"RM100010"</f>
        <v>RM100010</v>
      </c>
      <c r="K698" s="22" t="str">
        <f>"3.75"" Wrestler"</f>
        <v>3.75" Wrestler</v>
      </c>
      <c r="L698" s="23">
        <v>1</v>
      </c>
      <c r="M698" s="21" t="str">
        <f>"EA"</f>
        <v>EA</v>
      </c>
      <c r="N698" s="23">
        <v>0</v>
      </c>
    </row>
    <row r="699" spans="1:14" ht="16.5" x14ac:dyDescent="0.3">
      <c r="A699" t="s">
        <v>59</v>
      </c>
      <c r="B699" s="3" t="str">
        <f t="shared" si="139"/>
        <v>@@Released</v>
      </c>
      <c r="C699" s="3" t="str">
        <f t="shared" si="139"/>
        <v>@@MR100680</v>
      </c>
      <c r="D699" s="3" t="str">
        <f>D698</f>
        <v>@@10000</v>
      </c>
      <c r="E699" s="3" t="str">
        <f>"""NAV Direct"",""CRONUS JetCorp USA"",""5407"",""1"",""Released"",""2"",""MR100680"",""3"",""10000"",""4"",""30000"""</f>
        <v>"NAV Direct","CRONUS JetCorp USA","5407","1","Released","2","MR100680","3","10000","4","30000"</v>
      </c>
      <c r="F699" s="3"/>
      <c r="G699" s="3"/>
      <c r="H699" s="6"/>
      <c r="I699" s="6"/>
      <c r="J699" s="14" t="str">
        <f>"RM100033"</f>
        <v>RM100033</v>
      </c>
      <c r="K699" s="22" t="str">
        <f>"Standard Cap Nut"</f>
        <v>Standard Cap Nut</v>
      </c>
      <c r="L699" s="23">
        <v>1</v>
      </c>
      <c r="M699" s="21" t="str">
        <f>"EA"</f>
        <v>EA</v>
      </c>
      <c r="N699" s="23">
        <v>0</v>
      </c>
    </row>
    <row r="700" spans="1:14" ht="16.5" x14ac:dyDescent="0.3">
      <c r="A700" t="s">
        <v>59</v>
      </c>
      <c r="B700" s="3" t="str">
        <f t="shared" si="139"/>
        <v>@@Released</v>
      </c>
      <c r="C700" s="3" t="str">
        <f t="shared" si="139"/>
        <v>@@MR100680</v>
      </c>
      <c r="D700" s="3" t="str">
        <f>D699</f>
        <v>@@10000</v>
      </c>
      <c r="E700" s="3" t="str">
        <f>"""NAV Direct"",""CRONUS JetCorp USA"",""5407"",""1"",""Released"",""2"",""MR100680"",""3"",""10000"",""4"",""40000"""</f>
        <v>"NAV Direct","CRONUS JetCorp USA","5407","1","Released","2","MR100680","3","10000","4","40000"</v>
      </c>
      <c r="F700" s="3"/>
      <c r="G700" s="3"/>
      <c r="H700" s="6"/>
      <c r="I700" s="6"/>
      <c r="J700" s="14" t="str">
        <f>"RM100034"</f>
        <v>RM100034</v>
      </c>
      <c r="K700" s="22" t="str">
        <f>"Check Rings"</f>
        <v>Check Rings</v>
      </c>
      <c r="L700" s="23">
        <v>1</v>
      </c>
      <c r="M700" s="21" t="str">
        <f>"EA"</f>
        <v>EA</v>
      </c>
      <c r="N700" s="23">
        <v>0</v>
      </c>
    </row>
    <row r="701" spans="1:14" ht="16.5" x14ac:dyDescent="0.3">
      <c r="A701" t="s">
        <v>59</v>
      </c>
      <c r="B701" s="3" t="str">
        <f t="shared" si="139"/>
        <v>@@Released</v>
      </c>
      <c r="C701" s="3" t="str">
        <f t="shared" si="139"/>
        <v>@@MR100680</v>
      </c>
      <c r="D701" s="3" t="str">
        <f>D700</f>
        <v>@@10000</v>
      </c>
      <c r="E701" s="3" t="str">
        <f>"""NAV Direct"",""CRONUS JetCorp USA"",""5407"",""1"",""Released"",""2"",""MR100680"",""3"",""10000"",""4"",""50000"""</f>
        <v>"NAV Direct","CRONUS JetCorp USA","5407","1","Released","2","MR100680","3","10000","4","50000"</v>
      </c>
      <c r="F701" s="3"/>
      <c r="G701" s="3"/>
      <c r="H701" s="6"/>
      <c r="I701" s="6"/>
      <c r="J701" s="14" t="str">
        <f>"RM100053"</f>
        <v>RM100053</v>
      </c>
      <c r="K701" s="22" t="str">
        <f>"3"" Blank Plate"</f>
        <v>3" Blank Plate</v>
      </c>
      <c r="L701" s="23">
        <v>1</v>
      </c>
      <c r="M701" s="21" t="str">
        <f>"EA"</f>
        <v>EA</v>
      </c>
      <c r="N701" s="23">
        <v>0</v>
      </c>
    </row>
    <row r="702" spans="1:14" ht="16.5" x14ac:dyDescent="0.3">
      <c r="A702" t="s">
        <v>59</v>
      </c>
      <c r="B702" s="3" t="str">
        <f>B697</f>
        <v>@@Released</v>
      </c>
      <c r="C702" s="3" t="str">
        <f>C697</f>
        <v>@@MR100680</v>
      </c>
      <c r="D702" s="3" t="str">
        <f>D697</f>
        <v>@@10000</v>
      </c>
      <c r="H702" s="6"/>
      <c r="I702" s="6"/>
      <c r="J702" s="6"/>
      <c r="K702" s="6"/>
      <c r="L702" s="6"/>
      <c r="M702" s="6"/>
      <c r="N702" s="6"/>
    </row>
    <row r="703" spans="1:14" ht="16.5" x14ac:dyDescent="0.3">
      <c r="A703" t="s">
        <v>59</v>
      </c>
      <c r="B703" s="3" t="str">
        <f t="shared" ref="B703:C708" si="140">B702</f>
        <v>@@Released</v>
      </c>
      <c r="C703" s="3" t="str">
        <f t="shared" si="140"/>
        <v>@@MR100680</v>
      </c>
      <c r="D703" s="3" t="str">
        <f>"@@20000"</f>
        <v>@@20000</v>
      </c>
      <c r="E703" s="3" t="str">
        <f>"""NAV Direct"",""CRONUS JetCorp USA"",""5406"",""1"",""Released"",""2"",""MR100680"",""3"",""20000"""</f>
        <v>"NAV Direct","CRONUS JetCorp USA","5406","1","Released","2","MR100680","3","20000"</v>
      </c>
      <c r="F703" s="3" t="str">
        <f>"∞||""Prod. Order Component"",""Prod. Order Line No."",""=Line No."",""Status"",""=Status"",""Prod. Order No."",""=Prod. Order No."""</f>
        <v>∞||"Prod. Order Component","Prod. Order Line No.","=Line No.","Status","=Status","Prod. Order No.","=Prod. Order No."</v>
      </c>
      <c r="G703" s="3"/>
      <c r="H703" s="6"/>
      <c r="I703" s="24" t="str">
        <f>"S200008"</f>
        <v>S200008</v>
      </c>
      <c r="J703" s="24" t="str">
        <f>"3.75"" Basketball Trophy"</f>
        <v>3.75" Basketball Trophy</v>
      </c>
      <c r="K703" s="25">
        <v>144</v>
      </c>
      <c r="L703" s="26" t="str">
        <f>"EA"</f>
        <v>EA</v>
      </c>
      <c r="M703" s="25">
        <v>0</v>
      </c>
      <c r="N703" s="27"/>
    </row>
    <row r="704" spans="1:14" ht="16.5" x14ac:dyDescent="0.3">
      <c r="A704" t="s">
        <v>59</v>
      </c>
      <c r="B704" s="3" t="str">
        <f t="shared" si="140"/>
        <v>@@Released</v>
      </c>
      <c r="C704" s="3" t="str">
        <f t="shared" si="140"/>
        <v>@@MR100680</v>
      </c>
      <c r="D704" s="3" t="str">
        <f>D703</f>
        <v>@@20000</v>
      </c>
      <c r="E704" s="3" t="str">
        <f>"""NAV Direct"",""CRONUS JetCorp USA"",""5407"",""1"",""Released"",""2"",""MR100680"",""3"",""20000"",""4"",""10000"""</f>
        <v>"NAV Direct","CRONUS JetCorp USA","5407","1","Released","2","MR100680","3","20000","4","10000"</v>
      </c>
      <c r="F704" s="3"/>
      <c r="G704" s="3"/>
      <c r="H704" s="6"/>
      <c r="I704" s="6"/>
      <c r="J704" s="14" t="str">
        <f>"RM100027"</f>
        <v>RM100027</v>
      </c>
      <c r="K704" s="22" t="str">
        <f>"1"" Marble"</f>
        <v>1" Marble</v>
      </c>
      <c r="L704" s="23">
        <v>1</v>
      </c>
      <c r="M704" s="21" t="str">
        <f>"LB"</f>
        <v>LB</v>
      </c>
      <c r="N704" s="23">
        <v>0</v>
      </c>
    </row>
    <row r="705" spans="1:14" ht="16.5" x14ac:dyDescent="0.3">
      <c r="A705" t="s">
        <v>59</v>
      </c>
      <c r="B705" s="3" t="str">
        <f t="shared" si="140"/>
        <v>@@Released</v>
      </c>
      <c r="C705" s="3" t="str">
        <f t="shared" si="140"/>
        <v>@@MR100680</v>
      </c>
      <c r="D705" s="3" t="str">
        <f>D704</f>
        <v>@@20000</v>
      </c>
      <c r="E705" s="3" t="str">
        <f>"""NAV Direct"",""CRONUS JetCorp USA"",""5407"",""1"",""Released"",""2"",""MR100680"",""3"",""20000"",""4"",""20000"""</f>
        <v>"NAV Direct","CRONUS JetCorp USA","5407","1","Released","2","MR100680","3","20000","4","20000"</v>
      </c>
      <c r="F705" s="3"/>
      <c r="G705" s="3"/>
      <c r="H705" s="6"/>
      <c r="I705" s="6"/>
      <c r="J705" s="14" t="str">
        <f>"RM100008"</f>
        <v>RM100008</v>
      </c>
      <c r="K705" s="22" t="str">
        <f>"3.75"" Basketball Player"</f>
        <v>3.75" Basketball Player</v>
      </c>
      <c r="L705" s="23">
        <v>1</v>
      </c>
      <c r="M705" s="21" t="str">
        <f>"EA"</f>
        <v>EA</v>
      </c>
      <c r="N705" s="23">
        <v>0</v>
      </c>
    </row>
    <row r="706" spans="1:14" ht="16.5" x14ac:dyDescent="0.3">
      <c r="A706" t="s">
        <v>59</v>
      </c>
      <c r="B706" s="3" t="str">
        <f t="shared" si="140"/>
        <v>@@Released</v>
      </c>
      <c r="C706" s="3" t="str">
        <f t="shared" si="140"/>
        <v>@@MR100680</v>
      </c>
      <c r="D706" s="3" t="str">
        <f>D705</f>
        <v>@@20000</v>
      </c>
      <c r="E706" s="3" t="str">
        <f>"""NAV Direct"",""CRONUS JetCorp USA"",""5407"",""1"",""Released"",""2"",""MR100680"",""3"",""20000"",""4"",""30000"""</f>
        <v>"NAV Direct","CRONUS JetCorp USA","5407","1","Released","2","MR100680","3","20000","4","30000"</v>
      </c>
      <c r="F706" s="3"/>
      <c r="G706" s="3"/>
      <c r="H706" s="6"/>
      <c r="I706" s="6"/>
      <c r="J706" s="14" t="str">
        <f>"RM100033"</f>
        <v>RM100033</v>
      </c>
      <c r="K706" s="22" t="str">
        <f>"Standard Cap Nut"</f>
        <v>Standard Cap Nut</v>
      </c>
      <c r="L706" s="23">
        <v>1</v>
      </c>
      <c r="M706" s="21" t="str">
        <f>"EA"</f>
        <v>EA</v>
      </c>
      <c r="N706" s="23">
        <v>0</v>
      </c>
    </row>
    <row r="707" spans="1:14" ht="16.5" x14ac:dyDescent="0.3">
      <c r="A707" t="s">
        <v>59</v>
      </c>
      <c r="B707" s="3" t="str">
        <f t="shared" si="140"/>
        <v>@@Released</v>
      </c>
      <c r="C707" s="3" t="str">
        <f t="shared" si="140"/>
        <v>@@MR100680</v>
      </c>
      <c r="D707" s="3" t="str">
        <f>D706</f>
        <v>@@20000</v>
      </c>
      <c r="E707" s="3" t="str">
        <f>"""NAV Direct"",""CRONUS JetCorp USA"",""5407"",""1"",""Released"",""2"",""MR100680"",""3"",""20000"",""4"",""40000"""</f>
        <v>"NAV Direct","CRONUS JetCorp USA","5407","1","Released","2","MR100680","3","20000","4","40000"</v>
      </c>
      <c r="F707" s="3"/>
      <c r="G707" s="3"/>
      <c r="H707" s="6"/>
      <c r="I707" s="6"/>
      <c r="J707" s="14" t="str">
        <f>"RM100034"</f>
        <v>RM100034</v>
      </c>
      <c r="K707" s="22" t="str">
        <f>"Check Rings"</f>
        <v>Check Rings</v>
      </c>
      <c r="L707" s="23">
        <v>1</v>
      </c>
      <c r="M707" s="21" t="str">
        <f>"EA"</f>
        <v>EA</v>
      </c>
      <c r="N707" s="23">
        <v>0</v>
      </c>
    </row>
    <row r="708" spans="1:14" ht="16.5" x14ac:dyDescent="0.3">
      <c r="A708" t="s">
        <v>59</v>
      </c>
      <c r="B708" s="3" t="str">
        <f t="shared" si="140"/>
        <v>@@Released</v>
      </c>
      <c r="C708" s="3" t="str">
        <f t="shared" si="140"/>
        <v>@@MR100680</v>
      </c>
      <c r="D708" s="3" t="str">
        <f>D707</f>
        <v>@@20000</v>
      </c>
      <c r="E708" s="3" t="str">
        <f>"""NAV Direct"",""CRONUS JetCorp USA"",""5407"",""1"",""Released"",""2"",""MR100680"",""3"",""20000"",""4"",""50000"""</f>
        <v>"NAV Direct","CRONUS JetCorp USA","5407","1","Released","2","MR100680","3","20000","4","50000"</v>
      </c>
      <c r="F708" s="3"/>
      <c r="G708" s="3"/>
      <c r="H708" s="6"/>
      <c r="I708" s="6"/>
      <c r="J708" s="14" t="str">
        <f>"RM100053"</f>
        <v>RM100053</v>
      </c>
      <c r="K708" s="22" t="str">
        <f>"3"" Blank Plate"</f>
        <v>3" Blank Plate</v>
      </c>
      <c r="L708" s="23">
        <v>1</v>
      </c>
      <c r="M708" s="21" t="str">
        <f>"EA"</f>
        <v>EA</v>
      </c>
      <c r="N708" s="23">
        <v>0</v>
      </c>
    </row>
    <row r="709" spans="1:14" ht="16.5" x14ac:dyDescent="0.3">
      <c r="A709" t="s">
        <v>59</v>
      </c>
      <c r="B709" s="3" t="str">
        <f>B704</f>
        <v>@@Released</v>
      </c>
      <c r="C709" s="3" t="str">
        <f>C704</f>
        <v>@@MR100680</v>
      </c>
      <c r="D709" s="3" t="str">
        <f>D704</f>
        <v>@@20000</v>
      </c>
      <c r="H709" s="6"/>
      <c r="I709" s="6"/>
      <c r="J709" s="6"/>
      <c r="K709" s="6"/>
      <c r="L709" s="6"/>
      <c r="M709" s="6"/>
      <c r="N709" s="6"/>
    </row>
    <row r="710" spans="1:14" ht="16.5" x14ac:dyDescent="0.3">
      <c r="A710" t="s">
        <v>59</v>
      </c>
      <c r="B710" s="3" t="str">
        <f>"@@Released"</f>
        <v>@@Released</v>
      </c>
      <c r="C710" s="3" t="str">
        <f>"@@MR100679"</f>
        <v>@@MR100679</v>
      </c>
      <c r="E710" s="3" t="str">
        <f>"""NAV Direct"",""CRONUS JetCorp USA"",""5405"",""1"",""Released"",""2"",""MR100679"""</f>
        <v>"NAV Direct","CRONUS JetCorp USA","5405","1","Released","2","MR100679"</v>
      </c>
      <c r="F710" s="3" t="str">
        <f>"∞||""Prod. Order Component"",""Status"",""=Status"",""Prod. Order No."",""=No."""</f>
        <v>∞||"Prod. Order Component","Status","=Status","Prod. Order No.","=No."</v>
      </c>
      <c r="G710" s="3"/>
      <c r="H710" s="28" t="str">
        <f>"MR100679"</f>
        <v>MR100679</v>
      </c>
      <c r="I710" s="29">
        <v>42046</v>
      </c>
      <c r="J710" s="6"/>
      <c r="K710" s="20"/>
      <c r="L710" s="20"/>
      <c r="M710" s="20"/>
      <c r="N710" s="20"/>
    </row>
    <row r="711" spans="1:14" ht="16.5" x14ac:dyDescent="0.3">
      <c r="A711" t="s">
        <v>59</v>
      </c>
      <c r="B711" s="3" t="str">
        <f t="shared" ref="B711:C717" si="141">B710</f>
        <v>@@Released</v>
      </c>
      <c r="C711" s="3" t="str">
        <f t="shared" si="141"/>
        <v>@@MR100679</v>
      </c>
      <c r="D711" s="3" t="str">
        <f>"@@10000"</f>
        <v>@@10000</v>
      </c>
      <c r="E711" s="3" t="str">
        <f>"""NAV Direct"",""CRONUS JetCorp USA"",""5406"",""1"",""Released"",""2"",""MR100679"",""3"",""10000"""</f>
        <v>"NAV Direct","CRONUS JetCorp USA","5406","1","Released","2","MR100679","3","10000"</v>
      </c>
      <c r="F711" s="3" t="str">
        <f>"∞||""Prod. Order Component"",""Prod. Order Line No."",""=Line No."",""Status"",""=Status"",""Prod. Order No."",""=Prod. Order No."""</f>
        <v>∞||"Prod. Order Component","Prod. Order Line No.","=Line No.","Status","=Status","Prod. Order No.","=Prod. Order No."</v>
      </c>
      <c r="G711" s="3"/>
      <c r="H711" s="6"/>
      <c r="I711" s="24" t="str">
        <f>"S200017"</f>
        <v>S200017</v>
      </c>
      <c r="J711" s="24" t="str">
        <f>"10.75"" Tourch Riser WrestlingTrophy"</f>
        <v>10.75" Tourch Riser WrestlingTrophy</v>
      </c>
      <c r="K711" s="25">
        <v>144</v>
      </c>
      <c r="L711" s="26" t="str">
        <f>"EA"</f>
        <v>EA</v>
      </c>
      <c r="M711" s="25">
        <v>0</v>
      </c>
      <c r="N711" s="27"/>
    </row>
    <row r="712" spans="1:14" ht="16.5" x14ac:dyDescent="0.3">
      <c r="A712" t="s">
        <v>59</v>
      </c>
      <c r="B712" s="3" t="str">
        <f t="shared" si="141"/>
        <v>@@Released</v>
      </c>
      <c r="C712" s="3" t="str">
        <f t="shared" si="141"/>
        <v>@@MR100679</v>
      </c>
      <c r="D712" s="3" t="str">
        <f t="shared" ref="D712:D717" si="142">D711</f>
        <v>@@10000</v>
      </c>
      <c r="E712" s="3" t="str">
        <f>"""NAV Direct"",""CRONUS JetCorp USA"",""5407"",""1"",""Released"",""2"",""MR100679"",""3"",""10000"",""4"",""10000"""</f>
        <v>"NAV Direct","CRONUS JetCorp USA","5407","1","Released","2","MR100679","3","10000","4","10000"</v>
      </c>
      <c r="F712" s="3"/>
      <c r="G712" s="3"/>
      <c r="H712" s="6"/>
      <c r="I712" s="6"/>
      <c r="J712" s="14" t="str">
        <f>"RM100027"</f>
        <v>RM100027</v>
      </c>
      <c r="K712" s="22" t="str">
        <f>"1"" Marble"</f>
        <v>1" Marble</v>
      </c>
      <c r="L712" s="23">
        <v>1</v>
      </c>
      <c r="M712" s="21" t="str">
        <f>"LB"</f>
        <v>LB</v>
      </c>
      <c r="N712" s="23">
        <v>0</v>
      </c>
    </row>
    <row r="713" spans="1:14" ht="16.5" x14ac:dyDescent="0.3">
      <c r="A713" t="s">
        <v>59</v>
      </c>
      <c r="B713" s="3" t="str">
        <f t="shared" si="141"/>
        <v>@@Released</v>
      </c>
      <c r="C713" s="3" t="str">
        <f t="shared" si="141"/>
        <v>@@MR100679</v>
      </c>
      <c r="D713" s="3" t="str">
        <f t="shared" si="142"/>
        <v>@@10000</v>
      </c>
      <c r="E713" s="3" t="str">
        <f>"""NAV Direct"",""CRONUS JetCorp USA"",""5407"",""1"",""Released"",""2"",""MR100679"",""3"",""10000"",""4"",""20000"""</f>
        <v>"NAV Direct","CRONUS JetCorp USA","5407","1","Released","2","MR100679","3","10000","4","20000"</v>
      </c>
      <c r="F713" s="3"/>
      <c r="G713" s="3"/>
      <c r="H713" s="6"/>
      <c r="I713" s="6"/>
      <c r="J713" s="14" t="str">
        <f>"RM100010"</f>
        <v>RM100010</v>
      </c>
      <c r="K713" s="22" t="str">
        <f>"3.75"" Wrestler"</f>
        <v>3.75" Wrestler</v>
      </c>
      <c r="L713" s="23">
        <v>1</v>
      </c>
      <c r="M713" s="21" t="str">
        <f>"EA"</f>
        <v>EA</v>
      </c>
      <c r="N713" s="23">
        <v>0</v>
      </c>
    </row>
    <row r="714" spans="1:14" ht="16.5" x14ac:dyDescent="0.3">
      <c r="A714" t="s">
        <v>59</v>
      </c>
      <c r="B714" s="3" t="str">
        <f t="shared" si="141"/>
        <v>@@Released</v>
      </c>
      <c r="C714" s="3" t="str">
        <f t="shared" si="141"/>
        <v>@@MR100679</v>
      </c>
      <c r="D714" s="3" t="str">
        <f t="shared" si="142"/>
        <v>@@10000</v>
      </c>
      <c r="E714" s="3" t="str">
        <f>"""NAV Direct"",""CRONUS JetCorp USA"",""5407"",""1"",""Released"",""2"",""MR100679"",""3"",""10000"",""4"",""30000"""</f>
        <v>"NAV Direct","CRONUS JetCorp USA","5407","1","Released","2","MR100679","3","10000","4","30000"</v>
      </c>
      <c r="F714" s="3"/>
      <c r="G714" s="3"/>
      <c r="H714" s="6"/>
      <c r="I714" s="6"/>
      <c r="J714" s="14" t="str">
        <f>"RM100016"</f>
        <v>RM100016</v>
      </c>
      <c r="K714" s="22" t="str">
        <f>"6"" Star Column Trophy Riser"</f>
        <v>6" Star Column Trophy Riser</v>
      </c>
      <c r="L714" s="23">
        <v>1</v>
      </c>
      <c r="M714" s="21" t="str">
        <f>"EA"</f>
        <v>EA</v>
      </c>
      <c r="N714" s="23">
        <v>0</v>
      </c>
    </row>
    <row r="715" spans="1:14" ht="16.5" x14ac:dyDescent="0.3">
      <c r="A715" t="s">
        <v>59</v>
      </c>
      <c r="B715" s="3" t="str">
        <f t="shared" si="141"/>
        <v>@@Released</v>
      </c>
      <c r="C715" s="3" t="str">
        <f t="shared" si="141"/>
        <v>@@MR100679</v>
      </c>
      <c r="D715" s="3" t="str">
        <f t="shared" si="142"/>
        <v>@@10000</v>
      </c>
      <c r="E715" s="3" t="str">
        <f>"""NAV Direct"",""CRONUS JetCorp USA"",""5407"",""1"",""Released"",""2"",""MR100679"",""3"",""10000"",""4"",""40000"""</f>
        <v>"NAV Direct","CRONUS JetCorp USA","5407","1","Released","2","MR100679","3","10000","4","40000"</v>
      </c>
      <c r="F715" s="3"/>
      <c r="G715" s="3"/>
      <c r="H715" s="6"/>
      <c r="I715" s="6"/>
      <c r="J715" s="14" t="str">
        <f>"RM100033"</f>
        <v>RM100033</v>
      </c>
      <c r="K715" s="22" t="str">
        <f>"Standard Cap Nut"</f>
        <v>Standard Cap Nut</v>
      </c>
      <c r="L715" s="23">
        <v>1</v>
      </c>
      <c r="M715" s="21" t="str">
        <f>"EA"</f>
        <v>EA</v>
      </c>
      <c r="N715" s="23">
        <v>0</v>
      </c>
    </row>
    <row r="716" spans="1:14" ht="16.5" x14ac:dyDescent="0.3">
      <c r="A716" t="s">
        <v>59</v>
      </c>
      <c r="B716" s="3" t="str">
        <f t="shared" si="141"/>
        <v>@@Released</v>
      </c>
      <c r="C716" s="3" t="str">
        <f t="shared" si="141"/>
        <v>@@MR100679</v>
      </c>
      <c r="D716" s="3" t="str">
        <f t="shared" si="142"/>
        <v>@@10000</v>
      </c>
      <c r="E716" s="3" t="str">
        <f>"""NAV Direct"",""CRONUS JetCorp USA"",""5407"",""1"",""Released"",""2"",""MR100679"",""3"",""10000"",""4"",""50000"""</f>
        <v>"NAV Direct","CRONUS JetCorp USA","5407","1","Released","2","MR100679","3","10000","4","50000"</v>
      </c>
      <c r="F716" s="3"/>
      <c r="G716" s="3"/>
      <c r="H716" s="6"/>
      <c r="I716" s="6"/>
      <c r="J716" s="14" t="str">
        <f>"RM100034"</f>
        <v>RM100034</v>
      </c>
      <c r="K716" s="22" t="str">
        <f>"Check Rings"</f>
        <v>Check Rings</v>
      </c>
      <c r="L716" s="23">
        <v>1</v>
      </c>
      <c r="M716" s="21" t="str">
        <f>"EA"</f>
        <v>EA</v>
      </c>
      <c r="N716" s="23">
        <v>0</v>
      </c>
    </row>
    <row r="717" spans="1:14" ht="16.5" x14ac:dyDescent="0.3">
      <c r="A717" t="s">
        <v>59</v>
      </c>
      <c r="B717" s="3" t="str">
        <f t="shared" si="141"/>
        <v>@@Released</v>
      </c>
      <c r="C717" s="3" t="str">
        <f t="shared" si="141"/>
        <v>@@MR100679</v>
      </c>
      <c r="D717" s="3" t="str">
        <f t="shared" si="142"/>
        <v>@@10000</v>
      </c>
      <c r="E717" s="3" t="str">
        <f>"""NAV Direct"",""CRONUS JetCorp USA"",""5407"",""1"",""Released"",""2"",""MR100679"",""3"",""10000"",""4"",""60000"""</f>
        <v>"NAV Direct","CRONUS JetCorp USA","5407","1","Released","2","MR100679","3","10000","4","60000"</v>
      </c>
      <c r="F717" s="3"/>
      <c r="G717" s="3"/>
      <c r="H717" s="6"/>
      <c r="I717" s="6"/>
      <c r="J717" s="14" t="str">
        <f>"RM100036"</f>
        <v>RM100036</v>
      </c>
      <c r="K717" s="22" t="str">
        <f>"1.5"" Emblem"</f>
        <v>1.5" Emblem</v>
      </c>
      <c r="L717" s="23">
        <v>1</v>
      </c>
      <c r="M717" s="21" t="str">
        <f>"EA"</f>
        <v>EA</v>
      </c>
      <c r="N717" s="23">
        <v>0</v>
      </c>
    </row>
    <row r="718" spans="1:14" ht="16.5" x14ac:dyDescent="0.3">
      <c r="A718" t="s">
        <v>59</v>
      </c>
      <c r="B718" s="3" t="str">
        <f>B712</f>
        <v>@@Released</v>
      </c>
      <c r="C718" s="3" t="str">
        <f>C712</f>
        <v>@@MR100679</v>
      </c>
      <c r="D718" s="3" t="str">
        <f>D712</f>
        <v>@@10000</v>
      </c>
      <c r="H718" s="6"/>
      <c r="I718" s="6"/>
      <c r="J718" s="6"/>
      <c r="K718" s="6"/>
      <c r="L718" s="6"/>
      <c r="M718" s="6"/>
      <c r="N718" s="6"/>
    </row>
    <row r="719" spans="1:14" ht="16.5" x14ac:dyDescent="0.3">
      <c r="A719" t="s">
        <v>59</v>
      </c>
      <c r="B719" s="3" t="str">
        <f t="shared" ref="B719:C724" si="143">B718</f>
        <v>@@Released</v>
      </c>
      <c r="C719" s="3" t="str">
        <f t="shared" si="143"/>
        <v>@@MR100679</v>
      </c>
      <c r="D719" s="3" t="str">
        <f>"@@20000"</f>
        <v>@@20000</v>
      </c>
      <c r="E719" s="3" t="str">
        <f>"""NAV Direct"",""CRONUS JetCorp USA"",""5406"",""1"",""Released"",""2"",""MR100679"",""3"",""20000"""</f>
        <v>"NAV Direct","CRONUS JetCorp USA","5406","1","Released","2","MR100679","3","20000"</v>
      </c>
      <c r="F719" s="3" t="str">
        <f>"∞||""Prod. Order Component"",""Prod. Order Line No."",""=Line No."",""Status"",""=Status"",""Prod. Order No."",""=Prod. Order No."""</f>
        <v>∞||"Prod. Order Component","Prod. Order Line No.","=Line No.","Status","=Status","Prod. Order No.","=Prod. Order No."</v>
      </c>
      <c r="G719" s="3"/>
      <c r="H719" s="6"/>
      <c r="I719" s="24" t="str">
        <f>"S200007"</f>
        <v>S200007</v>
      </c>
      <c r="J719" s="24" t="str">
        <f>"3.75"" Football Trophy"</f>
        <v>3.75" Football Trophy</v>
      </c>
      <c r="K719" s="25">
        <v>48</v>
      </c>
      <c r="L719" s="26" t="str">
        <f>"EA"</f>
        <v>EA</v>
      </c>
      <c r="M719" s="25">
        <v>0</v>
      </c>
      <c r="N719" s="27"/>
    </row>
    <row r="720" spans="1:14" ht="16.5" x14ac:dyDescent="0.3">
      <c r="A720" t="s">
        <v>59</v>
      </c>
      <c r="B720" s="3" t="str">
        <f t="shared" si="143"/>
        <v>@@Released</v>
      </c>
      <c r="C720" s="3" t="str">
        <f t="shared" si="143"/>
        <v>@@MR100679</v>
      </c>
      <c r="D720" s="3" t="str">
        <f>D719</f>
        <v>@@20000</v>
      </c>
      <c r="E720" s="3" t="str">
        <f>"""NAV Direct"",""CRONUS JetCorp USA"",""5407"",""1"",""Released"",""2"",""MR100679"",""3"",""20000"",""4"",""10000"""</f>
        <v>"NAV Direct","CRONUS JetCorp USA","5407","1","Released","2","MR100679","3","20000","4","10000"</v>
      </c>
      <c r="F720" s="3"/>
      <c r="G720" s="3"/>
      <c r="H720" s="6"/>
      <c r="I720" s="6"/>
      <c r="J720" s="14" t="str">
        <f>"RM100027"</f>
        <v>RM100027</v>
      </c>
      <c r="K720" s="22" t="str">
        <f>"1"" Marble"</f>
        <v>1" Marble</v>
      </c>
      <c r="L720" s="23">
        <v>1</v>
      </c>
      <c r="M720" s="21" t="str">
        <f>"LB"</f>
        <v>LB</v>
      </c>
      <c r="N720" s="23">
        <v>0</v>
      </c>
    </row>
    <row r="721" spans="1:14" ht="16.5" x14ac:dyDescent="0.3">
      <c r="A721" t="s">
        <v>59</v>
      </c>
      <c r="B721" s="3" t="str">
        <f t="shared" si="143"/>
        <v>@@Released</v>
      </c>
      <c r="C721" s="3" t="str">
        <f t="shared" si="143"/>
        <v>@@MR100679</v>
      </c>
      <c r="D721" s="3" t="str">
        <f>D720</f>
        <v>@@20000</v>
      </c>
      <c r="E721" s="3" t="str">
        <f>"""NAV Direct"",""CRONUS JetCorp USA"",""5407"",""1"",""Released"",""2"",""MR100679"",""3"",""20000"",""4"",""20000"""</f>
        <v>"NAV Direct","CRONUS JetCorp USA","5407","1","Released","2","MR100679","3","20000","4","20000"</v>
      </c>
      <c r="F721" s="3"/>
      <c r="G721" s="3"/>
      <c r="H721" s="6"/>
      <c r="I721" s="6"/>
      <c r="J721" s="14" t="str">
        <f>"RM100007"</f>
        <v>RM100007</v>
      </c>
      <c r="K721" s="22" t="str">
        <f>"3.75"" Football Player"</f>
        <v>3.75" Football Player</v>
      </c>
      <c r="L721" s="23">
        <v>1</v>
      </c>
      <c r="M721" s="21" t="str">
        <f>"EA"</f>
        <v>EA</v>
      </c>
      <c r="N721" s="23">
        <v>0</v>
      </c>
    </row>
    <row r="722" spans="1:14" ht="16.5" x14ac:dyDescent="0.3">
      <c r="A722" t="s">
        <v>59</v>
      </c>
      <c r="B722" s="3" t="str">
        <f t="shared" si="143"/>
        <v>@@Released</v>
      </c>
      <c r="C722" s="3" t="str">
        <f t="shared" si="143"/>
        <v>@@MR100679</v>
      </c>
      <c r="D722" s="3" t="str">
        <f>D721</f>
        <v>@@20000</v>
      </c>
      <c r="E722" s="3" t="str">
        <f>"""NAV Direct"",""CRONUS JetCorp USA"",""5407"",""1"",""Released"",""2"",""MR100679"",""3"",""20000"",""4"",""30000"""</f>
        <v>"NAV Direct","CRONUS JetCorp USA","5407","1","Released","2","MR100679","3","20000","4","30000"</v>
      </c>
      <c r="F722" s="3"/>
      <c r="G722" s="3"/>
      <c r="H722" s="6"/>
      <c r="I722" s="6"/>
      <c r="J722" s="14" t="str">
        <f>"RM100033"</f>
        <v>RM100033</v>
      </c>
      <c r="K722" s="22" t="str">
        <f>"Standard Cap Nut"</f>
        <v>Standard Cap Nut</v>
      </c>
      <c r="L722" s="23">
        <v>1</v>
      </c>
      <c r="M722" s="21" t="str">
        <f>"EA"</f>
        <v>EA</v>
      </c>
      <c r="N722" s="23">
        <v>0</v>
      </c>
    </row>
    <row r="723" spans="1:14" ht="16.5" x14ac:dyDescent="0.3">
      <c r="A723" t="s">
        <v>59</v>
      </c>
      <c r="B723" s="3" t="str">
        <f t="shared" si="143"/>
        <v>@@Released</v>
      </c>
      <c r="C723" s="3" t="str">
        <f t="shared" si="143"/>
        <v>@@MR100679</v>
      </c>
      <c r="D723" s="3" t="str">
        <f>D722</f>
        <v>@@20000</v>
      </c>
      <c r="E723" s="3" t="str">
        <f>"""NAV Direct"",""CRONUS JetCorp USA"",""5407"",""1"",""Released"",""2"",""MR100679"",""3"",""20000"",""4"",""40000"""</f>
        <v>"NAV Direct","CRONUS JetCorp USA","5407","1","Released","2","MR100679","3","20000","4","40000"</v>
      </c>
      <c r="F723" s="3"/>
      <c r="G723" s="3"/>
      <c r="H723" s="6"/>
      <c r="I723" s="6"/>
      <c r="J723" s="14" t="str">
        <f>"RM100034"</f>
        <v>RM100034</v>
      </c>
      <c r="K723" s="22" t="str">
        <f>"Check Rings"</f>
        <v>Check Rings</v>
      </c>
      <c r="L723" s="23">
        <v>1</v>
      </c>
      <c r="M723" s="21" t="str">
        <f>"EA"</f>
        <v>EA</v>
      </c>
      <c r="N723" s="23">
        <v>0</v>
      </c>
    </row>
    <row r="724" spans="1:14" ht="16.5" x14ac:dyDescent="0.3">
      <c r="A724" t="s">
        <v>59</v>
      </c>
      <c r="B724" s="3" t="str">
        <f t="shared" si="143"/>
        <v>@@Released</v>
      </c>
      <c r="C724" s="3" t="str">
        <f t="shared" si="143"/>
        <v>@@MR100679</v>
      </c>
      <c r="D724" s="3" t="str">
        <f>D723</f>
        <v>@@20000</v>
      </c>
      <c r="E724" s="3" t="str">
        <f>"""NAV Direct"",""CRONUS JetCorp USA"",""5407"",""1"",""Released"",""2"",""MR100679"",""3"",""20000"",""4"",""50000"""</f>
        <v>"NAV Direct","CRONUS JetCorp USA","5407","1","Released","2","MR100679","3","20000","4","50000"</v>
      </c>
      <c r="F724" s="3"/>
      <c r="G724" s="3"/>
      <c r="H724" s="6"/>
      <c r="I724" s="6"/>
      <c r="J724" s="14" t="str">
        <f>"RM100053"</f>
        <v>RM100053</v>
      </c>
      <c r="K724" s="22" t="str">
        <f>"3"" Blank Plate"</f>
        <v>3" Blank Plate</v>
      </c>
      <c r="L724" s="23">
        <v>1</v>
      </c>
      <c r="M724" s="21" t="str">
        <f>"EA"</f>
        <v>EA</v>
      </c>
      <c r="N724" s="23">
        <v>0</v>
      </c>
    </row>
    <row r="725" spans="1:14" ht="16.5" x14ac:dyDescent="0.3">
      <c r="A725" t="s">
        <v>59</v>
      </c>
      <c r="B725" s="3" t="str">
        <f>B720</f>
        <v>@@Released</v>
      </c>
      <c r="C725" s="3" t="str">
        <f>C720</f>
        <v>@@MR100679</v>
      </c>
      <c r="D725" s="3" t="str">
        <f>D720</f>
        <v>@@20000</v>
      </c>
      <c r="H725" s="6"/>
      <c r="I725" s="6"/>
      <c r="J725" s="6"/>
      <c r="K725" s="6"/>
      <c r="L725" s="6"/>
      <c r="M725" s="6"/>
      <c r="N725" s="6"/>
    </row>
    <row r="726" spans="1:14" ht="16.5" x14ac:dyDescent="0.3">
      <c r="A726" t="s">
        <v>59</v>
      </c>
      <c r="B726" s="3" t="str">
        <f>"@@Released"</f>
        <v>@@Released</v>
      </c>
      <c r="C726" s="3" t="str">
        <f>"@@MR100681"</f>
        <v>@@MR100681</v>
      </c>
      <c r="E726" s="3" t="str">
        <f>"""NAV Direct"",""CRONUS JetCorp USA"",""5405"",""1"",""Released"",""2"",""MR100681"""</f>
        <v>"NAV Direct","CRONUS JetCorp USA","5405","1","Released","2","MR100681"</v>
      </c>
      <c r="F726" s="3" t="str">
        <f>"∞||""Prod. Order Component"",""Status"",""=Status"",""Prod. Order No."",""=No."""</f>
        <v>∞||"Prod. Order Component","Status","=Status","Prod. Order No.","=No."</v>
      </c>
      <c r="G726" s="3"/>
      <c r="H726" s="28" t="str">
        <f>"MR100681"</f>
        <v>MR100681</v>
      </c>
      <c r="I726" s="29">
        <v>42046</v>
      </c>
      <c r="J726" s="6"/>
      <c r="K726" s="20"/>
      <c r="L726" s="20"/>
      <c r="M726" s="20"/>
      <c r="N726" s="20"/>
    </row>
    <row r="727" spans="1:14" ht="16.5" x14ac:dyDescent="0.3">
      <c r="A727" t="s">
        <v>59</v>
      </c>
      <c r="B727" s="3" t="str">
        <f t="shared" ref="B727:C732" si="144">B726</f>
        <v>@@Released</v>
      </c>
      <c r="C727" s="3" t="str">
        <f t="shared" si="144"/>
        <v>@@MR100681</v>
      </c>
      <c r="D727" s="3" t="str">
        <f>"@@10000"</f>
        <v>@@10000</v>
      </c>
      <c r="E727" s="3" t="str">
        <f>"""NAV Direct"",""CRONUS JetCorp USA"",""5406"",""1"",""Released"",""2"",""MR100681"",""3"",""10000"""</f>
        <v>"NAV Direct","CRONUS JetCorp USA","5406","1","Released","2","MR100681","3","10000"</v>
      </c>
      <c r="F727" s="3" t="str">
        <f>"∞||""Prod. Order Component"",""Prod. Order Line No."",""=Line No."",""Status"",""=Status"",""Prod. Order No."",""=Prod. Order No."""</f>
        <v>∞||"Prod. Order Component","Prod. Order Line No.","=Line No.","Status","=Status","Prod. Order No.","=Prod. Order No."</v>
      </c>
      <c r="G727" s="3"/>
      <c r="H727" s="6"/>
      <c r="I727" s="24" t="str">
        <f>"S200009"</f>
        <v>S200009</v>
      </c>
      <c r="J727" s="24" t="str">
        <f>"3.75"" Volleyball Trophy"</f>
        <v>3.75" Volleyball Trophy</v>
      </c>
      <c r="K727" s="25">
        <v>144</v>
      </c>
      <c r="L727" s="26" t="str">
        <f>"EA"</f>
        <v>EA</v>
      </c>
      <c r="M727" s="25">
        <v>0</v>
      </c>
      <c r="N727" s="27"/>
    </row>
    <row r="728" spans="1:14" ht="16.5" x14ac:dyDescent="0.3">
      <c r="A728" t="s">
        <v>59</v>
      </c>
      <c r="B728" s="3" t="str">
        <f t="shared" si="144"/>
        <v>@@Released</v>
      </c>
      <c r="C728" s="3" t="str">
        <f t="shared" si="144"/>
        <v>@@MR100681</v>
      </c>
      <c r="D728" s="3" t="str">
        <f>D727</f>
        <v>@@10000</v>
      </c>
      <c r="E728" s="3" t="str">
        <f>"""NAV Direct"",""CRONUS JetCorp USA"",""5407"",""1"",""Released"",""2"",""MR100681"",""3"",""10000"",""4"",""10000"""</f>
        <v>"NAV Direct","CRONUS JetCorp USA","5407","1","Released","2","MR100681","3","10000","4","10000"</v>
      </c>
      <c r="F728" s="3"/>
      <c r="G728" s="3"/>
      <c r="H728" s="6"/>
      <c r="I728" s="6"/>
      <c r="J728" s="14" t="str">
        <f>"RM100027"</f>
        <v>RM100027</v>
      </c>
      <c r="K728" s="22" t="str">
        <f>"1"" Marble"</f>
        <v>1" Marble</v>
      </c>
      <c r="L728" s="23">
        <v>1</v>
      </c>
      <c r="M728" s="21" t="str">
        <f>"LB"</f>
        <v>LB</v>
      </c>
      <c r="N728" s="23">
        <v>0</v>
      </c>
    </row>
    <row r="729" spans="1:14" ht="16.5" x14ac:dyDescent="0.3">
      <c r="A729" t="s">
        <v>59</v>
      </c>
      <c r="B729" s="3" t="str">
        <f t="shared" si="144"/>
        <v>@@Released</v>
      </c>
      <c r="C729" s="3" t="str">
        <f t="shared" si="144"/>
        <v>@@MR100681</v>
      </c>
      <c r="D729" s="3" t="str">
        <f>D728</f>
        <v>@@10000</v>
      </c>
      <c r="E729" s="3" t="str">
        <f>"""NAV Direct"",""CRONUS JetCorp USA"",""5407"",""1"",""Released"",""2"",""MR100681"",""3"",""10000"",""4"",""20000"""</f>
        <v>"NAV Direct","CRONUS JetCorp USA","5407","1","Released","2","MR100681","3","10000","4","20000"</v>
      </c>
      <c r="F729" s="3"/>
      <c r="G729" s="3"/>
      <c r="H729" s="6"/>
      <c r="I729" s="6"/>
      <c r="J729" s="14" t="str">
        <f>"RM100009"</f>
        <v>RM100009</v>
      </c>
      <c r="K729" s="22" t="str">
        <f>"3.75"" Volleyball Player"</f>
        <v>3.75" Volleyball Player</v>
      </c>
      <c r="L729" s="23">
        <v>1</v>
      </c>
      <c r="M729" s="21" t="str">
        <f>"EA"</f>
        <v>EA</v>
      </c>
      <c r="N729" s="23">
        <v>0</v>
      </c>
    </row>
    <row r="730" spans="1:14" ht="16.5" x14ac:dyDescent="0.3">
      <c r="A730" t="s">
        <v>59</v>
      </c>
      <c r="B730" s="3" t="str">
        <f t="shared" si="144"/>
        <v>@@Released</v>
      </c>
      <c r="C730" s="3" t="str">
        <f t="shared" si="144"/>
        <v>@@MR100681</v>
      </c>
      <c r="D730" s="3" t="str">
        <f>D729</f>
        <v>@@10000</v>
      </c>
      <c r="E730" s="3" t="str">
        <f>"""NAV Direct"",""CRONUS JetCorp USA"",""5407"",""1"",""Released"",""2"",""MR100681"",""3"",""10000"",""4"",""30000"""</f>
        <v>"NAV Direct","CRONUS JetCorp USA","5407","1","Released","2","MR100681","3","10000","4","30000"</v>
      </c>
      <c r="F730" s="3"/>
      <c r="G730" s="3"/>
      <c r="H730" s="6"/>
      <c r="I730" s="6"/>
      <c r="J730" s="14" t="str">
        <f>"RM100033"</f>
        <v>RM100033</v>
      </c>
      <c r="K730" s="22" t="str">
        <f>"Standard Cap Nut"</f>
        <v>Standard Cap Nut</v>
      </c>
      <c r="L730" s="23">
        <v>1</v>
      </c>
      <c r="M730" s="21" t="str">
        <f>"EA"</f>
        <v>EA</v>
      </c>
      <c r="N730" s="23">
        <v>0</v>
      </c>
    </row>
    <row r="731" spans="1:14" ht="16.5" x14ac:dyDescent="0.3">
      <c r="A731" t="s">
        <v>59</v>
      </c>
      <c r="B731" s="3" t="str">
        <f t="shared" si="144"/>
        <v>@@Released</v>
      </c>
      <c r="C731" s="3" t="str">
        <f t="shared" si="144"/>
        <v>@@MR100681</v>
      </c>
      <c r="D731" s="3" t="str">
        <f>D730</f>
        <v>@@10000</v>
      </c>
      <c r="E731" s="3" t="str">
        <f>"""NAV Direct"",""CRONUS JetCorp USA"",""5407"",""1"",""Released"",""2"",""MR100681"",""3"",""10000"",""4"",""40000"""</f>
        <v>"NAV Direct","CRONUS JetCorp USA","5407","1","Released","2","MR100681","3","10000","4","40000"</v>
      </c>
      <c r="F731" s="3"/>
      <c r="G731" s="3"/>
      <c r="H731" s="6"/>
      <c r="I731" s="6"/>
      <c r="J731" s="14" t="str">
        <f>"RM100034"</f>
        <v>RM100034</v>
      </c>
      <c r="K731" s="22" t="str">
        <f>"Check Rings"</f>
        <v>Check Rings</v>
      </c>
      <c r="L731" s="23">
        <v>1</v>
      </c>
      <c r="M731" s="21" t="str">
        <f>"EA"</f>
        <v>EA</v>
      </c>
      <c r="N731" s="23">
        <v>0</v>
      </c>
    </row>
    <row r="732" spans="1:14" ht="16.5" x14ac:dyDescent="0.3">
      <c r="A732" t="s">
        <v>59</v>
      </c>
      <c r="B732" s="3" t="str">
        <f t="shared" si="144"/>
        <v>@@Released</v>
      </c>
      <c r="C732" s="3" t="str">
        <f t="shared" si="144"/>
        <v>@@MR100681</v>
      </c>
      <c r="D732" s="3" t="str">
        <f>D731</f>
        <v>@@10000</v>
      </c>
      <c r="E732" s="3" t="str">
        <f>"""NAV Direct"",""CRONUS JetCorp USA"",""5407"",""1"",""Released"",""2"",""MR100681"",""3"",""10000"",""4"",""50000"""</f>
        <v>"NAV Direct","CRONUS JetCorp USA","5407","1","Released","2","MR100681","3","10000","4","50000"</v>
      </c>
      <c r="F732" s="3"/>
      <c r="G732" s="3"/>
      <c r="H732" s="6"/>
      <c r="I732" s="6"/>
      <c r="J732" s="14" t="str">
        <f>"RM100053"</f>
        <v>RM100053</v>
      </c>
      <c r="K732" s="22" t="str">
        <f>"3"" Blank Plate"</f>
        <v>3" Blank Plate</v>
      </c>
      <c r="L732" s="23">
        <v>1</v>
      </c>
      <c r="M732" s="21" t="str">
        <f>"EA"</f>
        <v>EA</v>
      </c>
      <c r="N732" s="23">
        <v>0</v>
      </c>
    </row>
    <row r="733" spans="1:14" ht="16.5" x14ac:dyDescent="0.3">
      <c r="A733" t="s">
        <v>59</v>
      </c>
      <c r="B733" s="3" t="str">
        <f>B728</f>
        <v>@@Released</v>
      </c>
      <c r="C733" s="3" t="str">
        <f>C728</f>
        <v>@@MR100681</v>
      </c>
      <c r="D733" s="3" t="str">
        <f>D728</f>
        <v>@@10000</v>
      </c>
      <c r="H733" s="6"/>
      <c r="I733" s="6"/>
      <c r="J733" s="6"/>
      <c r="K733" s="6"/>
      <c r="L733" s="6"/>
      <c r="M733" s="6"/>
      <c r="N733" s="6"/>
    </row>
    <row r="734" spans="1:14" ht="16.5" x14ac:dyDescent="0.3">
      <c r="A734" t="s">
        <v>59</v>
      </c>
      <c r="B734" s="3" t="str">
        <f t="shared" ref="B734:C739" si="145">B733</f>
        <v>@@Released</v>
      </c>
      <c r="C734" s="3" t="str">
        <f t="shared" si="145"/>
        <v>@@MR100681</v>
      </c>
      <c r="D734" s="3" t="str">
        <f>"@@20000"</f>
        <v>@@20000</v>
      </c>
      <c r="E734" s="3" t="str">
        <f>"""NAV Direct"",""CRONUS JetCorp USA"",""5406"",""1"",""Released"",""2"",""MR100681"",""3"",""20000"""</f>
        <v>"NAV Direct","CRONUS JetCorp USA","5406","1","Released","2","MR100681","3","20000"</v>
      </c>
      <c r="F734" s="3" t="str">
        <f>"∞||""Prod. Order Component"",""Prod. Order Line No."",""=Line No."",""Status"",""=Status"",""Prod. Order No."",""=Prod. Order No."""</f>
        <v>∞||"Prod. Order Component","Prod. Order Line No.","=Line No.","Status","=Status","Prod. Order No.","=Prod. Order No."</v>
      </c>
      <c r="G734" s="3"/>
      <c r="H734" s="6"/>
      <c r="I734" s="24" t="str">
        <f>"S200001"</f>
        <v>S200001</v>
      </c>
      <c r="J734" s="24" t="str">
        <f>"3.25"" Lamp of Knowledge Trophy"</f>
        <v>3.25" Lamp of Knowledge Trophy</v>
      </c>
      <c r="K734" s="25">
        <v>144</v>
      </c>
      <c r="L734" s="26" t="str">
        <f>"EA"</f>
        <v>EA</v>
      </c>
      <c r="M734" s="25">
        <v>0</v>
      </c>
      <c r="N734" s="27"/>
    </row>
    <row r="735" spans="1:14" ht="16.5" x14ac:dyDescent="0.3">
      <c r="A735" t="s">
        <v>59</v>
      </c>
      <c r="B735" s="3" t="str">
        <f t="shared" si="145"/>
        <v>@@Released</v>
      </c>
      <c r="C735" s="3" t="str">
        <f t="shared" si="145"/>
        <v>@@MR100681</v>
      </c>
      <c r="D735" s="3" t="str">
        <f>D734</f>
        <v>@@20000</v>
      </c>
      <c r="E735" s="3" t="str">
        <f>"""NAV Direct"",""CRONUS JetCorp USA"",""5407"",""1"",""Released"",""2"",""MR100681"",""3"",""20000"",""4"",""10000"""</f>
        <v>"NAV Direct","CRONUS JetCorp USA","5407","1","Released","2","MR100681","3","20000","4","10000"</v>
      </c>
      <c r="F735" s="3"/>
      <c r="G735" s="3"/>
      <c r="H735" s="6"/>
      <c r="I735" s="6"/>
      <c r="J735" s="14" t="str">
        <f>"RM100027"</f>
        <v>RM100027</v>
      </c>
      <c r="K735" s="22" t="str">
        <f>"1"" Marble"</f>
        <v>1" Marble</v>
      </c>
      <c r="L735" s="23">
        <v>1</v>
      </c>
      <c r="M735" s="21" t="str">
        <f>"LB"</f>
        <v>LB</v>
      </c>
      <c r="N735" s="23">
        <v>0</v>
      </c>
    </row>
    <row r="736" spans="1:14" ht="16.5" x14ac:dyDescent="0.3">
      <c r="A736" t="s">
        <v>59</v>
      </c>
      <c r="B736" s="3" t="str">
        <f t="shared" si="145"/>
        <v>@@Released</v>
      </c>
      <c r="C736" s="3" t="str">
        <f t="shared" si="145"/>
        <v>@@MR100681</v>
      </c>
      <c r="D736" s="3" t="str">
        <f>D735</f>
        <v>@@20000</v>
      </c>
      <c r="E736" s="3" t="str">
        <f>"""NAV Direct"",""CRONUS JetCorp USA"",""5407"",""1"",""Released"",""2"",""MR100681"",""3"",""20000"",""4"",""20000"""</f>
        <v>"NAV Direct","CRONUS JetCorp USA","5407","1","Released","2","MR100681","3","20000","4","20000"</v>
      </c>
      <c r="F736" s="3"/>
      <c r="G736" s="3"/>
      <c r="H736" s="6"/>
      <c r="I736" s="6"/>
      <c r="J736" s="14" t="str">
        <f>"RM100001"</f>
        <v>RM100001</v>
      </c>
      <c r="K736" s="22" t="str">
        <f>"3.75"" Lamp of Knowledge Upper"</f>
        <v>3.75" Lamp of Knowledge Upper</v>
      </c>
      <c r="L736" s="23">
        <v>1</v>
      </c>
      <c r="M736" s="21" t="str">
        <f>"EA"</f>
        <v>EA</v>
      </c>
      <c r="N736" s="23">
        <v>0</v>
      </c>
    </row>
    <row r="737" spans="1:14" ht="16.5" x14ac:dyDescent="0.3">
      <c r="A737" t="s">
        <v>59</v>
      </c>
      <c r="B737" s="3" t="str">
        <f t="shared" si="145"/>
        <v>@@Released</v>
      </c>
      <c r="C737" s="3" t="str">
        <f t="shared" si="145"/>
        <v>@@MR100681</v>
      </c>
      <c r="D737" s="3" t="str">
        <f>D736</f>
        <v>@@20000</v>
      </c>
      <c r="E737" s="3" t="str">
        <f>"""NAV Direct"",""CRONUS JetCorp USA"",""5407"",""1"",""Released"",""2"",""MR100681"",""3"",""20000"",""4"",""30000"""</f>
        <v>"NAV Direct","CRONUS JetCorp USA","5407","1","Released","2","MR100681","3","20000","4","30000"</v>
      </c>
      <c r="F737" s="3"/>
      <c r="G737" s="3"/>
      <c r="H737" s="6"/>
      <c r="I737" s="6"/>
      <c r="J737" s="14" t="str">
        <f>"RM100033"</f>
        <v>RM100033</v>
      </c>
      <c r="K737" s="22" t="str">
        <f>"Standard Cap Nut"</f>
        <v>Standard Cap Nut</v>
      </c>
      <c r="L737" s="23">
        <v>1</v>
      </c>
      <c r="M737" s="21" t="str">
        <f>"EA"</f>
        <v>EA</v>
      </c>
      <c r="N737" s="23">
        <v>0</v>
      </c>
    </row>
    <row r="738" spans="1:14" ht="16.5" x14ac:dyDescent="0.3">
      <c r="A738" t="s">
        <v>59</v>
      </c>
      <c r="B738" s="3" t="str">
        <f t="shared" si="145"/>
        <v>@@Released</v>
      </c>
      <c r="C738" s="3" t="str">
        <f t="shared" si="145"/>
        <v>@@MR100681</v>
      </c>
      <c r="D738" s="3" t="str">
        <f>D737</f>
        <v>@@20000</v>
      </c>
      <c r="E738" s="3" t="str">
        <f>"""NAV Direct"",""CRONUS JetCorp USA"",""5407"",""1"",""Released"",""2"",""MR100681"",""3"",""20000"",""4"",""40000"""</f>
        <v>"NAV Direct","CRONUS JetCorp USA","5407","1","Released","2","MR100681","3","20000","4","40000"</v>
      </c>
      <c r="F738" s="3"/>
      <c r="G738" s="3"/>
      <c r="H738" s="6"/>
      <c r="I738" s="6"/>
      <c r="J738" s="14" t="str">
        <f>"RM100034"</f>
        <v>RM100034</v>
      </c>
      <c r="K738" s="22" t="str">
        <f>"Check Rings"</f>
        <v>Check Rings</v>
      </c>
      <c r="L738" s="23">
        <v>1</v>
      </c>
      <c r="M738" s="21" t="str">
        <f>"EA"</f>
        <v>EA</v>
      </c>
      <c r="N738" s="23">
        <v>0</v>
      </c>
    </row>
    <row r="739" spans="1:14" ht="16.5" x14ac:dyDescent="0.3">
      <c r="A739" t="s">
        <v>59</v>
      </c>
      <c r="B739" s="3" t="str">
        <f t="shared" si="145"/>
        <v>@@Released</v>
      </c>
      <c r="C739" s="3" t="str">
        <f t="shared" si="145"/>
        <v>@@MR100681</v>
      </c>
      <c r="D739" s="3" t="str">
        <f>D738</f>
        <v>@@20000</v>
      </c>
      <c r="E739" s="3" t="str">
        <f>"""NAV Direct"",""CRONUS JetCorp USA"",""5407"",""1"",""Released"",""2"",""MR100681"",""3"",""20000"",""4"",""50000"""</f>
        <v>"NAV Direct","CRONUS JetCorp USA","5407","1","Released","2","MR100681","3","20000","4","50000"</v>
      </c>
      <c r="F739" s="3"/>
      <c r="G739" s="3"/>
      <c r="H739" s="6"/>
      <c r="I739" s="6"/>
      <c r="J739" s="14" t="str">
        <f>"RM100053"</f>
        <v>RM100053</v>
      </c>
      <c r="K739" s="22" t="str">
        <f>"3"" Blank Plate"</f>
        <v>3" Blank Plate</v>
      </c>
      <c r="L739" s="23">
        <v>1</v>
      </c>
      <c r="M739" s="21" t="str">
        <f>"EA"</f>
        <v>EA</v>
      </c>
      <c r="N739" s="23">
        <v>0</v>
      </c>
    </row>
    <row r="740" spans="1:14" ht="16.5" x14ac:dyDescent="0.3">
      <c r="A740" t="s">
        <v>59</v>
      </c>
      <c r="B740" s="3" t="str">
        <f>B735</f>
        <v>@@Released</v>
      </c>
      <c r="C740" s="3" t="str">
        <f>C735</f>
        <v>@@MR100681</v>
      </c>
      <c r="D740" s="3" t="str">
        <f>D735</f>
        <v>@@20000</v>
      </c>
      <c r="H740" s="6"/>
      <c r="I740" s="6"/>
      <c r="J740" s="6"/>
      <c r="K740" s="6"/>
      <c r="L740" s="6"/>
      <c r="M740" s="6"/>
      <c r="N740" s="6"/>
    </row>
    <row r="741" spans="1:14" ht="16.5" x14ac:dyDescent="0.3">
      <c r="A741" t="s">
        <v>59</v>
      </c>
      <c r="B741" s="3" t="str">
        <f t="shared" ref="B741:C747" si="146">B740</f>
        <v>@@Released</v>
      </c>
      <c r="C741" s="3" t="str">
        <f t="shared" si="146"/>
        <v>@@MR100681</v>
      </c>
      <c r="D741" s="3" t="str">
        <f>"@@30000"</f>
        <v>@@30000</v>
      </c>
      <c r="E741" s="3" t="str">
        <f>"""NAV Direct"",""CRONUS JetCorp USA"",""5406"",""1"",""Released"",""2"",""MR100681"",""3"",""30000"""</f>
        <v>"NAV Direct","CRONUS JetCorp USA","5406","1","Released","2","MR100681","3","30000"</v>
      </c>
      <c r="F741" s="3" t="str">
        <f>"∞||""Prod. Order Component"",""Prod. Order Line No."",""=Line No."",""Status"",""=Status"",""Prod. Order No."",""=Prod. Order No."""</f>
        <v>∞||"Prod. Order Component","Prod. Order Line No.","=Line No.","Status","=Status","Prod. Order No.","=Prod. Order No."</v>
      </c>
      <c r="G741" s="3"/>
      <c r="H741" s="6"/>
      <c r="I741" s="24" t="str">
        <f>"S200022"</f>
        <v>S200022</v>
      </c>
      <c r="J741" s="24" t="str">
        <f>"10.75"" Tourch Riser Basketball Trophy"</f>
        <v>10.75" Tourch Riser Basketball Trophy</v>
      </c>
      <c r="K741" s="25">
        <v>48</v>
      </c>
      <c r="L741" s="26" t="str">
        <f>"EA"</f>
        <v>EA</v>
      </c>
      <c r="M741" s="25">
        <v>0</v>
      </c>
      <c r="N741" s="27"/>
    </row>
    <row r="742" spans="1:14" ht="16.5" x14ac:dyDescent="0.3">
      <c r="A742" t="s">
        <v>59</v>
      </c>
      <c r="B742" s="3" t="str">
        <f t="shared" si="146"/>
        <v>@@Released</v>
      </c>
      <c r="C742" s="3" t="str">
        <f t="shared" si="146"/>
        <v>@@MR100681</v>
      </c>
      <c r="D742" s="3" t="str">
        <f t="shared" ref="D742:D747" si="147">D741</f>
        <v>@@30000</v>
      </c>
      <c r="E742" s="3" t="str">
        <f>"""NAV Direct"",""CRONUS JetCorp USA"",""5407"",""1"",""Released"",""2"",""MR100681"",""3"",""30000"",""4"",""10000"""</f>
        <v>"NAV Direct","CRONUS JetCorp USA","5407","1","Released","2","MR100681","3","30000","4","10000"</v>
      </c>
      <c r="F742" s="3"/>
      <c r="G742" s="3"/>
      <c r="H742" s="6"/>
      <c r="I742" s="6"/>
      <c r="J742" s="14" t="str">
        <f>"RM100027"</f>
        <v>RM100027</v>
      </c>
      <c r="K742" s="22" t="str">
        <f>"1"" Marble"</f>
        <v>1" Marble</v>
      </c>
      <c r="L742" s="23">
        <v>1</v>
      </c>
      <c r="M742" s="21" t="str">
        <f>"LB"</f>
        <v>LB</v>
      </c>
      <c r="N742" s="23">
        <v>0</v>
      </c>
    </row>
    <row r="743" spans="1:14" ht="16.5" x14ac:dyDescent="0.3">
      <c r="A743" t="s">
        <v>59</v>
      </c>
      <c r="B743" s="3" t="str">
        <f t="shared" si="146"/>
        <v>@@Released</v>
      </c>
      <c r="C743" s="3" t="str">
        <f t="shared" si="146"/>
        <v>@@MR100681</v>
      </c>
      <c r="D743" s="3" t="str">
        <f t="shared" si="147"/>
        <v>@@30000</v>
      </c>
      <c r="E743" s="3" t="str">
        <f>"""NAV Direct"",""CRONUS JetCorp USA"",""5407"",""1"",""Released"",""2"",""MR100681"",""3"",""30000"",""4"",""20000"""</f>
        <v>"NAV Direct","CRONUS JetCorp USA","5407","1","Released","2","MR100681","3","30000","4","20000"</v>
      </c>
      <c r="F743" s="3"/>
      <c r="G743" s="3"/>
      <c r="H743" s="6"/>
      <c r="I743" s="6"/>
      <c r="J743" s="14" t="str">
        <f>"RM100008"</f>
        <v>RM100008</v>
      </c>
      <c r="K743" s="22" t="str">
        <f>"3.75"" Basketball Player"</f>
        <v>3.75" Basketball Player</v>
      </c>
      <c r="L743" s="23">
        <v>1</v>
      </c>
      <c r="M743" s="21" t="str">
        <f>"EA"</f>
        <v>EA</v>
      </c>
      <c r="N743" s="23">
        <v>0</v>
      </c>
    </row>
    <row r="744" spans="1:14" ht="16.5" x14ac:dyDescent="0.3">
      <c r="A744" t="s">
        <v>59</v>
      </c>
      <c r="B744" s="3" t="str">
        <f t="shared" si="146"/>
        <v>@@Released</v>
      </c>
      <c r="C744" s="3" t="str">
        <f t="shared" si="146"/>
        <v>@@MR100681</v>
      </c>
      <c r="D744" s="3" t="str">
        <f t="shared" si="147"/>
        <v>@@30000</v>
      </c>
      <c r="E744" s="3" t="str">
        <f>"""NAV Direct"",""CRONUS JetCorp USA"",""5407"",""1"",""Released"",""2"",""MR100681"",""3"",""30000"",""4"",""30000"""</f>
        <v>"NAV Direct","CRONUS JetCorp USA","5407","1","Released","2","MR100681","3","30000","4","30000"</v>
      </c>
      <c r="F744" s="3"/>
      <c r="G744" s="3"/>
      <c r="H744" s="6"/>
      <c r="I744" s="6"/>
      <c r="J744" s="14" t="str">
        <f>"RM100023"</f>
        <v>RM100023</v>
      </c>
      <c r="K744" s="22" t="str">
        <f>"7"" Torch Trophy Riser"</f>
        <v>7" Torch Trophy Riser</v>
      </c>
      <c r="L744" s="23">
        <v>1</v>
      </c>
      <c r="M744" s="21" t="str">
        <f>"EA"</f>
        <v>EA</v>
      </c>
      <c r="N744" s="23">
        <v>0</v>
      </c>
    </row>
    <row r="745" spans="1:14" ht="16.5" x14ac:dyDescent="0.3">
      <c r="A745" t="s">
        <v>59</v>
      </c>
      <c r="B745" s="3" t="str">
        <f t="shared" si="146"/>
        <v>@@Released</v>
      </c>
      <c r="C745" s="3" t="str">
        <f t="shared" si="146"/>
        <v>@@MR100681</v>
      </c>
      <c r="D745" s="3" t="str">
        <f t="shared" si="147"/>
        <v>@@30000</v>
      </c>
      <c r="E745" s="3" t="str">
        <f>"""NAV Direct"",""CRONUS JetCorp USA"",""5407"",""1"",""Released"",""2"",""MR100681"",""3"",""30000"",""4"",""40000"""</f>
        <v>"NAV Direct","CRONUS JetCorp USA","5407","1","Released","2","MR100681","3","30000","4","40000"</v>
      </c>
      <c r="F745" s="3"/>
      <c r="G745" s="3"/>
      <c r="H745" s="6"/>
      <c r="I745" s="6"/>
      <c r="J745" s="14" t="str">
        <f>"RM100033"</f>
        <v>RM100033</v>
      </c>
      <c r="K745" s="22" t="str">
        <f>"Standard Cap Nut"</f>
        <v>Standard Cap Nut</v>
      </c>
      <c r="L745" s="23">
        <v>1</v>
      </c>
      <c r="M745" s="21" t="str">
        <f>"EA"</f>
        <v>EA</v>
      </c>
      <c r="N745" s="23">
        <v>0</v>
      </c>
    </row>
    <row r="746" spans="1:14" ht="16.5" x14ac:dyDescent="0.3">
      <c r="A746" t="s">
        <v>59</v>
      </c>
      <c r="B746" s="3" t="str">
        <f t="shared" si="146"/>
        <v>@@Released</v>
      </c>
      <c r="C746" s="3" t="str">
        <f t="shared" si="146"/>
        <v>@@MR100681</v>
      </c>
      <c r="D746" s="3" t="str">
        <f t="shared" si="147"/>
        <v>@@30000</v>
      </c>
      <c r="E746" s="3" t="str">
        <f>"""NAV Direct"",""CRONUS JetCorp USA"",""5407"",""1"",""Released"",""2"",""MR100681"",""3"",""30000"",""4"",""50000"""</f>
        <v>"NAV Direct","CRONUS JetCorp USA","5407","1","Released","2","MR100681","3","30000","4","50000"</v>
      </c>
      <c r="F746" s="3"/>
      <c r="G746" s="3"/>
      <c r="H746" s="6"/>
      <c r="I746" s="6"/>
      <c r="J746" s="14" t="str">
        <f>"RM100034"</f>
        <v>RM100034</v>
      </c>
      <c r="K746" s="22" t="str">
        <f>"Check Rings"</f>
        <v>Check Rings</v>
      </c>
      <c r="L746" s="23">
        <v>1</v>
      </c>
      <c r="M746" s="21" t="str">
        <f>"EA"</f>
        <v>EA</v>
      </c>
      <c r="N746" s="23">
        <v>0</v>
      </c>
    </row>
    <row r="747" spans="1:14" ht="16.5" x14ac:dyDescent="0.3">
      <c r="A747" t="s">
        <v>59</v>
      </c>
      <c r="B747" s="3" t="str">
        <f t="shared" si="146"/>
        <v>@@Released</v>
      </c>
      <c r="C747" s="3" t="str">
        <f t="shared" si="146"/>
        <v>@@MR100681</v>
      </c>
      <c r="D747" s="3" t="str">
        <f t="shared" si="147"/>
        <v>@@30000</v>
      </c>
      <c r="E747" s="3" t="str">
        <f>"""NAV Direct"",""CRONUS JetCorp USA"",""5407"",""1"",""Released"",""2"",""MR100681"",""3"",""30000"",""4"",""60000"""</f>
        <v>"NAV Direct","CRONUS JetCorp USA","5407","1","Released","2","MR100681","3","30000","4","60000"</v>
      </c>
      <c r="F747" s="3"/>
      <c r="G747" s="3"/>
      <c r="H747" s="6"/>
      <c r="I747" s="6"/>
      <c r="J747" s="14" t="str">
        <f>"RM100036"</f>
        <v>RM100036</v>
      </c>
      <c r="K747" s="22" t="str">
        <f>"1.5"" Emblem"</f>
        <v>1.5" Emblem</v>
      </c>
      <c r="L747" s="23">
        <v>1</v>
      </c>
      <c r="M747" s="21" t="str">
        <f>"EA"</f>
        <v>EA</v>
      </c>
      <c r="N747" s="23">
        <v>0</v>
      </c>
    </row>
    <row r="748" spans="1:14" ht="16.5" x14ac:dyDescent="0.3">
      <c r="A748" t="s">
        <v>59</v>
      </c>
      <c r="B748" s="3" t="str">
        <f>B742</f>
        <v>@@Released</v>
      </c>
      <c r="C748" s="3" t="str">
        <f>C742</f>
        <v>@@MR100681</v>
      </c>
      <c r="D748" s="3" t="str">
        <f>D742</f>
        <v>@@30000</v>
      </c>
      <c r="H748" s="6"/>
      <c r="I748" s="6"/>
      <c r="J748" s="6"/>
      <c r="K748" s="6"/>
      <c r="L748" s="6"/>
      <c r="M748" s="6"/>
      <c r="N748" s="6"/>
    </row>
    <row r="749" spans="1:14" ht="16.5" x14ac:dyDescent="0.3">
      <c r="A749" t="s">
        <v>59</v>
      </c>
      <c r="B749" s="3" t="str">
        <f t="shared" ref="B749:C755" si="148">B748</f>
        <v>@@Released</v>
      </c>
      <c r="C749" s="3" t="str">
        <f t="shared" si="148"/>
        <v>@@MR100681</v>
      </c>
      <c r="D749" s="3" t="str">
        <f>"@@40000"</f>
        <v>@@40000</v>
      </c>
      <c r="E749" s="3" t="str">
        <f>"""NAV Direct"",""CRONUS JetCorp USA"",""5406"",""1"",""Released"",""2"",""MR100681"",""3"",""40000"""</f>
        <v>"NAV Direct","CRONUS JetCorp USA","5406","1","Released","2","MR100681","3","40000"</v>
      </c>
      <c r="F749" s="3" t="str">
        <f>"∞||""Prod. Order Component"",""Prod. Order Line No."",""=Line No."",""Status"",""=Status"",""Prod. Order No."",""=Prod. Order No."""</f>
        <v>∞||"Prod. Order Component","Prod. Order Line No.","=Line No.","Status","=Status","Prod. Order No.","=Prod. Order No."</v>
      </c>
      <c r="G749" s="3"/>
      <c r="H749" s="6"/>
      <c r="I749" s="24" t="str">
        <f>"S200020"</f>
        <v>S200020</v>
      </c>
      <c r="J749" s="24" t="str">
        <f>"10.75"" Tourch Riser Soccer Trophy"</f>
        <v>10.75" Tourch Riser Soccer Trophy</v>
      </c>
      <c r="K749" s="25">
        <v>1</v>
      </c>
      <c r="L749" s="26" t="str">
        <f>"EA"</f>
        <v>EA</v>
      </c>
      <c r="M749" s="25">
        <v>0</v>
      </c>
      <c r="N749" s="27"/>
    </row>
    <row r="750" spans="1:14" ht="16.5" x14ac:dyDescent="0.3">
      <c r="A750" t="s">
        <v>59</v>
      </c>
      <c r="B750" s="3" t="str">
        <f t="shared" si="148"/>
        <v>@@Released</v>
      </c>
      <c r="C750" s="3" t="str">
        <f t="shared" si="148"/>
        <v>@@MR100681</v>
      </c>
      <c r="D750" s="3" t="str">
        <f t="shared" ref="D750:D755" si="149">D749</f>
        <v>@@40000</v>
      </c>
      <c r="E750" s="3" t="str">
        <f>"""NAV Direct"",""CRONUS JetCorp USA"",""5407"",""1"",""Released"",""2"",""MR100681"",""3"",""40000"",""4"",""10000"""</f>
        <v>"NAV Direct","CRONUS JetCorp USA","5407","1","Released","2","MR100681","3","40000","4","10000"</v>
      </c>
      <c r="F750" s="3"/>
      <c r="G750" s="3"/>
      <c r="H750" s="6"/>
      <c r="I750" s="6"/>
      <c r="J750" s="14" t="str">
        <f>"RM100027"</f>
        <v>RM100027</v>
      </c>
      <c r="K750" s="22" t="str">
        <f>"1"" Marble"</f>
        <v>1" Marble</v>
      </c>
      <c r="L750" s="23">
        <v>1</v>
      </c>
      <c r="M750" s="21" t="str">
        <f>"LB"</f>
        <v>LB</v>
      </c>
      <c r="N750" s="23">
        <v>0</v>
      </c>
    </row>
    <row r="751" spans="1:14" ht="16.5" x14ac:dyDescent="0.3">
      <c r="A751" t="s">
        <v>59</v>
      </c>
      <c r="B751" s="3" t="str">
        <f t="shared" si="148"/>
        <v>@@Released</v>
      </c>
      <c r="C751" s="3" t="str">
        <f t="shared" si="148"/>
        <v>@@MR100681</v>
      </c>
      <c r="D751" s="3" t="str">
        <f t="shared" si="149"/>
        <v>@@40000</v>
      </c>
      <c r="E751" s="3" t="str">
        <f>"""NAV Direct"",""CRONUS JetCorp USA"",""5407"",""1"",""Released"",""2"",""MR100681"",""3"",""40000"",""4"",""20000"""</f>
        <v>"NAV Direct","CRONUS JetCorp USA","5407","1","Released","2","MR100681","3","40000","4","20000"</v>
      </c>
      <c r="F751" s="3"/>
      <c r="G751" s="3"/>
      <c r="H751" s="6"/>
      <c r="I751" s="6"/>
      <c r="J751" s="14" t="str">
        <f>"RM100006"</f>
        <v>RM100006</v>
      </c>
      <c r="K751" s="22" t="str">
        <f>"3.75"" Soccer Player"</f>
        <v>3.75" Soccer Player</v>
      </c>
      <c r="L751" s="23">
        <v>1</v>
      </c>
      <c r="M751" s="21" t="str">
        <f>"EA"</f>
        <v>EA</v>
      </c>
      <c r="N751" s="23">
        <v>0</v>
      </c>
    </row>
    <row r="752" spans="1:14" ht="16.5" x14ac:dyDescent="0.3">
      <c r="A752" t="s">
        <v>59</v>
      </c>
      <c r="B752" s="3" t="str">
        <f t="shared" si="148"/>
        <v>@@Released</v>
      </c>
      <c r="C752" s="3" t="str">
        <f t="shared" si="148"/>
        <v>@@MR100681</v>
      </c>
      <c r="D752" s="3" t="str">
        <f t="shared" si="149"/>
        <v>@@40000</v>
      </c>
      <c r="E752" s="3" t="str">
        <f>"""NAV Direct"",""CRONUS JetCorp USA"",""5407"",""1"",""Released"",""2"",""MR100681"",""3"",""40000"",""4"",""30000"""</f>
        <v>"NAV Direct","CRONUS JetCorp USA","5407","1","Released","2","MR100681","3","40000","4","30000"</v>
      </c>
      <c r="F752" s="3"/>
      <c r="G752" s="3"/>
      <c r="H752" s="6"/>
      <c r="I752" s="6"/>
      <c r="J752" s="14" t="str">
        <f>"RM100023"</f>
        <v>RM100023</v>
      </c>
      <c r="K752" s="22" t="str">
        <f>"7"" Torch Trophy Riser"</f>
        <v>7" Torch Trophy Riser</v>
      </c>
      <c r="L752" s="23">
        <v>1</v>
      </c>
      <c r="M752" s="21" t="str">
        <f>"EA"</f>
        <v>EA</v>
      </c>
      <c r="N752" s="23">
        <v>0</v>
      </c>
    </row>
    <row r="753" spans="1:14" ht="16.5" x14ac:dyDescent="0.3">
      <c r="A753" t="s">
        <v>59</v>
      </c>
      <c r="B753" s="3" t="str">
        <f t="shared" si="148"/>
        <v>@@Released</v>
      </c>
      <c r="C753" s="3" t="str">
        <f t="shared" si="148"/>
        <v>@@MR100681</v>
      </c>
      <c r="D753" s="3" t="str">
        <f t="shared" si="149"/>
        <v>@@40000</v>
      </c>
      <c r="E753" s="3" t="str">
        <f>"""NAV Direct"",""CRONUS JetCorp USA"",""5407"",""1"",""Released"",""2"",""MR100681"",""3"",""40000"",""4"",""40000"""</f>
        <v>"NAV Direct","CRONUS JetCorp USA","5407","1","Released","2","MR100681","3","40000","4","40000"</v>
      </c>
      <c r="F753" s="3"/>
      <c r="G753" s="3"/>
      <c r="H753" s="6"/>
      <c r="I753" s="6"/>
      <c r="J753" s="14" t="str">
        <f>"RM100033"</f>
        <v>RM100033</v>
      </c>
      <c r="K753" s="22" t="str">
        <f>"Standard Cap Nut"</f>
        <v>Standard Cap Nut</v>
      </c>
      <c r="L753" s="23">
        <v>1</v>
      </c>
      <c r="M753" s="21" t="str">
        <f>"EA"</f>
        <v>EA</v>
      </c>
      <c r="N753" s="23">
        <v>0</v>
      </c>
    </row>
    <row r="754" spans="1:14" ht="16.5" x14ac:dyDescent="0.3">
      <c r="A754" t="s">
        <v>59</v>
      </c>
      <c r="B754" s="3" t="str">
        <f t="shared" si="148"/>
        <v>@@Released</v>
      </c>
      <c r="C754" s="3" t="str">
        <f t="shared" si="148"/>
        <v>@@MR100681</v>
      </c>
      <c r="D754" s="3" t="str">
        <f t="shared" si="149"/>
        <v>@@40000</v>
      </c>
      <c r="E754" s="3" t="str">
        <f>"""NAV Direct"",""CRONUS JetCorp USA"",""5407"",""1"",""Released"",""2"",""MR100681"",""3"",""40000"",""4"",""50000"""</f>
        <v>"NAV Direct","CRONUS JetCorp USA","5407","1","Released","2","MR100681","3","40000","4","50000"</v>
      </c>
      <c r="F754" s="3"/>
      <c r="G754" s="3"/>
      <c r="H754" s="6"/>
      <c r="I754" s="6"/>
      <c r="J754" s="14" t="str">
        <f>"RM100034"</f>
        <v>RM100034</v>
      </c>
      <c r="K754" s="22" t="str">
        <f>"Check Rings"</f>
        <v>Check Rings</v>
      </c>
      <c r="L754" s="23">
        <v>1</v>
      </c>
      <c r="M754" s="21" t="str">
        <f>"EA"</f>
        <v>EA</v>
      </c>
      <c r="N754" s="23">
        <v>0</v>
      </c>
    </row>
    <row r="755" spans="1:14" ht="16.5" x14ac:dyDescent="0.3">
      <c r="A755" t="s">
        <v>59</v>
      </c>
      <c r="B755" s="3" t="str">
        <f t="shared" si="148"/>
        <v>@@Released</v>
      </c>
      <c r="C755" s="3" t="str">
        <f t="shared" si="148"/>
        <v>@@MR100681</v>
      </c>
      <c r="D755" s="3" t="str">
        <f t="shared" si="149"/>
        <v>@@40000</v>
      </c>
      <c r="E755" s="3" t="str">
        <f>"""NAV Direct"",""CRONUS JetCorp USA"",""5407"",""1"",""Released"",""2"",""MR100681"",""3"",""40000"",""4"",""60000"""</f>
        <v>"NAV Direct","CRONUS JetCorp USA","5407","1","Released","2","MR100681","3","40000","4","60000"</v>
      </c>
      <c r="F755" s="3"/>
      <c r="G755" s="3"/>
      <c r="H755" s="6"/>
      <c r="I755" s="6"/>
      <c r="J755" s="14" t="str">
        <f>"RM100036"</f>
        <v>RM100036</v>
      </c>
      <c r="K755" s="22" t="str">
        <f>"1.5"" Emblem"</f>
        <v>1.5" Emblem</v>
      </c>
      <c r="L755" s="23">
        <v>1</v>
      </c>
      <c r="M755" s="21" t="str">
        <f>"EA"</f>
        <v>EA</v>
      </c>
      <c r="N755" s="23">
        <v>0</v>
      </c>
    </row>
    <row r="756" spans="1:14" ht="16.5" x14ac:dyDescent="0.3">
      <c r="A756" t="s">
        <v>59</v>
      </c>
      <c r="B756" s="3" t="str">
        <f>B750</f>
        <v>@@Released</v>
      </c>
      <c r="C756" s="3" t="str">
        <f>C750</f>
        <v>@@MR100681</v>
      </c>
      <c r="D756" s="3" t="str">
        <f>D750</f>
        <v>@@40000</v>
      </c>
      <c r="H756" s="6"/>
      <c r="I756" s="6"/>
      <c r="J756" s="6"/>
      <c r="K756" s="6"/>
      <c r="L756" s="6"/>
      <c r="M756" s="6"/>
      <c r="N756" s="6"/>
    </row>
    <row r="757" spans="1:14" ht="16.5" x14ac:dyDescent="0.3">
      <c r="A757" t="s">
        <v>59</v>
      </c>
      <c r="B757" s="3" t="str">
        <f>"@@Released"</f>
        <v>@@Released</v>
      </c>
      <c r="C757" s="3" t="str">
        <f>"@@MR100683"</f>
        <v>@@MR100683</v>
      </c>
      <c r="E757" s="3" t="str">
        <f>"""NAV Direct"",""CRONUS JetCorp USA"",""5405"",""1"",""Released"",""2"",""MR100683"""</f>
        <v>"NAV Direct","CRONUS JetCorp USA","5405","1","Released","2","MR100683"</v>
      </c>
      <c r="F757" s="3" t="str">
        <f>"∞||""Prod. Order Component"",""Status"",""=Status"",""Prod. Order No."",""=No."""</f>
        <v>∞||"Prod. Order Component","Status","=Status","Prod. Order No.","=No."</v>
      </c>
      <c r="G757" s="3"/>
      <c r="H757" s="28" t="str">
        <f>"MR100683"</f>
        <v>MR100683</v>
      </c>
      <c r="I757" s="29">
        <v>42048</v>
      </c>
      <c r="J757" s="6"/>
      <c r="K757" s="20"/>
      <c r="L757" s="20"/>
      <c r="M757" s="20"/>
      <c r="N757" s="20"/>
    </row>
    <row r="758" spans="1:14" ht="16.5" x14ac:dyDescent="0.3">
      <c r="A758" t="s">
        <v>59</v>
      </c>
      <c r="B758" s="3" t="str">
        <f t="shared" ref="B758:C764" si="150">B757</f>
        <v>@@Released</v>
      </c>
      <c r="C758" s="3" t="str">
        <f t="shared" si="150"/>
        <v>@@MR100683</v>
      </c>
      <c r="D758" s="3" t="str">
        <f>"@@10000"</f>
        <v>@@10000</v>
      </c>
      <c r="E758" s="3" t="str">
        <f>"""NAV Direct"",""CRONUS JetCorp USA"",""5406"",""1"",""Released"",""2"",""MR100683"",""3"",""10000"""</f>
        <v>"NAV Direct","CRONUS JetCorp USA","5406","1","Released","2","MR100683","3","10000"</v>
      </c>
      <c r="F758" s="3" t="str">
        <f>"∞||""Prod. Order Component"",""Prod. Order Line No."",""=Line No."",""Status"",""=Status"",""Prod. Order No."",""=Prod. Order No."""</f>
        <v>∞||"Prod. Order Component","Prod. Order Line No.","=Line No.","Status","=Status","Prod. Order No.","=Prod. Order No."</v>
      </c>
      <c r="G758" s="3"/>
      <c r="H758" s="6"/>
      <c r="I758" s="24" t="str">
        <f>"S200024"</f>
        <v>S200024</v>
      </c>
      <c r="J758" s="24" t="str">
        <f>"10.75"" Tourch Riser Wrestling Trophy"</f>
        <v>10.75" Tourch Riser Wrestling Trophy</v>
      </c>
      <c r="K758" s="25">
        <v>144</v>
      </c>
      <c r="L758" s="26" t="str">
        <f>"EA"</f>
        <v>EA</v>
      </c>
      <c r="M758" s="25">
        <v>0</v>
      </c>
      <c r="N758" s="27"/>
    </row>
    <row r="759" spans="1:14" ht="16.5" x14ac:dyDescent="0.3">
      <c r="A759" t="s">
        <v>59</v>
      </c>
      <c r="B759" s="3" t="str">
        <f t="shared" si="150"/>
        <v>@@Released</v>
      </c>
      <c r="C759" s="3" t="str">
        <f t="shared" si="150"/>
        <v>@@MR100683</v>
      </c>
      <c r="D759" s="3" t="str">
        <f t="shared" ref="D759:D764" si="151">D758</f>
        <v>@@10000</v>
      </c>
      <c r="E759" s="3" t="str">
        <f>"""NAV Direct"",""CRONUS JetCorp USA"",""5407"",""1"",""Released"",""2"",""MR100683"",""3"",""10000"",""4"",""10000"""</f>
        <v>"NAV Direct","CRONUS JetCorp USA","5407","1","Released","2","MR100683","3","10000","4","10000"</v>
      </c>
      <c r="F759" s="3"/>
      <c r="G759" s="3"/>
      <c r="H759" s="6"/>
      <c r="I759" s="6"/>
      <c r="J759" s="14" t="str">
        <f>"RM100027"</f>
        <v>RM100027</v>
      </c>
      <c r="K759" s="22" t="str">
        <f>"1"" Marble"</f>
        <v>1" Marble</v>
      </c>
      <c r="L759" s="23">
        <v>1</v>
      </c>
      <c r="M759" s="21" t="str">
        <f>"LB"</f>
        <v>LB</v>
      </c>
      <c r="N759" s="23">
        <v>0</v>
      </c>
    </row>
    <row r="760" spans="1:14" ht="16.5" x14ac:dyDescent="0.3">
      <c r="A760" t="s">
        <v>59</v>
      </c>
      <c r="B760" s="3" t="str">
        <f t="shared" si="150"/>
        <v>@@Released</v>
      </c>
      <c r="C760" s="3" t="str">
        <f t="shared" si="150"/>
        <v>@@MR100683</v>
      </c>
      <c r="D760" s="3" t="str">
        <f t="shared" si="151"/>
        <v>@@10000</v>
      </c>
      <c r="E760" s="3" t="str">
        <f>"""NAV Direct"",""CRONUS JetCorp USA"",""5407"",""1"",""Released"",""2"",""MR100683"",""3"",""10000"",""4"",""20000"""</f>
        <v>"NAV Direct","CRONUS JetCorp USA","5407","1","Released","2","MR100683","3","10000","4","20000"</v>
      </c>
      <c r="F760" s="3"/>
      <c r="G760" s="3"/>
      <c r="H760" s="6"/>
      <c r="I760" s="6"/>
      <c r="J760" s="14" t="str">
        <f>"RM100010"</f>
        <v>RM100010</v>
      </c>
      <c r="K760" s="22" t="str">
        <f>"3.75"" Wrestler"</f>
        <v>3.75" Wrestler</v>
      </c>
      <c r="L760" s="23">
        <v>1</v>
      </c>
      <c r="M760" s="21" t="str">
        <f>"EA"</f>
        <v>EA</v>
      </c>
      <c r="N760" s="23">
        <v>0</v>
      </c>
    </row>
    <row r="761" spans="1:14" ht="16.5" x14ac:dyDescent="0.3">
      <c r="A761" t="s">
        <v>59</v>
      </c>
      <c r="B761" s="3" t="str">
        <f t="shared" si="150"/>
        <v>@@Released</v>
      </c>
      <c r="C761" s="3" t="str">
        <f t="shared" si="150"/>
        <v>@@MR100683</v>
      </c>
      <c r="D761" s="3" t="str">
        <f t="shared" si="151"/>
        <v>@@10000</v>
      </c>
      <c r="E761" s="3" t="str">
        <f>"""NAV Direct"",""CRONUS JetCorp USA"",""5407"",""1"",""Released"",""2"",""MR100683"",""3"",""10000"",""4"",""30000"""</f>
        <v>"NAV Direct","CRONUS JetCorp USA","5407","1","Released","2","MR100683","3","10000","4","30000"</v>
      </c>
      <c r="F761" s="3"/>
      <c r="G761" s="3"/>
      <c r="H761" s="6"/>
      <c r="I761" s="6"/>
      <c r="J761" s="14" t="str">
        <f>"RM100023"</f>
        <v>RM100023</v>
      </c>
      <c r="K761" s="22" t="str">
        <f>"7"" Torch Trophy Riser"</f>
        <v>7" Torch Trophy Riser</v>
      </c>
      <c r="L761" s="23">
        <v>1</v>
      </c>
      <c r="M761" s="21" t="str">
        <f>"EA"</f>
        <v>EA</v>
      </c>
      <c r="N761" s="23">
        <v>0</v>
      </c>
    </row>
    <row r="762" spans="1:14" ht="16.5" x14ac:dyDescent="0.3">
      <c r="A762" t="s">
        <v>59</v>
      </c>
      <c r="B762" s="3" t="str">
        <f t="shared" si="150"/>
        <v>@@Released</v>
      </c>
      <c r="C762" s="3" t="str">
        <f t="shared" si="150"/>
        <v>@@MR100683</v>
      </c>
      <c r="D762" s="3" t="str">
        <f t="shared" si="151"/>
        <v>@@10000</v>
      </c>
      <c r="E762" s="3" t="str">
        <f>"""NAV Direct"",""CRONUS JetCorp USA"",""5407"",""1"",""Released"",""2"",""MR100683"",""3"",""10000"",""4"",""40000"""</f>
        <v>"NAV Direct","CRONUS JetCorp USA","5407","1","Released","2","MR100683","3","10000","4","40000"</v>
      </c>
      <c r="F762" s="3"/>
      <c r="G762" s="3"/>
      <c r="H762" s="6"/>
      <c r="I762" s="6"/>
      <c r="J762" s="14" t="str">
        <f>"RM100033"</f>
        <v>RM100033</v>
      </c>
      <c r="K762" s="22" t="str">
        <f>"Standard Cap Nut"</f>
        <v>Standard Cap Nut</v>
      </c>
      <c r="L762" s="23">
        <v>1</v>
      </c>
      <c r="M762" s="21" t="str">
        <f>"EA"</f>
        <v>EA</v>
      </c>
      <c r="N762" s="23">
        <v>0</v>
      </c>
    </row>
    <row r="763" spans="1:14" ht="16.5" x14ac:dyDescent="0.3">
      <c r="A763" t="s">
        <v>59</v>
      </c>
      <c r="B763" s="3" t="str">
        <f t="shared" si="150"/>
        <v>@@Released</v>
      </c>
      <c r="C763" s="3" t="str">
        <f t="shared" si="150"/>
        <v>@@MR100683</v>
      </c>
      <c r="D763" s="3" t="str">
        <f t="shared" si="151"/>
        <v>@@10000</v>
      </c>
      <c r="E763" s="3" t="str">
        <f>"""NAV Direct"",""CRONUS JetCorp USA"",""5407"",""1"",""Released"",""2"",""MR100683"",""3"",""10000"",""4"",""50000"""</f>
        <v>"NAV Direct","CRONUS JetCorp USA","5407","1","Released","2","MR100683","3","10000","4","50000"</v>
      </c>
      <c r="F763" s="3"/>
      <c r="G763" s="3"/>
      <c r="H763" s="6"/>
      <c r="I763" s="6"/>
      <c r="J763" s="14" t="str">
        <f>"RM100034"</f>
        <v>RM100034</v>
      </c>
      <c r="K763" s="22" t="str">
        <f>"Check Rings"</f>
        <v>Check Rings</v>
      </c>
      <c r="L763" s="23">
        <v>1</v>
      </c>
      <c r="M763" s="21" t="str">
        <f>"EA"</f>
        <v>EA</v>
      </c>
      <c r="N763" s="23">
        <v>0</v>
      </c>
    </row>
    <row r="764" spans="1:14" ht="16.5" x14ac:dyDescent="0.3">
      <c r="A764" t="s">
        <v>59</v>
      </c>
      <c r="B764" s="3" t="str">
        <f t="shared" si="150"/>
        <v>@@Released</v>
      </c>
      <c r="C764" s="3" t="str">
        <f t="shared" si="150"/>
        <v>@@MR100683</v>
      </c>
      <c r="D764" s="3" t="str">
        <f t="shared" si="151"/>
        <v>@@10000</v>
      </c>
      <c r="E764" s="3" t="str">
        <f>"""NAV Direct"",""CRONUS JetCorp USA"",""5407"",""1"",""Released"",""2"",""MR100683"",""3"",""10000"",""4"",""60000"""</f>
        <v>"NAV Direct","CRONUS JetCorp USA","5407","1","Released","2","MR100683","3","10000","4","60000"</v>
      </c>
      <c r="F764" s="3"/>
      <c r="G764" s="3"/>
      <c r="H764" s="6"/>
      <c r="I764" s="6"/>
      <c r="J764" s="14" t="str">
        <f>"RM100036"</f>
        <v>RM100036</v>
      </c>
      <c r="K764" s="22" t="str">
        <f>"1.5"" Emblem"</f>
        <v>1.5" Emblem</v>
      </c>
      <c r="L764" s="23">
        <v>1</v>
      </c>
      <c r="M764" s="21" t="str">
        <f>"EA"</f>
        <v>EA</v>
      </c>
      <c r="N764" s="23">
        <v>0</v>
      </c>
    </row>
    <row r="765" spans="1:14" ht="16.5" x14ac:dyDescent="0.3">
      <c r="A765" t="s">
        <v>59</v>
      </c>
      <c r="B765" s="3" t="str">
        <f>B759</f>
        <v>@@Released</v>
      </c>
      <c r="C765" s="3" t="str">
        <f>C759</f>
        <v>@@MR100683</v>
      </c>
      <c r="D765" s="3" t="str">
        <f>D759</f>
        <v>@@10000</v>
      </c>
      <c r="H765" s="6"/>
      <c r="I765" s="6"/>
      <c r="J765" s="6"/>
      <c r="K765" s="6"/>
      <c r="L765" s="6"/>
      <c r="M765" s="6"/>
      <c r="N765" s="6"/>
    </row>
    <row r="766" spans="1:14" ht="16.5" x14ac:dyDescent="0.3">
      <c r="A766" t="s">
        <v>59</v>
      </c>
      <c r="B766" s="3" t="str">
        <f t="shared" ref="B766:C772" si="152">B765</f>
        <v>@@Released</v>
      </c>
      <c r="C766" s="3" t="str">
        <f t="shared" si="152"/>
        <v>@@MR100683</v>
      </c>
      <c r="D766" s="3" t="str">
        <f>"@@20000"</f>
        <v>@@20000</v>
      </c>
      <c r="E766" s="3" t="str">
        <f>"""NAV Direct"",""CRONUS JetCorp USA"",""5406"",""1"",""Released"",""2"",""MR100683"",""3"",""20000"""</f>
        <v>"NAV Direct","CRONUS JetCorp USA","5406","1","Released","2","MR100683","3","20000"</v>
      </c>
      <c r="F766" s="3" t="str">
        <f>"∞||""Prod. Order Component"",""Prod. Order Line No."",""=Line No."",""Status"",""=Status"",""Prod. Order No."",""=Prod. Order No."""</f>
        <v>∞||"Prod. Order Component","Prod. Order Line No.","=Line No.","Status","=Status","Prod. Order No.","=Prod. Order No."</v>
      </c>
      <c r="G766" s="3"/>
      <c r="H766" s="6"/>
      <c r="I766" s="24" t="str">
        <f>"S200016"</f>
        <v>S200016</v>
      </c>
      <c r="J766" s="24" t="str">
        <f>"10.75"" Star Riser Volleyball Trophy"</f>
        <v>10.75" Star Riser Volleyball Trophy</v>
      </c>
      <c r="K766" s="25">
        <v>144</v>
      </c>
      <c r="L766" s="26" t="str">
        <f>"EA"</f>
        <v>EA</v>
      </c>
      <c r="M766" s="25">
        <v>0</v>
      </c>
      <c r="N766" s="27"/>
    </row>
    <row r="767" spans="1:14" ht="16.5" x14ac:dyDescent="0.3">
      <c r="A767" t="s">
        <v>59</v>
      </c>
      <c r="B767" s="3" t="str">
        <f t="shared" si="152"/>
        <v>@@Released</v>
      </c>
      <c r="C767" s="3" t="str">
        <f t="shared" si="152"/>
        <v>@@MR100683</v>
      </c>
      <c r="D767" s="3" t="str">
        <f t="shared" ref="D767:D772" si="153">D766</f>
        <v>@@20000</v>
      </c>
      <c r="E767" s="3" t="str">
        <f>"""NAV Direct"",""CRONUS JetCorp USA"",""5407"",""1"",""Released"",""2"",""MR100683"",""3"",""20000"",""4"",""10000"""</f>
        <v>"NAV Direct","CRONUS JetCorp USA","5407","1","Released","2","MR100683","3","20000","4","10000"</v>
      </c>
      <c r="F767" s="3"/>
      <c r="G767" s="3"/>
      <c r="H767" s="6"/>
      <c r="I767" s="6"/>
      <c r="J767" s="14" t="str">
        <f>"RM100027"</f>
        <v>RM100027</v>
      </c>
      <c r="K767" s="22" t="str">
        <f>"1"" Marble"</f>
        <v>1" Marble</v>
      </c>
      <c r="L767" s="23">
        <v>1</v>
      </c>
      <c r="M767" s="21" t="str">
        <f>"LB"</f>
        <v>LB</v>
      </c>
      <c r="N767" s="23">
        <v>0</v>
      </c>
    </row>
    <row r="768" spans="1:14" ht="16.5" x14ac:dyDescent="0.3">
      <c r="A768" t="s">
        <v>59</v>
      </c>
      <c r="B768" s="3" t="str">
        <f t="shared" si="152"/>
        <v>@@Released</v>
      </c>
      <c r="C768" s="3" t="str">
        <f t="shared" si="152"/>
        <v>@@MR100683</v>
      </c>
      <c r="D768" s="3" t="str">
        <f t="shared" si="153"/>
        <v>@@20000</v>
      </c>
      <c r="E768" s="3" t="str">
        <f>"""NAV Direct"",""CRONUS JetCorp USA"",""5407"",""1"",""Released"",""2"",""MR100683"",""3"",""20000"",""4"",""20000"""</f>
        <v>"NAV Direct","CRONUS JetCorp USA","5407","1","Released","2","MR100683","3","20000","4","20000"</v>
      </c>
      <c r="F768" s="3"/>
      <c r="G768" s="3"/>
      <c r="H768" s="6"/>
      <c r="I768" s="6"/>
      <c r="J768" s="14" t="str">
        <f>"RM100009"</f>
        <v>RM100009</v>
      </c>
      <c r="K768" s="22" t="str">
        <f>"3.75"" Volleyball Player"</f>
        <v>3.75" Volleyball Player</v>
      </c>
      <c r="L768" s="23">
        <v>1</v>
      </c>
      <c r="M768" s="21" t="str">
        <f>"EA"</f>
        <v>EA</v>
      </c>
      <c r="N768" s="23">
        <v>0</v>
      </c>
    </row>
    <row r="769" spans="1:14" ht="16.5" x14ac:dyDescent="0.3">
      <c r="A769" t="s">
        <v>59</v>
      </c>
      <c r="B769" s="3" t="str">
        <f t="shared" si="152"/>
        <v>@@Released</v>
      </c>
      <c r="C769" s="3" t="str">
        <f t="shared" si="152"/>
        <v>@@MR100683</v>
      </c>
      <c r="D769" s="3" t="str">
        <f t="shared" si="153"/>
        <v>@@20000</v>
      </c>
      <c r="E769" s="3" t="str">
        <f>"""NAV Direct"",""CRONUS JetCorp USA"",""5407"",""1"",""Released"",""2"",""MR100683"",""3"",""20000"",""4"",""30000"""</f>
        <v>"NAV Direct","CRONUS JetCorp USA","5407","1","Released","2","MR100683","3","20000","4","30000"</v>
      </c>
      <c r="F769" s="3"/>
      <c r="G769" s="3"/>
      <c r="H769" s="6"/>
      <c r="I769" s="6"/>
      <c r="J769" s="14" t="str">
        <f>"RM100016"</f>
        <v>RM100016</v>
      </c>
      <c r="K769" s="22" t="str">
        <f>"6"" Star Column Trophy Riser"</f>
        <v>6" Star Column Trophy Riser</v>
      </c>
      <c r="L769" s="23">
        <v>1</v>
      </c>
      <c r="M769" s="21" t="str">
        <f>"EA"</f>
        <v>EA</v>
      </c>
      <c r="N769" s="23">
        <v>0</v>
      </c>
    </row>
    <row r="770" spans="1:14" ht="16.5" x14ac:dyDescent="0.3">
      <c r="A770" t="s">
        <v>59</v>
      </c>
      <c r="B770" s="3" t="str">
        <f t="shared" si="152"/>
        <v>@@Released</v>
      </c>
      <c r="C770" s="3" t="str">
        <f t="shared" si="152"/>
        <v>@@MR100683</v>
      </c>
      <c r="D770" s="3" t="str">
        <f t="shared" si="153"/>
        <v>@@20000</v>
      </c>
      <c r="E770" s="3" t="str">
        <f>"""NAV Direct"",""CRONUS JetCorp USA"",""5407"",""1"",""Released"",""2"",""MR100683"",""3"",""20000"",""4"",""40000"""</f>
        <v>"NAV Direct","CRONUS JetCorp USA","5407","1","Released","2","MR100683","3","20000","4","40000"</v>
      </c>
      <c r="F770" s="3"/>
      <c r="G770" s="3"/>
      <c r="H770" s="6"/>
      <c r="I770" s="6"/>
      <c r="J770" s="14" t="str">
        <f>"RM100033"</f>
        <v>RM100033</v>
      </c>
      <c r="K770" s="22" t="str">
        <f>"Standard Cap Nut"</f>
        <v>Standard Cap Nut</v>
      </c>
      <c r="L770" s="23">
        <v>1</v>
      </c>
      <c r="M770" s="21" t="str">
        <f>"EA"</f>
        <v>EA</v>
      </c>
      <c r="N770" s="23">
        <v>0</v>
      </c>
    </row>
    <row r="771" spans="1:14" ht="16.5" x14ac:dyDescent="0.3">
      <c r="A771" t="s">
        <v>59</v>
      </c>
      <c r="B771" s="3" t="str">
        <f t="shared" si="152"/>
        <v>@@Released</v>
      </c>
      <c r="C771" s="3" t="str">
        <f t="shared" si="152"/>
        <v>@@MR100683</v>
      </c>
      <c r="D771" s="3" t="str">
        <f t="shared" si="153"/>
        <v>@@20000</v>
      </c>
      <c r="E771" s="3" t="str">
        <f>"""NAV Direct"",""CRONUS JetCorp USA"",""5407"",""1"",""Released"",""2"",""MR100683"",""3"",""20000"",""4"",""50000"""</f>
        <v>"NAV Direct","CRONUS JetCorp USA","5407","1","Released","2","MR100683","3","20000","4","50000"</v>
      </c>
      <c r="F771" s="3"/>
      <c r="G771" s="3"/>
      <c r="H771" s="6"/>
      <c r="I771" s="6"/>
      <c r="J771" s="14" t="str">
        <f>"RM100034"</f>
        <v>RM100034</v>
      </c>
      <c r="K771" s="22" t="str">
        <f>"Check Rings"</f>
        <v>Check Rings</v>
      </c>
      <c r="L771" s="23">
        <v>1</v>
      </c>
      <c r="M771" s="21" t="str">
        <f>"EA"</f>
        <v>EA</v>
      </c>
      <c r="N771" s="23">
        <v>0</v>
      </c>
    </row>
    <row r="772" spans="1:14" ht="16.5" x14ac:dyDescent="0.3">
      <c r="A772" t="s">
        <v>59</v>
      </c>
      <c r="B772" s="3" t="str">
        <f t="shared" si="152"/>
        <v>@@Released</v>
      </c>
      <c r="C772" s="3" t="str">
        <f t="shared" si="152"/>
        <v>@@MR100683</v>
      </c>
      <c r="D772" s="3" t="str">
        <f t="shared" si="153"/>
        <v>@@20000</v>
      </c>
      <c r="E772" s="3" t="str">
        <f>"""NAV Direct"",""CRONUS JetCorp USA"",""5407"",""1"",""Released"",""2"",""MR100683"",""3"",""20000"",""4"",""60000"""</f>
        <v>"NAV Direct","CRONUS JetCorp USA","5407","1","Released","2","MR100683","3","20000","4","60000"</v>
      </c>
      <c r="F772" s="3"/>
      <c r="G772" s="3"/>
      <c r="H772" s="6"/>
      <c r="I772" s="6"/>
      <c r="J772" s="14" t="str">
        <f>"RM100036"</f>
        <v>RM100036</v>
      </c>
      <c r="K772" s="22" t="str">
        <f>"1.5"" Emblem"</f>
        <v>1.5" Emblem</v>
      </c>
      <c r="L772" s="23">
        <v>1</v>
      </c>
      <c r="M772" s="21" t="str">
        <f>"EA"</f>
        <v>EA</v>
      </c>
      <c r="N772" s="23">
        <v>0</v>
      </c>
    </row>
    <row r="773" spans="1:14" ht="16.5" x14ac:dyDescent="0.3">
      <c r="A773" t="s">
        <v>59</v>
      </c>
      <c r="B773" s="3" t="str">
        <f>B767</f>
        <v>@@Released</v>
      </c>
      <c r="C773" s="3" t="str">
        <f>C767</f>
        <v>@@MR100683</v>
      </c>
      <c r="D773" s="3" t="str">
        <f>D767</f>
        <v>@@20000</v>
      </c>
      <c r="H773" s="6"/>
      <c r="I773" s="6"/>
      <c r="J773" s="6"/>
      <c r="K773" s="6"/>
      <c r="L773" s="6"/>
      <c r="M773" s="6"/>
      <c r="N773" s="6"/>
    </row>
    <row r="774" spans="1:14" ht="16.5" x14ac:dyDescent="0.3">
      <c r="A774" t="s">
        <v>59</v>
      </c>
      <c r="B774" s="3" t="str">
        <f>"@@Released"</f>
        <v>@@Released</v>
      </c>
      <c r="C774" s="3" t="str">
        <f>"@@MR100686"</f>
        <v>@@MR100686</v>
      </c>
      <c r="E774" s="3" t="str">
        <f>"""NAV Direct"",""CRONUS JetCorp USA"",""5405"",""1"",""Released"",""2"",""MR100686"""</f>
        <v>"NAV Direct","CRONUS JetCorp USA","5405","1","Released","2","MR100686"</v>
      </c>
      <c r="F774" s="3" t="str">
        <f>"∞||""Prod. Order Component"",""Status"",""=Status"",""Prod. Order No."",""=No."""</f>
        <v>∞||"Prod. Order Component","Status","=Status","Prod. Order No.","=No."</v>
      </c>
      <c r="G774" s="3"/>
      <c r="H774" s="28" t="str">
        <f>"MR100686"</f>
        <v>MR100686</v>
      </c>
      <c r="I774" s="29">
        <v>42048</v>
      </c>
      <c r="J774" s="6"/>
      <c r="K774" s="20"/>
      <c r="L774" s="20"/>
      <c r="M774" s="20"/>
      <c r="N774" s="20"/>
    </row>
    <row r="775" spans="1:14" ht="16.5" x14ac:dyDescent="0.3">
      <c r="A775" t="s">
        <v>59</v>
      </c>
      <c r="B775" s="3" t="str">
        <f t="shared" ref="B775:C781" si="154">B774</f>
        <v>@@Released</v>
      </c>
      <c r="C775" s="3" t="str">
        <f t="shared" si="154"/>
        <v>@@MR100686</v>
      </c>
      <c r="D775" s="3" t="str">
        <f>"@@10000"</f>
        <v>@@10000</v>
      </c>
      <c r="E775" s="3" t="str">
        <f>"""NAV Direct"",""CRONUS JetCorp USA"",""5406"",""1"",""Released"",""2"",""MR100686"",""3"",""10000"""</f>
        <v>"NAV Direct","CRONUS JetCorp USA","5406","1","Released","2","MR100686","3","10000"</v>
      </c>
      <c r="F775" s="3" t="str">
        <f>"∞||""Prod. Order Component"",""Prod. Order Line No."",""=Line No."",""Status"",""=Status"",""Prod. Order No."",""=Prod. Order No."""</f>
        <v>∞||"Prod. Order Component","Prod. Order Line No.","=Line No.","Status","=Status","Prod. Order No.","=Prod. Order No."</v>
      </c>
      <c r="G775" s="3"/>
      <c r="H775" s="6"/>
      <c r="I775" s="24" t="str">
        <f>"S200014"</f>
        <v>S200014</v>
      </c>
      <c r="J775" s="24" t="str">
        <f>"10.75"" Star Riser FootballTrophy"</f>
        <v>10.75" Star Riser FootballTrophy</v>
      </c>
      <c r="K775" s="25">
        <v>144</v>
      </c>
      <c r="L775" s="26" t="str">
        <f>"EA"</f>
        <v>EA</v>
      </c>
      <c r="M775" s="25">
        <v>0</v>
      </c>
      <c r="N775" s="27"/>
    </row>
    <row r="776" spans="1:14" ht="16.5" x14ac:dyDescent="0.3">
      <c r="A776" t="s">
        <v>59</v>
      </c>
      <c r="B776" s="3" t="str">
        <f t="shared" si="154"/>
        <v>@@Released</v>
      </c>
      <c r="C776" s="3" t="str">
        <f t="shared" si="154"/>
        <v>@@MR100686</v>
      </c>
      <c r="D776" s="3" t="str">
        <f t="shared" ref="D776:D781" si="155">D775</f>
        <v>@@10000</v>
      </c>
      <c r="E776" s="3" t="str">
        <f>"""NAV Direct"",""CRONUS JetCorp USA"",""5407"",""1"",""Released"",""2"",""MR100686"",""3"",""10000"",""4"",""10000"""</f>
        <v>"NAV Direct","CRONUS JetCorp USA","5407","1","Released","2","MR100686","3","10000","4","10000"</v>
      </c>
      <c r="F776" s="3"/>
      <c r="G776" s="3"/>
      <c r="H776" s="6"/>
      <c r="I776" s="6"/>
      <c r="J776" s="14" t="str">
        <f>"RM100027"</f>
        <v>RM100027</v>
      </c>
      <c r="K776" s="22" t="str">
        <f>"1"" Marble"</f>
        <v>1" Marble</v>
      </c>
      <c r="L776" s="23">
        <v>1</v>
      </c>
      <c r="M776" s="21" t="str">
        <f>"LB"</f>
        <v>LB</v>
      </c>
      <c r="N776" s="23">
        <v>0</v>
      </c>
    </row>
    <row r="777" spans="1:14" ht="16.5" x14ac:dyDescent="0.3">
      <c r="A777" t="s">
        <v>59</v>
      </c>
      <c r="B777" s="3" t="str">
        <f t="shared" si="154"/>
        <v>@@Released</v>
      </c>
      <c r="C777" s="3" t="str">
        <f t="shared" si="154"/>
        <v>@@MR100686</v>
      </c>
      <c r="D777" s="3" t="str">
        <f t="shared" si="155"/>
        <v>@@10000</v>
      </c>
      <c r="E777" s="3" t="str">
        <f>"""NAV Direct"",""CRONUS JetCorp USA"",""5407"",""1"",""Released"",""2"",""MR100686"",""3"",""10000"",""4"",""20000"""</f>
        <v>"NAV Direct","CRONUS JetCorp USA","5407","1","Released","2","MR100686","3","10000","4","20000"</v>
      </c>
      <c r="F777" s="3"/>
      <c r="G777" s="3"/>
      <c r="H777" s="6"/>
      <c r="I777" s="6"/>
      <c r="J777" s="14" t="str">
        <f>"RM100007"</f>
        <v>RM100007</v>
      </c>
      <c r="K777" s="22" t="str">
        <f>"3.75"" Football Player"</f>
        <v>3.75" Football Player</v>
      </c>
      <c r="L777" s="23">
        <v>1</v>
      </c>
      <c r="M777" s="21" t="str">
        <f>"EA"</f>
        <v>EA</v>
      </c>
      <c r="N777" s="23">
        <v>0</v>
      </c>
    </row>
    <row r="778" spans="1:14" ht="16.5" x14ac:dyDescent="0.3">
      <c r="A778" t="s">
        <v>59</v>
      </c>
      <c r="B778" s="3" t="str">
        <f t="shared" si="154"/>
        <v>@@Released</v>
      </c>
      <c r="C778" s="3" t="str">
        <f t="shared" si="154"/>
        <v>@@MR100686</v>
      </c>
      <c r="D778" s="3" t="str">
        <f t="shared" si="155"/>
        <v>@@10000</v>
      </c>
      <c r="E778" s="3" t="str">
        <f>"""NAV Direct"",""CRONUS JetCorp USA"",""5407"",""1"",""Released"",""2"",""MR100686"",""3"",""10000"",""4"",""30000"""</f>
        <v>"NAV Direct","CRONUS JetCorp USA","5407","1","Released","2","MR100686","3","10000","4","30000"</v>
      </c>
      <c r="F778" s="3"/>
      <c r="G778" s="3"/>
      <c r="H778" s="6"/>
      <c r="I778" s="6"/>
      <c r="J778" s="14" t="str">
        <f>"RM100016"</f>
        <v>RM100016</v>
      </c>
      <c r="K778" s="22" t="str">
        <f>"6"" Star Column Trophy Riser"</f>
        <v>6" Star Column Trophy Riser</v>
      </c>
      <c r="L778" s="23">
        <v>1</v>
      </c>
      <c r="M778" s="21" t="str">
        <f>"EA"</f>
        <v>EA</v>
      </c>
      <c r="N778" s="23">
        <v>0</v>
      </c>
    </row>
    <row r="779" spans="1:14" ht="16.5" x14ac:dyDescent="0.3">
      <c r="A779" t="s">
        <v>59</v>
      </c>
      <c r="B779" s="3" t="str">
        <f t="shared" si="154"/>
        <v>@@Released</v>
      </c>
      <c r="C779" s="3" t="str">
        <f t="shared" si="154"/>
        <v>@@MR100686</v>
      </c>
      <c r="D779" s="3" t="str">
        <f t="shared" si="155"/>
        <v>@@10000</v>
      </c>
      <c r="E779" s="3" t="str">
        <f>"""NAV Direct"",""CRONUS JetCorp USA"",""5407"",""1"",""Released"",""2"",""MR100686"",""3"",""10000"",""4"",""40000"""</f>
        <v>"NAV Direct","CRONUS JetCorp USA","5407","1","Released","2","MR100686","3","10000","4","40000"</v>
      </c>
      <c r="F779" s="3"/>
      <c r="G779" s="3"/>
      <c r="H779" s="6"/>
      <c r="I779" s="6"/>
      <c r="J779" s="14" t="str">
        <f>"RM100033"</f>
        <v>RM100033</v>
      </c>
      <c r="K779" s="22" t="str">
        <f>"Standard Cap Nut"</f>
        <v>Standard Cap Nut</v>
      </c>
      <c r="L779" s="23">
        <v>1</v>
      </c>
      <c r="M779" s="21" t="str">
        <f>"EA"</f>
        <v>EA</v>
      </c>
      <c r="N779" s="23">
        <v>0</v>
      </c>
    </row>
    <row r="780" spans="1:14" ht="16.5" x14ac:dyDescent="0.3">
      <c r="A780" t="s">
        <v>59</v>
      </c>
      <c r="B780" s="3" t="str">
        <f t="shared" si="154"/>
        <v>@@Released</v>
      </c>
      <c r="C780" s="3" t="str">
        <f t="shared" si="154"/>
        <v>@@MR100686</v>
      </c>
      <c r="D780" s="3" t="str">
        <f t="shared" si="155"/>
        <v>@@10000</v>
      </c>
      <c r="E780" s="3" t="str">
        <f>"""NAV Direct"",""CRONUS JetCorp USA"",""5407"",""1"",""Released"",""2"",""MR100686"",""3"",""10000"",""4"",""50000"""</f>
        <v>"NAV Direct","CRONUS JetCorp USA","5407","1","Released","2","MR100686","3","10000","4","50000"</v>
      </c>
      <c r="F780" s="3"/>
      <c r="G780" s="3"/>
      <c r="H780" s="6"/>
      <c r="I780" s="6"/>
      <c r="J780" s="14" t="str">
        <f>"RM100034"</f>
        <v>RM100034</v>
      </c>
      <c r="K780" s="22" t="str">
        <f>"Check Rings"</f>
        <v>Check Rings</v>
      </c>
      <c r="L780" s="23">
        <v>1</v>
      </c>
      <c r="M780" s="21" t="str">
        <f>"EA"</f>
        <v>EA</v>
      </c>
      <c r="N780" s="23">
        <v>0</v>
      </c>
    </row>
    <row r="781" spans="1:14" ht="16.5" x14ac:dyDescent="0.3">
      <c r="A781" t="s">
        <v>59</v>
      </c>
      <c r="B781" s="3" t="str">
        <f t="shared" si="154"/>
        <v>@@Released</v>
      </c>
      <c r="C781" s="3" t="str">
        <f t="shared" si="154"/>
        <v>@@MR100686</v>
      </c>
      <c r="D781" s="3" t="str">
        <f t="shared" si="155"/>
        <v>@@10000</v>
      </c>
      <c r="E781" s="3" t="str">
        <f>"""NAV Direct"",""CRONUS JetCorp USA"",""5407"",""1"",""Released"",""2"",""MR100686"",""3"",""10000"",""4"",""60000"""</f>
        <v>"NAV Direct","CRONUS JetCorp USA","5407","1","Released","2","MR100686","3","10000","4","60000"</v>
      </c>
      <c r="F781" s="3"/>
      <c r="G781" s="3"/>
      <c r="H781" s="6"/>
      <c r="I781" s="6"/>
      <c r="J781" s="14" t="str">
        <f>"RM100036"</f>
        <v>RM100036</v>
      </c>
      <c r="K781" s="22" t="str">
        <f>"1.5"" Emblem"</f>
        <v>1.5" Emblem</v>
      </c>
      <c r="L781" s="23">
        <v>1</v>
      </c>
      <c r="M781" s="21" t="str">
        <f>"EA"</f>
        <v>EA</v>
      </c>
      <c r="N781" s="23">
        <v>0</v>
      </c>
    </row>
    <row r="782" spans="1:14" ht="16.5" x14ac:dyDescent="0.3">
      <c r="A782" t="s">
        <v>59</v>
      </c>
      <c r="B782" s="3" t="str">
        <f>B776</f>
        <v>@@Released</v>
      </c>
      <c r="C782" s="3" t="str">
        <f>C776</f>
        <v>@@MR100686</v>
      </c>
      <c r="D782" s="3" t="str">
        <f>D776</f>
        <v>@@10000</v>
      </c>
      <c r="H782" s="6"/>
      <c r="I782" s="6"/>
      <c r="J782" s="6"/>
      <c r="K782" s="6"/>
      <c r="L782" s="6"/>
      <c r="M782" s="6"/>
      <c r="N782" s="6"/>
    </row>
    <row r="783" spans="1:14" ht="16.5" x14ac:dyDescent="0.3">
      <c r="A783" t="s">
        <v>59</v>
      </c>
      <c r="B783" s="3" t="str">
        <f t="shared" ref="B783:C789" si="156">B782</f>
        <v>@@Released</v>
      </c>
      <c r="C783" s="3" t="str">
        <f t="shared" si="156"/>
        <v>@@MR100686</v>
      </c>
      <c r="D783" s="3" t="str">
        <f>"@@20000"</f>
        <v>@@20000</v>
      </c>
      <c r="E783" s="3" t="str">
        <f>"""NAV Direct"",""CRONUS JetCorp USA"",""5406"",""1"",""Released"",""2"",""MR100686"",""3"",""20000"""</f>
        <v>"NAV Direct","CRONUS JetCorp USA","5406","1","Released","2","MR100686","3","20000"</v>
      </c>
      <c r="F783" s="3" t="str">
        <f>"∞||""Prod. Order Component"",""Prod. Order Line No."",""=Line No."",""Status"",""=Status"",""Prod. Order No."",""=Prod. Order No."""</f>
        <v>∞||"Prod. Order Component","Prod. Order Line No.","=Line No.","Status","=Status","Prod. Order No.","=Prod. Order No."</v>
      </c>
      <c r="G783" s="3"/>
      <c r="H783" s="6"/>
      <c r="I783" s="24" t="str">
        <f>"S200022"</f>
        <v>S200022</v>
      </c>
      <c r="J783" s="24" t="str">
        <f>"10.75"" Tourch Riser Basketball Trophy"</f>
        <v>10.75" Tourch Riser Basketball Trophy</v>
      </c>
      <c r="K783" s="25">
        <v>48</v>
      </c>
      <c r="L783" s="26" t="str">
        <f>"EA"</f>
        <v>EA</v>
      </c>
      <c r="M783" s="25">
        <v>0</v>
      </c>
      <c r="N783" s="27"/>
    </row>
    <row r="784" spans="1:14" ht="16.5" x14ac:dyDescent="0.3">
      <c r="A784" t="s">
        <v>59</v>
      </c>
      <c r="B784" s="3" t="str">
        <f t="shared" si="156"/>
        <v>@@Released</v>
      </c>
      <c r="C784" s="3" t="str">
        <f t="shared" si="156"/>
        <v>@@MR100686</v>
      </c>
      <c r="D784" s="3" t="str">
        <f t="shared" ref="D784:D789" si="157">D783</f>
        <v>@@20000</v>
      </c>
      <c r="E784" s="3" t="str">
        <f>"""NAV Direct"",""CRONUS JetCorp USA"",""5407"",""1"",""Released"",""2"",""MR100686"",""3"",""20000"",""4"",""10000"""</f>
        <v>"NAV Direct","CRONUS JetCorp USA","5407","1","Released","2","MR100686","3","20000","4","10000"</v>
      </c>
      <c r="F784" s="3"/>
      <c r="G784" s="3"/>
      <c r="H784" s="6"/>
      <c r="I784" s="6"/>
      <c r="J784" s="14" t="str">
        <f>"RM100027"</f>
        <v>RM100027</v>
      </c>
      <c r="K784" s="22" t="str">
        <f>"1"" Marble"</f>
        <v>1" Marble</v>
      </c>
      <c r="L784" s="23">
        <v>1</v>
      </c>
      <c r="M784" s="21" t="str">
        <f>"LB"</f>
        <v>LB</v>
      </c>
      <c r="N784" s="23">
        <v>0</v>
      </c>
    </row>
    <row r="785" spans="1:14" ht="16.5" x14ac:dyDescent="0.3">
      <c r="A785" t="s">
        <v>59</v>
      </c>
      <c r="B785" s="3" t="str">
        <f t="shared" si="156"/>
        <v>@@Released</v>
      </c>
      <c r="C785" s="3" t="str">
        <f t="shared" si="156"/>
        <v>@@MR100686</v>
      </c>
      <c r="D785" s="3" t="str">
        <f t="shared" si="157"/>
        <v>@@20000</v>
      </c>
      <c r="E785" s="3" t="str">
        <f>"""NAV Direct"",""CRONUS JetCorp USA"",""5407"",""1"",""Released"",""2"",""MR100686"",""3"",""20000"",""4"",""20000"""</f>
        <v>"NAV Direct","CRONUS JetCorp USA","5407","1","Released","2","MR100686","3","20000","4","20000"</v>
      </c>
      <c r="F785" s="3"/>
      <c r="G785" s="3"/>
      <c r="H785" s="6"/>
      <c r="I785" s="6"/>
      <c r="J785" s="14" t="str">
        <f>"RM100008"</f>
        <v>RM100008</v>
      </c>
      <c r="K785" s="22" t="str">
        <f>"3.75"" Basketball Player"</f>
        <v>3.75" Basketball Player</v>
      </c>
      <c r="L785" s="23">
        <v>1</v>
      </c>
      <c r="M785" s="21" t="str">
        <f>"EA"</f>
        <v>EA</v>
      </c>
      <c r="N785" s="23">
        <v>0</v>
      </c>
    </row>
    <row r="786" spans="1:14" ht="16.5" x14ac:dyDescent="0.3">
      <c r="A786" t="s">
        <v>59</v>
      </c>
      <c r="B786" s="3" t="str">
        <f t="shared" si="156"/>
        <v>@@Released</v>
      </c>
      <c r="C786" s="3" t="str">
        <f t="shared" si="156"/>
        <v>@@MR100686</v>
      </c>
      <c r="D786" s="3" t="str">
        <f t="shared" si="157"/>
        <v>@@20000</v>
      </c>
      <c r="E786" s="3" t="str">
        <f>"""NAV Direct"",""CRONUS JetCorp USA"",""5407"",""1"",""Released"",""2"",""MR100686"",""3"",""20000"",""4"",""30000"""</f>
        <v>"NAV Direct","CRONUS JetCorp USA","5407","1","Released","2","MR100686","3","20000","4","30000"</v>
      </c>
      <c r="F786" s="3"/>
      <c r="G786" s="3"/>
      <c r="H786" s="6"/>
      <c r="I786" s="6"/>
      <c r="J786" s="14" t="str">
        <f>"RM100023"</f>
        <v>RM100023</v>
      </c>
      <c r="K786" s="22" t="str">
        <f>"7"" Torch Trophy Riser"</f>
        <v>7" Torch Trophy Riser</v>
      </c>
      <c r="L786" s="23">
        <v>1</v>
      </c>
      <c r="M786" s="21" t="str">
        <f>"EA"</f>
        <v>EA</v>
      </c>
      <c r="N786" s="23">
        <v>0</v>
      </c>
    </row>
    <row r="787" spans="1:14" ht="16.5" x14ac:dyDescent="0.3">
      <c r="A787" t="s">
        <v>59</v>
      </c>
      <c r="B787" s="3" t="str">
        <f t="shared" si="156"/>
        <v>@@Released</v>
      </c>
      <c r="C787" s="3" t="str">
        <f t="shared" si="156"/>
        <v>@@MR100686</v>
      </c>
      <c r="D787" s="3" t="str">
        <f t="shared" si="157"/>
        <v>@@20000</v>
      </c>
      <c r="E787" s="3" t="str">
        <f>"""NAV Direct"",""CRONUS JetCorp USA"",""5407"",""1"",""Released"",""2"",""MR100686"",""3"",""20000"",""4"",""40000"""</f>
        <v>"NAV Direct","CRONUS JetCorp USA","5407","1","Released","2","MR100686","3","20000","4","40000"</v>
      </c>
      <c r="F787" s="3"/>
      <c r="G787" s="3"/>
      <c r="H787" s="6"/>
      <c r="I787" s="6"/>
      <c r="J787" s="14" t="str">
        <f>"RM100033"</f>
        <v>RM100033</v>
      </c>
      <c r="K787" s="22" t="str">
        <f>"Standard Cap Nut"</f>
        <v>Standard Cap Nut</v>
      </c>
      <c r="L787" s="23">
        <v>1</v>
      </c>
      <c r="M787" s="21" t="str">
        <f>"EA"</f>
        <v>EA</v>
      </c>
      <c r="N787" s="23">
        <v>0</v>
      </c>
    </row>
    <row r="788" spans="1:14" ht="16.5" x14ac:dyDescent="0.3">
      <c r="A788" t="s">
        <v>59</v>
      </c>
      <c r="B788" s="3" t="str">
        <f t="shared" si="156"/>
        <v>@@Released</v>
      </c>
      <c r="C788" s="3" t="str">
        <f t="shared" si="156"/>
        <v>@@MR100686</v>
      </c>
      <c r="D788" s="3" t="str">
        <f t="shared" si="157"/>
        <v>@@20000</v>
      </c>
      <c r="E788" s="3" t="str">
        <f>"""NAV Direct"",""CRONUS JetCorp USA"",""5407"",""1"",""Released"",""2"",""MR100686"",""3"",""20000"",""4"",""50000"""</f>
        <v>"NAV Direct","CRONUS JetCorp USA","5407","1","Released","2","MR100686","3","20000","4","50000"</v>
      </c>
      <c r="F788" s="3"/>
      <c r="G788" s="3"/>
      <c r="H788" s="6"/>
      <c r="I788" s="6"/>
      <c r="J788" s="14" t="str">
        <f>"RM100034"</f>
        <v>RM100034</v>
      </c>
      <c r="K788" s="22" t="str">
        <f>"Check Rings"</f>
        <v>Check Rings</v>
      </c>
      <c r="L788" s="23">
        <v>1</v>
      </c>
      <c r="M788" s="21" t="str">
        <f>"EA"</f>
        <v>EA</v>
      </c>
      <c r="N788" s="23">
        <v>0</v>
      </c>
    </row>
    <row r="789" spans="1:14" ht="16.5" x14ac:dyDescent="0.3">
      <c r="A789" t="s">
        <v>59</v>
      </c>
      <c r="B789" s="3" t="str">
        <f t="shared" si="156"/>
        <v>@@Released</v>
      </c>
      <c r="C789" s="3" t="str">
        <f t="shared" si="156"/>
        <v>@@MR100686</v>
      </c>
      <c r="D789" s="3" t="str">
        <f t="shared" si="157"/>
        <v>@@20000</v>
      </c>
      <c r="E789" s="3" t="str">
        <f>"""NAV Direct"",""CRONUS JetCorp USA"",""5407"",""1"",""Released"",""2"",""MR100686"",""3"",""20000"",""4"",""60000"""</f>
        <v>"NAV Direct","CRONUS JetCorp USA","5407","1","Released","2","MR100686","3","20000","4","60000"</v>
      </c>
      <c r="F789" s="3"/>
      <c r="G789" s="3"/>
      <c r="H789" s="6"/>
      <c r="I789" s="6"/>
      <c r="J789" s="14" t="str">
        <f>"RM100036"</f>
        <v>RM100036</v>
      </c>
      <c r="K789" s="22" t="str">
        <f>"1.5"" Emblem"</f>
        <v>1.5" Emblem</v>
      </c>
      <c r="L789" s="23">
        <v>1</v>
      </c>
      <c r="M789" s="21" t="str">
        <f>"EA"</f>
        <v>EA</v>
      </c>
      <c r="N789" s="23">
        <v>0</v>
      </c>
    </row>
    <row r="790" spans="1:14" ht="16.5" x14ac:dyDescent="0.3">
      <c r="A790" t="s">
        <v>59</v>
      </c>
      <c r="B790" s="3" t="str">
        <f>B784</f>
        <v>@@Released</v>
      </c>
      <c r="C790" s="3" t="str">
        <f>C784</f>
        <v>@@MR100686</v>
      </c>
      <c r="D790" s="3" t="str">
        <f>D784</f>
        <v>@@20000</v>
      </c>
      <c r="H790" s="6"/>
      <c r="I790" s="6"/>
      <c r="J790" s="6"/>
      <c r="K790" s="6"/>
      <c r="L790" s="6"/>
      <c r="M790" s="6"/>
      <c r="N790" s="6"/>
    </row>
    <row r="791" spans="1:14" ht="16.5" x14ac:dyDescent="0.3">
      <c r="A791" t="s">
        <v>59</v>
      </c>
      <c r="B791" s="3" t="str">
        <f t="shared" ref="B791:C797" si="158">B790</f>
        <v>@@Released</v>
      </c>
      <c r="C791" s="3" t="str">
        <f t="shared" si="158"/>
        <v>@@MR100686</v>
      </c>
      <c r="D791" s="3" t="str">
        <f>"@@30000"</f>
        <v>@@30000</v>
      </c>
      <c r="E791" s="3" t="str">
        <f>"""NAV Direct"",""CRONUS JetCorp USA"",""5406"",""1"",""Released"",""2"",""MR100686"",""3"",""30000"""</f>
        <v>"NAV Direct","CRONUS JetCorp USA","5406","1","Released","2","MR100686","3","30000"</v>
      </c>
      <c r="F791" s="3" t="str">
        <f>"∞||""Prod. Order Component"",""Prod. Order Line No."",""=Line No."",""Status"",""=Status"",""Prod. Order No."",""=Prod. Order No."""</f>
        <v>∞||"Prod. Order Component","Prod. Order Line No.","=Line No.","Status","=Status","Prod. Order No.","=Prod. Order No."</v>
      </c>
      <c r="G791" s="3"/>
      <c r="H791" s="6"/>
      <c r="I791" s="24" t="str">
        <f>"S200011"</f>
        <v>S200011</v>
      </c>
      <c r="J791" s="24" t="str">
        <f>"10.75"" Star Riser Lamp of Knowledge Trophy"</f>
        <v>10.75" Star Riser Lamp of Knowledge Trophy</v>
      </c>
      <c r="K791" s="25">
        <v>48</v>
      </c>
      <c r="L791" s="26" t="str">
        <f>"EA"</f>
        <v>EA</v>
      </c>
      <c r="M791" s="25">
        <v>0</v>
      </c>
      <c r="N791" s="27"/>
    </row>
    <row r="792" spans="1:14" ht="16.5" x14ac:dyDescent="0.3">
      <c r="A792" t="s">
        <v>59</v>
      </c>
      <c r="B792" s="3" t="str">
        <f t="shared" si="158"/>
        <v>@@Released</v>
      </c>
      <c r="C792" s="3" t="str">
        <f t="shared" si="158"/>
        <v>@@MR100686</v>
      </c>
      <c r="D792" s="3" t="str">
        <f t="shared" ref="D792:D797" si="159">D791</f>
        <v>@@30000</v>
      </c>
      <c r="E792" s="3" t="str">
        <f>"""NAV Direct"",""CRONUS JetCorp USA"",""5407"",""1"",""Released"",""2"",""MR100686"",""3"",""30000"",""4"",""10000"""</f>
        <v>"NAV Direct","CRONUS JetCorp USA","5407","1","Released","2","MR100686","3","30000","4","10000"</v>
      </c>
      <c r="F792" s="3"/>
      <c r="G792" s="3"/>
      <c r="H792" s="6"/>
      <c r="I792" s="6"/>
      <c r="J792" s="14" t="str">
        <f>"RM100027"</f>
        <v>RM100027</v>
      </c>
      <c r="K792" s="22" t="str">
        <f>"1"" Marble"</f>
        <v>1" Marble</v>
      </c>
      <c r="L792" s="23">
        <v>1</v>
      </c>
      <c r="M792" s="21" t="str">
        <f>"LB"</f>
        <v>LB</v>
      </c>
      <c r="N792" s="23">
        <v>0</v>
      </c>
    </row>
    <row r="793" spans="1:14" ht="16.5" x14ac:dyDescent="0.3">
      <c r="A793" t="s">
        <v>59</v>
      </c>
      <c r="B793" s="3" t="str">
        <f t="shared" si="158"/>
        <v>@@Released</v>
      </c>
      <c r="C793" s="3" t="str">
        <f t="shared" si="158"/>
        <v>@@MR100686</v>
      </c>
      <c r="D793" s="3" t="str">
        <f t="shared" si="159"/>
        <v>@@30000</v>
      </c>
      <c r="E793" s="3" t="str">
        <f>"""NAV Direct"",""CRONUS JetCorp USA"",""5407"",""1"",""Released"",""2"",""MR100686"",""3"",""30000"",""4"",""20000"""</f>
        <v>"NAV Direct","CRONUS JetCorp USA","5407","1","Released","2","MR100686","3","30000","4","20000"</v>
      </c>
      <c r="F793" s="3"/>
      <c r="G793" s="3"/>
      <c r="H793" s="6"/>
      <c r="I793" s="6"/>
      <c r="J793" s="14" t="str">
        <f>"RM100001"</f>
        <v>RM100001</v>
      </c>
      <c r="K793" s="22" t="str">
        <f>"3.75"" Lamp of Knowledge Upper"</f>
        <v>3.75" Lamp of Knowledge Upper</v>
      </c>
      <c r="L793" s="23">
        <v>1</v>
      </c>
      <c r="M793" s="21" t="str">
        <f>"EA"</f>
        <v>EA</v>
      </c>
      <c r="N793" s="23">
        <v>0</v>
      </c>
    </row>
    <row r="794" spans="1:14" ht="16.5" x14ac:dyDescent="0.3">
      <c r="A794" t="s">
        <v>59</v>
      </c>
      <c r="B794" s="3" t="str">
        <f t="shared" si="158"/>
        <v>@@Released</v>
      </c>
      <c r="C794" s="3" t="str">
        <f t="shared" si="158"/>
        <v>@@MR100686</v>
      </c>
      <c r="D794" s="3" t="str">
        <f t="shared" si="159"/>
        <v>@@30000</v>
      </c>
      <c r="E794" s="3" t="str">
        <f>"""NAV Direct"",""CRONUS JetCorp USA"",""5407"",""1"",""Released"",""2"",""MR100686"",""3"",""30000"",""4"",""30000"""</f>
        <v>"NAV Direct","CRONUS JetCorp USA","5407","1","Released","2","MR100686","3","30000","4","30000"</v>
      </c>
      <c r="F794" s="3"/>
      <c r="G794" s="3"/>
      <c r="H794" s="6"/>
      <c r="I794" s="6"/>
      <c r="J794" s="14" t="str">
        <f>"RM100016"</f>
        <v>RM100016</v>
      </c>
      <c r="K794" s="22" t="str">
        <f>"6"" Star Column Trophy Riser"</f>
        <v>6" Star Column Trophy Riser</v>
      </c>
      <c r="L794" s="23">
        <v>1</v>
      </c>
      <c r="M794" s="21" t="str">
        <f>"EA"</f>
        <v>EA</v>
      </c>
      <c r="N794" s="23">
        <v>0</v>
      </c>
    </row>
    <row r="795" spans="1:14" ht="16.5" x14ac:dyDescent="0.3">
      <c r="A795" t="s">
        <v>59</v>
      </c>
      <c r="B795" s="3" t="str">
        <f t="shared" si="158"/>
        <v>@@Released</v>
      </c>
      <c r="C795" s="3" t="str">
        <f t="shared" si="158"/>
        <v>@@MR100686</v>
      </c>
      <c r="D795" s="3" t="str">
        <f t="shared" si="159"/>
        <v>@@30000</v>
      </c>
      <c r="E795" s="3" t="str">
        <f>"""NAV Direct"",""CRONUS JetCorp USA"",""5407"",""1"",""Released"",""2"",""MR100686"",""3"",""30000"",""4"",""40000"""</f>
        <v>"NAV Direct","CRONUS JetCorp USA","5407","1","Released","2","MR100686","3","30000","4","40000"</v>
      </c>
      <c r="F795" s="3"/>
      <c r="G795" s="3"/>
      <c r="H795" s="6"/>
      <c r="I795" s="6"/>
      <c r="J795" s="14" t="str">
        <f>"RM100033"</f>
        <v>RM100033</v>
      </c>
      <c r="K795" s="22" t="str">
        <f>"Standard Cap Nut"</f>
        <v>Standard Cap Nut</v>
      </c>
      <c r="L795" s="23">
        <v>1</v>
      </c>
      <c r="M795" s="21" t="str">
        <f>"EA"</f>
        <v>EA</v>
      </c>
      <c r="N795" s="23">
        <v>0</v>
      </c>
    </row>
    <row r="796" spans="1:14" ht="16.5" x14ac:dyDescent="0.3">
      <c r="A796" t="s">
        <v>59</v>
      </c>
      <c r="B796" s="3" t="str">
        <f t="shared" si="158"/>
        <v>@@Released</v>
      </c>
      <c r="C796" s="3" t="str">
        <f t="shared" si="158"/>
        <v>@@MR100686</v>
      </c>
      <c r="D796" s="3" t="str">
        <f t="shared" si="159"/>
        <v>@@30000</v>
      </c>
      <c r="E796" s="3" t="str">
        <f>"""NAV Direct"",""CRONUS JetCorp USA"",""5407"",""1"",""Released"",""2"",""MR100686"",""3"",""30000"",""4"",""50000"""</f>
        <v>"NAV Direct","CRONUS JetCorp USA","5407","1","Released","2","MR100686","3","30000","4","50000"</v>
      </c>
      <c r="F796" s="3"/>
      <c r="G796" s="3"/>
      <c r="H796" s="6"/>
      <c r="I796" s="6"/>
      <c r="J796" s="14" t="str">
        <f>"RM100034"</f>
        <v>RM100034</v>
      </c>
      <c r="K796" s="22" t="str">
        <f>"Check Rings"</f>
        <v>Check Rings</v>
      </c>
      <c r="L796" s="23">
        <v>1</v>
      </c>
      <c r="M796" s="21" t="str">
        <f>"EA"</f>
        <v>EA</v>
      </c>
      <c r="N796" s="23">
        <v>0</v>
      </c>
    </row>
    <row r="797" spans="1:14" ht="16.5" x14ac:dyDescent="0.3">
      <c r="A797" t="s">
        <v>59</v>
      </c>
      <c r="B797" s="3" t="str">
        <f t="shared" si="158"/>
        <v>@@Released</v>
      </c>
      <c r="C797" s="3" t="str">
        <f t="shared" si="158"/>
        <v>@@MR100686</v>
      </c>
      <c r="D797" s="3" t="str">
        <f t="shared" si="159"/>
        <v>@@30000</v>
      </c>
      <c r="E797" s="3" t="str">
        <f>"""NAV Direct"",""CRONUS JetCorp USA"",""5407"",""1"",""Released"",""2"",""MR100686"",""3"",""30000"",""4"",""60000"""</f>
        <v>"NAV Direct","CRONUS JetCorp USA","5407","1","Released","2","MR100686","3","30000","4","60000"</v>
      </c>
      <c r="F797" s="3"/>
      <c r="G797" s="3"/>
      <c r="H797" s="6"/>
      <c r="I797" s="6"/>
      <c r="J797" s="14" t="str">
        <f>"RM100036"</f>
        <v>RM100036</v>
      </c>
      <c r="K797" s="22" t="str">
        <f>"1.5"" Emblem"</f>
        <v>1.5" Emblem</v>
      </c>
      <c r="L797" s="23">
        <v>1</v>
      </c>
      <c r="M797" s="21" t="str">
        <f>"EA"</f>
        <v>EA</v>
      </c>
      <c r="N797" s="23">
        <v>0</v>
      </c>
    </row>
    <row r="798" spans="1:14" ht="16.5" x14ac:dyDescent="0.3">
      <c r="A798" t="s">
        <v>59</v>
      </c>
      <c r="B798" s="3" t="str">
        <f>B792</f>
        <v>@@Released</v>
      </c>
      <c r="C798" s="3" t="str">
        <f>C792</f>
        <v>@@MR100686</v>
      </c>
      <c r="D798" s="3" t="str">
        <f>D792</f>
        <v>@@30000</v>
      </c>
      <c r="H798" s="6"/>
      <c r="I798" s="6"/>
      <c r="J798" s="6"/>
      <c r="K798" s="6"/>
      <c r="L798" s="6"/>
      <c r="M798" s="6"/>
      <c r="N798" s="6"/>
    </row>
    <row r="799" spans="1:14" ht="16.5" x14ac:dyDescent="0.3">
      <c r="A799" t="s">
        <v>59</v>
      </c>
      <c r="B799" s="3" t="str">
        <f>"@@Released"</f>
        <v>@@Released</v>
      </c>
      <c r="C799" s="3" t="str">
        <f>"@@MR100690"</f>
        <v>@@MR100690</v>
      </c>
      <c r="E799" s="3" t="str">
        <f>"""NAV Direct"",""CRONUS JetCorp USA"",""5405"",""1"",""Released"",""2"",""MR100690"""</f>
        <v>"NAV Direct","CRONUS JetCorp USA","5405","1","Released","2","MR100690"</v>
      </c>
      <c r="F799" s="3" t="str">
        <f>"∞||""Prod. Order Component"",""Status"",""=Status"",""Prod. Order No."",""=No."""</f>
        <v>∞||"Prod. Order Component","Status","=Status","Prod. Order No.","=No."</v>
      </c>
      <c r="G799" s="3"/>
      <c r="H799" s="28" t="str">
        <f>"MR100690"</f>
        <v>MR100690</v>
      </c>
      <c r="I799" s="29">
        <v>42048</v>
      </c>
      <c r="J799" s="6"/>
      <c r="K799" s="20"/>
      <c r="L799" s="20"/>
      <c r="M799" s="20"/>
      <c r="N799" s="20"/>
    </row>
    <row r="800" spans="1:14" ht="16.5" x14ac:dyDescent="0.3">
      <c r="A800" t="s">
        <v>59</v>
      </c>
      <c r="B800" s="3" t="str">
        <f t="shared" ref="B800:C805" si="160">B799</f>
        <v>@@Released</v>
      </c>
      <c r="C800" s="3" t="str">
        <f t="shared" si="160"/>
        <v>@@MR100690</v>
      </c>
      <c r="D800" s="3" t="str">
        <f>"@@10000"</f>
        <v>@@10000</v>
      </c>
      <c r="E800" s="3" t="str">
        <f>"""NAV Direct"",""CRONUS JetCorp USA"",""5406"",""1"",""Released"",""2"",""MR100690"",""3"",""10000"""</f>
        <v>"NAV Direct","CRONUS JetCorp USA","5406","1","Released","2","MR100690","3","10000"</v>
      </c>
      <c r="F800" s="3" t="str">
        <f>"∞||""Prod. Order Component"",""Prod. Order Line No."",""=Line No."",""Status"",""=Status"",""Prod. Order No."",""=Prod. Order No."""</f>
        <v>∞||"Prod. Order Component","Prod. Order Line No.","=Line No.","Status","=Status","Prod. Order No.","=Prod. Order No."</v>
      </c>
      <c r="G800" s="3"/>
      <c r="H800" s="6"/>
      <c r="I800" s="24" t="str">
        <f>"S200007"</f>
        <v>S200007</v>
      </c>
      <c r="J800" s="24" t="str">
        <f>"3.75"" Football Trophy"</f>
        <v>3.75" Football Trophy</v>
      </c>
      <c r="K800" s="25">
        <v>144</v>
      </c>
      <c r="L800" s="26" t="str">
        <f>"EA"</f>
        <v>EA</v>
      </c>
      <c r="M800" s="25">
        <v>0</v>
      </c>
      <c r="N800" s="27"/>
    </row>
    <row r="801" spans="1:14" ht="16.5" x14ac:dyDescent="0.3">
      <c r="A801" t="s">
        <v>59</v>
      </c>
      <c r="B801" s="3" t="str">
        <f t="shared" si="160"/>
        <v>@@Released</v>
      </c>
      <c r="C801" s="3" t="str">
        <f t="shared" si="160"/>
        <v>@@MR100690</v>
      </c>
      <c r="D801" s="3" t="str">
        <f>D800</f>
        <v>@@10000</v>
      </c>
      <c r="E801" s="3" t="str">
        <f>"""NAV Direct"",""CRONUS JetCorp USA"",""5407"",""1"",""Released"",""2"",""MR100690"",""3"",""10000"",""4"",""10000"""</f>
        <v>"NAV Direct","CRONUS JetCorp USA","5407","1","Released","2","MR100690","3","10000","4","10000"</v>
      </c>
      <c r="F801" s="3"/>
      <c r="G801" s="3"/>
      <c r="H801" s="6"/>
      <c r="I801" s="6"/>
      <c r="J801" s="14" t="str">
        <f>"RM100027"</f>
        <v>RM100027</v>
      </c>
      <c r="K801" s="22" t="str">
        <f>"1"" Marble"</f>
        <v>1" Marble</v>
      </c>
      <c r="L801" s="23">
        <v>1</v>
      </c>
      <c r="M801" s="21" t="str">
        <f>"LB"</f>
        <v>LB</v>
      </c>
      <c r="N801" s="23">
        <v>0</v>
      </c>
    </row>
    <row r="802" spans="1:14" ht="16.5" x14ac:dyDescent="0.3">
      <c r="A802" t="s">
        <v>59</v>
      </c>
      <c r="B802" s="3" t="str">
        <f t="shared" si="160"/>
        <v>@@Released</v>
      </c>
      <c r="C802" s="3" t="str">
        <f t="shared" si="160"/>
        <v>@@MR100690</v>
      </c>
      <c r="D802" s="3" t="str">
        <f>D801</f>
        <v>@@10000</v>
      </c>
      <c r="E802" s="3" t="str">
        <f>"""NAV Direct"",""CRONUS JetCorp USA"",""5407"",""1"",""Released"",""2"",""MR100690"",""3"",""10000"",""4"",""20000"""</f>
        <v>"NAV Direct","CRONUS JetCorp USA","5407","1","Released","2","MR100690","3","10000","4","20000"</v>
      </c>
      <c r="F802" s="3"/>
      <c r="G802" s="3"/>
      <c r="H802" s="6"/>
      <c r="I802" s="6"/>
      <c r="J802" s="14" t="str">
        <f>"RM100007"</f>
        <v>RM100007</v>
      </c>
      <c r="K802" s="22" t="str">
        <f>"3.75"" Football Player"</f>
        <v>3.75" Football Player</v>
      </c>
      <c r="L802" s="23">
        <v>1</v>
      </c>
      <c r="M802" s="21" t="str">
        <f>"EA"</f>
        <v>EA</v>
      </c>
      <c r="N802" s="23">
        <v>0</v>
      </c>
    </row>
    <row r="803" spans="1:14" ht="16.5" x14ac:dyDescent="0.3">
      <c r="A803" t="s">
        <v>59</v>
      </c>
      <c r="B803" s="3" t="str">
        <f t="shared" si="160"/>
        <v>@@Released</v>
      </c>
      <c r="C803" s="3" t="str">
        <f t="shared" si="160"/>
        <v>@@MR100690</v>
      </c>
      <c r="D803" s="3" t="str">
        <f>D802</f>
        <v>@@10000</v>
      </c>
      <c r="E803" s="3" t="str">
        <f>"""NAV Direct"",""CRONUS JetCorp USA"",""5407"",""1"",""Released"",""2"",""MR100690"",""3"",""10000"",""4"",""30000"""</f>
        <v>"NAV Direct","CRONUS JetCorp USA","5407","1","Released","2","MR100690","3","10000","4","30000"</v>
      </c>
      <c r="F803" s="3"/>
      <c r="G803" s="3"/>
      <c r="H803" s="6"/>
      <c r="I803" s="6"/>
      <c r="J803" s="14" t="str">
        <f>"RM100033"</f>
        <v>RM100033</v>
      </c>
      <c r="K803" s="22" t="str">
        <f>"Standard Cap Nut"</f>
        <v>Standard Cap Nut</v>
      </c>
      <c r="L803" s="23">
        <v>1</v>
      </c>
      <c r="M803" s="21" t="str">
        <f>"EA"</f>
        <v>EA</v>
      </c>
      <c r="N803" s="23">
        <v>0</v>
      </c>
    </row>
    <row r="804" spans="1:14" ht="16.5" x14ac:dyDescent="0.3">
      <c r="A804" t="s">
        <v>59</v>
      </c>
      <c r="B804" s="3" t="str">
        <f t="shared" si="160"/>
        <v>@@Released</v>
      </c>
      <c r="C804" s="3" t="str">
        <f t="shared" si="160"/>
        <v>@@MR100690</v>
      </c>
      <c r="D804" s="3" t="str">
        <f>D803</f>
        <v>@@10000</v>
      </c>
      <c r="E804" s="3" t="str">
        <f>"""NAV Direct"",""CRONUS JetCorp USA"",""5407"",""1"",""Released"",""2"",""MR100690"",""3"",""10000"",""4"",""40000"""</f>
        <v>"NAV Direct","CRONUS JetCorp USA","5407","1","Released","2","MR100690","3","10000","4","40000"</v>
      </c>
      <c r="F804" s="3"/>
      <c r="G804" s="3"/>
      <c r="H804" s="6"/>
      <c r="I804" s="6"/>
      <c r="J804" s="14" t="str">
        <f>"RM100034"</f>
        <v>RM100034</v>
      </c>
      <c r="K804" s="22" t="str">
        <f>"Check Rings"</f>
        <v>Check Rings</v>
      </c>
      <c r="L804" s="23">
        <v>1</v>
      </c>
      <c r="M804" s="21" t="str">
        <f>"EA"</f>
        <v>EA</v>
      </c>
      <c r="N804" s="23">
        <v>0</v>
      </c>
    </row>
    <row r="805" spans="1:14" ht="16.5" x14ac:dyDescent="0.3">
      <c r="A805" t="s">
        <v>59</v>
      </c>
      <c r="B805" s="3" t="str">
        <f t="shared" si="160"/>
        <v>@@Released</v>
      </c>
      <c r="C805" s="3" t="str">
        <f t="shared" si="160"/>
        <v>@@MR100690</v>
      </c>
      <c r="D805" s="3" t="str">
        <f>D804</f>
        <v>@@10000</v>
      </c>
      <c r="E805" s="3" t="str">
        <f>"""NAV Direct"",""CRONUS JetCorp USA"",""5407"",""1"",""Released"",""2"",""MR100690"",""3"",""10000"",""4"",""50000"""</f>
        <v>"NAV Direct","CRONUS JetCorp USA","5407","1","Released","2","MR100690","3","10000","4","50000"</v>
      </c>
      <c r="F805" s="3"/>
      <c r="G805" s="3"/>
      <c r="H805" s="6"/>
      <c r="I805" s="6"/>
      <c r="J805" s="14" t="str">
        <f>"RM100053"</f>
        <v>RM100053</v>
      </c>
      <c r="K805" s="22" t="str">
        <f>"3"" Blank Plate"</f>
        <v>3" Blank Plate</v>
      </c>
      <c r="L805" s="23">
        <v>1</v>
      </c>
      <c r="M805" s="21" t="str">
        <f>"EA"</f>
        <v>EA</v>
      </c>
      <c r="N805" s="23">
        <v>0</v>
      </c>
    </row>
    <row r="806" spans="1:14" ht="16.5" x14ac:dyDescent="0.3">
      <c r="A806" t="s">
        <v>59</v>
      </c>
      <c r="B806" s="3" t="str">
        <f>B801</f>
        <v>@@Released</v>
      </c>
      <c r="C806" s="3" t="str">
        <f>C801</f>
        <v>@@MR100690</v>
      </c>
      <c r="D806" s="3" t="str">
        <f>D801</f>
        <v>@@10000</v>
      </c>
      <c r="H806" s="6"/>
      <c r="I806" s="6"/>
      <c r="J806" s="6"/>
      <c r="K806" s="6"/>
      <c r="L806" s="6"/>
      <c r="M806" s="6"/>
      <c r="N806" s="6"/>
    </row>
    <row r="807" spans="1:14" ht="16.5" x14ac:dyDescent="0.3">
      <c r="A807" t="s">
        <v>59</v>
      </c>
      <c r="B807" s="3" t="str">
        <f t="shared" ref="B807:C812" si="161">B806</f>
        <v>@@Released</v>
      </c>
      <c r="C807" s="3" t="str">
        <f t="shared" si="161"/>
        <v>@@MR100690</v>
      </c>
      <c r="D807" s="3" t="str">
        <f>"@@20000"</f>
        <v>@@20000</v>
      </c>
      <c r="E807" s="3" t="str">
        <f>"""NAV Direct"",""CRONUS JetCorp USA"",""5406"",""1"",""Released"",""2"",""MR100690"",""3"",""20000"""</f>
        <v>"NAV Direct","CRONUS JetCorp USA","5406","1","Released","2","MR100690","3","20000"</v>
      </c>
      <c r="F807" s="3" t="str">
        <f>"∞||""Prod. Order Component"",""Prod. Order Line No."",""=Line No."",""Status"",""=Status"",""Prod. Order No."",""=Prod. Order No."""</f>
        <v>∞||"Prod. Order Component","Prod. Order Line No.","=Line No.","Status","=Status","Prod. Order No.","=Prod. Order No."</v>
      </c>
      <c r="G807" s="3"/>
      <c r="H807" s="6"/>
      <c r="I807" s="24" t="str">
        <f>"S200006"</f>
        <v>S200006</v>
      </c>
      <c r="J807" s="24" t="str">
        <f>"3.75"" Soccer Trophy"</f>
        <v>3.75" Soccer Trophy</v>
      </c>
      <c r="K807" s="25">
        <v>144</v>
      </c>
      <c r="L807" s="26" t="str">
        <f>"EA"</f>
        <v>EA</v>
      </c>
      <c r="M807" s="25">
        <v>0</v>
      </c>
      <c r="N807" s="27"/>
    </row>
    <row r="808" spans="1:14" ht="16.5" x14ac:dyDescent="0.3">
      <c r="A808" t="s">
        <v>59</v>
      </c>
      <c r="B808" s="3" t="str">
        <f t="shared" si="161"/>
        <v>@@Released</v>
      </c>
      <c r="C808" s="3" t="str">
        <f t="shared" si="161"/>
        <v>@@MR100690</v>
      </c>
      <c r="D808" s="3" t="str">
        <f>D807</f>
        <v>@@20000</v>
      </c>
      <c r="E808" s="3" t="str">
        <f>"""NAV Direct"",""CRONUS JetCorp USA"",""5407"",""1"",""Released"",""2"",""MR100690"",""3"",""20000"",""4"",""10000"""</f>
        <v>"NAV Direct","CRONUS JetCorp USA","5407","1","Released","2","MR100690","3","20000","4","10000"</v>
      </c>
      <c r="F808" s="3"/>
      <c r="G808" s="3"/>
      <c r="H808" s="6"/>
      <c r="I808" s="6"/>
      <c r="J808" s="14" t="str">
        <f>"RM100027"</f>
        <v>RM100027</v>
      </c>
      <c r="K808" s="22" t="str">
        <f>"1"" Marble"</f>
        <v>1" Marble</v>
      </c>
      <c r="L808" s="23">
        <v>1</v>
      </c>
      <c r="M808" s="21" t="str">
        <f>"LB"</f>
        <v>LB</v>
      </c>
      <c r="N808" s="23">
        <v>0</v>
      </c>
    </row>
    <row r="809" spans="1:14" ht="16.5" x14ac:dyDescent="0.3">
      <c r="A809" t="s">
        <v>59</v>
      </c>
      <c r="B809" s="3" t="str">
        <f t="shared" si="161"/>
        <v>@@Released</v>
      </c>
      <c r="C809" s="3" t="str">
        <f t="shared" si="161"/>
        <v>@@MR100690</v>
      </c>
      <c r="D809" s="3" t="str">
        <f>D808</f>
        <v>@@20000</v>
      </c>
      <c r="E809" s="3" t="str">
        <f>"""NAV Direct"",""CRONUS JetCorp USA"",""5407"",""1"",""Released"",""2"",""MR100690"",""3"",""20000"",""4"",""20000"""</f>
        <v>"NAV Direct","CRONUS JetCorp USA","5407","1","Released","2","MR100690","3","20000","4","20000"</v>
      </c>
      <c r="F809" s="3"/>
      <c r="G809" s="3"/>
      <c r="H809" s="6"/>
      <c r="I809" s="6"/>
      <c r="J809" s="14" t="str">
        <f>"RM100006"</f>
        <v>RM100006</v>
      </c>
      <c r="K809" s="22" t="str">
        <f>"3.75"" Soccer Player"</f>
        <v>3.75" Soccer Player</v>
      </c>
      <c r="L809" s="23">
        <v>1</v>
      </c>
      <c r="M809" s="21" t="str">
        <f>"EA"</f>
        <v>EA</v>
      </c>
      <c r="N809" s="23">
        <v>0</v>
      </c>
    </row>
    <row r="810" spans="1:14" ht="16.5" x14ac:dyDescent="0.3">
      <c r="A810" t="s">
        <v>59</v>
      </c>
      <c r="B810" s="3" t="str">
        <f t="shared" si="161"/>
        <v>@@Released</v>
      </c>
      <c r="C810" s="3" t="str">
        <f t="shared" si="161"/>
        <v>@@MR100690</v>
      </c>
      <c r="D810" s="3" t="str">
        <f>D809</f>
        <v>@@20000</v>
      </c>
      <c r="E810" s="3" t="str">
        <f>"""NAV Direct"",""CRONUS JetCorp USA"",""5407"",""1"",""Released"",""2"",""MR100690"",""3"",""20000"",""4"",""30000"""</f>
        <v>"NAV Direct","CRONUS JetCorp USA","5407","1","Released","2","MR100690","3","20000","4","30000"</v>
      </c>
      <c r="F810" s="3"/>
      <c r="G810" s="3"/>
      <c r="H810" s="6"/>
      <c r="I810" s="6"/>
      <c r="J810" s="14" t="str">
        <f>"RM100033"</f>
        <v>RM100033</v>
      </c>
      <c r="K810" s="22" t="str">
        <f>"Standard Cap Nut"</f>
        <v>Standard Cap Nut</v>
      </c>
      <c r="L810" s="23">
        <v>1</v>
      </c>
      <c r="M810" s="21" t="str">
        <f>"EA"</f>
        <v>EA</v>
      </c>
      <c r="N810" s="23">
        <v>0</v>
      </c>
    </row>
    <row r="811" spans="1:14" ht="16.5" x14ac:dyDescent="0.3">
      <c r="A811" t="s">
        <v>59</v>
      </c>
      <c r="B811" s="3" t="str">
        <f t="shared" si="161"/>
        <v>@@Released</v>
      </c>
      <c r="C811" s="3" t="str">
        <f t="shared" si="161"/>
        <v>@@MR100690</v>
      </c>
      <c r="D811" s="3" t="str">
        <f>D810</f>
        <v>@@20000</v>
      </c>
      <c r="E811" s="3" t="str">
        <f>"""NAV Direct"",""CRONUS JetCorp USA"",""5407"",""1"",""Released"",""2"",""MR100690"",""3"",""20000"",""4"",""40000"""</f>
        <v>"NAV Direct","CRONUS JetCorp USA","5407","1","Released","2","MR100690","3","20000","4","40000"</v>
      </c>
      <c r="F811" s="3"/>
      <c r="G811" s="3"/>
      <c r="H811" s="6"/>
      <c r="I811" s="6"/>
      <c r="J811" s="14" t="str">
        <f>"RM100034"</f>
        <v>RM100034</v>
      </c>
      <c r="K811" s="22" t="str">
        <f>"Check Rings"</f>
        <v>Check Rings</v>
      </c>
      <c r="L811" s="23">
        <v>1</v>
      </c>
      <c r="M811" s="21" t="str">
        <f>"EA"</f>
        <v>EA</v>
      </c>
      <c r="N811" s="23">
        <v>0</v>
      </c>
    </row>
    <row r="812" spans="1:14" ht="16.5" x14ac:dyDescent="0.3">
      <c r="A812" t="s">
        <v>59</v>
      </c>
      <c r="B812" s="3" t="str">
        <f t="shared" si="161"/>
        <v>@@Released</v>
      </c>
      <c r="C812" s="3" t="str">
        <f t="shared" si="161"/>
        <v>@@MR100690</v>
      </c>
      <c r="D812" s="3" t="str">
        <f>D811</f>
        <v>@@20000</v>
      </c>
      <c r="E812" s="3" t="str">
        <f>"""NAV Direct"",""CRONUS JetCorp USA"",""5407"",""1"",""Released"",""2"",""MR100690"",""3"",""20000"",""4"",""50000"""</f>
        <v>"NAV Direct","CRONUS JetCorp USA","5407","1","Released","2","MR100690","3","20000","4","50000"</v>
      </c>
      <c r="F812" s="3"/>
      <c r="G812" s="3"/>
      <c r="H812" s="6"/>
      <c r="I812" s="6"/>
      <c r="J812" s="14" t="str">
        <f>"RM100053"</f>
        <v>RM100053</v>
      </c>
      <c r="K812" s="22" t="str">
        <f>"3"" Blank Plate"</f>
        <v>3" Blank Plate</v>
      </c>
      <c r="L812" s="23">
        <v>1</v>
      </c>
      <c r="M812" s="21" t="str">
        <f>"EA"</f>
        <v>EA</v>
      </c>
      <c r="N812" s="23">
        <v>0</v>
      </c>
    </row>
    <row r="813" spans="1:14" ht="16.5" x14ac:dyDescent="0.3">
      <c r="A813" t="s">
        <v>59</v>
      </c>
      <c r="B813" s="3" t="str">
        <f>B808</f>
        <v>@@Released</v>
      </c>
      <c r="C813" s="3" t="str">
        <f>C808</f>
        <v>@@MR100690</v>
      </c>
      <c r="D813" s="3" t="str">
        <f>D808</f>
        <v>@@20000</v>
      </c>
      <c r="H813" s="6"/>
      <c r="I813" s="6"/>
      <c r="J813" s="6"/>
      <c r="K813" s="6"/>
      <c r="L813" s="6"/>
      <c r="M813" s="6"/>
      <c r="N813" s="6"/>
    </row>
    <row r="814" spans="1:14" ht="16.5" x14ac:dyDescent="0.3">
      <c r="A814" t="s">
        <v>59</v>
      </c>
      <c r="B814" s="3" t="str">
        <f t="shared" ref="B814:C820" si="162">B813</f>
        <v>@@Released</v>
      </c>
      <c r="C814" s="3" t="str">
        <f t="shared" si="162"/>
        <v>@@MR100690</v>
      </c>
      <c r="D814" s="3" t="str">
        <f>"@@30000"</f>
        <v>@@30000</v>
      </c>
      <c r="E814" s="3" t="str">
        <f>"""NAV Direct"",""CRONUS JetCorp USA"",""5406"",""1"",""Released"",""2"",""MR100690"",""3"",""30000"""</f>
        <v>"NAV Direct","CRONUS JetCorp USA","5406","1","Released","2","MR100690","3","30000"</v>
      </c>
      <c r="F814" s="3" t="str">
        <f>"∞||""Prod. Order Component"",""Prod. Order Line No."",""=Line No."",""Status"",""=Status"",""Prod. Order No."",""=Prod. Order No."""</f>
        <v>∞||"Prod. Order Component","Prod. Order Line No.","=Line No.","Status","=Status","Prod. Order No.","=Prod. Order No."</v>
      </c>
      <c r="G814" s="3"/>
      <c r="H814" s="6"/>
      <c r="I814" s="24" t="str">
        <f>"S200017"</f>
        <v>S200017</v>
      </c>
      <c r="J814" s="24" t="str">
        <f>"10.75"" Tourch Riser WrestlingTrophy"</f>
        <v>10.75" Tourch Riser WrestlingTrophy</v>
      </c>
      <c r="K814" s="25">
        <v>6</v>
      </c>
      <c r="L814" s="26" t="str">
        <f>"EA"</f>
        <v>EA</v>
      </c>
      <c r="M814" s="25">
        <v>0</v>
      </c>
      <c r="N814" s="27"/>
    </row>
    <row r="815" spans="1:14" ht="16.5" x14ac:dyDescent="0.3">
      <c r="A815" t="s">
        <v>59</v>
      </c>
      <c r="B815" s="3" t="str">
        <f t="shared" si="162"/>
        <v>@@Released</v>
      </c>
      <c r="C815" s="3" t="str">
        <f t="shared" si="162"/>
        <v>@@MR100690</v>
      </c>
      <c r="D815" s="3" t="str">
        <f t="shared" ref="D815:D820" si="163">D814</f>
        <v>@@30000</v>
      </c>
      <c r="E815" s="3" t="str">
        <f>"""NAV Direct"",""CRONUS JetCorp USA"",""5407"",""1"",""Released"",""2"",""MR100690"",""3"",""30000"",""4"",""10000"""</f>
        <v>"NAV Direct","CRONUS JetCorp USA","5407","1","Released","2","MR100690","3","30000","4","10000"</v>
      </c>
      <c r="F815" s="3"/>
      <c r="G815" s="3"/>
      <c r="H815" s="6"/>
      <c r="I815" s="6"/>
      <c r="J815" s="14" t="str">
        <f>"RM100027"</f>
        <v>RM100027</v>
      </c>
      <c r="K815" s="22" t="str">
        <f>"1"" Marble"</f>
        <v>1" Marble</v>
      </c>
      <c r="L815" s="23">
        <v>1</v>
      </c>
      <c r="M815" s="21" t="str">
        <f>"LB"</f>
        <v>LB</v>
      </c>
      <c r="N815" s="23">
        <v>0</v>
      </c>
    </row>
    <row r="816" spans="1:14" ht="16.5" x14ac:dyDescent="0.3">
      <c r="A816" t="s">
        <v>59</v>
      </c>
      <c r="B816" s="3" t="str">
        <f t="shared" si="162"/>
        <v>@@Released</v>
      </c>
      <c r="C816" s="3" t="str">
        <f t="shared" si="162"/>
        <v>@@MR100690</v>
      </c>
      <c r="D816" s="3" t="str">
        <f t="shared" si="163"/>
        <v>@@30000</v>
      </c>
      <c r="E816" s="3" t="str">
        <f>"""NAV Direct"",""CRONUS JetCorp USA"",""5407"",""1"",""Released"",""2"",""MR100690"",""3"",""30000"",""4"",""20000"""</f>
        <v>"NAV Direct","CRONUS JetCorp USA","5407","1","Released","2","MR100690","3","30000","4","20000"</v>
      </c>
      <c r="F816" s="3"/>
      <c r="G816" s="3"/>
      <c r="H816" s="6"/>
      <c r="I816" s="6"/>
      <c r="J816" s="14" t="str">
        <f>"RM100010"</f>
        <v>RM100010</v>
      </c>
      <c r="K816" s="22" t="str">
        <f>"3.75"" Wrestler"</f>
        <v>3.75" Wrestler</v>
      </c>
      <c r="L816" s="23">
        <v>1</v>
      </c>
      <c r="M816" s="21" t="str">
        <f>"EA"</f>
        <v>EA</v>
      </c>
      <c r="N816" s="23">
        <v>0</v>
      </c>
    </row>
    <row r="817" spans="1:14" ht="16.5" x14ac:dyDescent="0.3">
      <c r="A817" t="s">
        <v>59</v>
      </c>
      <c r="B817" s="3" t="str">
        <f t="shared" si="162"/>
        <v>@@Released</v>
      </c>
      <c r="C817" s="3" t="str">
        <f t="shared" si="162"/>
        <v>@@MR100690</v>
      </c>
      <c r="D817" s="3" t="str">
        <f t="shared" si="163"/>
        <v>@@30000</v>
      </c>
      <c r="E817" s="3" t="str">
        <f>"""NAV Direct"",""CRONUS JetCorp USA"",""5407"",""1"",""Released"",""2"",""MR100690"",""3"",""30000"",""4"",""30000"""</f>
        <v>"NAV Direct","CRONUS JetCorp USA","5407","1","Released","2","MR100690","3","30000","4","30000"</v>
      </c>
      <c r="F817" s="3"/>
      <c r="G817" s="3"/>
      <c r="H817" s="6"/>
      <c r="I817" s="6"/>
      <c r="J817" s="14" t="str">
        <f>"RM100016"</f>
        <v>RM100016</v>
      </c>
      <c r="K817" s="22" t="str">
        <f>"6"" Star Column Trophy Riser"</f>
        <v>6" Star Column Trophy Riser</v>
      </c>
      <c r="L817" s="23">
        <v>1</v>
      </c>
      <c r="M817" s="21" t="str">
        <f>"EA"</f>
        <v>EA</v>
      </c>
      <c r="N817" s="23">
        <v>0</v>
      </c>
    </row>
    <row r="818" spans="1:14" ht="16.5" x14ac:dyDescent="0.3">
      <c r="A818" t="s">
        <v>59</v>
      </c>
      <c r="B818" s="3" t="str">
        <f t="shared" si="162"/>
        <v>@@Released</v>
      </c>
      <c r="C818" s="3" t="str">
        <f t="shared" si="162"/>
        <v>@@MR100690</v>
      </c>
      <c r="D818" s="3" t="str">
        <f t="shared" si="163"/>
        <v>@@30000</v>
      </c>
      <c r="E818" s="3" t="str">
        <f>"""NAV Direct"",""CRONUS JetCorp USA"",""5407"",""1"",""Released"",""2"",""MR100690"",""3"",""30000"",""4"",""40000"""</f>
        <v>"NAV Direct","CRONUS JetCorp USA","5407","1","Released","2","MR100690","3","30000","4","40000"</v>
      </c>
      <c r="F818" s="3"/>
      <c r="G818" s="3"/>
      <c r="H818" s="6"/>
      <c r="I818" s="6"/>
      <c r="J818" s="14" t="str">
        <f>"RM100033"</f>
        <v>RM100033</v>
      </c>
      <c r="K818" s="22" t="str">
        <f>"Standard Cap Nut"</f>
        <v>Standard Cap Nut</v>
      </c>
      <c r="L818" s="23">
        <v>1</v>
      </c>
      <c r="M818" s="21" t="str">
        <f>"EA"</f>
        <v>EA</v>
      </c>
      <c r="N818" s="23">
        <v>0</v>
      </c>
    </row>
    <row r="819" spans="1:14" ht="16.5" x14ac:dyDescent="0.3">
      <c r="A819" t="s">
        <v>59</v>
      </c>
      <c r="B819" s="3" t="str">
        <f t="shared" si="162"/>
        <v>@@Released</v>
      </c>
      <c r="C819" s="3" t="str">
        <f t="shared" si="162"/>
        <v>@@MR100690</v>
      </c>
      <c r="D819" s="3" t="str">
        <f t="shared" si="163"/>
        <v>@@30000</v>
      </c>
      <c r="E819" s="3" t="str">
        <f>"""NAV Direct"",""CRONUS JetCorp USA"",""5407"",""1"",""Released"",""2"",""MR100690"",""3"",""30000"",""4"",""50000"""</f>
        <v>"NAV Direct","CRONUS JetCorp USA","5407","1","Released","2","MR100690","3","30000","4","50000"</v>
      </c>
      <c r="F819" s="3"/>
      <c r="G819" s="3"/>
      <c r="H819" s="6"/>
      <c r="I819" s="6"/>
      <c r="J819" s="14" t="str">
        <f>"RM100034"</f>
        <v>RM100034</v>
      </c>
      <c r="K819" s="22" t="str">
        <f>"Check Rings"</f>
        <v>Check Rings</v>
      </c>
      <c r="L819" s="23">
        <v>1</v>
      </c>
      <c r="M819" s="21" t="str">
        <f>"EA"</f>
        <v>EA</v>
      </c>
      <c r="N819" s="23">
        <v>0</v>
      </c>
    </row>
    <row r="820" spans="1:14" ht="16.5" x14ac:dyDescent="0.3">
      <c r="A820" t="s">
        <v>59</v>
      </c>
      <c r="B820" s="3" t="str">
        <f t="shared" si="162"/>
        <v>@@Released</v>
      </c>
      <c r="C820" s="3" t="str">
        <f t="shared" si="162"/>
        <v>@@MR100690</v>
      </c>
      <c r="D820" s="3" t="str">
        <f t="shared" si="163"/>
        <v>@@30000</v>
      </c>
      <c r="E820" s="3" t="str">
        <f>"""NAV Direct"",""CRONUS JetCorp USA"",""5407"",""1"",""Released"",""2"",""MR100690"",""3"",""30000"",""4"",""60000"""</f>
        <v>"NAV Direct","CRONUS JetCorp USA","5407","1","Released","2","MR100690","3","30000","4","60000"</v>
      </c>
      <c r="F820" s="3"/>
      <c r="G820" s="3"/>
      <c r="H820" s="6"/>
      <c r="I820" s="6"/>
      <c r="J820" s="14" t="str">
        <f>"RM100036"</f>
        <v>RM100036</v>
      </c>
      <c r="K820" s="22" t="str">
        <f>"1.5"" Emblem"</f>
        <v>1.5" Emblem</v>
      </c>
      <c r="L820" s="23">
        <v>1</v>
      </c>
      <c r="M820" s="21" t="str">
        <f>"EA"</f>
        <v>EA</v>
      </c>
      <c r="N820" s="23">
        <v>0</v>
      </c>
    </row>
    <row r="821" spans="1:14" ht="16.5" x14ac:dyDescent="0.3">
      <c r="A821" t="s">
        <v>59</v>
      </c>
      <c r="B821" s="3" t="str">
        <f>B815</f>
        <v>@@Released</v>
      </c>
      <c r="C821" s="3" t="str">
        <f>C815</f>
        <v>@@MR100690</v>
      </c>
      <c r="D821" s="3" t="str">
        <f>D815</f>
        <v>@@30000</v>
      </c>
      <c r="H821" s="6"/>
      <c r="I821" s="6"/>
      <c r="J821" s="6"/>
      <c r="K821" s="6"/>
      <c r="L821" s="6"/>
      <c r="M821" s="6"/>
      <c r="N821" s="6"/>
    </row>
    <row r="822" spans="1:14" ht="16.5" x14ac:dyDescent="0.3">
      <c r="A822" t="s">
        <v>59</v>
      </c>
      <c r="B822" s="3" t="str">
        <f>"@@Released"</f>
        <v>@@Released</v>
      </c>
      <c r="C822" s="3" t="str">
        <f>"@@MR100691"</f>
        <v>@@MR100691</v>
      </c>
      <c r="E822" s="3" t="str">
        <f>"""NAV Direct"",""CRONUS JetCorp USA"",""5405"",""1"",""Released"",""2"",""MR100691"""</f>
        <v>"NAV Direct","CRONUS JetCorp USA","5405","1","Released","2","MR100691"</v>
      </c>
      <c r="F822" s="3" t="str">
        <f>"∞||""Prod. Order Component"",""Status"",""=Status"",""Prod. Order No."",""=No."""</f>
        <v>∞||"Prod. Order Component","Status","=Status","Prod. Order No.","=No."</v>
      </c>
      <c r="G822" s="3"/>
      <c r="H822" s="28" t="str">
        <f>"MR100691"</f>
        <v>MR100691</v>
      </c>
      <c r="I822" s="29">
        <v>42049</v>
      </c>
      <c r="J822" s="6"/>
      <c r="K822" s="20"/>
      <c r="L822" s="20"/>
      <c r="M822" s="20"/>
      <c r="N822" s="20"/>
    </row>
    <row r="823" spans="1:14" ht="16.5" x14ac:dyDescent="0.3">
      <c r="A823" t="s">
        <v>59</v>
      </c>
      <c r="B823" s="3" t="str">
        <f t="shared" ref="B823:C828" si="164">B822</f>
        <v>@@Released</v>
      </c>
      <c r="C823" s="3" t="str">
        <f t="shared" si="164"/>
        <v>@@MR100691</v>
      </c>
      <c r="D823" s="3" t="str">
        <f>"@@10000"</f>
        <v>@@10000</v>
      </c>
      <c r="E823" s="3" t="str">
        <f>"""NAV Direct"",""CRONUS JetCorp USA"",""5406"",""1"",""Released"",""2"",""MR100691"",""3"",""10000"""</f>
        <v>"NAV Direct","CRONUS JetCorp USA","5406","1","Released","2","MR100691","3","10000"</v>
      </c>
      <c r="F823" s="3" t="str">
        <f>"∞||""Prod. Order Component"",""Prod. Order Line No."",""=Line No."",""Status"",""=Status"",""Prod. Order No."",""=Prod. Order No."""</f>
        <v>∞||"Prod. Order Component","Prod. Order Line No.","=Line No.","Status","=Status","Prod. Order No.","=Prod. Order No."</v>
      </c>
      <c r="G823" s="3"/>
      <c r="H823" s="6"/>
      <c r="I823" s="24" t="str">
        <f>"S200006"</f>
        <v>S200006</v>
      </c>
      <c r="J823" s="24" t="str">
        <f>"3.75"" Soccer Trophy"</f>
        <v>3.75" Soccer Trophy</v>
      </c>
      <c r="K823" s="25">
        <v>192</v>
      </c>
      <c r="L823" s="26" t="str">
        <f>"EA"</f>
        <v>EA</v>
      </c>
      <c r="M823" s="25">
        <v>0</v>
      </c>
      <c r="N823" s="27"/>
    </row>
    <row r="824" spans="1:14" ht="16.5" x14ac:dyDescent="0.3">
      <c r="A824" t="s">
        <v>59</v>
      </c>
      <c r="B824" s="3" t="str">
        <f t="shared" si="164"/>
        <v>@@Released</v>
      </c>
      <c r="C824" s="3" t="str">
        <f t="shared" si="164"/>
        <v>@@MR100691</v>
      </c>
      <c r="D824" s="3" t="str">
        <f>D823</f>
        <v>@@10000</v>
      </c>
      <c r="E824" s="3" t="str">
        <f>"""NAV Direct"",""CRONUS JetCorp USA"",""5407"",""1"",""Released"",""2"",""MR100691"",""3"",""10000"",""4"",""10000"""</f>
        <v>"NAV Direct","CRONUS JetCorp USA","5407","1","Released","2","MR100691","3","10000","4","10000"</v>
      </c>
      <c r="F824" s="3"/>
      <c r="G824" s="3"/>
      <c r="H824" s="6"/>
      <c r="I824" s="6"/>
      <c r="J824" s="14" t="str">
        <f>"RM100027"</f>
        <v>RM100027</v>
      </c>
      <c r="K824" s="22" t="str">
        <f>"1"" Marble"</f>
        <v>1" Marble</v>
      </c>
      <c r="L824" s="23">
        <v>1</v>
      </c>
      <c r="M824" s="21" t="str">
        <f>"LB"</f>
        <v>LB</v>
      </c>
      <c r="N824" s="23">
        <v>0</v>
      </c>
    </row>
    <row r="825" spans="1:14" ht="16.5" x14ac:dyDescent="0.3">
      <c r="A825" t="s">
        <v>59</v>
      </c>
      <c r="B825" s="3" t="str">
        <f t="shared" si="164"/>
        <v>@@Released</v>
      </c>
      <c r="C825" s="3" t="str">
        <f t="shared" si="164"/>
        <v>@@MR100691</v>
      </c>
      <c r="D825" s="3" t="str">
        <f>D824</f>
        <v>@@10000</v>
      </c>
      <c r="E825" s="3" t="str">
        <f>"""NAV Direct"",""CRONUS JetCorp USA"",""5407"",""1"",""Released"",""2"",""MR100691"",""3"",""10000"",""4"",""20000"""</f>
        <v>"NAV Direct","CRONUS JetCorp USA","5407","1","Released","2","MR100691","3","10000","4","20000"</v>
      </c>
      <c r="F825" s="3"/>
      <c r="G825" s="3"/>
      <c r="H825" s="6"/>
      <c r="I825" s="6"/>
      <c r="J825" s="14" t="str">
        <f>"RM100006"</f>
        <v>RM100006</v>
      </c>
      <c r="K825" s="22" t="str">
        <f>"3.75"" Soccer Player"</f>
        <v>3.75" Soccer Player</v>
      </c>
      <c r="L825" s="23">
        <v>1</v>
      </c>
      <c r="M825" s="21" t="str">
        <f>"EA"</f>
        <v>EA</v>
      </c>
      <c r="N825" s="23">
        <v>0</v>
      </c>
    </row>
    <row r="826" spans="1:14" ht="16.5" x14ac:dyDescent="0.3">
      <c r="A826" t="s">
        <v>59</v>
      </c>
      <c r="B826" s="3" t="str">
        <f t="shared" si="164"/>
        <v>@@Released</v>
      </c>
      <c r="C826" s="3" t="str">
        <f t="shared" si="164"/>
        <v>@@MR100691</v>
      </c>
      <c r="D826" s="3" t="str">
        <f>D825</f>
        <v>@@10000</v>
      </c>
      <c r="E826" s="3" t="str">
        <f>"""NAV Direct"",""CRONUS JetCorp USA"",""5407"",""1"",""Released"",""2"",""MR100691"",""3"",""10000"",""4"",""30000"""</f>
        <v>"NAV Direct","CRONUS JetCorp USA","5407","1","Released","2","MR100691","3","10000","4","30000"</v>
      </c>
      <c r="F826" s="3"/>
      <c r="G826" s="3"/>
      <c r="H826" s="6"/>
      <c r="I826" s="6"/>
      <c r="J826" s="14" t="str">
        <f>"RM100033"</f>
        <v>RM100033</v>
      </c>
      <c r="K826" s="22" t="str">
        <f>"Standard Cap Nut"</f>
        <v>Standard Cap Nut</v>
      </c>
      <c r="L826" s="23">
        <v>1</v>
      </c>
      <c r="M826" s="21" t="str">
        <f>"EA"</f>
        <v>EA</v>
      </c>
      <c r="N826" s="23">
        <v>0</v>
      </c>
    </row>
    <row r="827" spans="1:14" ht="16.5" x14ac:dyDescent="0.3">
      <c r="A827" t="s">
        <v>59</v>
      </c>
      <c r="B827" s="3" t="str">
        <f t="shared" si="164"/>
        <v>@@Released</v>
      </c>
      <c r="C827" s="3" t="str">
        <f t="shared" si="164"/>
        <v>@@MR100691</v>
      </c>
      <c r="D827" s="3" t="str">
        <f>D826</f>
        <v>@@10000</v>
      </c>
      <c r="E827" s="3" t="str">
        <f>"""NAV Direct"",""CRONUS JetCorp USA"",""5407"",""1"",""Released"",""2"",""MR100691"",""3"",""10000"",""4"",""40000"""</f>
        <v>"NAV Direct","CRONUS JetCorp USA","5407","1","Released","2","MR100691","3","10000","4","40000"</v>
      </c>
      <c r="F827" s="3"/>
      <c r="G827" s="3"/>
      <c r="H827" s="6"/>
      <c r="I827" s="6"/>
      <c r="J827" s="14" t="str">
        <f>"RM100034"</f>
        <v>RM100034</v>
      </c>
      <c r="K827" s="22" t="str">
        <f>"Check Rings"</f>
        <v>Check Rings</v>
      </c>
      <c r="L827" s="23">
        <v>1</v>
      </c>
      <c r="M827" s="21" t="str">
        <f>"EA"</f>
        <v>EA</v>
      </c>
      <c r="N827" s="23">
        <v>0</v>
      </c>
    </row>
    <row r="828" spans="1:14" ht="16.5" x14ac:dyDescent="0.3">
      <c r="A828" t="s">
        <v>59</v>
      </c>
      <c r="B828" s="3" t="str">
        <f t="shared" si="164"/>
        <v>@@Released</v>
      </c>
      <c r="C828" s="3" t="str">
        <f t="shared" si="164"/>
        <v>@@MR100691</v>
      </c>
      <c r="D828" s="3" t="str">
        <f>D827</f>
        <v>@@10000</v>
      </c>
      <c r="E828" s="3" t="str">
        <f>"""NAV Direct"",""CRONUS JetCorp USA"",""5407"",""1"",""Released"",""2"",""MR100691"",""3"",""10000"",""4"",""50000"""</f>
        <v>"NAV Direct","CRONUS JetCorp USA","5407","1","Released","2","MR100691","3","10000","4","50000"</v>
      </c>
      <c r="F828" s="3"/>
      <c r="G828" s="3"/>
      <c r="H828" s="6"/>
      <c r="I828" s="6"/>
      <c r="J828" s="14" t="str">
        <f>"RM100053"</f>
        <v>RM100053</v>
      </c>
      <c r="K828" s="22" t="str">
        <f>"3"" Blank Plate"</f>
        <v>3" Blank Plate</v>
      </c>
      <c r="L828" s="23">
        <v>1</v>
      </c>
      <c r="M828" s="21" t="str">
        <f>"EA"</f>
        <v>EA</v>
      </c>
      <c r="N828" s="23">
        <v>0</v>
      </c>
    </row>
    <row r="829" spans="1:14" ht="16.5" x14ac:dyDescent="0.3">
      <c r="A829" t="s">
        <v>59</v>
      </c>
      <c r="B829" s="3" t="str">
        <f>B824</f>
        <v>@@Released</v>
      </c>
      <c r="C829" s="3" t="str">
        <f>C824</f>
        <v>@@MR100691</v>
      </c>
      <c r="D829" s="3" t="str">
        <f>D824</f>
        <v>@@10000</v>
      </c>
      <c r="H829" s="6"/>
      <c r="I829" s="6"/>
      <c r="J829" s="6"/>
      <c r="K829" s="6"/>
      <c r="L829" s="6"/>
      <c r="M829" s="6"/>
      <c r="N829" s="6"/>
    </row>
    <row r="830" spans="1:14" ht="16.5" x14ac:dyDescent="0.3">
      <c r="A830" t="s">
        <v>59</v>
      </c>
      <c r="B830" s="3" t="str">
        <f t="shared" ref="B830:C835" si="165">B829</f>
        <v>@@Released</v>
      </c>
      <c r="C830" s="3" t="str">
        <f t="shared" si="165"/>
        <v>@@MR100691</v>
      </c>
      <c r="D830" s="3" t="str">
        <f>"@@20000"</f>
        <v>@@20000</v>
      </c>
      <c r="E830" s="3" t="str">
        <f>"""NAV Direct"",""CRONUS JetCorp USA"",""5406"",""1"",""Released"",""2"",""MR100691"",""3"",""20000"""</f>
        <v>"NAV Direct","CRONUS JetCorp USA","5406","1","Released","2","MR100691","3","20000"</v>
      </c>
      <c r="F830" s="3" t="str">
        <f>"∞||""Prod. Order Component"",""Prod. Order Line No."",""=Line No."",""Status"",""=Status"",""Prod. Order No."",""=Prod. Order No."""</f>
        <v>∞||"Prod. Order Component","Prod. Order Line No.","=Line No.","Status","=Status","Prod. Order No.","=Prod. Order No."</v>
      </c>
      <c r="G830" s="3"/>
      <c r="H830" s="6"/>
      <c r="I830" s="24" t="str">
        <f>"S200002"</f>
        <v>S200002</v>
      </c>
      <c r="J830" s="24" t="str">
        <f>"3.25"" Apple Trophy "</f>
        <v xml:space="preserve">3.25" Apple Trophy </v>
      </c>
      <c r="K830" s="25">
        <v>48</v>
      </c>
      <c r="L830" s="26" t="str">
        <f>"EA"</f>
        <v>EA</v>
      </c>
      <c r="M830" s="25">
        <v>0</v>
      </c>
      <c r="N830" s="27"/>
    </row>
    <row r="831" spans="1:14" ht="16.5" x14ac:dyDescent="0.3">
      <c r="A831" t="s">
        <v>59</v>
      </c>
      <c r="B831" s="3" t="str">
        <f t="shared" si="165"/>
        <v>@@Released</v>
      </c>
      <c r="C831" s="3" t="str">
        <f t="shared" si="165"/>
        <v>@@MR100691</v>
      </c>
      <c r="D831" s="3" t="str">
        <f>D830</f>
        <v>@@20000</v>
      </c>
      <c r="E831" s="3" t="str">
        <f>"""NAV Direct"",""CRONUS JetCorp USA"",""5407"",""1"",""Released"",""2"",""MR100691"",""3"",""20000"",""4"",""10000"""</f>
        <v>"NAV Direct","CRONUS JetCorp USA","5407","1","Released","2","MR100691","3","20000","4","10000"</v>
      </c>
      <c r="F831" s="3"/>
      <c r="G831" s="3"/>
      <c r="H831" s="6"/>
      <c r="I831" s="6"/>
      <c r="J831" s="14" t="str">
        <f>"RM100027"</f>
        <v>RM100027</v>
      </c>
      <c r="K831" s="22" t="str">
        <f>"1"" Marble"</f>
        <v>1" Marble</v>
      </c>
      <c r="L831" s="23">
        <v>1</v>
      </c>
      <c r="M831" s="21" t="str">
        <f>"LB"</f>
        <v>LB</v>
      </c>
      <c r="N831" s="23">
        <v>0</v>
      </c>
    </row>
    <row r="832" spans="1:14" ht="16.5" x14ac:dyDescent="0.3">
      <c r="A832" t="s">
        <v>59</v>
      </c>
      <c r="B832" s="3" t="str">
        <f t="shared" si="165"/>
        <v>@@Released</v>
      </c>
      <c r="C832" s="3" t="str">
        <f t="shared" si="165"/>
        <v>@@MR100691</v>
      </c>
      <c r="D832" s="3" t="str">
        <f>D831</f>
        <v>@@20000</v>
      </c>
      <c r="E832" s="3" t="str">
        <f>"""NAV Direct"",""CRONUS JetCorp USA"",""5407"",""1"",""Released"",""2"",""MR100691"",""3"",""20000"",""4"",""20000"""</f>
        <v>"NAV Direct","CRONUS JetCorp USA","5407","1","Released","2","MR100691","3","20000","4","20000"</v>
      </c>
      <c r="F832" s="3"/>
      <c r="G832" s="3"/>
      <c r="H832" s="6"/>
      <c r="I832" s="6"/>
      <c r="J832" s="14" t="str">
        <f>"RM100002"</f>
        <v>RM100002</v>
      </c>
      <c r="K832" s="22" t="str">
        <f>"3.75"" Apple Trophy Figure"</f>
        <v>3.75" Apple Trophy Figure</v>
      </c>
      <c r="L832" s="23">
        <v>1</v>
      </c>
      <c r="M832" s="21" t="str">
        <f>"EA"</f>
        <v>EA</v>
      </c>
      <c r="N832" s="23">
        <v>0</v>
      </c>
    </row>
    <row r="833" spans="1:14" ht="16.5" x14ac:dyDescent="0.3">
      <c r="A833" t="s">
        <v>59</v>
      </c>
      <c r="B833" s="3" t="str">
        <f t="shared" si="165"/>
        <v>@@Released</v>
      </c>
      <c r="C833" s="3" t="str">
        <f t="shared" si="165"/>
        <v>@@MR100691</v>
      </c>
      <c r="D833" s="3" t="str">
        <f>D832</f>
        <v>@@20000</v>
      </c>
      <c r="E833" s="3" t="str">
        <f>"""NAV Direct"",""CRONUS JetCorp USA"",""5407"",""1"",""Released"",""2"",""MR100691"",""3"",""20000"",""4"",""30000"""</f>
        <v>"NAV Direct","CRONUS JetCorp USA","5407","1","Released","2","MR100691","3","20000","4","30000"</v>
      </c>
      <c r="F833" s="3"/>
      <c r="G833" s="3"/>
      <c r="H833" s="6"/>
      <c r="I833" s="6"/>
      <c r="J833" s="14" t="str">
        <f>"RM100033"</f>
        <v>RM100033</v>
      </c>
      <c r="K833" s="22" t="str">
        <f>"Standard Cap Nut"</f>
        <v>Standard Cap Nut</v>
      </c>
      <c r="L833" s="23">
        <v>1</v>
      </c>
      <c r="M833" s="21" t="str">
        <f>"EA"</f>
        <v>EA</v>
      </c>
      <c r="N833" s="23">
        <v>0</v>
      </c>
    </row>
    <row r="834" spans="1:14" ht="16.5" x14ac:dyDescent="0.3">
      <c r="A834" t="s">
        <v>59</v>
      </c>
      <c r="B834" s="3" t="str">
        <f t="shared" si="165"/>
        <v>@@Released</v>
      </c>
      <c r="C834" s="3" t="str">
        <f t="shared" si="165"/>
        <v>@@MR100691</v>
      </c>
      <c r="D834" s="3" t="str">
        <f>D833</f>
        <v>@@20000</v>
      </c>
      <c r="E834" s="3" t="str">
        <f>"""NAV Direct"",""CRONUS JetCorp USA"",""5407"",""1"",""Released"",""2"",""MR100691"",""3"",""20000"",""4"",""40000"""</f>
        <v>"NAV Direct","CRONUS JetCorp USA","5407","1","Released","2","MR100691","3","20000","4","40000"</v>
      </c>
      <c r="F834" s="3"/>
      <c r="G834" s="3"/>
      <c r="H834" s="6"/>
      <c r="I834" s="6"/>
      <c r="J834" s="14" t="str">
        <f>"RM100034"</f>
        <v>RM100034</v>
      </c>
      <c r="K834" s="22" t="str">
        <f>"Check Rings"</f>
        <v>Check Rings</v>
      </c>
      <c r="L834" s="23">
        <v>1</v>
      </c>
      <c r="M834" s="21" t="str">
        <f>"EA"</f>
        <v>EA</v>
      </c>
      <c r="N834" s="23">
        <v>0</v>
      </c>
    </row>
    <row r="835" spans="1:14" ht="16.5" x14ac:dyDescent="0.3">
      <c r="A835" t="s">
        <v>59</v>
      </c>
      <c r="B835" s="3" t="str">
        <f t="shared" si="165"/>
        <v>@@Released</v>
      </c>
      <c r="C835" s="3" t="str">
        <f t="shared" si="165"/>
        <v>@@MR100691</v>
      </c>
      <c r="D835" s="3" t="str">
        <f>D834</f>
        <v>@@20000</v>
      </c>
      <c r="E835" s="3" t="str">
        <f>"""NAV Direct"",""CRONUS JetCorp USA"",""5407"",""1"",""Released"",""2"",""MR100691"",""3"",""20000"",""4"",""50000"""</f>
        <v>"NAV Direct","CRONUS JetCorp USA","5407","1","Released","2","MR100691","3","20000","4","50000"</v>
      </c>
      <c r="F835" s="3"/>
      <c r="G835" s="3"/>
      <c r="H835" s="6"/>
      <c r="I835" s="6"/>
      <c r="J835" s="14" t="str">
        <f>"RM100053"</f>
        <v>RM100053</v>
      </c>
      <c r="K835" s="22" t="str">
        <f>"3"" Blank Plate"</f>
        <v>3" Blank Plate</v>
      </c>
      <c r="L835" s="23">
        <v>1</v>
      </c>
      <c r="M835" s="21" t="str">
        <f>"EA"</f>
        <v>EA</v>
      </c>
      <c r="N835" s="23">
        <v>0</v>
      </c>
    </row>
    <row r="836" spans="1:14" ht="16.5" x14ac:dyDescent="0.3">
      <c r="A836" t="s">
        <v>59</v>
      </c>
      <c r="B836" s="3" t="str">
        <f>B831</f>
        <v>@@Released</v>
      </c>
      <c r="C836" s="3" t="str">
        <f>C831</f>
        <v>@@MR100691</v>
      </c>
      <c r="D836" s="3" t="str">
        <f>D831</f>
        <v>@@20000</v>
      </c>
      <c r="H836" s="6"/>
      <c r="I836" s="6"/>
      <c r="J836" s="6"/>
      <c r="K836" s="6"/>
      <c r="L836" s="6"/>
      <c r="M836" s="6"/>
      <c r="N836" s="6"/>
    </row>
    <row r="837" spans="1:14" ht="16.5" x14ac:dyDescent="0.3">
      <c r="A837" t="s">
        <v>59</v>
      </c>
      <c r="B837" s="3" t="str">
        <f>"@@Released"</f>
        <v>@@Released</v>
      </c>
      <c r="C837" s="3" t="str">
        <f>"@@MR100687"</f>
        <v>@@MR100687</v>
      </c>
      <c r="E837" s="3" t="str">
        <f>"""NAV Direct"",""CRONUS JetCorp USA"",""5405"",""1"",""Released"",""2"",""MR100687"""</f>
        <v>"NAV Direct","CRONUS JetCorp USA","5405","1","Released","2","MR100687"</v>
      </c>
      <c r="F837" s="3" t="str">
        <f>"∞||""Prod. Order Component"",""Status"",""=Status"",""Prod. Order No."",""=No."""</f>
        <v>∞||"Prod. Order Component","Status","=Status","Prod. Order No.","=No."</v>
      </c>
      <c r="G837" s="3"/>
      <c r="H837" s="28" t="str">
        <f>"MR100687"</f>
        <v>MR100687</v>
      </c>
      <c r="I837" s="29">
        <v>42050</v>
      </c>
      <c r="J837" s="6"/>
      <c r="K837" s="20"/>
      <c r="L837" s="20"/>
      <c r="M837" s="20"/>
      <c r="N837" s="20"/>
    </row>
    <row r="838" spans="1:14" ht="16.5" x14ac:dyDescent="0.3">
      <c r="A838" t="s">
        <v>59</v>
      </c>
      <c r="B838" s="3" t="str">
        <f t="shared" ref="B838:C844" si="166">B837</f>
        <v>@@Released</v>
      </c>
      <c r="C838" s="3" t="str">
        <f t="shared" si="166"/>
        <v>@@MR100687</v>
      </c>
      <c r="D838" s="3" t="str">
        <f>"@@10000"</f>
        <v>@@10000</v>
      </c>
      <c r="E838" s="3" t="str">
        <f>"""NAV Direct"",""CRONUS JetCorp USA"",""5406"",""1"",""Released"",""2"",""MR100687"",""3"",""10000"""</f>
        <v>"NAV Direct","CRONUS JetCorp USA","5406","1","Released","2","MR100687","3","10000"</v>
      </c>
      <c r="F838" s="3" t="str">
        <f>"∞||""Prod. Order Component"",""Prod. Order Line No."",""=Line No."",""Status"",""=Status"",""Prod. Order No."",""=Prod. Order No."""</f>
        <v>∞||"Prod. Order Component","Prod. Order Line No.","=Line No.","Status","=Status","Prod. Order No.","=Prod. Order No."</v>
      </c>
      <c r="G838" s="3"/>
      <c r="H838" s="6"/>
      <c r="I838" s="24" t="str">
        <f>"S200014"</f>
        <v>S200014</v>
      </c>
      <c r="J838" s="24" t="str">
        <f>"10.75"" Star Riser FootballTrophy"</f>
        <v>10.75" Star Riser FootballTrophy</v>
      </c>
      <c r="K838" s="25">
        <v>144</v>
      </c>
      <c r="L838" s="26" t="str">
        <f>"EA"</f>
        <v>EA</v>
      </c>
      <c r="M838" s="25">
        <v>0</v>
      </c>
      <c r="N838" s="27"/>
    </row>
    <row r="839" spans="1:14" ht="16.5" x14ac:dyDescent="0.3">
      <c r="A839" t="s">
        <v>59</v>
      </c>
      <c r="B839" s="3" t="str">
        <f t="shared" si="166"/>
        <v>@@Released</v>
      </c>
      <c r="C839" s="3" t="str">
        <f t="shared" si="166"/>
        <v>@@MR100687</v>
      </c>
      <c r="D839" s="3" t="str">
        <f t="shared" ref="D839:D844" si="167">D838</f>
        <v>@@10000</v>
      </c>
      <c r="E839" s="3" t="str">
        <f>"""NAV Direct"",""CRONUS JetCorp USA"",""5407"",""1"",""Released"",""2"",""MR100687"",""3"",""10000"",""4"",""10000"""</f>
        <v>"NAV Direct","CRONUS JetCorp USA","5407","1","Released","2","MR100687","3","10000","4","10000"</v>
      </c>
      <c r="F839" s="3"/>
      <c r="G839" s="3"/>
      <c r="H839" s="6"/>
      <c r="I839" s="6"/>
      <c r="J839" s="14" t="str">
        <f>"RM100027"</f>
        <v>RM100027</v>
      </c>
      <c r="K839" s="22" t="str">
        <f>"1"" Marble"</f>
        <v>1" Marble</v>
      </c>
      <c r="L839" s="23">
        <v>1</v>
      </c>
      <c r="M839" s="21" t="str">
        <f>"LB"</f>
        <v>LB</v>
      </c>
      <c r="N839" s="23">
        <v>0</v>
      </c>
    </row>
    <row r="840" spans="1:14" ht="16.5" x14ac:dyDescent="0.3">
      <c r="A840" t="s">
        <v>59</v>
      </c>
      <c r="B840" s="3" t="str">
        <f t="shared" si="166"/>
        <v>@@Released</v>
      </c>
      <c r="C840" s="3" t="str">
        <f t="shared" si="166"/>
        <v>@@MR100687</v>
      </c>
      <c r="D840" s="3" t="str">
        <f t="shared" si="167"/>
        <v>@@10000</v>
      </c>
      <c r="E840" s="3" t="str">
        <f>"""NAV Direct"",""CRONUS JetCorp USA"",""5407"",""1"",""Released"",""2"",""MR100687"",""3"",""10000"",""4"",""20000"""</f>
        <v>"NAV Direct","CRONUS JetCorp USA","5407","1","Released","2","MR100687","3","10000","4","20000"</v>
      </c>
      <c r="F840" s="3"/>
      <c r="G840" s="3"/>
      <c r="H840" s="6"/>
      <c r="I840" s="6"/>
      <c r="J840" s="14" t="str">
        <f>"RM100007"</f>
        <v>RM100007</v>
      </c>
      <c r="K840" s="22" t="str">
        <f>"3.75"" Football Player"</f>
        <v>3.75" Football Player</v>
      </c>
      <c r="L840" s="23">
        <v>1</v>
      </c>
      <c r="M840" s="21" t="str">
        <f>"EA"</f>
        <v>EA</v>
      </c>
      <c r="N840" s="23">
        <v>0</v>
      </c>
    </row>
    <row r="841" spans="1:14" ht="16.5" x14ac:dyDescent="0.3">
      <c r="A841" t="s">
        <v>59</v>
      </c>
      <c r="B841" s="3" t="str">
        <f t="shared" si="166"/>
        <v>@@Released</v>
      </c>
      <c r="C841" s="3" t="str">
        <f t="shared" si="166"/>
        <v>@@MR100687</v>
      </c>
      <c r="D841" s="3" t="str">
        <f t="shared" si="167"/>
        <v>@@10000</v>
      </c>
      <c r="E841" s="3" t="str">
        <f>"""NAV Direct"",""CRONUS JetCorp USA"",""5407"",""1"",""Released"",""2"",""MR100687"",""3"",""10000"",""4"",""30000"""</f>
        <v>"NAV Direct","CRONUS JetCorp USA","5407","1","Released","2","MR100687","3","10000","4","30000"</v>
      </c>
      <c r="F841" s="3"/>
      <c r="G841" s="3"/>
      <c r="H841" s="6"/>
      <c r="I841" s="6"/>
      <c r="J841" s="14" t="str">
        <f>"RM100016"</f>
        <v>RM100016</v>
      </c>
      <c r="K841" s="22" t="str">
        <f>"6"" Star Column Trophy Riser"</f>
        <v>6" Star Column Trophy Riser</v>
      </c>
      <c r="L841" s="23">
        <v>1</v>
      </c>
      <c r="M841" s="21" t="str">
        <f>"EA"</f>
        <v>EA</v>
      </c>
      <c r="N841" s="23">
        <v>0</v>
      </c>
    </row>
    <row r="842" spans="1:14" ht="16.5" x14ac:dyDescent="0.3">
      <c r="A842" t="s">
        <v>59</v>
      </c>
      <c r="B842" s="3" t="str">
        <f t="shared" si="166"/>
        <v>@@Released</v>
      </c>
      <c r="C842" s="3" t="str">
        <f t="shared" si="166"/>
        <v>@@MR100687</v>
      </c>
      <c r="D842" s="3" t="str">
        <f t="shared" si="167"/>
        <v>@@10000</v>
      </c>
      <c r="E842" s="3" t="str">
        <f>"""NAV Direct"",""CRONUS JetCorp USA"",""5407"",""1"",""Released"",""2"",""MR100687"",""3"",""10000"",""4"",""40000"""</f>
        <v>"NAV Direct","CRONUS JetCorp USA","5407","1","Released","2","MR100687","3","10000","4","40000"</v>
      </c>
      <c r="F842" s="3"/>
      <c r="G842" s="3"/>
      <c r="H842" s="6"/>
      <c r="I842" s="6"/>
      <c r="J842" s="14" t="str">
        <f>"RM100033"</f>
        <v>RM100033</v>
      </c>
      <c r="K842" s="22" t="str">
        <f>"Standard Cap Nut"</f>
        <v>Standard Cap Nut</v>
      </c>
      <c r="L842" s="23">
        <v>1</v>
      </c>
      <c r="M842" s="21" t="str">
        <f>"EA"</f>
        <v>EA</v>
      </c>
      <c r="N842" s="23">
        <v>0</v>
      </c>
    </row>
    <row r="843" spans="1:14" ht="16.5" x14ac:dyDescent="0.3">
      <c r="A843" t="s">
        <v>59</v>
      </c>
      <c r="B843" s="3" t="str">
        <f t="shared" si="166"/>
        <v>@@Released</v>
      </c>
      <c r="C843" s="3" t="str">
        <f t="shared" si="166"/>
        <v>@@MR100687</v>
      </c>
      <c r="D843" s="3" t="str">
        <f t="shared" si="167"/>
        <v>@@10000</v>
      </c>
      <c r="E843" s="3" t="str">
        <f>"""NAV Direct"",""CRONUS JetCorp USA"",""5407"",""1"",""Released"",""2"",""MR100687"",""3"",""10000"",""4"",""50000"""</f>
        <v>"NAV Direct","CRONUS JetCorp USA","5407","1","Released","2","MR100687","3","10000","4","50000"</v>
      </c>
      <c r="F843" s="3"/>
      <c r="G843" s="3"/>
      <c r="H843" s="6"/>
      <c r="I843" s="6"/>
      <c r="J843" s="14" t="str">
        <f>"RM100034"</f>
        <v>RM100034</v>
      </c>
      <c r="K843" s="22" t="str">
        <f>"Check Rings"</f>
        <v>Check Rings</v>
      </c>
      <c r="L843" s="23">
        <v>1</v>
      </c>
      <c r="M843" s="21" t="str">
        <f>"EA"</f>
        <v>EA</v>
      </c>
      <c r="N843" s="23">
        <v>0</v>
      </c>
    </row>
    <row r="844" spans="1:14" ht="16.5" x14ac:dyDescent="0.3">
      <c r="A844" t="s">
        <v>59</v>
      </c>
      <c r="B844" s="3" t="str">
        <f t="shared" si="166"/>
        <v>@@Released</v>
      </c>
      <c r="C844" s="3" t="str">
        <f t="shared" si="166"/>
        <v>@@MR100687</v>
      </c>
      <c r="D844" s="3" t="str">
        <f t="shared" si="167"/>
        <v>@@10000</v>
      </c>
      <c r="E844" s="3" t="str">
        <f>"""NAV Direct"",""CRONUS JetCorp USA"",""5407"",""1"",""Released"",""2"",""MR100687"",""3"",""10000"",""4"",""60000"""</f>
        <v>"NAV Direct","CRONUS JetCorp USA","5407","1","Released","2","MR100687","3","10000","4","60000"</v>
      </c>
      <c r="F844" s="3"/>
      <c r="G844" s="3"/>
      <c r="H844" s="6"/>
      <c r="I844" s="6"/>
      <c r="J844" s="14" t="str">
        <f>"RM100036"</f>
        <v>RM100036</v>
      </c>
      <c r="K844" s="22" t="str">
        <f>"1.5"" Emblem"</f>
        <v>1.5" Emblem</v>
      </c>
      <c r="L844" s="23">
        <v>1</v>
      </c>
      <c r="M844" s="21" t="str">
        <f>"EA"</f>
        <v>EA</v>
      </c>
      <c r="N844" s="23">
        <v>0</v>
      </c>
    </row>
    <row r="845" spans="1:14" ht="16.5" x14ac:dyDescent="0.3">
      <c r="A845" t="s">
        <v>59</v>
      </c>
      <c r="B845" s="3" t="str">
        <f>B839</f>
        <v>@@Released</v>
      </c>
      <c r="C845" s="3" t="str">
        <f>C839</f>
        <v>@@MR100687</v>
      </c>
      <c r="D845" s="3" t="str">
        <f>D839</f>
        <v>@@10000</v>
      </c>
      <c r="H845" s="6"/>
      <c r="I845" s="6"/>
      <c r="J845" s="6"/>
      <c r="K845" s="6"/>
      <c r="L845" s="6"/>
      <c r="M845" s="6"/>
      <c r="N845" s="6"/>
    </row>
    <row r="846" spans="1:14" ht="16.5" x14ac:dyDescent="0.3">
      <c r="A846" t="s">
        <v>59</v>
      </c>
      <c r="B846" s="3" t="str">
        <f t="shared" ref="B846:C849" si="168">B845</f>
        <v>@@Released</v>
      </c>
      <c r="C846" s="3" t="str">
        <f t="shared" si="168"/>
        <v>@@MR100687</v>
      </c>
      <c r="D846" s="3" t="str">
        <f>"@@20000"</f>
        <v>@@20000</v>
      </c>
      <c r="E846" s="3" t="str">
        <f>"""NAV Direct"",""CRONUS JetCorp USA"",""5406"",""1"",""Released"",""2"",""MR100687"",""3"",""20000"""</f>
        <v>"NAV Direct","CRONUS JetCorp USA","5406","1","Released","2","MR100687","3","20000"</v>
      </c>
      <c r="F846" s="3" t="str">
        <f>"∞||""Prod. Order Component"",""Prod. Order Line No."",""=Line No."",""Status"",""=Status"",""Prod. Order No."",""=Prod. Order No."""</f>
        <v>∞||"Prod. Order Component","Prod. Order Line No.","=Line No.","Status","=Status","Prod. Order No.","=Prod. Order No."</v>
      </c>
      <c r="G846" s="3"/>
      <c r="H846" s="6"/>
      <c r="I846" s="24" t="str">
        <f>"S200025"</f>
        <v>S200025</v>
      </c>
      <c r="J846" s="24" t="str">
        <f>"10.75"" Column Lamp of Knowledge Trophy"</f>
        <v>10.75" Column Lamp of Knowledge Trophy</v>
      </c>
      <c r="K846" s="25">
        <v>12</v>
      </c>
      <c r="L846" s="26" t="str">
        <f>"EA"</f>
        <v>EA</v>
      </c>
      <c r="M846" s="25">
        <v>0</v>
      </c>
      <c r="N846" s="27"/>
    </row>
    <row r="847" spans="1:14" ht="16.5" x14ac:dyDescent="0.3">
      <c r="A847" t="s">
        <v>59</v>
      </c>
      <c r="B847" s="3" t="str">
        <f t="shared" si="168"/>
        <v>@@Released</v>
      </c>
      <c r="C847" s="3" t="str">
        <f t="shared" si="168"/>
        <v>@@MR100687</v>
      </c>
      <c r="D847" s="3" t="str">
        <f>D846</f>
        <v>@@20000</v>
      </c>
      <c r="E847" s="3" t="str">
        <f>"""NAV Direct"",""CRONUS JetCorp USA"",""5407"",""1"",""Released"",""2"",""MR100687"",""3"",""20000"",""4"",""10000"""</f>
        <v>"NAV Direct","CRONUS JetCorp USA","5407","1","Released","2","MR100687","3","20000","4","10000"</v>
      </c>
      <c r="F847" s="3"/>
      <c r="G847" s="3"/>
      <c r="H847" s="6"/>
      <c r="I847" s="6"/>
      <c r="J847" s="14" t="str">
        <f>"PA100001"</f>
        <v>PA100001</v>
      </c>
      <c r="K847" s="22" t="str">
        <f>"1"" Marble Base 2.5""x6""x6"", 1 Col. Kit"</f>
        <v>1" Marble Base 2.5"x6"x6", 1 Col. Kit</v>
      </c>
      <c r="L847" s="23">
        <v>1</v>
      </c>
      <c r="M847" s="21" t="str">
        <f>"EA"</f>
        <v>EA</v>
      </c>
      <c r="N847" s="23">
        <v>0</v>
      </c>
    </row>
    <row r="848" spans="1:14" ht="16.5" x14ac:dyDescent="0.3">
      <c r="A848" t="s">
        <v>59</v>
      </c>
      <c r="B848" s="3" t="str">
        <f t="shared" si="168"/>
        <v>@@Released</v>
      </c>
      <c r="C848" s="3" t="str">
        <f t="shared" si="168"/>
        <v>@@MR100687</v>
      </c>
      <c r="D848" s="3" t="str">
        <f>D847</f>
        <v>@@20000</v>
      </c>
      <c r="E848" s="3" t="str">
        <f>"""NAV Direct"",""CRONUS JetCorp USA"",""5407"",""1"",""Released"",""2"",""MR100687"",""3"",""20000"",""4"",""20000"""</f>
        <v>"NAV Direct","CRONUS JetCorp USA","5407","1","Released","2","MR100687","3","20000","4","20000"</v>
      </c>
      <c r="F848" s="3"/>
      <c r="G848" s="3"/>
      <c r="H848" s="6"/>
      <c r="I848" s="6"/>
      <c r="J848" s="14" t="str">
        <f>"RM100054"</f>
        <v>RM100054</v>
      </c>
      <c r="K848" s="22" t="str">
        <f>"Column Cover"</f>
        <v>Column Cover</v>
      </c>
      <c r="L848" s="23">
        <v>1</v>
      </c>
      <c r="M848" s="21" t="str">
        <f>"EA"</f>
        <v>EA</v>
      </c>
      <c r="N848" s="23">
        <v>0</v>
      </c>
    </row>
    <row r="849" spans="1:14" ht="16.5" x14ac:dyDescent="0.3">
      <c r="A849" t="s">
        <v>59</v>
      </c>
      <c r="B849" s="3" t="str">
        <f t="shared" si="168"/>
        <v>@@Released</v>
      </c>
      <c r="C849" s="3" t="str">
        <f t="shared" si="168"/>
        <v>@@MR100687</v>
      </c>
      <c r="D849" s="3" t="str">
        <f>D848</f>
        <v>@@20000</v>
      </c>
      <c r="E849" s="3" t="str">
        <f>"""NAV Direct"",""CRONUS JetCorp USA"",""5407"",""1"",""Released"",""2"",""MR100687"",""3"",""20000"",""4"",""30000"""</f>
        <v>"NAV Direct","CRONUS JetCorp USA","5407","1","Released","2","MR100687","3","20000","4","30000"</v>
      </c>
      <c r="F849" s="3"/>
      <c r="G849" s="3"/>
      <c r="H849" s="6"/>
      <c r="I849" s="6"/>
      <c r="J849" s="14" t="str">
        <f>"RM100036"</f>
        <v>RM100036</v>
      </c>
      <c r="K849" s="22" t="str">
        <f>"1.5"" Emblem"</f>
        <v>1.5" Emblem</v>
      </c>
      <c r="L849" s="23">
        <v>1</v>
      </c>
      <c r="M849" s="21" t="str">
        <f>"EA"</f>
        <v>EA</v>
      </c>
      <c r="N849" s="23">
        <v>0</v>
      </c>
    </row>
    <row r="850" spans="1:14" ht="16.5" x14ac:dyDescent="0.3">
      <c r="A850" t="s">
        <v>59</v>
      </c>
      <c r="B850" s="3" t="str">
        <f>B847</f>
        <v>@@Released</v>
      </c>
      <c r="C850" s="3" t="str">
        <f>C847</f>
        <v>@@MR100687</v>
      </c>
      <c r="D850" s="3" t="str">
        <f>D847</f>
        <v>@@20000</v>
      </c>
      <c r="H850" s="6"/>
      <c r="I850" s="6"/>
      <c r="J850" s="6"/>
      <c r="K850" s="6"/>
      <c r="L850" s="6"/>
      <c r="M850" s="6"/>
      <c r="N850" s="6"/>
    </row>
    <row r="851" spans="1:14" ht="16.5" x14ac:dyDescent="0.3">
      <c r="A851" t="s">
        <v>59</v>
      </c>
      <c r="B851" s="3" t="str">
        <f>"@@Released"</f>
        <v>@@Released</v>
      </c>
      <c r="C851" s="3" t="str">
        <f>"@@MR100682"</f>
        <v>@@MR100682</v>
      </c>
      <c r="E851" s="3" t="str">
        <f>"""NAV Direct"",""CRONUS JetCorp USA"",""5405"",""1"",""Released"",""2"",""MR100682"""</f>
        <v>"NAV Direct","CRONUS JetCorp USA","5405","1","Released","2","MR100682"</v>
      </c>
      <c r="F851" s="3" t="str">
        <f>"∞||""Prod. Order Component"",""Status"",""=Status"",""Prod. Order No."",""=No."""</f>
        <v>∞||"Prod. Order Component","Status","=Status","Prod. Order No.","=No."</v>
      </c>
      <c r="G851" s="3"/>
      <c r="H851" s="28" t="str">
        <f>"MR100682"</f>
        <v>MR100682</v>
      </c>
      <c r="I851" s="29">
        <v>42051</v>
      </c>
      <c r="J851" s="6"/>
      <c r="K851" s="20"/>
      <c r="L851" s="20"/>
      <c r="M851" s="20"/>
      <c r="N851" s="20"/>
    </row>
    <row r="852" spans="1:14" ht="16.5" x14ac:dyDescent="0.3">
      <c r="A852" t="s">
        <v>59</v>
      </c>
      <c r="B852" s="3" t="str">
        <f t="shared" ref="B852:C858" si="169">B851</f>
        <v>@@Released</v>
      </c>
      <c r="C852" s="3" t="str">
        <f t="shared" si="169"/>
        <v>@@MR100682</v>
      </c>
      <c r="D852" s="3" t="str">
        <f>"@@10000"</f>
        <v>@@10000</v>
      </c>
      <c r="E852" s="3" t="str">
        <f>"""NAV Direct"",""CRONUS JetCorp USA"",""5406"",""1"",""Released"",""2"",""MR100682"",""3"",""10000"""</f>
        <v>"NAV Direct","CRONUS JetCorp USA","5406","1","Released","2","MR100682","3","10000"</v>
      </c>
      <c r="F852" s="3" t="str">
        <f>"∞||""Prod. Order Component"",""Prod. Order Line No."",""=Line No."",""Status"",""=Status"",""Prod. Order No."",""=Prod. Order No."""</f>
        <v>∞||"Prod. Order Component","Prod. Order Line No.","=Line No.","Status","=Status","Prod. Order No.","=Prod. Order No."</v>
      </c>
      <c r="G852" s="3"/>
      <c r="H852" s="6"/>
      <c r="I852" s="24" t="str">
        <f>"S200019"</f>
        <v>S200019</v>
      </c>
      <c r="J852" s="24" t="str">
        <f>"10.75"" Tourch Riser Apple Trophy"</f>
        <v>10.75" Tourch Riser Apple Trophy</v>
      </c>
      <c r="K852" s="25">
        <v>144</v>
      </c>
      <c r="L852" s="26" t="str">
        <f>"EA"</f>
        <v>EA</v>
      </c>
      <c r="M852" s="25">
        <v>0</v>
      </c>
      <c r="N852" s="27"/>
    </row>
    <row r="853" spans="1:14" ht="16.5" x14ac:dyDescent="0.3">
      <c r="A853" t="s">
        <v>59</v>
      </c>
      <c r="B853" s="3" t="str">
        <f t="shared" si="169"/>
        <v>@@Released</v>
      </c>
      <c r="C853" s="3" t="str">
        <f t="shared" si="169"/>
        <v>@@MR100682</v>
      </c>
      <c r="D853" s="3" t="str">
        <f t="shared" ref="D853:D858" si="170">D852</f>
        <v>@@10000</v>
      </c>
      <c r="E853" s="3" t="str">
        <f>"""NAV Direct"",""CRONUS JetCorp USA"",""5407"",""1"",""Released"",""2"",""MR100682"",""3"",""10000"",""4"",""10000"""</f>
        <v>"NAV Direct","CRONUS JetCorp USA","5407","1","Released","2","MR100682","3","10000","4","10000"</v>
      </c>
      <c r="F853" s="3"/>
      <c r="G853" s="3"/>
      <c r="H853" s="6"/>
      <c r="I853" s="6"/>
      <c r="J853" s="14" t="str">
        <f>"RM100027"</f>
        <v>RM100027</v>
      </c>
      <c r="K853" s="22" t="str">
        <f>"1"" Marble"</f>
        <v>1" Marble</v>
      </c>
      <c r="L853" s="23">
        <v>1</v>
      </c>
      <c r="M853" s="21" t="str">
        <f>"LB"</f>
        <v>LB</v>
      </c>
      <c r="N853" s="23">
        <v>0</v>
      </c>
    </row>
    <row r="854" spans="1:14" ht="16.5" x14ac:dyDescent="0.3">
      <c r="A854" t="s">
        <v>59</v>
      </c>
      <c r="B854" s="3" t="str">
        <f t="shared" si="169"/>
        <v>@@Released</v>
      </c>
      <c r="C854" s="3" t="str">
        <f t="shared" si="169"/>
        <v>@@MR100682</v>
      </c>
      <c r="D854" s="3" t="str">
        <f t="shared" si="170"/>
        <v>@@10000</v>
      </c>
      <c r="E854" s="3" t="str">
        <f>"""NAV Direct"",""CRONUS JetCorp USA"",""5407"",""1"",""Released"",""2"",""MR100682"",""3"",""10000"",""4"",""20000"""</f>
        <v>"NAV Direct","CRONUS JetCorp USA","5407","1","Released","2","MR100682","3","10000","4","20000"</v>
      </c>
      <c r="F854" s="3"/>
      <c r="G854" s="3"/>
      <c r="H854" s="6"/>
      <c r="I854" s="6"/>
      <c r="J854" s="14" t="str">
        <f>"RM100002"</f>
        <v>RM100002</v>
      </c>
      <c r="K854" s="22" t="str">
        <f>"3.75"" Apple Trophy Figure"</f>
        <v>3.75" Apple Trophy Figure</v>
      </c>
      <c r="L854" s="23">
        <v>1</v>
      </c>
      <c r="M854" s="21" t="str">
        <f>"EA"</f>
        <v>EA</v>
      </c>
      <c r="N854" s="23">
        <v>0</v>
      </c>
    </row>
    <row r="855" spans="1:14" ht="16.5" x14ac:dyDescent="0.3">
      <c r="A855" t="s">
        <v>59</v>
      </c>
      <c r="B855" s="3" t="str">
        <f t="shared" si="169"/>
        <v>@@Released</v>
      </c>
      <c r="C855" s="3" t="str">
        <f t="shared" si="169"/>
        <v>@@MR100682</v>
      </c>
      <c r="D855" s="3" t="str">
        <f t="shared" si="170"/>
        <v>@@10000</v>
      </c>
      <c r="E855" s="3" t="str">
        <f>"""NAV Direct"",""CRONUS JetCorp USA"",""5407"",""1"",""Released"",""2"",""MR100682"",""3"",""10000"",""4"",""30000"""</f>
        <v>"NAV Direct","CRONUS JetCorp USA","5407","1","Released","2","MR100682","3","10000","4","30000"</v>
      </c>
      <c r="F855" s="3"/>
      <c r="G855" s="3"/>
      <c r="H855" s="6"/>
      <c r="I855" s="6"/>
      <c r="J855" s="14" t="str">
        <f>"RM100023"</f>
        <v>RM100023</v>
      </c>
      <c r="K855" s="22" t="str">
        <f>"7"" Torch Trophy Riser"</f>
        <v>7" Torch Trophy Riser</v>
      </c>
      <c r="L855" s="23">
        <v>1</v>
      </c>
      <c r="M855" s="21" t="str">
        <f>"EA"</f>
        <v>EA</v>
      </c>
      <c r="N855" s="23">
        <v>0</v>
      </c>
    </row>
    <row r="856" spans="1:14" ht="16.5" x14ac:dyDescent="0.3">
      <c r="A856" t="s">
        <v>59</v>
      </c>
      <c r="B856" s="3" t="str">
        <f t="shared" si="169"/>
        <v>@@Released</v>
      </c>
      <c r="C856" s="3" t="str">
        <f t="shared" si="169"/>
        <v>@@MR100682</v>
      </c>
      <c r="D856" s="3" t="str">
        <f t="shared" si="170"/>
        <v>@@10000</v>
      </c>
      <c r="E856" s="3" t="str">
        <f>"""NAV Direct"",""CRONUS JetCorp USA"",""5407"",""1"",""Released"",""2"",""MR100682"",""3"",""10000"",""4"",""40000"""</f>
        <v>"NAV Direct","CRONUS JetCorp USA","5407","1","Released","2","MR100682","3","10000","4","40000"</v>
      </c>
      <c r="F856" s="3"/>
      <c r="G856" s="3"/>
      <c r="H856" s="6"/>
      <c r="I856" s="6"/>
      <c r="J856" s="14" t="str">
        <f>"RM100033"</f>
        <v>RM100033</v>
      </c>
      <c r="K856" s="22" t="str">
        <f>"Standard Cap Nut"</f>
        <v>Standard Cap Nut</v>
      </c>
      <c r="L856" s="23">
        <v>1</v>
      </c>
      <c r="M856" s="21" t="str">
        <f>"EA"</f>
        <v>EA</v>
      </c>
      <c r="N856" s="23">
        <v>0</v>
      </c>
    </row>
    <row r="857" spans="1:14" ht="16.5" x14ac:dyDescent="0.3">
      <c r="A857" t="s">
        <v>59</v>
      </c>
      <c r="B857" s="3" t="str">
        <f t="shared" si="169"/>
        <v>@@Released</v>
      </c>
      <c r="C857" s="3" t="str">
        <f t="shared" si="169"/>
        <v>@@MR100682</v>
      </c>
      <c r="D857" s="3" t="str">
        <f t="shared" si="170"/>
        <v>@@10000</v>
      </c>
      <c r="E857" s="3" t="str">
        <f>"""NAV Direct"",""CRONUS JetCorp USA"",""5407"",""1"",""Released"",""2"",""MR100682"",""3"",""10000"",""4"",""50000"""</f>
        <v>"NAV Direct","CRONUS JetCorp USA","5407","1","Released","2","MR100682","3","10000","4","50000"</v>
      </c>
      <c r="F857" s="3"/>
      <c r="G857" s="3"/>
      <c r="H857" s="6"/>
      <c r="I857" s="6"/>
      <c r="J857" s="14" t="str">
        <f>"RM100034"</f>
        <v>RM100034</v>
      </c>
      <c r="K857" s="22" t="str">
        <f>"Check Rings"</f>
        <v>Check Rings</v>
      </c>
      <c r="L857" s="23">
        <v>1</v>
      </c>
      <c r="M857" s="21" t="str">
        <f>"EA"</f>
        <v>EA</v>
      </c>
      <c r="N857" s="23">
        <v>0</v>
      </c>
    </row>
    <row r="858" spans="1:14" ht="16.5" x14ac:dyDescent="0.3">
      <c r="A858" t="s">
        <v>59</v>
      </c>
      <c r="B858" s="3" t="str">
        <f t="shared" si="169"/>
        <v>@@Released</v>
      </c>
      <c r="C858" s="3" t="str">
        <f t="shared" si="169"/>
        <v>@@MR100682</v>
      </c>
      <c r="D858" s="3" t="str">
        <f t="shared" si="170"/>
        <v>@@10000</v>
      </c>
      <c r="E858" s="3" t="str">
        <f>"""NAV Direct"",""CRONUS JetCorp USA"",""5407"",""1"",""Released"",""2"",""MR100682"",""3"",""10000"",""4"",""60000"""</f>
        <v>"NAV Direct","CRONUS JetCorp USA","5407","1","Released","2","MR100682","3","10000","4","60000"</v>
      </c>
      <c r="F858" s="3"/>
      <c r="G858" s="3"/>
      <c r="H858" s="6"/>
      <c r="I858" s="6"/>
      <c r="J858" s="14" t="str">
        <f>"RM100036"</f>
        <v>RM100036</v>
      </c>
      <c r="K858" s="22" t="str">
        <f>"1.5"" Emblem"</f>
        <v>1.5" Emblem</v>
      </c>
      <c r="L858" s="23">
        <v>1</v>
      </c>
      <c r="M858" s="21" t="str">
        <f>"EA"</f>
        <v>EA</v>
      </c>
      <c r="N858" s="23">
        <v>0</v>
      </c>
    </row>
    <row r="859" spans="1:14" ht="16.5" x14ac:dyDescent="0.3">
      <c r="A859" t="s">
        <v>59</v>
      </c>
      <c r="B859" s="3" t="str">
        <f>B853</f>
        <v>@@Released</v>
      </c>
      <c r="C859" s="3" t="str">
        <f>C853</f>
        <v>@@MR100682</v>
      </c>
      <c r="D859" s="3" t="str">
        <f>D853</f>
        <v>@@10000</v>
      </c>
      <c r="H859" s="6"/>
      <c r="I859" s="6"/>
      <c r="J859" s="6"/>
      <c r="K859" s="6"/>
      <c r="L859" s="6"/>
      <c r="M859" s="6"/>
      <c r="N859" s="6"/>
    </row>
    <row r="860" spans="1:14" ht="16.5" x14ac:dyDescent="0.3">
      <c r="A860" t="s">
        <v>59</v>
      </c>
      <c r="B860" s="3" t="str">
        <f t="shared" ref="B860:C863" si="171">B859</f>
        <v>@@Released</v>
      </c>
      <c r="C860" s="3" t="str">
        <f t="shared" si="171"/>
        <v>@@MR100682</v>
      </c>
      <c r="D860" s="3" t="str">
        <f>"@@20000"</f>
        <v>@@20000</v>
      </c>
      <c r="E860" s="3" t="str">
        <f>"""NAV Direct"",""CRONUS JetCorp USA"",""5406"",""1"",""Released"",""2"",""MR100682"",""3"",""20000"""</f>
        <v>"NAV Direct","CRONUS JetCorp USA","5406","1","Released","2","MR100682","3","20000"</v>
      </c>
      <c r="F860" s="3" t="str">
        <f>"∞||""Prod. Order Component"",""Prod. Order Line No."",""=Line No."",""Status"",""=Status"",""Prod. Order No."",""=Prod. Order No."""</f>
        <v>∞||"Prod. Order Component","Prod. Order Line No.","=Line No.","Status","=Status","Prod. Order No.","=Prod. Order No."</v>
      </c>
      <c r="G860" s="3"/>
      <c r="H860" s="6"/>
      <c r="I860" s="24" t="str">
        <f>"S200028"</f>
        <v>S200028</v>
      </c>
      <c r="J860" s="24" t="str">
        <f>"10.75"" Column Football Trophy"</f>
        <v>10.75" Column Football Trophy</v>
      </c>
      <c r="K860" s="25">
        <v>24</v>
      </c>
      <c r="L860" s="26" t="str">
        <f>"EA"</f>
        <v>EA</v>
      </c>
      <c r="M860" s="25">
        <v>0</v>
      </c>
      <c r="N860" s="27"/>
    </row>
    <row r="861" spans="1:14" ht="16.5" x14ac:dyDescent="0.3">
      <c r="A861" t="s">
        <v>59</v>
      </c>
      <c r="B861" s="3" t="str">
        <f t="shared" si="171"/>
        <v>@@Released</v>
      </c>
      <c r="C861" s="3" t="str">
        <f t="shared" si="171"/>
        <v>@@MR100682</v>
      </c>
      <c r="D861" s="3" t="str">
        <f>D860</f>
        <v>@@20000</v>
      </c>
      <c r="E861" s="3" t="str">
        <f>"""NAV Direct"",""CRONUS JetCorp USA"",""5407"",""1"",""Released"",""2"",""MR100682"",""3"",""20000"",""4"",""10000"""</f>
        <v>"NAV Direct","CRONUS JetCorp USA","5407","1","Released","2","MR100682","3","20000","4","10000"</v>
      </c>
      <c r="F861" s="3"/>
      <c r="G861" s="3"/>
      <c r="H861" s="6"/>
      <c r="I861" s="6"/>
      <c r="J861" s="14" t="str">
        <f>"PA100001"</f>
        <v>PA100001</v>
      </c>
      <c r="K861" s="22" t="str">
        <f>"1"" Marble Base 2.5""x6""x6"", 1 Col. Kit"</f>
        <v>1" Marble Base 2.5"x6"x6", 1 Col. Kit</v>
      </c>
      <c r="L861" s="23">
        <v>1</v>
      </c>
      <c r="M861" s="21" t="str">
        <f>"EA"</f>
        <v>EA</v>
      </c>
      <c r="N861" s="23">
        <v>0</v>
      </c>
    </row>
    <row r="862" spans="1:14" ht="16.5" x14ac:dyDescent="0.3">
      <c r="A862" t="s">
        <v>59</v>
      </c>
      <c r="B862" s="3" t="str">
        <f t="shared" si="171"/>
        <v>@@Released</v>
      </c>
      <c r="C862" s="3" t="str">
        <f t="shared" si="171"/>
        <v>@@MR100682</v>
      </c>
      <c r="D862" s="3" t="str">
        <f>D861</f>
        <v>@@20000</v>
      </c>
      <c r="E862" s="3" t="str">
        <f>"""NAV Direct"",""CRONUS JetCorp USA"",""5407"",""1"",""Released"",""2"",""MR100682"",""3"",""20000"",""4"",""20000"""</f>
        <v>"NAV Direct","CRONUS JetCorp USA","5407","1","Released","2","MR100682","3","20000","4","20000"</v>
      </c>
      <c r="F862" s="3"/>
      <c r="G862" s="3"/>
      <c r="H862" s="6"/>
      <c r="I862" s="6"/>
      <c r="J862" s="14" t="str">
        <f>"RM100054"</f>
        <v>RM100054</v>
      </c>
      <c r="K862" s="22" t="str">
        <f>"Column Cover"</f>
        <v>Column Cover</v>
      </c>
      <c r="L862" s="23">
        <v>1</v>
      </c>
      <c r="M862" s="21" t="str">
        <f>"EA"</f>
        <v>EA</v>
      </c>
      <c r="N862" s="23">
        <v>0</v>
      </c>
    </row>
    <row r="863" spans="1:14" ht="16.5" x14ac:dyDescent="0.3">
      <c r="A863" t="s">
        <v>59</v>
      </c>
      <c r="B863" s="3" t="str">
        <f t="shared" si="171"/>
        <v>@@Released</v>
      </c>
      <c r="C863" s="3" t="str">
        <f t="shared" si="171"/>
        <v>@@MR100682</v>
      </c>
      <c r="D863" s="3" t="str">
        <f>D862</f>
        <v>@@20000</v>
      </c>
      <c r="E863" s="3" t="str">
        <f>"""NAV Direct"",""CRONUS JetCorp USA"",""5407"",""1"",""Released"",""2"",""MR100682"",""3"",""20000"",""4"",""30000"""</f>
        <v>"NAV Direct","CRONUS JetCorp USA","5407","1","Released","2","MR100682","3","20000","4","30000"</v>
      </c>
      <c r="F863" s="3"/>
      <c r="G863" s="3"/>
      <c r="H863" s="6"/>
      <c r="I863" s="6"/>
      <c r="J863" s="14" t="str">
        <f>"RM100007"</f>
        <v>RM100007</v>
      </c>
      <c r="K863" s="22" t="str">
        <f>"3.75"" Football Player"</f>
        <v>3.75" Football Player</v>
      </c>
      <c r="L863" s="23">
        <v>1</v>
      </c>
      <c r="M863" s="21" t="str">
        <f>"EA"</f>
        <v>EA</v>
      </c>
      <c r="N863" s="23">
        <v>0</v>
      </c>
    </row>
    <row r="864" spans="1:14" ht="16.5" x14ac:dyDescent="0.3">
      <c r="A864" t="s">
        <v>59</v>
      </c>
      <c r="B864" s="3" t="str">
        <f>B861</f>
        <v>@@Released</v>
      </c>
      <c r="C864" s="3" t="str">
        <f>C861</f>
        <v>@@MR100682</v>
      </c>
      <c r="D864" s="3" t="str">
        <f>D861</f>
        <v>@@20000</v>
      </c>
      <c r="H864" s="6"/>
      <c r="I864" s="6"/>
      <c r="J864" s="6"/>
      <c r="K864" s="6"/>
      <c r="L864" s="6"/>
      <c r="M864" s="6"/>
      <c r="N864" s="6"/>
    </row>
    <row r="865" spans="1:14" ht="16.5" x14ac:dyDescent="0.3">
      <c r="A865" t="s">
        <v>59</v>
      </c>
      <c r="B865" s="3" t="str">
        <f>"@@Released"</f>
        <v>@@Released</v>
      </c>
      <c r="C865" s="3" t="str">
        <f>"@@MR100694"</f>
        <v>@@MR100694</v>
      </c>
      <c r="E865" s="3" t="str">
        <f>"""NAV Direct"",""CRONUS JetCorp USA"",""5405"",""1"",""Released"",""2"",""MR100694"""</f>
        <v>"NAV Direct","CRONUS JetCorp USA","5405","1","Released","2","MR100694"</v>
      </c>
      <c r="F865" s="3" t="str">
        <f>"∞||""Prod. Order Component"",""Status"",""=Status"",""Prod. Order No."",""=No."""</f>
        <v>∞||"Prod. Order Component","Status","=Status","Prod. Order No.","=No."</v>
      </c>
      <c r="G865" s="3"/>
      <c r="H865" s="28" t="str">
        <f>"MR100694"</f>
        <v>MR100694</v>
      </c>
      <c r="I865" s="29">
        <v>42051</v>
      </c>
      <c r="J865" s="6"/>
      <c r="K865" s="20"/>
      <c r="L865" s="20"/>
      <c r="M865" s="20"/>
      <c r="N865" s="20"/>
    </row>
    <row r="866" spans="1:14" ht="16.5" x14ac:dyDescent="0.3">
      <c r="A866" t="s">
        <v>59</v>
      </c>
      <c r="B866" s="3" t="str">
        <f t="shared" ref="B866:C872" si="172">B865</f>
        <v>@@Released</v>
      </c>
      <c r="C866" s="3" t="str">
        <f t="shared" si="172"/>
        <v>@@MR100694</v>
      </c>
      <c r="D866" s="3" t="str">
        <f>"@@10000"</f>
        <v>@@10000</v>
      </c>
      <c r="E866" s="3" t="str">
        <f>"""NAV Direct"",""CRONUS JetCorp USA"",""5406"",""1"",""Released"",""2"",""MR100694"",""3"",""10000"""</f>
        <v>"NAV Direct","CRONUS JetCorp USA","5406","1","Released","2","MR100694","3","10000"</v>
      </c>
      <c r="F866" s="3" t="str">
        <f>"∞||""Prod. Order Component"",""Prod. Order Line No."",""=Line No."",""Status"",""=Status"",""Prod. Order No."",""=Prod. Order No."""</f>
        <v>∞||"Prod. Order Component","Prod. Order Line No.","=Line No.","Status","=Status","Prod. Order No.","=Prod. Order No."</v>
      </c>
      <c r="G866" s="3"/>
      <c r="H866" s="6"/>
      <c r="I866" s="24" t="str">
        <f>"S200023"</f>
        <v>S200023</v>
      </c>
      <c r="J866" s="24" t="str">
        <f>"10.75"" Tourch Riser Volleyball Trophy"</f>
        <v>10.75" Tourch Riser Volleyball Trophy</v>
      </c>
      <c r="K866" s="25">
        <v>48</v>
      </c>
      <c r="L866" s="26" t="str">
        <f>"EA"</f>
        <v>EA</v>
      </c>
      <c r="M866" s="25">
        <v>0</v>
      </c>
      <c r="N866" s="27"/>
    </row>
    <row r="867" spans="1:14" ht="16.5" x14ac:dyDescent="0.3">
      <c r="A867" t="s">
        <v>59</v>
      </c>
      <c r="B867" s="3" t="str">
        <f t="shared" si="172"/>
        <v>@@Released</v>
      </c>
      <c r="C867" s="3" t="str">
        <f t="shared" si="172"/>
        <v>@@MR100694</v>
      </c>
      <c r="D867" s="3" t="str">
        <f t="shared" ref="D867:D872" si="173">D866</f>
        <v>@@10000</v>
      </c>
      <c r="E867" s="3" t="str">
        <f>"""NAV Direct"",""CRONUS JetCorp USA"",""5407"",""1"",""Released"",""2"",""MR100694"",""3"",""10000"",""4"",""10000"""</f>
        <v>"NAV Direct","CRONUS JetCorp USA","5407","1","Released","2","MR100694","3","10000","4","10000"</v>
      </c>
      <c r="F867" s="3"/>
      <c r="G867" s="3"/>
      <c r="H867" s="6"/>
      <c r="I867" s="6"/>
      <c r="J867" s="14" t="str">
        <f>"RM100027"</f>
        <v>RM100027</v>
      </c>
      <c r="K867" s="22" t="str">
        <f>"1"" Marble"</f>
        <v>1" Marble</v>
      </c>
      <c r="L867" s="23">
        <v>1</v>
      </c>
      <c r="M867" s="21" t="str">
        <f>"LB"</f>
        <v>LB</v>
      </c>
      <c r="N867" s="23">
        <v>0</v>
      </c>
    </row>
    <row r="868" spans="1:14" ht="16.5" x14ac:dyDescent="0.3">
      <c r="A868" t="s">
        <v>59</v>
      </c>
      <c r="B868" s="3" t="str">
        <f t="shared" si="172"/>
        <v>@@Released</v>
      </c>
      <c r="C868" s="3" t="str">
        <f t="shared" si="172"/>
        <v>@@MR100694</v>
      </c>
      <c r="D868" s="3" t="str">
        <f t="shared" si="173"/>
        <v>@@10000</v>
      </c>
      <c r="E868" s="3" t="str">
        <f>"""NAV Direct"",""CRONUS JetCorp USA"",""5407"",""1"",""Released"",""2"",""MR100694"",""3"",""10000"",""4"",""20000"""</f>
        <v>"NAV Direct","CRONUS JetCorp USA","5407","1","Released","2","MR100694","3","10000","4","20000"</v>
      </c>
      <c r="F868" s="3"/>
      <c r="G868" s="3"/>
      <c r="H868" s="6"/>
      <c r="I868" s="6"/>
      <c r="J868" s="14" t="str">
        <f>"RM100009"</f>
        <v>RM100009</v>
      </c>
      <c r="K868" s="22" t="str">
        <f>"3.75"" Volleyball Player"</f>
        <v>3.75" Volleyball Player</v>
      </c>
      <c r="L868" s="23">
        <v>1</v>
      </c>
      <c r="M868" s="21" t="str">
        <f>"EA"</f>
        <v>EA</v>
      </c>
      <c r="N868" s="23">
        <v>0</v>
      </c>
    </row>
    <row r="869" spans="1:14" ht="16.5" x14ac:dyDescent="0.3">
      <c r="A869" t="s">
        <v>59</v>
      </c>
      <c r="B869" s="3" t="str">
        <f t="shared" si="172"/>
        <v>@@Released</v>
      </c>
      <c r="C869" s="3" t="str">
        <f t="shared" si="172"/>
        <v>@@MR100694</v>
      </c>
      <c r="D869" s="3" t="str">
        <f t="shared" si="173"/>
        <v>@@10000</v>
      </c>
      <c r="E869" s="3" t="str">
        <f>"""NAV Direct"",""CRONUS JetCorp USA"",""5407"",""1"",""Released"",""2"",""MR100694"",""3"",""10000"",""4"",""30000"""</f>
        <v>"NAV Direct","CRONUS JetCorp USA","5407","1","Released","2","MR100694","3","10000","4","30000"</v>
      </c>
      <c r="F869" s="3"/>
      <c r="G869" s="3"/>
      <c r="H869" s="6"/>
      <c r="I869" s="6"/>
      <c r="J869" s="14" t="str">
        <f>"RM100023"</f>
        <v>RM100023</v>
      </c>
      <c r="K869" s="22" t="str">
        <f>"7"" Torch Trophy Riser"</f>
        <v>7" Torch Trophy Riser</v>
      </c>
      <c r="L869" s="23">
        <v>1</v>
      </c>
      <c r="M869" s="21" t="str">
        <f>"EA"</f>
        <v>EA</v>
      </c>
      <c r="N869" s="23">
        <v>0</v>
      </c>
    </row>
    <row r="870" spans="1:14" ht="16.5" x14ac:dyDescent="0.3">
      <c r="A870" t="s">
        <v>59</v>
      </c>
      <c r="B870" s="3" t="str">
        <f t="shared" si="172"/>
        <v>@@Released</v>
      </c>
      <c r="C870" s="3" t="str">
        <f t="shared" si="172"/>
        <v>@@MR100694</v>
      </c>
      <c r="D870" s="3" t="str">
        <f t="shared" si="173"/>
        <v>@@10000</v>
      </c>
      <c r="E870" s="3" t="str">
        <f>"""NAV Direct"",""CRONUS JetCorp USA"",""5407"",""1"",""Released"",""2"",""MR100694"",""3"",""10000"",""4"",""40000"""</f>
        <v>"NAV Direct","CRONUS JetCorp USA","5407","1","Released","2","MR100694","3","10000","4","40000"</v>
      </c>
      <c r="F870" s="3"/>
      <c r="G870" s="3"/>
      <c r="H870" s="6"/>
      <c r="I870" s="6"/>
      <c r="J870" s="14" t="str">
        <f>"RM100033"</f>
        <v>RM100033</v>
      </c>
      <c r="K870" s="22" t="str">
        <f>"Standard Cap Nut"</f>
        <v>Standard Cap Nut</v>
      </c>
      <c r="L870" s="23">
        <v>1</v>
      </c>
      <c r="M870" s="21" t="str">
        <f>"EA"</f>
        <v>EA</v>
      </c>
      <c r="N870" s="23">
        <v>0</v>
      </c>
    </row>
    <row r="871" spans="1:14" ht="16.5" x14ac:dyDescent="0.3">
      <c r="A871" t="s">
        <v>59</v>
      </c>
      <c r="B871" s="3" t="str">
        <f t="shared" si="172"/>
        <v>@@Released</v>
      </c>
      <c r="C871" s="3" t="str">
        <f t="shared" si="172"/>
        <v>@@MR100694</v>
      </c>
      <c r="D871" s="3" t="str">
        <f t="shared" si="173"/>
        <v>@@10000</v>
      </c>
      <c r="E871" s="3" t="str">
        <f>"""NAV Direct"",""CRONUS JetCorp USA"",""5407"",""1"",""Released"",""2"",""MR100694"",""3"",""10000"",""4"",""50000"""</f>
        <v>"NAV Direct","CRONUS JetCorp USA","5407","1","Released","2","MR100694","3","10000","4","50000"</v>
      </c>
      <c r="F871" s="3"/>
      <c r="G871" s="3"/>
      <c r="H871" s="6"/>
      <c r="I871" s="6"/>
      <c r="J871" s="14" t="str">
        <f>"RM100034"</f>
        <v>RM100034</v>
      </c>
      <c r="K871" s="22" t="str">
        <f>"Check Rings"</f>
        <v>Check Rings</v>
      </c>
      <c r="L871" s="23">
        <v>1</v>
      </c>
      <c r="M871" s="21" t="str">
        <f>"EA"</f>
        <v>EA</v>
      </c>
      <c r="N871" s="23">
        <v>0</v>
      </c>
    </row>
    <row r="872" spans="1:14" ht="16.5" x14ac:dyDescent="0.3">
      <c r="A872" t="s">
        <v>59</v>
      </c>
      <c r="B872" s="3" t="str">
        <f t="shared" si="172"/>
        <v>@@Released</v>
      </c>
      <c r="C872" s="3" t="str">
        <f t="shared" si="172"/>
        <v>@@MR100694</v>
      </c>
      <c r="D872" s="3" t="str">
        <f t="shared" si="173"/>
        <v>@@10000</v>
      </c>
      <c r="E872" s="3" t="str">
        <f>"""NAV Direct"",""CRONUS JetCorp USA"",""5407"",""1"",""Released"",""2"",""MR100694"",""3"",""10000"",""4"",""60000"""</f>
        <v>"NAV Direct","CRONUS JetCorp USA","5407","1","Released","2","MR100694","3","10000","4","60000"</v>
      </c>
      <c r="F872" s="3"/>
      <c r="G872" s="3"/>
      <c r="H872" s="6"/>
      <c r="I872" s="6"/>
      <c r="J872" s="14" t="str">
        <f>"RM100036"</f>
        <v>RM100036</v>
      </c>
      <c r="K872" s="22" t="str">
        <f>"1.5"" Emblem"</f>
        <v>1.5" Emblem</v>
      </c>
      <c r="L872" s="23">
        <v>1</v>
      </c>
      <c r="M872" s="21" t="str">
        <f>"EA"</f>
        <v>EA</v>
      </c>
      <c r="N872" s="23">
        <v>0</v>
      </c>
    </row>
    <row r="873" spans="1:14" ht="16.5" x14ac:dyDescent="0.3">
      <c r="A873" t="s">
        <v>59</v>
      </c>
      <c r="B873" s="3" t="str">
        <f>B867</f>
        <v>@@Released</v>
      </c>
      <c r="C873" s="3" t="str">
        <f>C867</f>
        <v>@@MR100694</v>
      </c>
      <c r="D873" s="3" t="str">
        <f>D867</f>
        <v>@@10000</v>
      </c>
      <c r="H873" s="6"/>
      <c r="I873" s="6"/>
      <c r="J873" s="6"/>
      <c r="K873" s="6"/>
      <c r="L873" s="6"/>
      <c r="M873" s="6"/>
      <c r="N873" s="6"/>
    </row>
    <row r="874" spans="1:14" ht="16.5" x14ac:dyDescent="0.3">
      <c r="A874" t="s">
        <v>59</v>
      </c>
      <c r="B874" s="3" t="str">
        <f>"@@Released"</f>
        <v>@@Released</v>
      </c>
      <c r="C874" s="3" t="str">
        <f>"@@MR100685"</f>
        <v>@@MR100685</v>
      </c>
      <c r="E874" s="3" t="str">
        <f>"""NAV Direct"",""CRONUS JetCorp USA"",""5405"",""1"",""Released"",""2"",""MR100685"""</f>
        <v>"NAV Direct","CRONUS JetCorp USA","5405","1","Released","2","MR100685"</v>
      </c>
      <c r="F874" s="3" t="str">
        <f>"∞||""Prod. Order Component"",""Status"",""=Status"",""Prod. Order No."",""=No."""</f>
        <v>∞||"Prod. Order Component","Status","=Status","Prod. Order No.","=No."</v>
      </c>
      <c r="G874" s="3"/>
      <c r="H874" s="28" t="str">
        <f>"MR100685"</f>
        <v>MR100685</v>
      </c>
      <c r="I874" s="29">
        <v>42053</v>
      </c>
      <c r="J874" s="6"/>
      <c r="K874" s="20"/>
      <c r="L874" s="20"/>
      <c r="M874" s="20"/>
      <c r="N874" s="20"/>
    </row>
    <row r="875" spans="1:14" ht="16.5" x14ac:dyDescent="0.3">
      <c r="A875" t="s">
        <v>59</v>
      </c>
      <c r="B875" s="3" t="str">
        <f t="shared" ref="B875:C881" si="174">B874</f>
        <v>@@Released</v>
      </c>
      <c r="C875" s="3" t="str">
        <f t="shared" si="174"/>
        <v>@@MR100685</v>
      </c>
      <c r="D875" s="3" t="str">
        <f>"@@10000"</f>
        <v>@@10000</v>
      </c>
      <c r="E875" s="3" t="str">
        <f>"""NAV Direct"",""CRONUS JetCorp USA"",""5406"",""1"",""Released"",""2"",""MR100685"",""3"",""10000"""</f>
        <v>"NAV Direct","CRONUS JetCorp USA","5406","1","Released","2","MR100685","3","10000"</v>
      </c>
      <c r="F875" s="3" t="str">
        <f>"∞||""Prod. Order Component"",""Prod. Order Line No."",""=Line No."",""Status"",""=Status"",""Prod. Order No."",""=Prod. Order No."""</f>
        <v>∞||"Prod. Order Component","Prod. Order Line No.","=Line No.","Status","=Status","Prod. Order No.","=Prod. Order No."</v>
      </c>
      <c r="G875" s="3"/>
      <c r="H875" s="6"/>
      <c r="I875" s="24" t="str">
        <f>"S200022"</f>
        <v>S200022</v>
      </c>
      <c r="J875" s="24" t="str">
        <f>"10.75"" Tourch Riser Basketball Trophy"</f>
        <v>10.75" Tourch Riser Basketball Trophy</v>
      </c>
      <c r="K875" s="25">
        <v>144</v>
      </c>
      <c r="L875" s="26" t="str">
        <f>"EA"</f>
        <v>EA</v>
      </c>
      <c r="M875" s="25">
        <v>0</v>
      </c>
      <c r="N875" s="27"/>
    </row>
    <row r="876" spans="1:14" ht="16.5" x14ac:dyDescent="0.3">
      <c r="A876" t="s">
        <v>59</v>
      </c>
      <c r="B876" s="3" t="str">
        <f t="shared" si="174"/>
        <v>@@Released</v>
      </c>
      <c r="C876" s="3" t="str">
        <f t="shared" si="174"/>
        <v>@@MR100685</v>
      </c>
      <c r="D876" s="3" t="str">
        <f t="shared" ref="D876:D881" si="175">D875</f>
        <v>@@10000</v>
      </c>
      <c r="E876" s="3" t="str">
        <f>"""NAV Direct"",""CRONUS JetCorp USA"",""5407"",""1"",""Released"",""2"",""MR100685"",""3"",""10000"",""4"",""10000"""</f>
        <v>"NAV Direct","CRONUS JetCorp USA","5407","1","Released","2","MR100685","3","10000","4","10000"</v>
      </c>
      <c r="F876" s="3"/>
      <c r="G876" s="3"/>
      <c r="H876" s="6"/>
      <c r="I876" s="6"/>
      <c r="J876" s="14" t="str">
        <f>"RM100027"</f>
        <v>RM100027</v>
      </c>
      <c r="K876" s="22" t="str">
        <f>"1"" Marble"</f>
        <v>1" Marble</v>
      </c>
      <c r="L876" s="23">
        <v>1</v>
      </c>
      <c r="M876" s="21" t="str">
        <f>"LB"</f>
        <v>LB</v>
      </c>
      <c r="N876" s="23">
        <v>0</v>
      </c>
    </row>
    <row r="877" spans="1:14" ht="16.5" x14ac:dyDescent="0.3">
      <c r="A877" t="s">
        <v>59</v>
      </c>
      <c r="B877" s="3" t="str">
        <f t="shared" si="174"/>
        <v>@@Released</v>
      </c>
      <c r="C877" s="3" t="str">
        <f t="shared" si="174"/>
        <v>@@MR100685</v>
      </c>
      <c r="D877" s="3" t="str">
        <f t="shared" si="175"/>
        <v>@@10000</v>
      </c>
      <c r="E877" s="3" t="str">
        <f>"""NAV Direct"",""CRONUS JetCorp USA"",""5407"",""1"",""Released"",""2"",""MR100685"",""3"",""10000"",""4"",""20000"""</f>
        <v>"NAV Direct","CRONUS JetCorp USA","5407","1","Released","2","MR100685","3","10000","4","20000"</v>
      </c>
      <c r="F877" s="3"/>
      <c r="G877" s="3"/>
      <c r="H877" s="6"/>
      <c r="I877" s="6"/>
      <c r="J877" s="14" t="str">
        <f>"RM100008"</f>
        <v>RM100008</v>
      </c>
      <c r="K877" s="22" t="str">
        <f>"3.75"" Basketball Player"</f>
        <v>3.75" Basketball Player</v>
      </c>
      <c r="L877" s="23">
        <v>1</v>
      </c>
      <c r="M877" s="21" t="str">
        <f>"EA"</f>
        <v>EA</v>
      </c>
      <c r="N877" s="23">
        <v>0</v>
      </c>
    </row>
    <row r="878" spans="1:14" ht="16.5" x14ac:dyDescent="0.3">
      <c r="A878" t="s">
        <v>59</v>
      </c>
      <c r="B878" s="3" t="str">
        <f t="shared" si="174"/>
        <v>@@Released</v>
      </c>
      <c r="C878" s="3" t="str">
        <f t="shared" si="174"/>
        <v>@@MR100685</v>
      </c>
      <c r="D878" s="3" t="str">
        <f t="shared" si="175"/>
        <v>@@10000</v>
      </c>
      <c r="E878" s="3" t="str">
        <f>"""NAV Direct"",""CRONUS JetCorp USA"",""5407"",""1"",""Released"",""2"",""MR100685"",""3"",""10000"",""4"",""30000"""</f>
        <v>"NAV Direct","CRONUS JetCorp USA","5407","1","Released","2","MR100685","3","10000","4","30000"</v>
      </c>
      <c r="F878" s="3"/>
      <c r="G878" s="3"/>
      <c r="H878" s="6"/>
      <c r="I878" s="6"/>
      <c r="J878" s="14" t="str">
        <f>"RM100023"</f>
        <v>RM100023</v>
      </c>
      <c r="K878" s="22" t="str">
        <f>"7"" Torch Trophy Riser"</f>
        <v>7" Torch Trophy Riser</v>
      </c>
      <c r="L878" s="23">
        <v>1</v>
      </c>
      <c r="M878" s="21" t="str">
        <f>"EA"</f>
        <v>EA</v>
      </c>
      <c r="N878" s="23">
        <v>0</v>
      </c>
    </row>
    <row r="879" spans="1:14" ht="16.5" x14ac:dyDescent="0.3">
      <c r="A879" t="s">
        <v>59</v>
      </c>
      <c r="B879" s="3" t="str">
        <f t="shared" si="174"/>
        <v>@@Released</v>
      </c>
      <c r="C879" s="3" t="str">
        <f t="shared" si="174"/>
        <v>@@MR100685</v>
      </c>
      <c r="D879" s="3" t="str">
        <f t="shared" si="175"/>
        <v>@@10000</v>
      </c>
      <c r="E879" s="3" t="str">
        <f>"""NAV Direct"",""CRONUS JetCorp USA"",""5407"",""1"",""Released"",""2"",""MR100685"",""3"",""10000"",""4"",""40000"""</f>
        <v>"NAV Direct","CRONUS JetCorp USA","5407","1","Released","2","MR100685","3","10000","4","40000"</v>
      </c>
      <c r="F879" s="3"/>
      <c r="G879" s="3"/>
      <c r="H879" s="6"/>
      <c r="I879" s="6"/>
      <c r="J879" s="14" t="str">
        <f>"RM100033"</f>
        <v>RM100033</v>
      </c>
      <c r="K879" s="22" t="str">
        <f>"Standard Cap Nut"</f>
        <v>Standard Cap Nut</v>
      </c>
      <c r="L879" s="23">
        <v>1</v>
      </c>
      <c r="M879" s="21" t="str">
        <f>"EA"</f>
        <v>EA</v>
      </c>
      <c r="N879" s="23">
        <v>0</v>
      </c>
    </row>
    <row r="880" spans="1:14" ht="16.5" x14ac:dyDescent="0.3">
      <c r="A880" t="s">
        <v>59</v>
      </c>
      <c r="B880" s="3" t="str">
        <f t="shared" si="174"/>
        <v>@@Released</v>
      </c>
      <c r="C880" s="3" t="str">
        <f t="shared" si="174"/>
        <v>@@MR100685</v>
      </c>
      <c r="D880" s="3" t="str">
        <f t="shared" si="175"/>
        <v>@@10000</v>
      </c>
      <c r="E880" s="3" t="str">
        <f>"""NAV Direct"",""CRONUS JetCorp USA"",""5407"",""1"",""Released"",""2"",""MR100685"",""3"",""10000"",""4"",""50000"""</f>
        <v>"NAV Direct","CRONUS JetCorp USA","5407","1","Released","2","MR100685","3","10000","4","50000"</v>
      </c>
      <c r="F880" s="3"/>
      <c r="G880" s="3"/>
      <c r="H880" s="6"/>
      <c r="I880" s="6"/>
      <c r="J880" s="14" t="str">
        <f>"RM100034"</f>
        <v>RM100034</v>
      </c>
      <c r="K880" s="22" t="str">
        <f>"Check Rings"</f>
        <v>Check Rings</v>
      </c>
      <c r="L880" s="23">
        <v>1</v>
      </c>
      <c r="M880" s="21" t="str">
        <f>"EA"</f>
        <v>EA</v>
      </c>
      <c r="N880" s="23">
        <v>0</v>
      </c>
    </row>
    <row r="881" spans="1:14" ht="16.5" x14ac:dyDescent="0.3">
      <c r="A881" t="s">
        <v>59</v>
      </c>
      <c r="B881" s="3" t="str">
        <f t="shared" si="174"/>
        <v>@@Released</v>
      </c>
      <c r="C881" s="3" t="str">
        <f t="shared" si="174"/>
        <v>@@MR100685</v>
      </c>
      <c r="D881" s="3" t="str">
        <f t="shared" si="175"/>
        <v>@@10000</v>
      </c>
      <c r="E881" s="3" t="str">
        <f>"""NAV Direct"",""CRONUS JetCorp USA"",""5407"",""1"",""Released"",""2"",""MR100685"",""3"",""10000"",""4"",""60000"""</f>
        <v>"NAV Direct","CRONUS JetCorp USA","5407","1","Released","2","MR100685","3","10000","4","60000"</v>
      </c>
      <c r="F881" s="3"/>
      <c r="G881" s="3"/>
      <c r="H881" s="6"/>
      <c r="I881" s="6"/>
      <c r="J881" s="14" t="str">
        <f>"RM100036"</f>
        <v>RM100036</v>
      </c>
      <c r="K881" s="22" t="str">
        <f>"1.5"" Emblem"</f>
        <v>1.5" Emblem</v>
      </c>
      <c r="L881" s="23">
        <v>1</v>
      </c>
      <c r="M881" s="21" t="str">
        <f>"EA"</f>
        <v>EA</v>
      </c>
      <c r="N881" s="23">
        <v>0</v>
      </c>
    </row>
    <row r="882" spans="1:14" ht="16.5" x14ac:dyDescent="0.3">
      <c r="A882" t="s">
        <v>59</v>
      </c>
      <c r="B882" s="3" t="str">
        <f>B876</f>
        <v>@@Released</v>
      </c>
      <c r="C882" s="3" t="str">
        <f>C876</f>
        <v>@@MR100685</v>
      </c>
      <c r="D882" s="3" t="str">
        <f>D876</f>
        <v>@@10000</v>
      </c>
      <c r="H882" s="6"/>
      <c r="I882" s="6"/>
      <c r="J882" s="6"/>
      <c r="K882" s="6"/>
      <c r="L882" s="6"/>
      <c r="M882" s="6"/>
      <c r="N882" s="6"/>
    </row>
    <row r="883" spans="1:14" ht="16.5" x14ac:dyDescent="0.3">
      <c r="A883" t="s">
        <v>59</v>
      </c>
      <c r="B883" s="3" t="str">
        <f t="shared" ref="B883:C889" si="176">B882</f>
        <v>@@Released</v>
      </c>
      <c r="C883" s="3" t="str">
        <f t="shared" si="176"/>
        <v>@@MR100685</v>
      </c>
      <c r="D883" s="3" t="str">
        <f>"@@20000"</f>
        <v>@@20000</v>
      </c>
      <c r="E883" s="3" t="str">
        <f>"""NAV Direct"",""CRONUS JetCorp USA"",""5406"",""1"",""Released"",""2"",""MR100685"",""3"",""20000"""</f>
        <v>"NAV Direct","CRONUS JetCorp USA","5406","1","Released","2","MR100685","3","20000"</v>
      </c>
      <c r="F883" s="3" t="str">
        <f>"∞||""Prod. Order Component"",""Prod. Order Line No."",""=Line No."",""Status"",""=Status"",""Prod. Order No."",""=Prod. Order No."""</f>
        <v>∞||"Prod. Order Component","Prod. Order Line No.","=Line No.","Status","=Status","Prod. Order No.","=Prod. Order No."</v>
      </c>
      <c r="G883" s="3"/>
      <c r="H883" s="6"/>
      <c r="I883" s="24" t="str">
        <f>"S200013"</f>
        <v>S200013</v>
      </c>
      <c r="J883" s="24" t="str">
        <f>"10.75"" Star Riser Soccer Trophy"</f>
        <v>10.75" Star Riser Soccer Trophy</v>
      </c>
      <c r="K883" s="25">
        <v>48</v>
      </c>
      <c r="L883" s="26" t="str">
        <f>"EA"</f>
        <v>EA</v>
      </c>
      <c r="M883" s="25">
        <v>0</v>
      </c>
      <c r="N883" s="27"/>
    </row>
    <row r="884" spans="1:14" ht="16.5" x14ac:dyDescent="0.3">
      <c r="A884" t="s">
        <v>59</v>
      </c>
      <c r="B884" s="3" t="str">
        <f t="shared" si="176"/>
        <v>@@Released</v>
      </c>
      <c r="C884" s="3" t="str">
        <f t="shared" si="176"/>
        <v>@@MR100685</v>
      </c>
      <c r="D884" s="3" t="str">
        <f t="shared" ref="D884:D889" si="177">D883</f>
        <v>@@20000</v>
      </c>
      <c r="E884" s="3" t="str">
        <f>"""NAV Direct"",""CRONUS JetCorp USA"",""5407"",""1"",""Released"",""2"",""MR100685"",""3"",""20000"",""4"",""10000"""</f>
        <v>"NAV Direct","CRONUS JetCorp USA","5407","1","Released","2","MR100685","3","20000","4","10000"</v>
      </c>
      <c r="F884" s="3"/>
      <c r="G884" s="3"/>
      <c r="H884" s="6"/>
      <c r="I884" s="6"/>
      <c r="J884" s="14" t="str">
        <f>"RM100027"</f>
        <v>RM100027</v>
      </c>
      <c r="K884" s="22" t="str">
        <f>"1"" Marble"</f>
        <v>1" Marble</v>
      </c>
      <c r="L884" s="23">
        <v>1</v>
      </c>
      <c r="M884" s="21" t="str">
        <f>"LB"</f>
        <v>LB</v>
      </c>
      <c r="N884" s="23">
        <v>0</v>
      </c>
    </row>
    <row r="885" spans="1:14" ht="16.5" x14ac:dyDescent="0.3">
      <c r="A885" t="s">
        <v>59</v>
      </c>
      <c r="B885" s="3" t="str">
        <f t="shared" si="176"/>
        <v>@@Released</v>
      </c>
      <c r="C885" s="3" t="str">
        <f t="shared" si="176"/>
        <v>@@MR100685</v>
      </c>
      <c r="D885" s="3" t="str">
        <f t="shared" si="177"/>
        <v>@@20000</v>
      </c>
      <c r="E885" s="3" t="str">
        <f>"""NAV Direct"",""CRONUS JetCorp USA"",""5407"",""1"",""Released"",""2"",""MR100685"",""3"",""20000"",""4"",""20000"""</f>
        <v>"NAV Direct","CRONUS JetCorp USA","5407","1","Released","2","MR100685","3","20000","4","20000"</v>
      </c>
      <c r="F885" s="3"/>
      <c r="G885" s="3"/>
      <c r="H885" s="6"/>
      <c r="I885" s="6"/>
      <c r="J885" s="14" t="str">
        <f>"RM100006"</f>
        <v>RM100006</v>
      </c>
      <c r="K885" s="22" t="str">
        <f>"3.75"" Soccer Player"</f>
        <v>3.75" Soccer Player</v>
      </c>
      <c r="L885" s="23">
        <v>1</v>
      </c>
      <c r="M885" s="21" t="str">
        <f>"EA"</f>
        <v>EA</v>
      </c>
      <c r="N885" s="23">
        <v>0</v>
      </c>
    </row>
    <row r="886" spans="1:14" ht="16.5" x14ac:dyDescent="0.3">
      <c r="A886" t="s">
        <v>59</v>
      </c>
      <c r="B886" s="3" t="str">
        <f t="shared" si="176"/>
        <v>@@Released</v>
      </c>
      <c r="C886" s="3" t="str">
        <f t="shared" si="176"/>
        <v>@@MR100685</v>
      </c>
      <c r="D886" s="3" t="str">
        <f t="shared" si="177"/>
        <v>@@20000</v>
      </c>
      <c r="E886" s="3" t="str">
        <f>"""NAV Direct"",""CRONUS JetCorp USA"",""5407"",""1"",""Released"",""2"",""MR100685"",""3"",""20000"",""4"",""30000"""</f>
        <v>"NAV Direct","CRONUS JetCorp USA","5407","1","Released","2","MR100685","3","20000","4","30000"</v>
      </c>
      <c r="F886" s="3"/>
      <c r="G886" s="3"/>
      <c r="H886" s="6"/>
      <c r="I886" s="6"/>
      <c r="J886" s="14" t="str">
        <f>"RM100016"</f>
        <v>RM100016</v>
      </c>
      <c r="K886" s="22" t="str">
        <f>"6"" Star Column Trophy Riser"</f>
        <v>6" Star Column Trophy Riser</v>
      </c>
      <c r="L886" s="23">
        <v>1</v>
      </c>
      <c r="M886" s="21" t="str">
        <f>"EA"</f>
        <v>EA</v>
      </c>
      <c r="N886" s="23">
        <v>0</v>
      </c>
    </row>
    <row r="887" spans="1:14" ht="16.5" x14ac:dyDescent="0.3">
      <c r="A887" t="s">
        <v>59</v>
      </c>
      <c r="B887" s="3" t="str">
        <f t="shared" si="176"/>
        <v>@@Released</v>
      </c>
      <c r="C887" s="3" t="str">
        <f t="shared" si="176"/>
        <v>@@MR100685</v>
      </c>
      <c r="D887" s="3" t="str">
        <f t="shared" si="177"/>
        <v>@@20000</v>
      </c>
      <c r="E887" s="3" t="str">
        <f>"""NAV Direct"",""CRONUS JetCorp USA"",""5407"",""1"",""Released"",""2"",""MR100685"",""3"",""20000"",""4"",""40000"""</f>
        <v>"NAV Direct","CRONUS JetCorp USA","5407","1","Released","2","MR100685","3","20000","4","40000"</v>
      </c>
      <c r="F887" s="3"/>
      <c r="G887" s="3"/>
      <c r="H887" s="6"/>
      <c r="I887" s="6"/>
      <c r="J887" s="14" t="str">
        <f>"RM100033"</f>
        <v>RM100033</v>
      </c>
      <c r="K887" s="22" t="str">
        <f>"Standard Cap Nut"</f>
        <v>Standard Cap Nut</v>
      </c>
      <c r="L887" s="23">
        <v>1</v>
      </c>
      <c r="M887" s="21" t="str">
        <f>"EA"</f>
        <v>EA</v>
      </c>
      <c r="N887" s="23">
        <v>0</v>
      </c>
    </row>
    <row r="888" spans="1:14" ht="16.5" x14ac:dyDescent="0.3">
      <c r="A888" t="s">
        <v>59</v>
      </c>
      <c r="B888" s="3" t="str">
        <f t="shared" si="176"/>
        <v>@@Released</v>
      </c>
      <c r="C888" s="3" t="str">
        <f t="shared" si="176"/>
        <v>@@MR100685</v>
      </c>
      <c r="D888" s="3" t="str">
        <f t="shared" si="177"/>
        <v>@@20000</v>
      </c>
      <c r="E888" s="3" t="str">
        <f>"""NAV Direct"",""CRONUS JetCorp USA"",""5407"",""1"",""Released"",""2"",""MR100685"",""3"",""20000"",""4"",""50000"""</f>
        <v>"NAV Direct","CRONUS JetCorp USA","5407","1","Released","2","MR100685","3","20000","4","50000"</v>
      </c>
      <c r="F888" s="3"/>
      <c r="G888" s="3"/>
      <c r="H888" s="6"/>
      <c r="I888" s="6"/>
      <c r="J888" s="14" t="str">
        <f>"RM100034"</f>
        <v>RM100034</v>
      </c>
      <c r="K888" s="22" t="str">
        <f>"Check Rings"</f>
        <v>Check Rings</v>
      </c>
      <c r="L888" s="23">
        <v>1</v>
      </c>
      <c r="M888" s="21" t="str">
        <f>"EA"</f>
        <v>EA</v>
      </c>
      <c r="N888" s="23">
        <v>0</v>
      </c>
    </row>
    <row r="889" spans="1:14" ht="16.5" x14ac:dyDescent="0.3">
      <c r="A889" t="s">
        <v>59</v>
      </c>
      <c r="B889" s="3" t="str">
        <f t="shared" si="176"/>
        <v>@@Released</v>
      </c>
      <c r="C889" s="3" t="str">
        <f t="shared" si="176"/>
        <v>@@MR100685</v>
      </c>
      <c r="D889" s="3" t="str">
        <f t="shared" si="177"/>
        <v>@@20000</v>
      </c>
      <c r="E889" s="3" t="str">
        <f>"""NAV Direct"",""CRONUS JetCorp USA"",""5407"",""1"",""Released"",""2"",""MR100685"",""3"",""20000"",""4"",""60000"""</f>
        <v>"NAV Direct","CRONUS JetCorp USA","5407","1","Released","2","MR100685","3","20000","4","60000"</v>
      </c>
      <c r="F889" s="3"/>
      <c r="G889" s="3"/>
      <c r="H889" s="6"/>
      <c r="I889" s="6"/>
      <c r="J889" s="14" t="str">
        <f>"RM100036"</f>
        <v>RM100036</v>
      </c>
      <c r="K889" s="22" t="str">
        <f>"1.5"" Emblem"</f>
        <v>1.5" Emblem</v>
      </c>
      <c r="L889" s="23">
        <v>1</v>
      </c>
      <c r="M889" s="21" t="str">
        <f>"EA"</f>
        <v>EA</v>
      </c>
      <c r="N889" s="23">
        <v>0</v>
      </c>
    </row>
    <row r="890" spans="1:14" ht="16.5" x14ac:dyDescent="0.3">
      <c r="A890" t="s">
        <v>59</v>
      </c>
      <c r="B890" s="3" t="str">
        <f>B884</f>
        <v>@@Released</v>
      </c>
      <c r="C890" s="3" t="str">
        <f>C884</f>
        <v>@@MR100685</v>
      </c>
      <c r="D890" s="3" t="str">
        <f>D884</f>
        <v>@@20000</v>
      </c>
      <c r="H890" s="6"/>
      <c r="I890" s="6"/>
      <c r="J890" s="6"/>
      <c r="K890" s="6"/>
      <c r="L890" s="6"/>
      <c r="M890" s="6"/>
      <c r="N890" s="6"/>
    </row>
    <row r="891" spans="1:14" ht="16.5" x14ac:dyDescent="0.3">
      <c r="A891" t="s">
        <v>59</v>
      </c>
      <c r="B891" s="3" t="str">
        <f t="shared" ref="B891:C894" si="178">B890</f>
        <v>@@Released</v>
      </c>
      <c r="C891" s="3" t="str">
        <f t="shared" si="178"/>
        <v>@@MR100685</v>
      </c>
      <c r="D891" s="3" t="str">
        <f>"@@30000"</f>
        <v>@@30000</v>
      </c>
      <c r="E891" s="3" t="str">
        <f>"""NAV Direct"",""CRONUS JetCorp USA"",""5406"",""1"",""Released"",""2"",""MR100685"",""3"",""30000"""</f>
        <v>"NAV Direct","CRONUS JetCorp USA","5406","1","Released","2","MR100685","3","30000"</v>
      </c>
      <c r="F891" s="3" t="str">
        <f>"∞||""Prod. Order Component"",""Prod. Order Line No."",""=Line No."",""Status"",""=Status"",""Prod. Order No."",""=Prod. Order No."""</f>
        <v>∞||"Prod. Order Component","Prod. Order Line No.","=Line No.","Status","=Status","Prod. Order No.","=Prod. Order No."</v>
      </c>
      <c r="G891" s="3"/>
      <c r="H891" s="6"/>
      <c r="I891" s="24" t="str">
        <f>"S200030"</f>
        <v>S200030</v>
      </c>
      <c r="J891" s="24" t="str">
        <f>"10.75"" Column Volleyball Trophy"</f>
        <v>10.75" Column Volleyball Trophy</v>
      </c>
      <c r="K891" s="25">
        <v>24</v>
      </c>
      <c r="L891" s="26" t="str">
        <f>"EA"</f>
        <v>EA</v>
      </c>
      <c r="M891" s="25">
        <v>0</v>
      </c>
      <c r="N891" s="27"/>
    </row>
    <row r="892" spans="1:14" ht="16.5" x14ac:dyDescent="0.3">
      <c r="A892" t="s">
        <v>59</v>
      </c>
      <c r="B892" s="3" t="str">
        <f t="shared" si="178"/>
        <v>@@Released</v>
      </c>
      <c r="C892" s="3" t="str">
        <f t="shared" si="178"/>
        <v>@@MR100685</v>
      </c>
      <c r="D892" s="3" t="str">
        <f>D891</f>
        <v>@@30000</v>
      </c>
      <c r="E892" s="3" t="str">
        <f>"""NAV Direct"",""CRONUS JetCorp USA"",""5407"",""1"",""Released"",""2"",""MR100685"",""3"",""30000"",""4"",""10000"""</f>
        <v>"NAV Direct","CRONUS JetCorp USA","5407","1","Released","2","MR100685","3","30000","4","10000"</v>
      </c>
      <c r="F892" s="3"/>
      <c r="G892" s="3"/>
      <c r="H892" s="6"/>
      <c r="I892" s="6"/>
      <c r="J892" s="14" t="str">
        <f>"PA100001"</f>
        <v>PA100001</v>
      </c>
      <c r="K892" s="22" t="str">
        <f>"1"" Marble Base 2.5""x6""x6"", 1 Col. Kit"</f>
        <v>1" Marble Base 2.5"x6"x6", 1 Col. Kit</v>
      </c>
      <c r="L892" s="23">
        <v>1</v>
      </c>
      <c r="M892" s="21" t="str">
        <f>"EA"</f>
        <v>EA</v>
      </c>
      <c r="N892" s="23">
        <v>0</v>
      </c>
    </row>
    <row r="893" spans="1:14" ht="16.5" x14ac:dyDescent="0.3">
      <c r="A893" t="s">
        <v>59</v>
      </c>
      <c r="B893" s="3" t="str">
        <f t="shared" si="178"/>
        <v>@@Released</v>
      </c>
      <c r="C893" s="3" t="str">
        <f t="shared" si="178"/>
        <v>@@MR100685</v>
      </c>
      <c r="D893" s="3" t="str">
        <f>D892</f>
        <v>@@30000</v>
      </c>
      <c r="E893" s="3" t="str">
        <f>"""NAV Direct"",""CRONUS JetCorp USA"",""5407"",""1"",""Released"",""2"",""MR100685"",""3"",""30000"",""4"",""20000"""</f>
        <v>"NAV Direct","CRONUS JetCorp USA","5407","1","Released","2","MR100685","3","30000","4","20000"</v>
      </c>
      <c r="F893" s="3"/>
      <c r="G893" s="3"/>
      <c r="H893" s="6"/>
      <c r="I893" s="6"/>
      <c r="J893" s="14" t="str">
        <f>"RM100054"</f>
        <v>RM100054</v>
      </c>
      <c r="K893" s="22" t="str">
        <f>"Column Cover"</f>
        <v>Column Cover</v>
      </c>
      <c r="L893" s="23">
        <v>1</v>
      </c>
      <c r="M893" s="21" t="str">
        <f>"EA"</f>
        <v>EA</v>
      </c>
      <c r="N893" s="23">
        <v>0</v>
      </c>
    </row>
    <row r="894" spans="1:14" ht="16.5" x14ac:dyDescent="0.3">
      <c r="A894" t="s">
        <v>59</v>
      </c>
      <c r="B894" s="3" t="str">
        <f t="shared" si="178"/>
        <v>@@Released</v>
      </c>
      <c r="C894" s="3" t="str">
        <f t="shared" si="178"/>
        <v>@@MR100685</v>
      </c>
      <c r="D894" s="3" t="str">
        <f>D893</f>
        <v>@@30000</v>
      </c>
      <c r="E894" s="3" t="str">
        <f>"""NAV Direct"",""CRONUS JetCorp USA"",""5407"",""1"",""Released"",""2"",""MR100685"",""3"",""30000"",""4"",""30000"""</f>
        <v>"NAV Direct","CRONUS JetCorp USA","5407","1","Released","2","MR100685","3","30000","4","30000"</v>
      </c>
      <c r="F894" s="3"/>
      <c r="G894" s="3"/>
      <c r="H894" s="6"/>
      <c r="I894" s="6"/>
      <c r="J894" s="14" t="str">
        <f>"RM100009"</f>
        <v>RM100009</v>
      </c>
      <c r="K894" s="22" t="str">
        <f>"3.75"" Volleyball Player"</f>
        <v>3.75" Volleyball Player</v>
      </c>
      <c r="L894" s="23">
        <v>1</v>
      </c>
      <c r="M894" s="21" t="str">
        <f>"EA"</f>
        <v>EA</v>
      </c>
      <c r="N894" s="23">
        <v>0</v>
      </c>
    </row>
    <row r="895" spans="1:14" ht="16.5" x14ac:dyDescent="0.3">
      <c r="A895" t="s">
        <v>59</v>
      </c>
      <c r="B895" s="3" t="str">
        <f>B892</f>
        <v>@@Released</v>
      </c>
      <c r="C895" s="3" t="str">
        <f>C892</f>
        <v>@@MR100685</v>
      </c>
      <c r="D895" s="3" t="str">
        <f>D892</f>
        <v>@@30000</v>
      </c>
      <c r="H895" s="6"/>
      <c r="I895" s="6"/>
      <c r="J895" s="6"/>
      <c r="K895" s="6"/>
      <c r="L895" s="6"/>
      <c r="M895" s="6"/>
      <c r="N895" s="6"/>
    </row>
    <row r="896" spans="1:14" ht="16.5" x14ac:dyDescent="0.3">
      <c r="A896" t="s">
        <v>59</v>
      </c>
      <c r="B896" s="3" t="str">
        <f>"@@Released"</f>
        <v>@@Released</v>
      </c>
      <c r="C896" s="3" t="str">
        <f>"@@MR100689"</f>
        <v>@@MR100689</v>
      </c>
      <c r="E896" s="3" t="str">
        <f>"""NAV Direct"",""CRONUS JetCorp USA"",""5405"",""1"",""Released"",""2"",""MR100689"""</f>
        <v>"NAV Direct","CRONUS JetCorp USA","5405","1","Released","2","MR100689"</v>
      </c>
      <c r="F896" s="3" t="str">
        <f>"∞||""Prod. Order Component"",""Status"",""=Status"",""Prod. Order No."",""=No."""</f>
        <v>∞||"Prod. Order Component","Status","=Status","Prod. Order No.","=No."</v>
      </c>
      <c r="G896" s="3"/>
      <c r="H896" s="28" t="str">
        <f>"MR100689"</f>
        <v>MR100689</v>
      </c>
      <c r="I896" s="29">
        <v>42054</v>
      </c>
      <c r="J896" s="6"/>
      <c r="K896" s="20"/>
      <c r="L896" s="20"/>
      <c r="M896" s="20"/>
      <c r="N896" s="20"/>
    </row>
    <row r="897" spans="1:14" ht="16.5" x14ac:dyDescent="0.3">
      <c r="A897" t="s">
        <v>59</v>
      </c>
      <c r="B897" s="3" t="str">
        <f t="shared" ref="B897:C902" si="179">B896</f>
        <v>@@Released</v>
      </c>
      <c r="C897" s="3" t="str">
        <f t="shared" si="179"/>
        <v>@@MR100689</v>
      </c>
      <c r="D897" s="3" t="str">
        <f>"@@10000"</f>
        <v>@@10000</v>
      </c>
      <c r="E897" s="3" t="str">
        <f>"""NAV Direct"",""CRONUS JetCorp USA"",""5406"",""1"",""Released"",""2"",""MR100689"",""3"",""10000"""</f>
        <v>"NAV Direct","CRONUS JetCorp USA","5406","1","Released","2","MR100689","3","10000"</v>
      </c>
      <c r="F897" s="3" t="str">
        <f>"∞||""Prod. Order Component"",""Prod. Order Line No."",""=Line No."",""Status"",""=Status"",""Prod. Order No."",""=Prod. Order No."""</f>
        <v>∞||"Prod. Order Component","Prod. Order Line No.","=Line No.","Status","=Status","Prod. Order No.","=Prod. Order No."</v>
      </c>
      <c r="G897" s="3"/>
      <c r="H897" s="6"/>
      <c r="I897" s="24" t="str">
        <f>"S200006"</f>
        <v>S200006</v>
      </c>
      <c r="J897" s="24" t="str">
        <f>"3.75"" Soccer Trophy"</f>
        <v>3.75" Soccer Trophy</v>
      </c>
      <c r="K897" s="25">
        <v>48</v>
      </c>
      <c r="L897" s="26" t="str">
        <f>"EA"</f>
        <v>EA</v>
      </c>
      <c r="M897" s="25">
        <v>0</v>
      </c>
      <c r="N897" s="27"/>
    </row>
    <row r="898" spans="1:14" ht="16.5" x14ac:dyDescent="0.3">
      <c r="A898" t="s">
        <v>59</v>
      </c>
      <c r="B898" s="3" t="str">
        <f t="shared" si="179"/>
        <v>@@Released</v>
      </c>
      <c r="C898" s="3" t="str">
        <f t="shared" si="179"/>
        <v>@@MR100689</v>
      </c>
      <c r="D898" s="3" t="str">
        <f>D897</f>
        <v>@@10000</v>
      </c>
      <c r="E898" s="3" t="str">
        <f>"""NAV Direct"",""CRONUS JetCorp USA"",""5407"",""1"",""Released"",""2"",""MR100689"",""3"",""10000"",""4"",""10000"""</f>
        <v>"NAV Direct","CRONUS JetCorp USA","5407","1","Released","2","MR100689","3","10000","4","10000"</v>
      </c>
      <c r="F898" s="3"/>
      <c r="G898" s="3"/>
      <c r="H898" s="6"/>
      <c r="I898" s="6"/>
      <c r="J898" s="14" t="str">
        <f>"RM100027"</f>
        <v>RM100027</v>
      </c>
      <c r="K898" s="22" t="str">
        <f>"1"" Marble"</f>
        <v>1" Marble</v>
      </c>
      <c r="L898" s="23">
        <v>1</v>
      </c>
      <c r="M898" s="21" t="str">
        <f>"LB"</f>
        <v>LB</v>
      </c>
      <c r="N898" s="23">
        <v>0</v>
      </c>
    </row>
    <row r="899" spans="1:14" ht="16.5" x14ac:dyDescent="0.3">
      <c r="A899" t="s">
        <v>59</v>
      </c>
      <c r="B899" s="3" t="str">
        <f t="shared" si="179"/>
        <v>@@Released</v>
      </c>
      <c r="C899" s="3" t="str">
        <f t="shared" si="179"/>
        <v>@@MR100689</v>
      </c>
      <c r="D899" s="3" t="str">
        <f>D898</f>
        <v>@@10000</v>
      </c>
      <c r="E899" s="3" t="str">
        <f>"""NAV Direct"",""CRONUS JetCorp USA"",""5407"",""1"",""Released"",""2"",""MR100689"",""3"",""10000"",""4"",""20000"""</f>
        <v>"NAV Direct","CRONUS JetCorp USA","5407","1","Released","2","MR100689","3","10000","4","20000"</v>
      </c>
      <c r="F899" s="3"/>
      <c r="G899" s="3"/>
      <c r="H899" s="6"/>
      <c r="I899" s="6"/>
      <c r="J899" s="14" t="str">
        <f>"RM100006"</f>
        <v>RM100006</v>
      </c>
      <c r="K899" s="22" t="str">
        <f>"3.75"" Soccer Player"</f>
        <v>3.75" Soccer Player</v>
      </c>
      <c r="L899" s="23">
        <v>1</v>
      </c>
      <c r="M899" s="21" t="str">
        <f>"EA"</f>
        <v>EA</v>
      </c>
      <c r="N899" s="23">
        <v>0</v>
      </c>
    </row>
    <row r="900" spans="1:14" ht="16.5" x14ac:dyDescent="0.3">
      <c r="A900" t="s">
        <v>59</v>
      </c>
      <c r="B900" s="3" t="str">
        <f t="shared" si="179"/>
        <v>@@Released</v>
      </c>
      <c r="C900" s="3" t="str">
        <f t="shared" si="179"/>
        <v>@@MR100689</v>
      </c>
      <c r="D900" s="3" t="str">
        <f>D899</f>
        <v>@@10000</v>
      </c>
      <c r="E900" s="3" t="str">
        <f>"""NAV Direct"",""CRONUS JetCorp USA"",""5407"",""1"",""Released"",""2"",""MR100689"",""3"",""10000"",""4"",""30000"""</f>
        <v>"NAV Direct","CRONUS JetCorp USA","5407","1","Released","2","MR100689","3","10000","4","30000"</v>
      </c>
      <c r="F900" s="3"/>
      <c r="G900" s="3"/>
      <c r="H900" s="6"/>
      <c r="I900" s="6"/>
      <c r="J900" s="14" t="str">
        <f>"RM100033"</f>
        <v>RM100033</v>
      </c>
      <c r="K900" s="22" t="str">
        <f>"Standard Cap Nut"</f>
        <v>Standard Cap Nut</v>
      </c>
      <c r="L900" s="23">
        <v>1</v>
      </c>
      <c r="M900" s="21" t="str">
        <f>"EA"</f>
        <v>EA</v>
      </c>
      <c r="N900" s="23">
        <v>0</v>
      </c>
    </row>
    <row r="901" spans="1:14" ht="16.5" x14ac:dyDescent="0.3">
      <c r="A901" t="s">
        <v>59</v>
      </c>
      <c r="B901" s="3" t="str">
        <f t="shared" si="179"/>
        <v>@@Released</v>
      </c>
      <c r="C901" s="3" t="str">
        <f t="shared" si="179"/>
        <v>@@MR100689</v>
      </c>
      <c r="D901" s="3" t="str">
        <f>D900</f>
        <v>@@10000</v>
      </c>
      <c r="E901" s="3" t="str">
        <f>"""NAV Direct"",""CRONUS JetCorp USA"",""5407"",""1"",""Released"",""2"",""MR100689"",""3"",""10000"",""4"",""40000"""</f>
        <v>"NAV Direct","CRONUS JetCorp USA","5407","1","Released","2","MR100689","3","10000","4","40000"</v>
      </c>
      <c r="F901" s="3"/>
      <c r="G901" s="3"/>
      <c r="H901" s="6"/>
      <c r="I901" s="6"/>
      <c r="J901" s="14" t="str">
        <f>"RM100034"</f>
        <v>RM100034</v>
      </c>
      <c r="K901" s="22" t="str">
        <f>"Check Rings"</f>
        <v>Check Rings</v>
      </c>
      <c r="L901" s="23">
        <v>1</v>
      </c>
      <c r="M901" s="21" t="str">
        <f>"EA"</f>
        <v>EA</v>
      </c>
      <c r="N901" s="23">
        <v>0</v>
      </c>
    </row>
    <row r="902" spans="1:14" ht="16.5" x14ac:dyDescent="0.3">
      <c r="A902" t="s">
        <v>59</v>
      </c>
      <c r="B902" s="3" t="str">
        <f t="shared" si="179"/>
        <v>@@Released</v>
      </c>
      <c r="C902" s="3" t="str">
        <f t="shared" si="179"/>
        <v>@@MR100689</v>
      </c>
      <c r="D902" s="3" t="str">
        <f>D901</f>
        <v>@@10000</v>
      </c>
      <c r="E902" s="3" t="str">
        <f>"""NAV Direct"",""CRONUS JetCorp USA"",""5407"",""1"",""Released"",""2"",""MR100689"",""3"",""10000"",""4"",""50000"""</f>
        <v>"NAV Direct","CRONUS JetCorp USA","5407","1","Released","2","MR100689","3","10000","4","50000"</v>
      </c>
      <c r="F902" s="3"/>
      <c r="G902" s="3"/>
      <c r="H902" s="6"/>
      <c r="I902" s="6"/>
      <c r="J902" s="14" t="str">
        <f>"RM100053"</f>
        <v>RM100053</v>
      </c>
      <c r="K902" s="22" t="str">
        <f>"3"" Blank Plate"</f>
        <v>3" Blank Plate</v>
      </c>
      <c r="L902" s="23">
        <v>1</v>
      </c>
      <c r="M902" s="21" t="str">
        <f>"EA"</f>
        <v>EA</v>
      </c>
      <c r="N902" s="23">
        <v>0</v>
      </c>
    </row>
    <row r="903" spans="1:14" ht="16.5" x14ac:dyDescent="0.3">
      <c r="A903" t="s">
        <v>59</v>
      </c>
      <c r="B903" s="3" t="str">
        <f>B898</f>
        <v>@@Released</v>
      </c>
      <c r="C903" s="3" t="str">
        <f>C898</f>
        <v>@@MR100689</v>
      </c>
      <c r="D903" s="3" t="str">
        <f>D898</f>
        <v>@@10000</v>
      </c>
      <c r="H903" s="6"/>
      <c r="I903" s="6"/>
      <c r="J903" s="6"/>
      <c r="K903" s="6"/>
      <c r="L903" s="6"/>
      <c r="M903" s="6"/>
      <c r="N903" s="6"/>
    </row>
    <row r="904" spans="1:14" ht="16.5" x14ac:dyDescent="0.3">
      <c r="A904" t="s">
        <v>59</v>
      </c>
      <c r="B904" s="3" t="str">
        <f>"@@Released"</f>
        <v>@@Released</v>
      </c>
      <c r="C904" s="3" t="str">
        <f>"@@MR100692"</f>
        <v>@@MR100692</v>
      </c>
      <c r="E904" s="3" t="str">
        <f>"""NAV Direct"",""CRONUS JetCorp USA"",""5405"",""1"",""Released"",""2"",""MR100692"""</f>
        <v>"NAV Direct","CRONUS JetCorp USA","5405","1","Released","2","MR100692"</v>
      </c>
      <c r="F904" s="3" t="str">
        <f>"∞||""Prod. Order Component"",""Status"",""=Status"",""Prod. Order No."",""=No."""</f>
        <v>∞||"Prod. Order Component","Status","=Status","Prod. Order No.","=No."</v>
      </c>
      <c r="G904" s="3"/>
      <c r="H904" s="28" t="str">
        <f>"MR100692"</f>
        <v>MR100692</v>
      </c>
      <c r="I904" s="29">
        <v>42054</v>
      </c>
      <c r="J904" s="6"/>
      <c r="K904" s="20"/>
      <c r="L904" s="20"/>
      <c r="M904" s="20"/>
      <c r="N904" s="20"/>
    </row>
    <row r="905" spans="1:14" ht="16.5" x14ac:dyDescent="0.3">
      <c r="A905" t="s">
        <v>59</v>
      </c>
      <c r="B905" s="3" t="str">
        <f t="shared" ref="B905:C911" si="180">B904</f>
        <v>@@Released</v>
      </c>
      <c r="C905" s="3" t="str">
        <f t="shared" si="180"/>
        <v>@@MR100692</v>
      </c>
      <c r="D905" s="3" t="str">
        <f>"@@10000"</f>
        <v>@@10000</v>
      </c>
      <c r="E905" s="3" t="str">
        <f>"""NAV Direct"",""CRONUS JetCorp USA"",""5406"",""1"",""Released"",""2"",""MR100692"",""3"",""10000"""</f>
        <v>"NAV Direct","CRONUS JetCorp USA","5406","1","Released","2","MR100692","3","10000"</v>
      </c>
      <c r="F905" s="3" t="str">
        <f>"∞||""Prod. Order Component"",""Prod. Order Line No."",""=Line No."",""Status"",""=Status"",""Prod. Order No."",""=Prod. Order No."""</f>
        <v>∞||"Prod. Order Component","Prod. Order Line No.","=Line No.","Status","=Status","Prod. Order No.","=Prod. Order No."</v>
      </c>
      <c r="G905" s="3"/>
      <c r="H905" s="6"/>
      <c r="I905" s="24" t="str">
        <f>"S200024"</f>
        <v>S200024</v>
      </c>
      <c r="J905" s="24" t="str">
        <f>"10.75"" Tourch Riser Wrestling Trophy"</f>
        <v>10.75" Tourch Riser Wrestling Trophy</v>
      </c>
      <c r="K905" s="25">
        <v>144</v>
      </c>
      <c r="L905" s="26" t="str">
        <f>"EA"</f>
        <v>EA</v>
      </c>
      <c r="M905" s="25">
        <v>0</v>
      </c>
      <c r="N905" s="27"/>
    </row>
    <row r="906" spans="1:14" ht="16.5" x14ac:dyDescent="0.3">
      <c r="A906" t="s">
        <v>59</v>
      </c>
      <c r="B906" s="3" t="str">
        <f t="shared" si="180"/>
        <v>@@Released</v>
      </c>
      <c r="C906" s="3" t="str">
        <f t="shared" si="180"/>
        <v>@@MR100692</v>
      </c>
      <c r="D906" s="3" t="str">
        <f t="shared" ref="D906:D911" si="181">D905</f>
        <v>@@10000</v>
      </c>
      <c r="E906" s="3" t="str">
        <f>"""NAV Direct"",""CRONUS JetCorp USA"",""5407"",""1"",""Released"",""2"",""MR100692"",""3"",""10000"",""4"",""10000"""</f>
        <v>"NAV Direct","CRONUS JetCorp USA","5407","1","Released","2","MR100692","3","10000","4","10000"</v>
      </c>
      <c r="F906" s="3"/>
      <c r="G906" s="3"/>
      <c r="H906" s="6"/>
      <c r="I906" s="6"/>
      <c r="J906" s="14" t="str">
        <f>"RM100027"</f>
        <v>RM100027</v>
      </c>
      <c r="K906" s="22" t="str">
        <f>"1"" Marble"</f>
        <v>1" Marble</v>
      </c>
      <c r="L906" s="23">
        <v>1</v>
      </c>
      <c r="M906" s="21" t="str">
        <f>"LB"</f>
        <v>LB</v>
      </c>
      <c r="N906" s="23">
        <v>0</v>
      </c>
    </row>
    <row r="907" spans="1:14" ht="16.5" x14ac:dyDescent="0.3">
      <c r="A907" t="s">
        <v>59</v>
      </c>
      <c r="B907" s="3" t="str">
        <f t="shared" si="180"/>
        <v>@@Released</v>
      </c>
      <c r="C907" s="3" t="str">
        <f t="shared" si="180"/>
        <v>@@MR100692</v>
      </c>
      <c r="D907" s="3" t="str">
        <f t="shared" si="181"/>
        <v>@@10000</v>
      </c>
      <c r="E907" s="3" t="str">
        <f>"""NAV Direct"",""CRONUS JetCorp USA"",""5407"",""1"",""Released"",""2"",""MR100692"",""3"",""10000"",""4"",""20000"""</f>
        <v>"NAV Direct","CRONUS JetCorp USA","5407","1","Released","2","MR100692","3","10000","4","20000"</v>
      </c>
      <c r="F907" s="3"/>
      <c r="G907" s="3"/>
      <c r="H907" s="6"/>
      <c r="I907" s="6"/>
      <c r="J907" s="14" t="str">
        <f>"RM100010"</f>
        <v>RM100010</v>
      </c>
      <c r="K907" s="22" t="str">
        <f>"3.75"" Wrestler"</f>
        <v>3.75" Wrestler</v>
      </c>
      <c r="L907" s="23">
        <v>1</v>
      </c>
      <c r="M907" s="21" t="str">
        <f>"EA"</f>
        <v>EA</v>
      </c>
      <c r="N907" s="23">
        <v>0</v>
      </c>
    </row>
    <row r="908" spans="1:14" ht="16.5" x14ac:dyDescent="0.3">
      <c r="A908" t="s">
        <v>59</v>
      </c>
      <c r="B908" s="3" t="str">
        <f t="shared" si="180"/>
        <v>@@Released</v>
      </c>
      <c r="C908" s="3" t="str">
        <f t="shared" si="180"/>
        <v>@@MR100692</v>
      </c>
      <c r="D908" s="3" t="str">
        <f t="shared" si="181"/>
        <v>@@10000</v>
      </c>
      <c r="E908" s="3" t="str">
        <f>"""NAV Direct"",""CRONUS JetCorp USA"",""5407"",""1"",""Released"",""2"",""MR100692"",""3"",""10000"",""4"",""30000"""</f>
        <v>"NAV Direct","CRONUS JetCorp USA","5407","1","Released","2","MR100692","3","10000","4","30000"</v>
      </c>
      <c r="F908" s="3"/>
      <c r="G908" s="3"/>
      <c r="H908" s="6"/>
      <c r="I908" s="6"/>
      <c r="J908" s="14" t="str">
        <f>"RM100023"</f>
        <v>RM100023</v>
      </c>
      <c r="K908" s="22" t="str">
        <f>"7"" Torch Trophy Riser"</f>
        <v>7" Torch Trophy Riser</v>
      </c>
      <c r="L908" s="23">
        <v>1</v>
      </c>
      <c r="M908" s="21" t="str">
        <f>"EA"</f>
        <v>EA</v>
      </c>
      <c r="N908" s="23">
        <v>0</v>
      </c>
    </row>
    <row r="909" spans="1:14" ht="16.5" x14ac:dyDescent="0.3">
      <c r="A909" t="s">
        <v>59</v>
      </c>
      <c r="B909" s="3" t="str">
        <f t="shared" si="180"/>
        <v>@@Released</v>
      </c>
      <c r="C909" s="3" t="str">
        <f t="shared" si="180"/>
        <v>@@MR100692</v>
      </c>
      <c r="D909" s="3" t="str">
        <f t="shared" si="181"/>
        <v>@@10000</v>
      </c>
      <c r="E909" s="3" t="str">
        <f>"""NAV Direct"",""CRONUS JetCorp USA"",""5407"",""1"",""Released"",""2"",""MR100692"",""3"",""10000"",""4"",""40000"""</f>
        <v>"NAV Direct","CRONUS JetCorp USA","5407","1","Released","2","MR100692","3","10000","4","40000"</v>
      </c>
      <c r="F909" s="3"/>
      <c r="G909" s="3"/>
      <c r="H909" s="6"/>
      <c r="I909" s="6"/>
      <c r="J909" s="14" t="str">
        <f>"RM100033"</f>
        <v>RM100033</v>
      </c>
      <c r="K909" s="22" t="str">
        <f>"Standard Cap Nut"</f>
        <v>Standard Cap Nut</v>
      </c>
      <c r="L909" s="23">
        <v>1</v>
      </c>
      <c r="M909" s="21" t="str">
        <f>"EA"</f>
        <v>EA</v>
      </c>
      <c r="N909" s="23">
        <v>0</v>
      </c>
    </row>
    <row r="910" spans="1:14" ht="16.5" x14ac:dyDescent="0.3">
      <c r="A910" t="s">
        <v>59</v>
      </c>
      <c r="B910" s="3" t="str">
        <f t="shared" si="180"/>
        <v>@@Released</v>
      </c>
      <c r="C910" s="3" t="str">
        <f t="shared" si="180"/>
        <v>@@MR100692</v>
      </c>
      <c r="D910" s="3" t="str">
        <f t="shared" si="181"/>
        <v>@@10000</v>
      </c>
      <c r="E910" s="3" t="str">
        <f>"""NAV Direct"",""CRONUS JetCorp USA"",""5407"",""1"",""Released"",""2"",""MR100692"",""3"",""10000"",""4"",""50000"""</f>
        <v>"NAV Direct","CRONUS JetCorp USA","5407","1","Released","2","MR100692","3","10000","4","50000"</v>
      </c>
      <c r="F910" s="3"/>
      <c r="G910" s="3"/>
      <c r="H910" s="6"/>
      <c r="I910" s="6"/>
      <c r="J910" s="14" t="str">
        <f>"RM100034"</f>
        <v>RM100034</v>
      </c>
      <c r="K910" s="22" t="str">
        <f>"Check Rings"</f>
        <v>Check Rings</v>
      </c>
      <c r="L910" s="23">
        <v>1</v>
      </c>
      <c r="M910" s="21" t="str">
        <f>"EA"</f>
        <v>EA</v>
      </c>
      <c r="N910" s="23">
        <v>0</v>
      </c>
    </row>
    <row r="911" spans="1:14" ht="16.5" x14ac:dyDescent="0.3">
      <c r="A911" t="s">
        <v>59</v>
      </c>
      <c r="B911" s="3" t="str">
        <f t="shared" si="180"/>
        <v>@@Released</v>
      </c>
      <c r="C911" s="3" t="str">
        <f t="shared" si="180"/>
        <v>@@MR100692</v>
      </c>
      <c r="D911" s="3" t="str">
        <f t="shared" si="181"/>
        <v>@@10000</v>
      </c>
      <c r="E911" s="3" t="str">
        <f>"""NAV Direct"",""CRONUS JetCorp USA"",""5407"",""1"",""Released"",""2"",""MR100692"",""3"",""10000"",""4"",""60000"""</f>
        <v>"NAV Direct","CRONUS JetCorp USA","5407","1","Released","2","MR100692","3","10000","4","60000"</v>
      </c>
      <c r="F911" s="3"/>
      <c r="G911" s="3"/>
      <c r="H911" s="6"/>
      <c r="I911" s="6"/>
      <c r="J911" s="14" t="str">
        <f>"RM100036"</f>
        <v>RM100036</v>
      </c>
      <c r="K911" s="22" t="str">
        <f>"1.5"" Emblem"</f>
        <v>1.5" Emblem</v>
      </c>
      <c r="L911" s="23">
        <v>1</v>
      </c>
      <c r="M911" s="21" t="str">
        <f>"EA"</f>
        <v>EA</v>
      </c>
      <c r="N911" s="23">
        <v>0</v>
      </c>
    </row>
    <row r="912" spans="1:14" ht="16.5" x14ac:dyDescent="0.3">
      <c r="A912" t="s">
        <v>59</v>
      </c>
      <c r="B912" s="3" t="str">
        <f>B906</f>
        <v>@@Released</v>
      </c>
      <c r="C912" s="3" t="str">
        <f>C906</f>
        <v>@@MR100692</v>
      </c>
      <c r="D912" s="3" t="str">
        <f>D906</f>
        <v>@@10000</v>
      </c>
      <c r="H912" s="6"/>
      <c r="I912" s="6"/>
      <c r="J912" s="6"/>
      <c r="K912" s="6"/>
      <c r="L912" s="6"/>
      <c r="M912" s="6"/>
      <c r="N912" s="6"/>
    </row>
    <row r="913" spans="1:14" ht="16.5" x14ac:dyDescent="0.3">
      <c r="A913" t="s">
        <v>59</v>
      </c>
      <c r="B913" s="3" t="str">
        <f t="shared" ref="B913:C918" si="182">B912</f>
        <v>@@Released</v>
      </c>
      <c r="C913" s="3" t="str">
        <f t="shared" si="182"/>
        <v>@@MR100692</v>
      </c>
      <c r="D913" s="3" t="str">
        <f>"@@20000"</f>
        <v>@@20000</v>
      </c>
      <c r="E913" s="3" t="str">
        <f>"""NAV Direct"",""CRONUS JetCorp USA"",""5406"",""1"",""Released"",""2"",""MR100692"",""3"",""20000"""</f>
        <v>"NAV Direct","CRONUS JetCorp USA","5406","1","Released","2","MR100692","3","20000"</v>
      </c>
      <c r="F913" s="3" t="str">
        <f>"∞||""Prod. Order Component"",""Prod. Order Line No."",""=Line No."",""Status"",""=Status"",""Prod. Order No."",""=Prod. Order No."""</f>
        <v>∞||"Prod. Order Component","Prod. Order Line No.","=Line No.","Status","=Status","Prod. Order No.","=Prod. Order No."</v>
      </c>
      <c r="G913" s="3"/>
      <c r="H913" s="6"/>
      <c r="I913" s="24" t="str">
        <f>"S200001"</f>
        <v>S200001</v>
      </c>
      <c r="J913" s="24" t="str">
        <f>"3.25"" Lamp of Knowledge Trophy"</f>
        <v>3.25" Lamp of Knowledge Trophy</v>
      </c>
      <c r="K913" s="25">
        <v>48</v>
      </c>
      <c r="L913" s="26" t="str">
        <f>"EA"</f>
        <v>EA</v>
      </c>
      <c r="M913" s="25">
        <v>0</v>
      </c>
      <c r="N913" s="27"/>
    </row>
    <row r="914" spans="1:14" ht="16.5" x14ac:dyDescent="0.3">
      <c r="A914" t="s">
        <v>59</v>
      </c>
      <c r="B914" s="3" t="str">
        <f t="shared" si="182"/>
        <v>@@Released</v>
      </c>
      <c r="C914" s="3" t="str">
        <f t="shared" si="182"/>
        <v>@@MR100692</v>
      </c>
      <c r="D914" s="3" t="str">
        <f>D913</f>
        <v>@@20000</v>
      </c>
      <c r="E914" s="3" t="str">
        <f>"""NAV Direct"",""CRONUS JetCorp USA"",""5407"",""1"",""Released"",""2"",""MR100692"",""3"",""20000"",""4"",""10000"""</f>
        <v>"NAV Direct","CRONUS JetCorp USA","5407","1","Released","2","MR100692","3","20000","4","10000"</v>
      </c>
      <c r="F914" s="3"/>
      <c r="G914" s="3"/>
      <c r="H914" s="6"/>
      <c r="I914" s="6"/>
      <c r="J914" s="14" t="str">
        <f>"RM100027"</f>
        <v>RM100027</v>
      </c>
      <c r="K914" s="22" t="str">
        <f>"1"" Marble"</f>
        <v>1" Marble</v>
      </c>
      <c r="L914" s="23">
        <v>1</v>
      </c>
      <c r="M914" s="21" t="str">
        <f>"LB"</f>
        <v>LB</v>
      </c>
      <c r="N914" s="23">
        <v>0</v>
      </c>
    </row>
    <row r="915" spans="1:14" ht="16.5" x14ac:dyDescent="0.3">
      <c r="A915" t="s">
        <v>59</v>
      </c>
      <c r="B915" s="3" t="str">
        <f t="shared" si="182"/>
        <v>@@Released</v>
      </c>
      <c r="C915" s="3" t="str">
        <f t="shared" si="182"/>
        <v>@@MR100692</v>
      </c>
      <c r="D915" s="3" t="str">
        <f>D914</f>
        <v>@@20000</v>
      </c>
      <c r="E915" s="3" t="str">
        <f>"""NAV Direct"",""CRONUS JetCorp USA"",""5407"",""1"",""Released"",""2"",""MR100692"",""3"",""20000"",""4"",""20000"""</f>
        <v>"NAV Direct","CRONUS JetCorp USA","5407","1","Released","2","MR100692","3","20000","4","20000"</v>
      </c>
      <c r="F915" s="3"/>
      <c r="G915" s="3"/>
      <c r="H915" s="6"/>
      <c r="I915" s="6"/>
      <c r="J915" s="14" t="str">
        <f>"RM100001"</f>
        <v>RM100001</v>
      </c>
      <c r="K915" s="22" t="str">
        <f>"3.75"" Lamp of Knowledge Upper"</f>
        <v>3.75" Lamp of Knowledge Upper</v>
      </c>
      <c r="L915" s="23">
        <v>1</v>
      </c>
      <c r="M915" s="21" t="str">
        <f>"EA"</f>
        <v>EA</v>
      </c>
      <c r="N915" s="23">
        <v>0</v>
      </c>
    </row>
    <row r="916" spans="1:14" ht="16.5" x14ac:dyDescent="0.3">
      <c r="A916" t="s">
        <v>59</v>
      </c>
      <c r="B916" s="3" t="str">
        <f t="shared" si="182"/>
        <v>@@Released</v>
      </c>
      <c r="C916" s="3" t="str">
        <f t="shared" si="182"/>
        <v>@@MR100692</v>
      </c>
      <c r="D916" s="3" t="str">
        <f>D915</f>
        <v>@@20000</v>
      </c>
      <c r="E916" s="3" t="str">
        <f>"""NAV Direct"",""CRONUS JetCorp USA"",""5407"",""1"",""Released"",""2"",""MR100692"",""3"",""20000"",""4"",""30000"""</f>
        <v>"NAV Direct","CRONUS JetCorp USA","5407","1","Released","2","MR100692","3","20000","4","30000"</v>
      </c>
      <c r="F916" s="3"/>
      <c r="G916" s="3"/>
      <c r="H916" s="6"/>
      <c r="I916" s="6"/>
      <c r="J916" s="14" t="str">
        <f>"RM100033"</f>
        <v>RM100033</v>
      </c>
      <c r="K916" s="22" t="str">
        <f>"Standard Cap Nut"</f>
        <v>Standard Cap Nut</v>
      </c>
      <c r="L916" s="23">
        <v>1</v>
      </c>
      <c r="M916" s="21" t="str">
        <f>"EA"</f>
        <v>EA</v>
      </c>
      <c r="N916" s="23">
        <v>0</v>
      </c>
    </row>
    <row r="917" spans="1:14" ht="16.5" x14ac:dyDescent="0.3">
      <c r="A917" t="s">
        <v>59</v>
      </c>
      <c r="B917" s="3" t="str">
        <f t="shared" si="182"/>
        <v>@@Released</v>
      </c>
      <c r="C917" s="3" t="str">
        <f t="shared" si="182"/>
        <v>@@MR100692</v>
      </c>
      <c r="D917" s="3" t="str">
        <f>D916</f>
        <v>@@20000</v>
      </c>
      <c r="E917" s="3" t="str">
        <f>"""NAV Direct"",""CRONUS JetCorp USA"",""5407"",""1"",""Released"",""2"",""MR100692"",""3"",""20000"",""4"",""40000"""</f>
        <v>"NAV Direct","CRONUS JetCorp USA","5407","1","Released","2","MR100692","3","20000","4","40000"</v>
      </c>
      <c r="F917" s="3"/>
      <c r="G917" s="3"/>
      <c r="H917" s="6"/>
      <c r="I917" s="6"/>
      <c r="J917" s="14" t="str">
        <f>"RM100034"</f>
        <v>RM100034</v>
      </c>
      <c r="K917" s="22" t="str">
        <f>"Check Rings"</f>
        <v>Check Rings</v>
      </c>
      <c r="L917" s="23">
        <v>1</v>
      </c>
      <c r="M917" s="21" t="str">
        <f>"EA"</f>
        <v>EA</v>
      </c>
      <c r="N917" s="23">
        <v>0</v>
      </c>
    </row>
    <row r="918" spans="1:14" ht="16.5" x14ac:dyDescent="0.3">
      <c r="A918" t="s">
        <v>59</v>
      </c>
      <c r="B918" s="3" t="str">
        <f t="shared" si="182"/>
        <v>@@Released</v>
      </c>
      <c r="C918" s="3" t="str">
        <f t="shared" si="182"/>
        <v>@@MR100692</v>
      </c>
      <c r="D918" s="3" t="str">
        <f>D917</f>
        <v>@@20000</v>
      </c>
      <c r="E918" s="3" t="str">
        <f>"""NAV Direct"",""CRONUS JetCorp USA"",""5407"",""1"",""Released"",""2"",""MR100692"",""3"",""20000"",""4"",""50000"""</f>
        <v>"NAV Direct","CRONUS JetCorp USA","5407","1","Released","2","MR100692","3","20000","4","50000"</v>
      </c>
      <c r="F918" s="3"/>
      <c r="G918" s="3"/>
      <c r="H918" s="6"/>
      <c r="I918" s="6"/>
      <c r="J918" s="14" t="str">
        <f>"RM100053"</f>
        <v>RM100053</v>
      </c>
      <c r="K918" s="22" t="str">
        <f>"3"" Blank Plate"</f>
        <v>3" Blank Plate</v>
      </c>
      <c r="L918" s="23">
        <v>1</v>
      </c>
      <c r="M918" s="21" t="str">
        <f>"EA"</f>
        <v>EA</v>
      </c>
      <c r="N918" s="23">
        <v>0</v>
      </c>
    </row>
    <row r="919" spans="1:14" ht="16.5" x14ac:dyDescent="0.3">
      <c r="A919" t="s">
        <v>59</v>
      </c>
      <c r="B919" s="3" t="str">
        <f>B914</f>
        <v>@@Released</v>
      </c>
      <c r="C919" s="3" t="str">
        <f>C914</f>
        <v>@@MR100692</v>
      </c>
      <c r="D919" s="3" t="str">
        <f>D914</f>
        <v>@@20000</v>
      </c>
      <c r="H919" s="6"/>
      <c r="I919" s="6"/>
      <c r="J919" s="6"/>
      <c r="K919" s="6"/>
      <c r="L919" s="6"/>
      <c r="M919" s="6"/>
      <c r="N919" s="6"/>
    </row>
    <row r="920" spans="1:14" ht="16.5" x14ac:dyDescent="0.3">
      <c r="A920" t="s">
        <v>59</v>
      </c>
      <c r="B920" s="3" t="str">
        <f t="shared" ref="B920:C923" si="183">B919</f>
        <v>@@Released</v>
      </c>
      <c r="C920" s="3" t="str">
        <f t="shared" si="183"/>
        <v>@@MR100692</v>
      </c>
      <c r="D920" s="3" t="str">
        <f>"@@30000"</f>
        <v>@@30000</v>
      </c>
      <c r="E920" s="3" t="str">
        <f>"""NAV Direct"",""CRONUS JetCorp USA"",""5406"",""1"",""Released"",""2"",""MR100692"",""3"",""30000"""</f>
        <v>"NAV Direct","CRONUS JetCorp USA","5406","1","Released","2","MR100692","3","30000"</v>
      </c>
      <c r="F920" s="3" t="str">
        <f>"∞||""Prod. Order Component"",""Prod. Order Line No."",""=Line No."",""Status"",""=Status"",""Prod. Order No."",""=Prod. Order No."""</f>
        <v>∞||"Prod. Order Component","Prod. Order Line No.","=Line No.","Status","=Status","Prod. Order No.","=Prod. Order No."</v>
      </c>
      <c r="G920" s="3"/>
      <c r="H920" s="6"/>
      <c r="I920" s="24" t="str">
        <f>"S200025"</f>
        <v>S200025</v>
      </c>
      <c r="J920" s="24" t="str">
        <f>"10.75"" Column Lamp of Knowledge Trophy"</f>
        <v>10.75" Column Lamp of Knowledge Trophy</v>
      </c>
      <c r="K920" s="25">
        <v>1</v>
      </c>
      <c r="L920" s="26" t="str">
        <f>"EA"</f>
        <v>EA</v>
      </c>
      <c r="M920" s="25">
        <v>0</v>
      </c>
      <c r="N920" s="27"/>
    </row>
    <row r="921" spans="1:14" ht="16.5" x14ac:dyDescent="0.3">
      <c r="A921" t="s">
        <v>59</v>
      </c>
      <c r="B921" s="3" t="str">
        <f t="shared" si="183"/>
        <v>@@Released</v>
      </c>
      <c r="C921" s="3" t="str">
        <f t="shared" si="183"/>
        <v>@@MR100692</v>
      </c>
      <c r="D921" s="3" t="str">
        <f>D920</f>
        <v>@@30000</v>
      </c>
      <c r="E921" s="3" t="str">
        <f>"""NAV Direct"",""CRONUS JetCorp USA"",""5407"",""1"",""Released"",""2"",""MR100692"",""3"",""30000"",""4"",""10000"""</f>
        <v>"NAV Direct","CRONUS JetCorp USA","5407","1","Released","2","MR100692","3","30000","4","10000"</v>
      </c>
      <c r="F921" s="3"/>
      <c r="G921" s="3"/>
      <c r="H921" s="6"/>
      <c r="I921" s="6"/>
      <c r="J921" s="14" t="str">
        <f>"PA100001"</f>
        <v>PA100001</v>
      </c>
      <c r="K921" s="22" t="str">
        <f>"1"" Marble Base 2.5""x6""x6"", 1 Col. Kit"</f>
        <v>1" Marble Base 2.5"x6"x6", 1 Col. Kit</v>
      </c>
      <c r="L921" s="23">
        <v>1</v>
      </c>
      <c r="M921" s="21" t="str">
        <f>"EA"</f>
        <v>EA</v>
      </c>
      <c r="N921" s="23">
        <v>0</v>
      </c>
    </row>
    <row r="922" spans="1:14" ht="16.5" x14ac:dyDescent="0.3">
      <c r="A922" t="s">
        <v>59</v>
      </c>
      <c r="B922" s="3" t="str">
        <f t="shared" si="183"/>
        <v>@@Released</v>
      </c>
      <c r="C922" s="3" t="str">
        <f t="shared" si="183"/>
        <v>@@MR100692</v>
      </c>
      <c r="D922" s="3" t="str">
        <f>D921</f>
        <v>@@30000</v>
      </c>
      <c r="E922" s="3" t="str">
        <f>"""NAV Direct"",""CRONUS JetCorp USA"",""5407"",""1"",""Released"",""2"",""MR100692"",""3"",""30000"",""4"",""20000"""</f>
        <v>"NAV Direct","CRONUS JetCorp USA","5407","1","Released","2","MR100692","3","30000","4","20000"</v>
      </c>
      <c r="F922" s="3"/>
      <c r="G922" s="3"/>
      <c r="H922" s="6"/>
      <c r="I922" s="6"/>
      <c r="J922" s="14" t="str">
        <f>"RM100054"</f>
        <v>RM100054</v>
      </c>
      <c r="K922" s="22" t="str">
        <f>"Column Cover"</f>
        <v>Column Cover</v>
      </c>
      <c r="L922" s="23">
        <v>1</v>
      </c>
      <c r="M922" s="21" t="str">
        <f>"EA"</f>
        <v>EA</v>
      </c>
      <c r="N922" s="23">
        <v>0</v>
      </c>
    </row>
    <row r="923" spans="1:14" ht="16.5" x14ac:dyDescent="0.3">
      <c r="A923" t="s">
        <v>59</v>
      </c>
      <c r="B923" s="3" t="str">
        <f t="shared" si="183"/>
        <v>@@Released</v>
      </c>
      <c r="C923" s="3" t="str">
        <f t="shared" si="183"/>
        <v>@@MR100692</v>
      </c>
      <c r="D923" s="3" t="str">
        <f>D922</f>
        <v>@@30000</v>
      </c>
      <c r="E923" s="3" t="str">
        <f>"""NAV Direct"",""CRONUS JetCorp USA"",""5407"",""1"",""Released"",""2"",""MR100692"",""3"",""30000"",""4"",""30000"""</f>
        <v>"NAV Direct","CRONUS JetCorp USA","5407","1","Released","2","MR100692","3","30000","4","30000"</v>
      </c>
      <c r="F923" s="3"/>
      <c r="G923" s="3"/>
      <c r="H923" s="6"/>
      <c r="I923" s="6"/>
      <c r="J923" s="14" t="str">
        <f>"RM100036"</f>
        <v>RM100036</v>
      </c>
      <c r="K923" s="22" t="str">
        <f>"1.5"" Emblem"</f>
        <v>1.5" Emblem</v>
      </c>
      <c r="L923" s="23">
        <v>1</v>
      </c>
      <c r="M923" s="21" t="str">
        <f>"EA"</f>
        <v>EA</v>
      </c>
      <c r="N923" s="23">
        <v>0</v>
      </c>
    </row>
    <row r="924" spans="1:14" ht="16.5" x14ac:dyDescent="0.3">
      <c r="A924" t="s">
        <v>59</v>
      </c>
      <c r="B924" s="3" t="str">
        <f>B921</f>
        <v>@@Released</v>
      </c>
      <c r="C924" s="3" t="str">
        <f>C921</f>
        <v>@@MR100692</v>
      </c>
      <c r="D924" s="3" t="str">
        <f>D921</f>
        <v>@@30000</v>
      </c>
      <c r="H924" s="6"/>
      <c r="I924" s="6"/>
      <c r="J924" s="6"/>
      <c r="K924" s="6"/>
      <c r="L924" s="6"/>
      <c r="M924" s="6"/>
      <c r="N924" s="6"/>
    </row>
    <row r="925" spans="1:14" ht="16.5" x14ac:dyDescent="0.3">
      <c r="A925" t="s">
        <v>59</v>
      </c>
      <c r="B925" s="3" t="str">
        <f t="shared" ref="B925:C930" si="184">B924</f>
        <v>@@Released</v>
      </c>
      <c r="C925" s="3" t="str">
        <f t="shared" si="184"/>
        <v>@@MR100692</v>
      </c>
      <c r="D925" s="3" t="str">
        <f>"@@40000"</f>
        <v>@@40000</v>
      </c>
      <c r="E925" s="3" t="str">
        <f>"""NAV Direct"",""CRONUS JetCorp USA"",""5406"",""1"",""Released"",""2"",""MR100692"",""3"",""40000"""</f>
        <v>"NAV Direct","CRONUS JetCorp USA","5406","1","Released","2","MR100692","3","40000"</v>
      </c>
      <c r="F925" s="3" t="str">
        <f>"∞||""Prod. Order Component"",""Prod. Order Line No."",""=Line No."",""Status"",""=Status"",""Prod. Order No."",""=Prod. Order No."""</f>
        <v>∞||"Prod. Order Component","Prod. Order Line No.","=Line No.","Status","=Status","Prod. Order No.","=Prod. Order No."</v>
      </c>
      <c r="G925" s="3"/>
      <c r="H925" s="6"/>
      <c r="I925" s="24" t="str">
        <f>"S200004"</f>
        <v>S200004</v>
      </c>
      <c r="J925" s="24" t="str">
        <f>"5"" Female Graduate Trophy"</f>
        <v>5" Female Graduate Trophy</v>
      </c>
      <c r="K925" s="25">
        <v>1</v>
      </c>
      <c r="L925" s="26" t="str">
        <f>"EA"</f>
        <v>EA</v>
      </c>
      <c r="M925" s="25">
        <v>0</v>
      </c>
      <c r="N925" s="27"/>
    </row>
    <row r="926" spans="1:14" ht="16.5" x14ac:dyDescent="0.3">
      <c r="A926" t="s">
        <v>59</v>
      </c>
      <c r="B926" s="3" t="str">
        <f t="shared" si="184"/>
        <v>@@Released</v>
      </c>
      <c r="C926" s="3" t="str">
        <f t="shared" si="184"/>
        <v>@@MR100692</v>
      </c>
      <c r="D926" s="3" t="str">
        <f>D925</f>
        <v>@@40000</v>
      </c>
      <c r="E926" s="3" t="str">
        <f>"""NAV Direct"",""CRONUS JetCorp USA"",""5407"",""1"",""Released"",""2"",""MR100692"",""3"",""40000"",""4"",""10000"""</f>
        <v>"NAV Direct","CRONUS JetCorp USA","5407","1","Released","2","MR100692","3","40000","4","10000"</v>
      </c>
      <c r="F926" s="3"/>
      <c r="G926" s="3"/>
      <c r="H926" s="6"/>
      <c r="I926" s="6"/>
      <c r="J926" s="14" t="str">
        <f>"RM100027"</f>
        <v>RM100027</v>
      </c>
      <c r="K926" s="22" t="str">
        <f>"1"" Marble"</f>
        <v>1" Marble</v>
      </c>
      <c r="L926" s="23">
        <v>1</v>
      </c>
      <c r="M926" s="21" t="str">
        <f>"LB"</f>
        <v>LB</v>
      </c>
      <c r="N926" s="23">
        <v>0</v>
      </c>
    </row>
    <row r="927" spans="1:14" ht="16.5" x14ac:dyDescent="0.3">
      <c r="A927" t="s">
        <v>59</v>
      </c>
      <c r="B927" s="3" t="str">
        <f t="shared" si="184"/>
        <v>@@Released</v>
      </c>
      <c r="C927" s="3" t="str">
        <f t="shared" si="184"/>
        <v>@@MR100692</v>
      </c>
      <c r="D927" s="3" t="str">
        <f>D926</f>
        <v>@@40000</v>
      </c>
      <c r="E927" s="3" t="str">
        <f>"""NAV Direct"",""CRONUS JetCorp USA"",""5407"",""1"",""Released"",""2"",""MR100692"",""3"",""40000"",""4"",""20000"""</f>
        <v>"NAV Direct","CRONUS JetCorp USA","5407","1","Released","2","MR100692","3","40000","4","20000"</v>
      </c>
      <c r="F927" s="3"/>
      <c r="G927" s="3"/>
      <c r="H927" s="6"/>
      <c r="I927" s="6"/>
      <c r="J927" s="14" t="str">
        <f>"RM100004"</f>
        <v>RM100004</v>
      </c>
      <c r="K927" s="22" t="str">
        <f>"5"" Female Graduate Figure"</f>
        <v>5" Female Graduate Figure</v>
      </c>
      <c r="L927" s="23">
        <v>1</v>
      </c>
      <c r="M927" s="21" t="str">
        <f>"EA"</f>
        <v>EA</v>
      </c>
      <c r="N927" s="23">
        <v>0</v>
      </c>
    </row>
    <row r="928" spans="1:14" ht="16.5" x14ac:dyDescent="0.3">
      <c r="A928" t="s">
        <v>59</v>
      </c>
      <c r="B928" s="3" t="str">
        <f t="shared" si="184"/>
        <v>@@Released</v>
      </c>
      <c r="C928" s="3" t="str">
        <f t="shared" si="184"/>
        <v>@@MR100692</v>
      </c>
      <c r="D928" s="3" t="str">
        <f>D927</f>
        <v>@@40000</v>
      </c>
      <c r="E928" s="3" t="str">
        <f>"""NAV Direct"",""CRONUS JetCorp USA"",""5407"",""1"",""Released"",""2"",""MR100692"",""3"",""40000"",""4"",""30000"""</f>
        <v>"NAV Direct","CRONUS JetCorp USA","5407","1","Released","2","MR100692","3","40000","4","30000"</v>
      </c>
      <c r="F928" s="3"/>
      <c r="G928" s="3"/>
      <c r="H928" s="6"/>
      <c r="I928" s="6"/>
      <c r="J928" s="14" t="str">
        <f>"RM100033"</f>
        <v>RM100033</v>
      </c>
      <c r="K928" s="22" t="str">
        <f>"Standard Cap Nut"</f>
        <v>Standard Cap Nut</v>
      </c>
      <c r="L928" s="23">
        <v>1</v>
      </c>
      <c r="M928" s="21" t="str">
        <f>"EA"</f>
        <v>EA</v>
      </c>
      <c r="N928" s="23">
        <v>0</v>
      </c>
    </row>
    <row r="929" spans="1:14" ht="16.5" x14ac:dyDescent="0.3">
      <c r="A929" t="s">
        <v>59</v>
      </c>
      <c r="B929" s="3" t="str">
        <f t="shared" si="184"/>
        <v>@@Released</v>
      </c>
      <c r="C929" s="3" t="str">
        <f t="shared" si="184"/>
        <v>@@MR100692</v>
      </c>
      <c r="D929" s="3" t="str">
        <f>D928</f>
        <v>@@40000</v>
      </c>
      <c r="E929" s="3" t="str">
        <f>"""NAV Direct"",""CRONUS JetCorp USA"",""5407"",""1"",""Released"",""2"",""MR100692"",""3"",""40000"",""4"",""40000"""</f>
        <v>"NAV Direct","CRONUS JetCorp USA","5407","1","Released","2","MR100692","3","40000","4","40000"</v>
      </c>
      <c r="F929" s="3"/>
      <c r="G929" s="3"/>
      <c r="H929" s="6"/>
      <c r="I929" s="6"/>
      <c r="J929" s="14" t="str">
        <f>"RM100034"</f>
        <v>RM100034</v>
      </c>
      <c r="K929" s="22" t="str">
        <f>"Check Rings"</f>
        <v>Check Rings</v>
      </c>
      <c r="L929" s="23">
        <v>1</v>
      </c>
      <c r="M929" s="21" t="str">
        <f>"EA"</f>
        <v>EA</v>
      </c>
      <c r="N929" s="23">
        <v>0</v>
      </c>
    </row>
    <row r="930" spans="1:14" ht="16.5" x14ac:dyDescent="0.3">
      <c r="A930" t="s">
        <v>59</v>
      </c>
      <c r="B930" s="3" t="str">
        <f t="shared" si="184"/>
        <v>@@Released</v>
      </c>
      <c r="C930" s="3" t="str">
        <f t="shared" si="184"/>
        <v>@@MR100692</v>
      </c>
      <c r="D930" s="3" t="str">
        <f>D929</f>
        <v>@@40000</v>
      </c>
      <c r="E930" s="3" t="str">
        <f>"""NAV Direct"",""CRONUS JetCorp USA"",""5407"",""1"",""Released"",""2"",""MR100692"",""3"",""40000"",""4"",""50000"""</f>
        <v>"NAV Direct","CRONUS JetCorp USA","5407","1","Released","2","MR100692","3","40000","4","50000"</v>
      </c>
      <c r="F930" s="3"/>
      <c r="G930" s="3"/>
      <c r="H930" s="6"/>
      <c r="I930" s="6"/>
      <c r="J930" s="14" t="str">
        <f>"RM100053"</f>
        <v>RM100053</v>
      </c>
      <c r="K930" s="22" t="str">
        <f>"3"" Blank Plate"</f>
        <v>3" Blank Plate</v>
      </c>
      <c r="L930" s="23">
        <v>1</v>
      </c>
      <c r="M930" s="21" t="str">
        <f>"EA"</f>
        <v>EA</v>
      </c>
      <c r="N930" s="23">
        <v>0</v>
      </c>
    </row>
    <row r="931" spans="1:14" ht="16.5" x14ac:dyDescent="0.3">
      <c r="A931" t="s">
        <v>59</v>
      </c>
      <c r="B931" s="3" t="str">
        <f>B926</f>
        <v>@@Released</v>
      </c>
      <c r="C931" s="3" t="str">
        <f>C926</f>
        <v>@@MR100692</v>
      </c>
      <c r="D931" s="3" t="str">
        <f>D926</f>
        <v>@@40000</v>
      </c>
      <c r="H931" s="6"/>
      <c r="I931" s="6"/>
      <c r="J931" s="6"/>
      <c r="K931" s="6"/>
      <c r="L931" s="6"/>
      <c r="M931" s="6"/>
      <c r="N931" s="6"/>
    </row>
    <row r="932" spans="1:14" ht="16.5" x14ac:dyDescent="0.3">
      <c r="A932" t="s">
        <v>59</v>
      </c>
      <c r="B932" s="3" t="str">
        <f>"@@Released"</f>
        <v>@@Released</v>
      </c>
      <c r="C932" s="3" t="str">
        <f>"@@MR100693"</f>
        <v>@@MR100693</v>
      </c>
      <c r="E932" s="3" t="str">
        <f>"""NAV Direct"",""CRONUS JetCorp USA"",""5405"",""1"",""Released"",""2"",""MR100693"""</f>
        <v>"NAV Direct","CRONUS JetCorp USA","5405","1","Released","2","MR100693"</v>
      </c>
      <c r="F932" s="3" t="str">
        <f>"∞||""Prod. Order Component"",""Status"",""=Status"",""Prod. Order No."",""=No."""</f>
        <v>∞||"Prod. Order Component","Status","=Status","Prod. Order No.","=No."</v>
      </c>
      <c r="G932" s="3"/>
      <c r="H932" s="28" t="str">
        <f>"MR100693"</f>
        <v>MR100693</v>
      </c>
      <c r="I932" s="29">
        <v>42054</v>
      </c>
      <c r="J932" s="6"/>
      <c r="K932" s="20"/>
      <c r="L932" s="20"/>
      <c r="M932" s="20"/>
      <c r="N932" s="20"/>
    </row>
    <row r="933" spans="1:14" ht="16.5" x14ac:dyDescent="0.3">
      <c r="A933" t="s">
        <v>59</v>
      </c>
      <c r="B933" s="3" t="str">
        <f t="shared" ref="B933:C938" si="185">B932</f>
        <v>@@Released</v>
      </c>
      <c r="C933" s="3" t="str">
        <f t="shared" si="185"/>
        <v>@@MR100693</v>
      </c>
      <c r="D933" s="3" t="str">
        <f>"@@10000"</f>
        <v>@@10000</v>
      </c>
      <c r="E933" s="3" t="str">
        <f>"""NAV Direct"",""CRONUS JetCorp USA"",""5406"",""1"",""Released"",""2"",""MR100693"",""3"",""10000"""</f>
        <v>"NAV Direct","CRONUS JetCorp USA","5406","1","Released","2","MR100693","3","10000"</v>
      </c>
      <c r="F933" s="3" t="str">
        <f>"∞||""Prod. Order Component"",""Prod. Order Line No."",""=Line No."",""Status"",""=Status"",""Prod. Order No."",""=Prod. Order No."""</f>
        <v>∞||"Prod. Order Component","Prod. Order Line No.","=Line No.","Status","=Status","Prod. Order No.","=Prod. Order No."</v>
      </c>
      <c r="G933" s="3"/>
      <c r="H933" s="6"/>
      <c r="I933" s="24" t="str">
        <f>"S200007"</f>
        <v>S200007</v>
      </c>
      <c r="J933" s="24" t="str">
        <f>"3.75"" Football Trophy"</f>
        <v>3.75" Football Trophy</v>
      </c>
      <c r="K933" s="25">
        <v>144</v>
      </c>
      <c r="L933" s="26" t="str">
        <f>"EA"</f>
        <v>EA</v>
      </c>
      <c r="M933" s="25">
        <v>0</v>
      </c>
      <c r="N933" s="27"/>
    </row>
    <row r="934" spans="1:14" ht="16.5" x14ac:dyDescent="0.3">
      <c r="A934" t="s">
        <v>59</v>
      </c>
      <c r="B934" s="3" t="str">
        <f t="shared" si="185"/>
        <v>@@Released</v>
      </c>
      <c r="C934" s="3" t="str">
        <f t="shared" si="185"/>
        <v>@@MR100693</v>
      </c>
      <c r="D934" s="3" t="str">
        <f>D933</f>
        <v>@@10000</v>
      </c>
      <c r="E934" s="3" t="str">
        <f>"""NAV Direct"",""CRONUS JetCorp USA"",""5407"",""1"",""Released"",""2"",""MR100693"",""3"",""10000"",""4"",""10000"""</f>
        <v>"NAV Direct","CRONUS JetCorp USA","5407","1","Released","2","MR100693","3","10000","4","10000"</v>
      </c>
      <c r="F934" s="3"/>
      <c r="G934" s="3"/>
      <c r="H934" s="6"/>
      <c r="I934" s="6"/>
      <c r="J934" s="14" t="str">
        <f>"RM100027"</f>
        <v>RM100027</v>
      </c>
      <c r="K934" s="22" t="str">
        <f>"1"" Marble"</f>
        <v>1" Marble</v>
      </c>
      <c r="L934" s="23">
        <v>1</v>
      </c>
      <c r="M934" s="21" t="str">
        <f>"LB"</f>
        <v>LB</v>
      </c>
      <c r="N934" s="23">
        <v>0</v>
      </c>
    </row>
    <row r="935" spans="1:14" ht="16.5" x14ac:dyDescent="0.3">
      <c r="A935" t="s">
        <v>59</v>
      </c>
      <c r="B935" s="3" t="str">
        <f t="shared" si="185"/>
        <v>@@Released</v>
      </c>
      <c r="C935" s="3" t="str">
        <f t="shared" si="185"/>
        <v>@@MR100693</v>
      </c>
      <c r="D935" s="3" t="str">
        <f>D934</f>
        <v>@@10000</v>
      </c>
      <c r="E935" s="3" t="str">
        <f>"""NAV Direct"",""CRONUS JetCorp USA"",""5407"",""1"",""Released"",""2"",""MR100693"",""3"",""10000"",""4"",""20000"""</f>
        <v>"NAV Direct","CRONUS JetCorp USA","5407","1","Released","2","MR100693","3","10000","4","20000"</v>
      </c>
      <c r="F935" s="3"/>
      <c r="G935" s="3"/>
      <c r="H935" s="6"/>
      <c r="I935" s="6"/>
      <c r="J935" s="14" t="str">
        <f>"RM100007"</f>
        <v>RM100007</v>
      </c>
      <c r="K935" s="22" t="str">
        <f>"3.75"" Football Player"</f>
        <v>3.75" Football Player</v>
      </c>
      <c r="L935" s="23">
        <v>1</v>
      </c>
      <c r="M935" s="21" t="str">
        <f>"EA"</f>
        <v>EA</v>
      </c>
      <c r="N935" s="23">
        <v>0</v>
      </c>
    </row>
    <row r="936" spans="1:14" ht="16.5" x14ac:dyDescent="0.3">
      <c r="A936" t="s">
        <v>59</v>
      </c>
      <c r="B936" s="3" t="str">
        <f t="shared" si="185"/>
        <v>@@Released</v>
      </c>
      <c r="C936" s="3" t="str">
        <f t="shared" si="185"/>
        <v>@@MR100693</v>
      </c>
      <c r="D936" s="3" t="str">
        <f>D935</f>
        <v>@@10000</v>
      </c>
      <c r="E936" s="3" t="str">
        <f>"""NAV Direct"",""CRONUS JetCorp USA"",""5407"",""1"",""Released"",""2"",""MR100693"",""3"",""10000"",""4"",""30000"""</f>
        <v>"NAV Direct","CRONUS JetCorp USA","5407","1","Released","2","MR100693","3","10000","4","30000"</v>
      </c>
      <c r="F936" s="3"/>
      <c r="G936" s="3"/>
      <c r="H936" s="6"/>
      <c r="I936" s="6"/>
      <c r="J936" s="14" t="str">
        <f>"RM100033"</f>
        <v>RM100033</v>
      </c>
      <c r="K936" s="22" t="str">
        <f>"Standard Cap Nut"</f>
        <v>Standard Cap Nut</v>
      </c>
      <c r="L936" s="23">
        <v>1</v>
      </c>
      <c r="M936" s="21" t="str">
        <f>"EA"</f>
        <v>EA</v>
      </c>
      <c r="N936" s="23">
        <v>0</v>
      </c>
    </row>
    <row r="937" spans="1:14" ht="16.5" x14ac:dyDescent="0.3">
      <c r="A937" t="s">
        <v>59</v>
      </c>
      <c r="B937" s="3" t="str">
        <f t="shared" si="185"/>
        <v>@@Released</v>
      </c>
      <c r="C937" s="3" t="str">
        <f t="shared" si="185"/>
        <v>@@MR100693</v>
      </c>
      <c r="D937" s="3" t="str">
        <f>D936</f>
        <v>@@10000</v>
      </c>
      <c r="E937" s="3" t="str">
        <f>"""NAV Direct"",""CRONUS JetCorp USA"",""5407"",""1"",""Released"",""2"",""MR100693"",""3"",""10000"",""4"",""40000"""</f>
        <v>"NAV Direct","CRONUS JetCorp USA","5407","1","Released","2","MR100693","3","10000","4","40000"</v>
      </c>
      <c r="F937" s="3"/>
      <c r="G937" s="3"/>
      <c r="H937" s="6"/>
      <c r="I937" s="6"/>
      <c r="J937" s="14" t="str">
        <f>"RM100034"</f>
        <v>RM100034</v>
      </c>
      <c r="K937" s="22" t="str">
        <f>"Check Rings"</f>
        <v>Check Rings</v>
      </c>
      <c r="L937" s="23">
        <v>1</v>
      </c>
      <c r="M937" s="21" t="str">
        <f>"EA"</f>
        <v>EA</v>
      </c>
      <c r="N937" s="23">
        <v>0</v>
      </c>
    </row>
    <row r="938" spans="1:14" ht="16.5" x14ac:dyDescent="0.3">
      <c r="A938" t="s">
        <v>59</v>
      </c>
      <c r="B938" s="3" t="str">
        <f t="shared" si="185"/>
        <v>@@Released</v>
      </c>
      <c r="C938" s="3" t="str">
        <f t="shared" si="185"/>
        <v>@@MR100693</v>
      </c>
      <c r="D938" s="3" t="str">
        <f>D937</f>
        <v>@@10000</v>
      </c>
      <c r="E938" s="3" t="str">
        <f>"""NAV Direct"",""CRONUS JetCorp USA"",""5407"",""1"",""Released"",""2"",""MR100693"",""3"",""10000"",""4"",""50000"""</f>
        <v>"NAV Direct","CRONUS JetCorp USA","5407","1","Released","2","MR100693","3","10000","4","50000"</v>
      </c>
      <c r="F938" s="3"/>
      <c r="G938" s="3"/>
      <c r="H938" s="6"/>
      <c r="I938" s="6"/>
      <c r="J938" s="14" t="str">
        <f>"RM100053"</f>
        <v>RM100053</v>
      </c>
      <c r="K938" s="22" t="str">
        <f>"3"" Blank Plate"</f>
        <v>3" Blank Plate</v>
      </c>
      <c r="L938" s="23">
        <v>1</v>
      </c>
      <c r="M938" s="21" t="str">
        <f>"EA"</f>
        <v>EA</v>
      </c>
      <c r="N938" s="23">
        <v>0</v>
      </c>
    </row>
    <row r="939" spans="1:14" ht="16.5" x14ac:dyDescent="0.3">
      <c r="A939" t="s">
        <v>59</v>
      </c>
      <c r="B939" s="3" t="str">
        <f>B934</f>
        <v>@@Released</v>
      </c>
      <c r="C939" s="3" t="str">
        <f>C934</f>
        <v>@@MR100693</v>
      </c>
      <c r="D939" s="3" t="str">
        <f>D934</f>
        <v>@@10000</v>
      </c>
      <c r="H939" s="6"/>
      <c r="I939" s="6"/>
      <c r="J939" s="6"/>
      <c r="K939" s="6"/>
      <c r="L939" s="6"/>
      <c r="M939" s="6"/>
      <c r="N939" s="6"/>
    </row>
    <row r="940" spans="1:14" ht="16.5" x14ac:dyDescent="0.3">
      <c r="A940" t="s">
        <v>59</v>
      </c>
      <c r="B940" s="3" t="str">
        <f>"@@Released"</f>
        <v>@@Released</v>
      </c>
      <c r="C940" s="3" t="str">
        <f>"@@MR100698"</f>
        <v>@@MR100698</v>
      </c>
      <c r="E940" s="3" t="str">
        <f>"""NAV Direct"",""CRONUS JetCorp USA"",""5405"",""1"",""Released"",""2"",""MR100698"""</f>
        <v>"NAV Direct","CRONUS JetCorp USA","5405","1","Released","2","MR100698"</v>
      </c>
      <c r="F940" s="3" t="str">
        <f>"∞||""Prod. Order Component"",""Status"",""=Status"",""Prod. Order No."",""=No."""</f>
        <v>∞||"Prod. Order Component","Status","=Status","Prod. Order No.","=No."</v>
      </c>
      <c r="G940" s="3"/>
      <c r="H940" s="28" t="str">
        <f>"MR100698"</f>
        <v>MR100698</v>
      </c>
      <c r="I940" s="29">
        <v>42055</v>
      </c>
      <c r="J940" s="6"/>
      <c r="K940" s="20"/>
      <c r="L940" s="20"/>
      <c r="M940" s="20"/>
      <c r="N940" s="20"/>
    </row>
    <row r="941" spans="1:14" ht="16.5" x14ac:dyDescent="0.3">
      <c r="A941" t="s">
        <v>59</v>
      </c>
      <c r="B941" s="3" t="str">
        <f t="shared" ref="B941:C944" si="186">B940</f>
        <v>@@Released</v>
      </c>
      <c r="C941" s="3" t="str">
        <f t="shared" si="186"/>
        <v>@@MR100698</v>
      </c>
      <c r="D941" s="3" t="str">
        <f>"@@10000"</f>
        <v>@@10000</v>
      </c>
      <c r="E941" s="3" t="str">
        <f>"""NAV Direct"",""CRONUS JetCorp USA"",""5406"",""1"",""Released"",""2"",""MR100698"",""3"",""10000"""</f>
        <v>"NAV Direct","CRONUS JetCorp USA","5406","1","Released","2","MR100698","3","10000"</v>
      </c>
      <c r="F941" s="3" t="str">
        <f>"∞||""Prod. Order Component"",""Prod. Order Line No."",""=Line No."",""Status"",""=Status"",""Prod. Order No."",""=Prod. Order No."""</f>
        <v>∞||"Prod. Order Component","Prod. Order Line No.","=Line No.","Status","=Status","Prod. Order No.","=Prod. Order No."</v>
      </c>
      <c r="G941" s="3"/>
      <c r="H941" s="6"/>
      <c r="I941" s="24" t="str">
        <f>"S200031"</f>
        <v>S200031</v>
      </c>
      <c r="J941" s="24" t="str">
        <f>"10.75"" Column Wrestling Trophy"</f>
        <v>10.75" Column Wrestling Trophy</v>
      </c>
      <c r="K941" s="25">
        <v>144</v>
      </c>
      <c r="L941" s="26" t="str">
        <f>"EA"</f>
        <v>EA</v>
      </c>
      <c r="M941" s="25">
        <v>0</v>
      </c>
      <c r="N941" s="27"/>
    </row>
    <row r="942" spans="1:14" ht="16.5" x14ac:dyDescent="0.3">
      <c r="A942" t="s">
        <v>59</v>
      </c>
      <c r="B942" s="3" t="str">
        <f t="shared" si="186"/>
        <v>@@Released</v>
      </c>
      <c r="C942" s="3" t="str">
        <f t="shared" si="186"/>
        <v>@@MR100698</v>
      </c>
      <c r="D942" s="3" t="str">
        <f>D941</f>
        <v>@@10000</v>
      </c>
      <c r="E942" s="3" t="str">
        <f>"""NAV Direct"",""CRONUS JetCorp USA"",""5407"",""1"",""Released"",""2"",""MR100698"",""3"",""10000"",""4"",""10000"""</f>
        <v>"NAV Direct","CRONUS JetCorp USA","5407","1","Released","2","MR100698","3","10000","4","10000"</v>
      </c>
      <c r="F942" s="3"/>
      <c r="G942" s="3"/>
      <c r="H942" s="6"/>
      <c r="I942" s="6"/>
      <c r="J942" s="14" t="str">
        <f>"PA100001"</f>
        <v>PA100001</v>
      </c>
      <c r="K942" s="22" t="str">
        <f>"1"" Marble Base 2.5""x6""x6"", 1 Col. Kit"</f>
        <v>1" Marble Base 2.5"x6"x6", 1 Col. Kit</v>
      </c>
      <c r="L942" s="23">
        <v>1</v>
      </c>
      <c r="M942" s="21" t="str">
        <f>"EA"</f>
        <v>EA</v>
      </c>
      <c r="N942" s="23">
        <v>0</v>
      </c>
    </row>
    <row r="943" spans="1:14" ht="16.5" x14ac:dyDescent="0.3">
      <c r="A943" t="s">
        <v>59</v>
      </c>
      <c r="B943" s="3" t="str">
        <f t="shared" si="186"/>
        <v>@@Released</v>
      </c>
      <c r="C943" s="3" t="str">
        <f t="shared" si="186"/>
        <v>@@MR100698</v>
      </c>
      <c r="D943" s="3" t="str">
        <f>D942</f>
        <v>@@10000</v>
      </c>
      <c r="E943" s="3" t="str">
        <f>"""NAV Direct"",""CRONUS JetCorp USA"",""5407"",""1"",""Released"",""2"",""MR100698"",""3"",""10000"",""4"",""20000"""</f>
        <v>"NAV Direct","CRONUS JetCorp USA","5407","1","Released","2","MR100698","3","10000","4","20000"</v>
      </c>
      <c r="F943" s="3"/>
      <c r="G943" s="3"/>
      <c r="H943" s="6"/>
      <c r="I943" s="6"/>
      <c r="J943" s="14" t="str">
        <f>"RM100054"</f>
        <v>RM100054</v>
      </c>
      <c r="K943" s="22" t="str">
        <f>"Column Cover"</f>
        <v>Column Cover</v>
      </c>
      <c r="L943" s="23">
        <v>1</v>
      </c>
      <c r="M943" s="21" t="str">
        <f>"EA"</f>
        <v>EA</v>
      </c>
      <c r="N943" s="23">
        <v>0</v>
      </c>
    </row>
    <row r="944" spans="1:14" ht="16.5" x14ac:dyDescent="0.3">
      <c r="A944" t="s">
        <v>59</v>
      </c>
      <c r="B944" s="3" t="str">
        <f t="shared" si="186"/>
        <v>@@Released</v>
      </c>
      <c r="C944" s="3" t="str">
        <f t="shared" si="186"/>
        <v>@@MR100698</v>
      </c>
      <c r="D944" s="3" t="str">
        <f>D943</f>
        <v>@@10000</v>
      </c>
      <c r="E944" s="3" t="str">
        <f>"""NAV Direct"",""CRONUS JetCorp USA"",""5407"",""1"",""Released"",""2"",""MR100698"",""3"",""10000"",""4"",""30000"""</f>
        <v>"NAV Direct","CRONUS JetCorp USA","5407","1","Released","2","MR100698","3","10000","4","30000"</v>
      </c>
      <c r="F944" s="3"/>
      <c r="G944" s="3"/>
      <c r="H944" s="6"/>
      <c r="I944" s="6"/>
      <c r="J944" s="14" t="str">
        <f>"RM100010"</f>
        <v>RM100010</v>
      </c>
      <c r="K944" s="22" t="str">
        <f>"3.75"" Wrestler"</f>
        <v>3.75" Wrestler</v>
      </c>
      <c r="L944" s="23">
        <v>1</v>
      </c>
      <c r="M944" s="21" t="str">
        <f>"EA"</f>
        <v>EA</v>
      </c>
      <c r="N944" s="23">
        <v>0</v>
      </c>
    </row>
    <row r="945" spans="1:14" ht="16.5" x14ac:dyDescent="0.3">
      <c r="A945" t="s">
        <v>59</v>
      </c>
      <c r="B945" s="3" t="str">
        <f>B942</f>
        <v>@@Released</v>
      </c>
      <c r="C945" s="3" t="str">
        <f>C942</f>
        <v>@@MR100698</v>
      </c>
      <c r="D945" s="3" t="str">
        <f>D942</f>
        <v>@@10000</v>
      </c>
      <c r="H945" s="6"/>
      <c r="I945" s="6"/>
      <c r="J945" s="6"/>
      <c r="K945" s="6"/>
      <c r="L945" s="6"/>
      <c r="M945" s="6"/>
      <c r="N945" s="6"/>
    </row>
    <row r="946" spans="1:14" ht="16.5" x14ac:dyDescent="0.3">
      <c r="A946" t="s">
        <v>59</v>
      </c>
      <c r="B946" s="3" t="str">
        <f>"@@Released"</f>
        <v>@@Released</v>
      </c>
      <c r="C946" s="3" t="str">
        <f>"@@MR100695"</f>
        <v>@@MR100695</v>
      </c>
      <c r="E946" s="3" t="str">
        <f>"""NAV Direct"",""CRONUS JetCorp USA"",""5405"",""1"",""Released"",""2"",""MR100695"""</f>
        <v>"NAV Direct","CRONUS JetCorp USA","5405","1","Released","2","MR100695"</v>
      </c>
      <c r="F946" s="3" t="str">
        <f>"∞||""Prod. Order Component"",""Status"",""=Status"",""Prod. Order No."",""=No."""</f>
        <v>∞||"Prod. Order Component","Status","=Status","Prod. Order No.","=No."</v>
      </c>
      <c r="G946" s="3"/>
      <c r="H946" s="28" t="str">
        <f>"MR100695"</f>
        <v>MR100695</v>
      </c>
      <c r="I946" s="29">
        <v>42057</v>
      </c>
      <c r="J946" s="6"/>
      <c r="K946" s="20"/>
      <c r="L946" s="20"/>
      <c r="M946" s="20"/>
      <c r="N946" s="20"/>
    </row>
    <row r="947" spans="1:14" ht="16.5" x14ac:dyDescent="0.3">
      <c r="A947" t="s">
        <v>59</v>
      </c>
      <c r="B947" s="3" t="str">
        <f t="shared" ref="B947:C950" si="187">B946</f>
        <v>@@Released</v>
      </c>
      <c r="C947" s="3" t="str">
        <f t="shared" si="187"/>
        <v>@@MR100695</v>
      </c>
      <c r="D947" s="3" t="str">
        <f>"@@10000"</f>
        <v>@@10000</v>
      </c>
      <c r="E947" s="3" t="str">
        <f>"""NAV Direct"",""CRONUS JetCorp USA"",""5406"",""1"",""Released"",""2"",""MR100695"",""3"",""10000"""</f>
        <v>"NAV Direct","CRONUS JetCorp USA","5406","1","Released","2","MR100695","3","10000"</v>
      </c>
      <c r="F947" s="3" t="str">
        <f>"∞||""Prod. Order Component"",""Prod. Order Line No."",""=Line No."",""Status"",""=Status"",""Prod. Order No."",""=Prod. Order No."""</f>
        <v>∞||"Prod. Order Component","Prod. Order Line No.","=Line No.","Status","=Status","Prod. Order No.","=Prod. Order No."</v>
      </c>
      <c r="G947" s="3"/>
      <c r="H947" s="6"/>
      <c r="I947" s="24" t="str">
        <f>"S200029"</f>
        <v>S200029</v>
      </c>
      <c r="J947" s="24" t="str">
        <f>"10.75"" Column Basketball Trophy"</f>
        <v>10.75" Column Basketball Trophy</v>
      </c>
      <c r="K947" s="25">
        <v>144</v>
      </c>
      <c r="L947" s="26" t="str">
        <f>"EA"</f>
        <v>EA</v>
      </c>
      <c r="M947" s="25">
        <v>0</v>
      </c>
      <c r="N947" s="27"/>
    </row>
    <row r="948" spans="1:14" ht="16.5" x14ac:dyDescent="0.3">
      <c r="A948" t="s">
        <v>59</v>
      </c>
      <c r="B948" s="3" t="str">
        <f t="shared" si="187"/>
        <v>@@Released</v>
      </c>
      <c r="C948" s="3" t="str">
        <f t="shared" si="187"/>
        <v>@@MR100695</v>
      </c>
      <c r="D948" s="3" t="str">
        <f>D947</f>
        <v>@@10000</v>
      </c>
      <c r="E948" s="3" t="str">
        <f>"""NAV Direct"",""CRONUS JetCorp USA"",""5407"",""1"",""Released"",""2"",""MR100695"",""3"",""10000"",""4"",""10000"""</f>
        <v>"NAV Direct","CRONUS JetCorp USA","5407","1","Released","2","MR100695","3","10000","4","10000"</v>
      </c>
      <c r="F948" s="3"/>
      <c r="G948" s="3"/>
      <c r="H948" s="6"/>
      <c r="I948" s="6"/>
      <c r="J948" s="14" t="str">
        <f>"PA100001"</f>
        <v>PA100001</v>
      </c>
      <c r="K948" s="22" t="str">
        <f>"1"" Marble Base 2.5""x6""x6"", 1 Col. Kit"</f>
        <v>1" Marble Base 2.5"x6"x6", 1 Col. Kit</v>
      </c>
      <c r="L948" s="23">
        <v>1</v>
      </c>
      <c r="M948" s="21" t="str">
        <f>"EA"</f>
        <v>EA</v>
      </c>
      <c r="N948" s="23">
        <v>0</v>
      </c>
    </row>
    <row r="949" spans="1:14" ht="16.5" x14ac:dyDescent="0.3">
      <c r="A949" t="s">
        <v>59</v>
      </c>
      <c r="B949" s="3" t="str">
        <f t="shared" si="187"/>
        <v>@@Released</v>
      </c>
      <c r="C949" s="3" t="str">
        <f t="shared" si="187"/>
        <v>@@MR100695</v>
      </c>
      <c r="D949" s="3" t="str">
        <f>D948</f>
        <v>@@10000</v>
      </c>
      <c r="E949" s="3" t="str">
        <f>"""NAV Direct"",""CRONUS JetCorp USA"",""5407"",""1"",""Released"",""2"",""MR100695"",""3"",""10000"",""4"",""20000"""</f>
        <v>"NAV Direct","CRONUS JetCorp USA","5407","1","Released","2","MR100695","3","10000","4","20000"</v>
      </c>
      <c r="F949" s="3"/>
      <c r="G949" s="3"/>
      <c r="H949" s="6"/>
      <c r="I949" s="6"/>
      <c r="J949" s="14" t="str">
        <f>"RM100054"</f>
        <v>RM100054</v>
      </c>
      <c r="K949" s="22" t="str">
        <f>"Column Cover"</f>
        <v>Column Cover</v>
      </c>
      <c r="L949" s="23">
        <v>1</v>
      </c>
      <c r="M949" s="21" t="str">
        <f>"EA"</f>
        <v>EA</v>
      </c>
      <c r="N949" s="23">
        <v>0</v>
      </c>
    </row>
    <row r="950" spans="1:14" ht="16.5" x14ac:dyDescent="0.3">
      <c r="A950" t="s">
        <v>59</v>
      </c>
      <c r="B950" s="3" t="str">
        <f t="shared" si="187"/>
        <v>@@Released</v>
      </c>
      <c r="C950" s="3" t="str">
        <f t="shared" si="187"/>
        <v>@@MR100695</v>
      </c>
      <c r="D950" s="3" t="str">
        <f>D949</f>
        <v>@@10000</v>
      </c>
      <c r="E950" s="3" t="str">
        <f>"""NAV Direct"",""CRONUS JetCorp USA"",""5407"",""1"",""Released"",""2"",""MR100695"",""3"",""10000"",""4"",""30000"""</f>
        <v>"NAV Direct","CRONUS JetCorp USA","5407","1","Released","2","MR100695","3","10000","4","30000"</v>
      </c>
      <c r="F950" s="3"/>
      <c r="G950" s="3"/>
      <c r="H950" s="6"/>
      <c r="I950" s="6"/>
      <c r="J950" s="14" t="str">
        <f>"RM100008"</f>
        <v>RM100008</v>
      </c>
      <c r="K950" s="22" t="str">
        <f>"3.75"" Basketball Player"</f>
        <v>3.75" Basketball Player</v>
      </c>
      <c r="L950" s="23">
        <v>1</v>
      </c>
      <c r="M950" s="21" t="str">
        <f>"EA"</f>
        <v>EA</v>
      </c>
      <c r="N950" s="23">
        <v>0</v>
      </c>
    </row>
    <row r="951" spans="1:14" ht="16.5" x14ac:dyDescent="0.3">
      <c r="A951" t="s">
        <v>59</v>
      </c>
      <c r="B951" s="3" t="str">
        <f>B948</f>
        <v>@@Released</v>
      </c>
      <c r="C951" s="3" t="str">
        <f>C948</f>
        <v>@@MR100695</v>
      </c>
      <c r="D951" s="3" t="str">
        <f>D948</f>
        <v>@@10000</v>
      </c>
      <c r="H951" s="6"/>
      <c r="I951" s="6"/>
      <c r="J951" s="6"/>
      <c r="K951" s="6"/>
      <c r="L951" s="6"/>
      <c r="M951" s="6"/>
      <c r="N951" s="6"/>
    </row>
    <row r="952" spans="1:14" ht="16.5" x14ac:dyDescent="0.3">
      <c r="A952" t="s">
        <v>59</v>
      </c>
      <c r="B952" s="3" t="str">
        <f t="shared" ref="B952:C957" si="188">B951</f>
        <v>@@Released</v>
      </c>
      <c r="C952" s="3" t="str">
        <f t="shared" si="188"/>
        <v>@@MR100695</v>
      </c>
      <c r="D952" s="3" t="str">
        <f>"@@20000"</f>
        <v>@@20000</v>
      </c>
      <c r="E952" s="3" t="str">
        <f>"""NAV Direct"",""CRONUS JetCorp USA"",""5406"",""1"",""Released"",""2"",""MR100695"",""3"",""20000"""</f>
        <v>"NAV Direct","CRONUS JetCorp USA","5406","1","Released","2","MR100695","3","20000"</v>
      </c>
      <c r="F952" s="3" t="str">
        <f>"∞||""Prod. Order Component"",""Prod. Order Line No."",""=Line No."",""Status"",""=Status"",""Prod. Order No."",""=Prod. Order No."""</f>
        <v>∞||"Prod. Order Component","Prod. Order Line No.","=Line No.","Status","=Status","Prod. Order No.","=Prod. Order No."</v>
      </c>
      <c r="G952" s="3"/>
      <c r="H952" s="6"/>
      <c r="I952" s="24" t="str">
        <f>"S200006"</f>
        <v>S200006</v>
      </c>
      <c r="J952" s="24" t="str">
        <f>"3.75"" Soccer Trophy"</f>
        <v>3.75" Soccer Trophy</v>
      </c>
      <c r="K952" s="25">
        <v>144</v>
      </c>
      <c r="L952" s="26" t="str">
        <f>"EA"</f>
        <v>EA</v>
      </c>
      <c r="M952" s="25">
        <v>0</v>
      </c>
      <c r="N952" s="27"/>
    </row>
    <row r="953" spans="1:14" ht="16.5" x14ac:dyDescent="0.3">
      <c r="A953" t="s">
        <v>59</v>
      </c>
      <c r="B953" s="3" t="str">
        <f t="shared" si="188"/>
        <v>@@Released</v>
      </c>
      <c r="C953" s="3" t="str">
        <f t="shared" si="188"/>
        <v>@@MR100695</v>
      </c>
      <c r="D953" s="3" t="str">
        <f>D952</f>
        <v>@@20000</v>
      </c>
      <c r="E953" s="3" t="str">
        <f>"""NAV Direct"",""CRONUS JetCorp USA"",""5407"",""1"",""Released"",""2"",""MR100695"",""3"",""20000"",""4"",""10000"""</f>
        <v>"NAV Direct","CRONUS JetCorp USA","5407","1","Released","2","MR100695","3","20000","4","10000"</v>
      </c>
      <c r="F953" s="3"/>
      <c r="G953" s="3"/>
      <c r="H953" s="6"/>
      <c r="I953" s="6"/>
      <c r="J953" s="14" t="str">
        <f>"RM100027"</f>
        <v>RM100027</v>
      </c>
      <c r="K953" s="22" t="str">
        <f>"1"" Marble"</f>
        <v>1" Marble</v>
      </c>
      <c r="L953" s="23">
        <v>1</v>
      </c>
      <c r="M953" s="21" t="str">
        <f>"LB"</f>
        <v>LB</v>
      </c>
      <c r="N953" s="23">
        <v>0</v>
      </c>
    </row>
    <row r="954" spans="1:14" ht="16.5" x14ac:dyDescent="0.3">
      <c r="A954" t="s">
        <v>59</v>
      </c>
      <c r="B954" s="3" t="str">
        <f t="shared" si="188"/>
        <v>@@Released</v>
      </c>
      <c r="C954" s="3" t="str">
        <f t="shared" si="188"/>
        <v>@@MR100695</v>
      </c>
      <c r="D954" s="3" t="str">
        <f>D953</f>
        <v>@@20000</v>
      </c>
      <c r="E954" s="3" t="str">
        <f>"""NAV Direct"",""CRONUS JetCorp USA"",""5407"",""1"",""Released"",""2"",""MR100695"",""3"",""20000"",""4"",""20000"""</f>
        <v>"NAV Direct","CRONUS JetCorp USA","5407","1","Released","2","MR100695","3","20000","4","20000"</v>
      </c>
      <c r="F954" s="3"/>
      <c r="G954" s="3"/>
      <c r="H954" s="6"/>
      <c r="I954" s="6"/>
      <c r="J954" s="14" t="str">
        <f>"RM100006"</f>
        <v>RM100006</v>
      </c>
      <c r="K954" s="22" t="str">
        <f>"3.75"" Soccer Player"</f>
        <v>3.75" Soccer Player</v>
      </c>
      <c r="L954" s="23">
        <v>1</v>
      </c>
      <c r="M954" s="21" t="str">
        <f>"EA"</f>
        <v>EA</v>
      </c>
      <c r="N954" s="23">
        <v>0</v>
      </c>
    </row>
    <row r="955" spans="1:14" ht="16.5" x14ac:dyDescent="0.3">
      <c r="A955" t="s">
        <v>59</v>
      </c>
      <c r="B955" s="3" t="str">
        <f t="shared" si="188"/>
        <v>@@Released</v>
      </c>
      <c r="C955" s="3" t="str">
        <f t="shared" si="188"/>
        <v>@@MR100695</v>
      </c>
      <c r="D955" s="3" t="str">
        <f>D954</f>
        <v>@@20000</v>
      </c>
      <c r="E955" s="3" t="str">
        <f>"""NAV Direct"",""CRONUS JetCorp USA"",""5407"",""1"",""Released"",""2"",""MR100695"",""3"",""20000"",""4"",""30000"""</f>
        <v>"NAV Direct","CRONUS JetCorp USA","5407","1","Released","2","MR100695","3","20000","4","30000"</v>
      </c>
      <c r="F955" s="3"/>
      <c r="G955" s="3"/>
      <c r="H955" s="6"/>
      <c r="I955" s="6"/>
      <c r="J955" s="14" t="str">
        <f>"RM100033"</f>
        <v>RM100033</v>
      </c>
      <c r="K955" s="22" t="str">
        <f>"Standard Cap Nut"</f>
        <v>Standard Cap Nut</v>
      </c>
      <c r="L955" s="23">
        <v>1</v>
      </c>
      <c r="M955" s="21" t="str">
        <f>"EA"</f>
        <v>EA</v>
      </c>
      <c r="N955" s="23">
        <v>0</v>
      </c>
    </row>
    <row r="956" spans="1:14" ht="16.5" x14ac:dyDescent="0.3">
      <c r="A956" t="s">
        <v>59</v>
      </c>
      <c r="B956" s="3" t="str">
        <f t="shared" si="188"/>
        <v>@@Released</v>
      </c>
      <c r="C956" s="3" t="str">
        <f t="shared" si="188"/>
        <v>@@MR100695</v>
      </c>
      <c r="D956" s="3" t="str">
        <f>D955</f>
        <v>@@20000</v>
      </c>
      <c r="E956" s="3" t="str">
        <f>"""NAV Direct"",""CRONUS JetCorp USA"",""5407"",""1"",""Released"",""2"",""MR100695"",""3"",""20000"",""4"",""40000"""</f>
        <v>"NAV Direct","CRONUS JetCorp USA","5407","1","Released","2","MR100695","3","20000","4","40000"</v>
      </c>
      <c r="F956" s="3"/>
      <c r="G956" s="3"/>
      <c r="H956" s="6"/>
      <c r="I956" s="6"/>
      <c r="J956" s="14" t="str">
        <f>"RM100034"</f>
        <v>RM100034</v>
      </c>
      <c r="K956" s="22" t="str">
        <f>"Check Rings"</f>
        <v>Check Rings</v>
      </c>
      <c r="L956" s="23">
        <v>1</v>
      </c>
      <c r="M956" s="21" t="str">
        <f>"EA"</f>
        <v>EA</v>
      </c>
      <c r="N956" s="23">
        <v>0</v>
      </c>
    </row>
    <row r="957" spans="1:14" ht="16.5" x14ac:dyDescent="0.3">
      <c r="A957" t="s">
        <v>59</v>
      </c>
      <c r="B957" s="3" t="str">
        <f t="shared" si="188"/>
        <v>@@Released</v>
      </c>
      <c r="C957" s="3" t="str">
        <f t="shared" si="188"/>
        <v>@@MR100695</v>
      </c>
      <c r="D957" s="3" t="str">
        <f>D956</f>
        <v>@@20000</v>
      </c>
      <c r="E957" s="3" t="str">
        <f>"""NAV Direct"",""CRONUS JetCorp USA"",""5407"",""1"",""Released"",""2"",""MR100695"",""3"",""20000"",""4"",""50000"""</f>
        <v>"NAV Direct","CRONUS JetCorp USA","5407","1","Released","2","MR100695","3","20000","4","50000"</v>
      </c>
      <c r="F957" s="3"/>
      <c r="G957" s="3"/>
      <c r="H957" s="6"/>
      <c r="I957" s="6"/>
      <c r="J957" s="14" t="str">
        <f>"RM100053"</f>
        <v>RM100053</v>
      </c>
      <c r="K957" s="22" t="str">
        <f>"3"" Blank Plate"</f>
        <v>3" Blank Plate</v>
      </c>
      <c r="L957" s="23">
        <v>1</v>
      </c>
      <c r="M957" s="21" t="str">
        <f>"EA"</f>
        <v>EA</v>
      </c>
      <c r="N957" s="23">
        <v>0</v>
      </c>
    </row>
    <row r="958" spans="1:14" ht="16.5" x14ac:dyDescent="0.3">
      <c r="A958" t="s">
        <v>59</v>
      </c>
      <c r="B958" s="3" t="str">
        <f>B953</f>
        <v>@@Released</v>
      </c>
      <c r="C958" s="3" t="str">
        <f>C953</f>
        <v>@@MR100695</v>
      </c>
      <c r="D958" s="3" t="str">
        <f>D953</f>
        <v>@@20000</v>
      </c>
      <c r="H958" s="6"/>
      <c r="I958" s="6"/>
      <c r="J958" s="6"/>
      <c r="K958" s="6"/>
      <c r="L958" s="6"/>
      <c r="M958" s="6"/>
      <c r="N958" s="6"/>
    </row>
    <row r="959" spans="1:14" ht="16.5" x14ac:dyDescent="0.3">
      <c r="A959" t="s">
        <v>59</v>
      </c>
      <c r="B959" s="3" t="str">
        <f>"@@Released"</f>
        <v>@@Released</v>
      </c>
      <c r="C959" s="3" t="str">
        <f>"@@MR100697"</f>
        <v>@@MR100697</v>
      </c>
      <c r="E959" s="3" t="str">
        <f>"""NAV Direct"",""CRONUS JetCorp USA"",""5405"",""1"",""Released"",""2"",""MR100697"""</f>
        <v>"NAV Direct","CRONUS JetCorp USA","5405","1","Released","2","MR100697"</v>
      </c>
      <c r="F959" s="3" t="str">
        <f>"∞||""Prod. Order Component"",""Status"",""=Status"",""Prod. Order No."",""=No."""</f>
        <v>∞||"Prod. Order Component","Status","=Status","Prod. Order No.","=No."</v>
      </c>
      <c r="G959" s="3"/>
      <c r="H959" s="28" t="str">
        <f>"MR100697"</f>
        <v>MR100697</v>
      </c>
      <c r="I959" s="29">
        <v>42058</v>
      </c>
      <c r="J959" s="6"/>
      <c r="K959" s="20"/>
      <c r="L959" s="20"/>
      <c r="M959" s="20"/>
      <c r="N959" s="20"/>
    </row>
    <row r="960" spans="1:14" ht="16.5" x14ac:dyDescent="0.3">
      <c r="A960" t="s">
        <v>59</v>
      </c>
      <c r="B960" s="3" t="str">
        <f t="shared" ref="B960:C965" si="189">B959</f>
        <v>@@Released</v>
      </c>
      <c r="C960" s="3" t="str">
        <f t="shared" si="189"/>
        <v>@@MR100697</v>
      </c>
      <c r="D960" s="3" t="str">
        <f>"@@10000"</f>
        <v>@@10000</v>
      </c>
      <c r="E960" s="3" t="str">
        <f>"""NAV Direct"",""CRONUS JetCorp USA"",""5406"",""1"",""Released"",""2"",""MR100697"",""3"",""10000"""</f>
        <v>"NAV Direct","CRONUS JetCorp USA","5406","1","Released","2","MR100697","3","10000"</v>
      </c>
      <c r="F960" s="3" t="str">
        <f>"∞||""Prod. Order Component"",""Prod. Order Line No."",""=Line No."",""Status"",""=Status"",""Prod. Order No."",""=Prod. Order No."""</f>
        <v>∞||"Prod. Order Component","Prod. Order Line No.","=Line No.","Status","=Status","Prod. Order No.","=Prod. Order No."</v>
      </c>
      <c r="G960" s="3"/>
      <c r="H960" s="6"/>
      <c r="I960" s="24" t="str">
        <f>"S200009"</f>
        <v>S200009</v>
      </c>
      <c r="J960" s="24" t="str">
        <f>"3.75"" Volleyball Trophy"</f>
        <v>3.75" Volleyball Trophy</v>
      </c>
      <c r="K960" s="25">
        <v>144</v>
      </c>
      <c r="L960" s="26" t="str">
        <f>"EA"</f>
        <v>EA</v>
      </c>
      <c r="M960" s="25">
        <v>0</v>
      </c>
      <c r="N960" s="27"/>
    </row>
    <row r="961" spans="1:14" ht="16.5" x14ac:dyDescent="0.3">
      <c r="A961" t="s">
        <v>59</v>
      </c>
      <c r="B961" s="3" t="str">
        <f t="shared" si="189"/>
        <v>@@Released</v>
      </c>
      <c r="C961" s="3" t="str">
        <f t="shared" si="189"/>
        <v>@@MR100697</v>
      </c>
      <c r="D961" s="3" t="str">
        <f>D960</f>
        <v>@@10000</v>
      </c>
      <c r="E961" s="3" t="str">
        <f>"""NAV Direct"",""CRONUS JetCorp USA"",""5407"",""1"",""Released"",""2"",""MR100697"",""3"",""10000"",""4"",""10000"""</f>
        <v>"NAV Direct","CRONUS JetCorp USA","5407","1","Released","2","MR100697","3","10000","4","10000"</v>
      </c>
      <c r="F961" s="3"/>
      <c r="G961" s="3"/>
      <c r="H961" s="6"/>
      <c r="I961" s="6"/>
      <c r="J961" s="14" t="str">
        <f>"RM100027"</f>
        <v>RM100027</v>
      </c>
      <c r="K961" s="22" t="str">
        <f>"1"" Marble"</f>
        <v>1" Marble</v>
      </c>
      <c r="L961" s="23">
        <v>1</v>
      </c>
      <c r="M961" s="21" t="str">
        <f>"LB"</f>
        <v>LB</v>
      </c>
      <c r="N961" s="23">
        <v>0</v>
      </c>
    </row>
    <row r="962" spans="1:14" ht="16.5" x14ac:dyDescent="0.3">
      <c r="A962" t="s">
        <v>59</v>
      </c>
      <c r="B962" s="3" t="str">
        <f t="shared" si="189"/>
        <v>@@Released</v>
      </c>
      <c r="C962" s="3" t="str">
        <f t="shared" si="189"/>
        <v>@@MR100697</v>
      </c>
      <c r="D962" s="3" t="str">
        <f>D961</f>
        <v>@@10000</v>
      </c>
      <c r="E962" s="3" t="str">
        <f>"""NAV Direct"",""CRONUS JetCorp USA"",""5407"",""1"",""Released"",""2"",""MR100697"",""3"",""10000"",""4"",""20000"""</f>
        <v>"NAV Direct","CRONUS JetCorp USA","5407","1","Released","2","MR100697","3","10000","4","20000"</v>
      </c>
      <c r="F962" s="3"/>
      <c r="G962" s="3"/>
      <c r="H962" s="6"/>
      <c r="I962" s="6"/>
      <c r="J962" s="14" t="str">
        <f>"RM100009"</f>
        <v>RM100009</v>
      </c>
      <c r="K962" s="22" t="str">
        <f>"3.75"" Volleyball Player"</f>
        <v>3.75" Volleyball Player</v>
      </c>
      <c r="L962" s="23">
        <v>1</v>
      </c>
      <c r="M962" s="21" t="str">
        <f>"EA"</f>
        <v>EA</v>
      </c>
      <c r="N962" s="23">
        <v>0</v>
      </c>
    </row>
    <row r="963" spans="1:14" ht="16.5" x14ac:dyDescent="0.3">
      <c r="A963" t="s">
        <v>59</v>
      </c>
      <c r="B963" s="3" t="str">
        <f t="shared" si="189"/>
        <v>@@Released</v>
      </c>
      <c r="C963" s="3" t="str">
        <f t="shared" si="189"/>
        <v>@@MR100697</v>
      </c>
      <c r="D963" s="3" t="str">
        <f>D962</f>
        <v>@@10000</v>
      </c>
      <c r="E963" s="3" t="str">
        <f>"""NAV Direct"",""CRONUS JetCorp USA"",""5407"",""1"",""Released"",""2"",""MR100697"",""3"",""10000"",""4"",""30000"""</f>
        <v>"NAV Direct","CRONUS JetCorp USA","5407","1","Released","2","MR100697","3","10000","4","30000"</v>
      </c>
      <c r="F963" s="3"/>
      <c r="G963" s="3"/>
      <c r="H963" s="6"/>
      <c r="I963" s="6"/>
      <c r="J963" s="14" t="str">
        <f>"RM100033"</f>
        <v>RM100033</v>
      </c>
      <c r="K963" s="22" t="str">
        <f>"Standard Cap Nut"</f>
        <v>Standard Cap Nut</v>
      </c>
      <c r="L963" s="23">
        <v>1</v>
      </c>
      <c r="M963" s="21" t="str">
        <f>"EA"</f>
        <v>EA</v>
      </c>
      <c r="N963" s="23">
        <v>0</v>
      </c>
    </row>
    <row r="964" spans="1:14" ht="16.5" x14ac:dyDescent="0.3">
      <c r="A964" t="s">
        <v>59</v>
      </c>
      <c r="B964" s="3" t="str">
        <f t="shared" si="189"/>
        <v>@@Released</v>
      </c>
      <c r="C964" s="3" t="str">
        <f t="shared" si="189"/>
        <v>@@MR100697</v>
      </c>
      <c r="D964" s="3" t="str">
        <f>D963</f>
        <v>@@10000</v>
      </c>
      <c r="E964" s="3" t="str">
        <f>"""NAV Direct"",""CRONUS JetCorp USA"",""5407"",""1"",""Released"",""2"",""MR100697"",""3"",""10000"",""4"",""40000"""</f>
        <v>"NAV Direct","CRONUS JetCorp USA","5407","1","Released","2","MR100697","3","10000","4","40000"</v>
      </c>
      <c r="F964" s="3"/>
      <c r="G964" s="3"/>
      <c r="H964" s="6"/>
      <c r="I964" s="6"/>
      <c r="J964" s="14" t="str">
        <f>"RM100034"</f>
        <v>RM100034</v>
      </c>
      <c r="K964" s="22" t="str">
        <f>"Check Rings"</f>
        <v>Check Rings</v>
      </c>
      <c r="L964" s="23">
        <v>1</v>
      </c>
      <c r="M964" s="21" t="str">
        <f>"EA"</f>
        <v>EA</v>
      </c>
      <c r="N964" s="23">
        <v>0</v>
      </c>
    </row>
    <row r="965" spans="1:14" ht="16.5" x14ac:dyDescent="0.3">
      <c r="A965" t="s">
        <v>59</v>
      </c>
      <c r="B965" s="3" t="str">
        <f t="shared" si="189"/>
        <v>@@Released</v>
      </c>
      <c r="C965" s="3" t="str">
        <f t="shared" si="189"/>
        <v>@@MR100697</v>
      </c>
      <c r="D965" s="3" t="str">
        <f>D964</f>
        <v>@@10000</v>
      </c>
      <c r="E965" s="3" t="str">
        <f>"""NAV Direct"",""CRONUS JetCorp USA"",""5407"",""1"",""Released"",""2"",""MR100697"",""3"",""10000"",""4"",""50000"""</f>
        <v>"NAV Direct","CRONUS JetCorp USA","5407","1","Released","2","MR100697","3","10000","4","50000"</v>
      </c>
      <c r="F965" s="3"/>
      <c r="G965" s="3"/>
      <c r="H965" s="6"/>
      <c r="I965" s="6"/>
      <c r="J965" s="14" t="str">
        <f>"RM100053"</f>
        <v>RM100053</v>
      </c>
      <c r="K965" s="22" t="str">
        <f>"3"" Blank Plate"</f>
        <v>3" Blank Plate</v>
      </c>
      <c r="L965" s="23">
        <v>1</v>
      </c>
      <c r="M965" s="21" t="str">
        <f>"EA"</f>
        <v>EA</v>
      </c>
      <c r="N965" s="23">
        <v>0</v>
      </c>
    </row>
    <row r="966" spans="1:14" ht="16.5" x14ac:dyDescent="0.3">
      <c r="A966" t="s">
        <v>59</v>
      </c>
      <c r="B966" s="3" t="str">
        <f>B961</f>
        <v>@@Released</v>
      </c>
      <c r="C966" s="3" t="str">
        <f>C961</f>
        <v>@@MR100697</v>
      </c>
      <c r="D966" s="3" t="str">
        <f>D961</f>
        <v>@@10000</v>
      </c>
      <c r="H966" s="6"/>
      <c r="I966" s="6"/>
      <c r="J966" s="6"/>
      <c r="K966" s="6"/>
      <c r="L966" s="6"/>
      <c r="M966" s="6"/>
      <c r="N966" s="6"/>
    </row>
    <row r="967" spans="1:14" ht="16.5" x14ac:dyDescent="0.3">
      <c r="A967" t="s">
        <v>59</v>
      </c>
      <c r="B967" s="3" t="str">
        <f t="shared" ref="B967:C973" si="190">B966</f>
        <v>@@Released</v>
      </c>
      <c r="C967" s="3" t="str">
        <f t="shared" si="190"/>
        <v>@@MR100697</v>
      </c>
      <c r="D967" s="3" t="str">
        <f>"@@20000"</f>
        <v>@@20000</v>
      </c>
      <c r="E967" s="3" t="str">
        <f>"""NAV Direct"",""CRONUS JetCorp USA"",""5406"",""1"",""Released"",""2"",""MR100697"",""3"",""20000"""</f>
        <v>"NAV Direct","CRONUS JetCorp USA","5406","1","Released","2","MR100697","3","20000"</v>
      </c>
      <c r="F967" s="3" t="str">
        <f>"∞||""Prod. Order Component"",""Prod. Order Line No."",""=Line No."",""Status"",""=Status"",""Prod. Order No."",""=Prod. Order No."""</f>
        <v>∞||"Prod. Order Component","Prod. Order Line No.","=Line No.","Status","=Status","Prod. Order No.","=Prod. Order No."</v>
      </c>
      <c r="G967" s="3"/>
      <c r="H967" s="6"/>
      <c r="I967" s="24" t="str">
        <f>"S200018"</f>
        <v>S200018</v>
      </c>
      <c r="J967" s="24" t="str">
        <f>"10.75"" Tourch Riser Lamp of Knowledge Trophy"</f>
        <v>10.75" Tourch Riser Lamp of Knowledge Trophy</v>
      </c>
      <c r="K967" s="25">
        <v>48</v>
      </c>
      <c r="L967" s="26" t="str">
        <f>"EA"</f>
        <v>EA</v>
      </c>
      <c r="M967" s="25">
        <v>0</v>
      </c>
      <c r="N967" s="27"/>
    </row>
    <row r="968" spans="1:14" ht="16.5" x14ac:dyDescent="0.3">
      <c r="A968" t="s">
        <v>59</v>
      </c>
      <c r="B968" s="3" t="str">
        <f t="shared" si="190"/>
        <v>@@Released</v>
      </c>
      <c r="C968" s="3" t="str">
        <f t="shared" si="190"/>
        <v>@@MR100697</v>
      </c>
      <c r="D968" s="3" t="str">
        <f t="shared" ref="D968:D973" si="191">D967</f>
        <v>@@20000</v>
      </c>
      <c r="E968" s="3" t="str">
        <f>"""NAV Direct"",""CRONUS JetCorp USA"",""5407"",""1"",""Released"",""2"",""MR100697"",""3"",""20000"",""4"",""10000"""</f>
        <v>"NAV Direct","CRONUS JetCorp USA","5407","1","Released","2","MR100697","3","20000","4","10000"</v>
      </c>
      <c r="F968" s="3"/>
      <c r="G968" s="3"/>
      <c r="H968" s="6"/>
      <c r="I968" s="6"/>
      <c r="J968" s="14" t="str">
        <f>"RM100027"</f>
        <v>RM100027</v>
      </c>
      <c r="K968" s="22" t="str">
        <f>"1"" Marble"</f>
        <v>1" Marble</v>
      </c>
      <c r="L968" s="23">
        <v>1</v>
      </c>
      <c r="M968" s="21" t="str">
        <f>"LB"</f>
        <v>LB</v>
      </c>
      <c r="N968" s="23">
        <v>0</v>
      </c>
    </row>
    <row r="969" spans="1:14" ht="16.5" x14ac:dyDescent="0.3">
      <c r="A969" t="s">
        <v>59</v>
      </c>
      <c r="B969" s="3" t="str">
        <f t="shared" si="190"/>
        <v>@@Released</v>
      </c>
      <c r="C969" s="3" t="str">
        <f t="shared" si="190"/>
        <v>@@MR100697</v>
      </c>
      <c r="D969" s="3" t="str">
        <f t="shared" si="191"/>
        <v>@@20000</v>
      </c>
      <c r="E969" s="3" t="str">
        <f>"""NAV Direct"",""CRONUS JetCorp USA"",""5407"",""1"",""Released"",""2"",""MR100697"",""3"",""20000"",""4"",""20000"""</f>
        <v>"NAV Direct","CRONUS JetCorp USA","5407","1","Released","2","MR100697","3","20000","4","20000"</v>
      </c>
      <c r="F969" s="3"/>
      <c r="G969" s="3"/>
      <c r="H969" s="6"/>
      <c r="I969" s="6"/>
      <c r="J969" s="14" t="str">
        <f>"RM100001"</f>
        <v>RM100001</v>
      </c>
      <c r="K969" s="22" t="str">
        <f>"3.75"" Lamp of Knowledge Upper"</f>
        <v>3.75" Lamp of Knowledge Upper</v>
      </c>
      <c r="L969" s="23">
        <v>1</v>
      </c>
      <c r="M969" s="21" t="str">
        <f>"EA"</f>
        <v>EA</v>
      </c>
      <c r="N969" s="23">
        <v>0</v>
      </c>
    </row>
    <row r="970" spans="1:14" ht="16.5" x14ac:dyDescent="0.3">
      <c r="A970" t="s">
        <v>59</v>
      </c>
      <c r="B970" s="3" t="str">
        <f t="shared" si="190"/>
        <v>@@Released</v>
      </c>
      <c r="C970" s="3" t="str">
        <f t="shared" si="190"/>
        <v>@@MR100697</v>
      </c>
      <c r="D970" s="3" t="str">
        <f t="shared" si="191"/>
        <v>@@20000</v>
      </c>
      <c r="E970" s="3" t="str">
        <f>"""NAV Direct"",""CRONUS JetCorp USA"",""5407"",""1"",""Released"",""2"",""MR100697"",""3"",""20000"",""4"",""30000"""</f>
        <v>"NAV Direct","CRONUS JetCorp USA","5407","1","Released","2","MR100697","3","20000","4","30000"</v>
      </c>
      <c r="F970" s="3"/>
      <c r="G970" s="3"/>
      <c r="H970" s="6"/>
      <c r="I970" s="6"/>
      <c r="J970" s="14" t="str">
        <f>"RM100023"</f>
        <v>RM100023</v>
      </c>
      <c r="K970" s="22" t="str">
        <f>"7"" Torch Trophy Riser"</f>
        <v>7" Torch Trophy Riser</v>
      </c>
      <c r="L970" s="23">
        <v>1</v>
      </c>
      <c r="M970" s="21" t="str">
        <f>"EA"</f>
        <v>EA</v>
      </c>
      <c r="N970" s="23">
        <v>0</v>
      </c>
    </row>
    <row r="971" spans="1:14" ht="16.5" x14ac:dyDescent="0.3">
      <c r="A971" t="s">
        <v>59</v>
      </c>
      <c r="B971" s="3" t="str">
        <f t="shared" si="190"/>
        <v>@@Released</v>
      </c>
      <c r="C971" s="3" t="str">
        <f t="shared" si="190"/>
        <v>@@MR100697</v>
      </c>
      <c r="D971" s="3" t="str">
        <f t="shared" si="191"/>
        <v>@@20000</v>
      </c>
      <c r="E971" s="3" t="str">
        <f>"""NAV Direct"",""CRONUS JetCorp USA"",""5407"",""1"",""Released"",""2"",""MR100697"",""3"",""20000"",""4"",""40000"""</f>
        <v>"NAV Direct","CRONUS JetCorp USA","5407","1","Released","2","MR100697","3","20000","4","40000"</v>
      </c>
      <c r="F971" s="3"/>
      <c r="G971" s="3"/>
      <c r="H971" s="6"/>
      <c r="I971" s="6"/>
      <c r="J971" s="14" t="str">
        <f>"RM100033"</f>
        <v>RM100033</v>
      </c>
      <c r="K971" s="22" t="str">
        <f>"Standard Cap Nut"</f>
        <v>Standard Cap Nut</v>
      </c>
      <c r="L971" s="23">
        <v>1</v>
      </c>
      <c r="M971" s="21" t="str">
        <f>"EA"</f>
        <v>EA</v>
      </c>
      <c r="N971" s="23">
        <v>0</v>
      </c>
    </row>
    <row r="972" spans="1:14" ht="16.5" x14ac:dyDescent="0.3">
      <c r="A972" t="s">
        <v>59</v>
      </c>
      <c r="B972" s="3" t="str">
        <f t="shared" si="190"/>
        <v>@@Released</v>
      </c>
      <c r="C972" s="3" t="str">
        <f t="shared" si="190"/>
        <v>@@MR100697</v>
      </c>
      <c r="D972" s="3" t="str">
        <f t="shared" si="191"/>
        <v>@@20000</v>
      </c>
      <c r="E972" s="3" t="str">
        <f>"""NAV Direct"",""CRONUS JetCorp USA"",""5407"",""1"",""Released"",""2"",""MR100697"",""3"",""20000"",""4"",""50000"""</f>
        <v>"NAV Direct","CRONUS JetCorp USA","5407","1","Released","2","MR100697","3","20000","4","50000"</v>
      </c>
      <c r="F972" s="3"/>
      <c r="G972" s="3"/>
      <c r="H972" s="6"/>
      <c r="I972" s="6"/>
      <c r="J972" s="14" t="str">
        <f>"RM100034"</f>
        <v>RM100034</v>
      </c>
      <c r="K972" s="22" t="str">
        <f>"Check Rings"</f>
        <v>Check Rings</v>
      </c>
      <c r="L972" s="23">
        <v>1</v>
      </c>
      <c r="M972" s="21" t="str">
        <f>"EA"</f>
        <v>EA</v>
      </c>
      <c r="N972" s="23">
        <v>0</v>
      </c>
    </row>
    <row r="973" spans="1:14" ht="16.5" x14ac:dyDescent="0.3">
      <c r="A973" t="s">
        <v>59</v>
      </c>
      <c r="B973" s="3" t="str">
        <f t="shared" si="190"/>
        <v>@@Released</v>
      </c>
      <c r="C973" s="3" t="str">
        <f t="shared" si="190"/>
        <v>@@MR100697</v>
      </c>
      <c r="D973" s="3" t="str">
        <f t="shared" si="191"/>
        <v>@@20000</v>
      </c>
      <c r="E973" s="3" t="str">
        <f>"""NAV Direct"",""CRONUS JetCorp USA"",""5407"",""1"",""Released"",""2"",""MR100697"",""3"",""20000"",""4"",""60000"""</f>
        <v>"NAV Direct","CRONUS JetCorp USA","5407","1","Released","2","MR100697","3","20000","4","60000"</v>
      </c>
      <c r="F973" s="3"/>
      <c r="G973" s="3"/>
      <c r="H973" s="6"/>
      <c r="I973" s="6"/>
      <c r="J973" s="14" t="str">
        <f>"RM100036"</f>
        <v>RM100036</v>
      </c>
      <c r="K973" s="22" t="str">
        <f>"1.5"" Emblem"</f>
        <v>1.5" Emblem</v>
      </c>
      <c r="L973" s="23">
        <v>1</v>
      </c>
      <c r="M973" s="21" t="str">
        <f>"EA"</f>
        <v>EA</v>
      </c>
      <c r="N973" s="23">
        <v>0</v>
      </c>
    </row>
    <row r="974" spans="1:14" ht="16.5" x14ac:dyDescent="0.3">
      <c r="A974" t="s">
        <v>59</v>
      </c>
      <c r="B974" s="3" t="str">
        <f>B968</f>
        <v>@@Released</v>
      </c>
      <c r="C974" s="3" t="str">
        <f>C968</f>
        <v>@@MR100697</v>
      </c>
      <c r="D974" s="3" t="str">
        <f>D968</f>
        <v>@@20000</v>
      </c>
      <c r="H974" s="6"/>
      <c r="I974" s="6"/>
      <c r="J974" s="6"/>
      <c r="K974" s="6"/>
      <c r="L974" s="6"/>
      <c r="M974" s="6"/>
      <c r="N974" s="6"/>
    </row>
    <row r="975" spans="1:14" ht="16.5" x14ac:dyDescent="0.3">
      <c r="A975" t="s">
        <v>59</v>
      </c>
      <c r="B975" s="3" t="str">
        <f>"@@Released"</f>
        <v>@@Released</v>
      </c>
      <c r="C975" s="3" t="str">
        <f>"@@MR100696"</f>
        <v>@@MR100696</v>
      </c>
      <c r="E975" s="3" t="str">
        <f>"""NAV Direct"",""CRONUS JetCorp USA"",""5405"",""1"",""Released"",""2"",""MR100696"""</f>
        <v>"NAV Direct","CRONUS JetCorp USA","5405","1","Released","2","MR100696"</v>
      </c>
      <c r="F975" s="3" t="str">
        <f>"∞||""Prod. Order Component"",""Status"",""=Status"",""Prod. Order No."",""=No."""</f>
        <v>∞||"Prod. Order Component","Status","=Status","Prod. Order No.","=No."</v>
      </c>
      <c r="G975" s="3"/>
      <c r="H975" s="28" t="str">
        <f>"MR100696"</f>
        <v>MR100696</v>
      </c>
      <c r="I975" s="29">
        <v>42061</v>
      </c>
      <c r="J975" s="6"/>
      <c r="K975" s="20"/>
      <c r="L975" s="20"/>
      <c r="M975" s="20"/>
      <c r="N975" s="20"/>
    </row>
    <row r="976" spans="1:14" ht="16.5" x14ac:dyDescent="0.3">
      <c r="A976" t="s">
        <v>59</v>
      </c>
      <c r="B976" s="3" t="str">
        <f t="shared" ref="B976:C982" si="192">B975</f>
        <v>@@Released</v>
      </c>
      <c r="C976" s="3" t="str">
        <f t="shared" si="192"/>
        <v>@@MR100696</v>
      </c>
      <c r="D976" s="3" t="str">
        <f>"@@10000"</f>
        <v>@@10000</v>
      </c>
      <c r="E976" s="3" t="str">
        <f>"""NAV Direct"",""CRONUS JetCorp USA"",""5406"",""1"",""Released"",""2"",""MR100696"",""3"",""10000"""</f>
        <v>"NAV Direct","CRONUS JetCorp USA","5406","1","Released","2","MR100696","3","10000"</v>
      </c>
      <c r="F976" s="3" t="str">
        <f>"∞||""Prod. Order Component"",""Prod. Order Line No."",""=Line No."",""Status"",""=Status"",""Prod. Order No."",""=Prod. Order No."""</f>
        <v>∞||"Prod. Order Component","Prod. Order Line No.","=Line No.","Status","=Status","Prod. Order No.","=Prod. Order No."</v>
      </c>
      <c r="G976" s="3"/>
      <c r="H976" s="6"/>
      <c r="I976" s="24" t="str">
        <f>"S200019"</f>
        <v>S200019</v>
      </c>
      <c r="J976" s="24" t="str">
        <f>"10.75"" Tourch Riser Apple Trophy"</f>
        <v>10.75" Tourch Riser Apple Trophy</v>
      </c>
      <c r="K976" s="25">
        <v>48</v>
      </c>
      <c r="L976" s="26" t="str">
        <f>"EA"</f>
        <v>EA</v>
      </c>
      <c r="M976" s="25">
        <v>0</v>
      </c>
      <c r="N976" s="27"/>
    </row>
    <row r="977" spans="1:14" ht="16.5" x14ac:dyDescent="0.3">
      <c r="A977" t="s">
        <v>59</v>
      </c>
      <c r="B977" s="3" t="str">
        <f t="shared" si="192"/>
        <v>@@Released</v>
      </c>
      <c r="C977" s="3" t="str">
        <f t="shared" si="192"/>
        <v>@@MR100696</v>
      </c>
      <c r="D977" s="3" t="str">
        <f t="shared" ref="D977:D982" si="193">D976</f>
        <v>@@10000</v>
      </c>
      <c r="E977" s="3" t="str">
        <f>"""NAV Direct"",""CRONUS JetCorp USA"",""5407"",""1"",""Released"",""2"",""MR100696"",""3"",""10000"",""4"",""10000"""</f>
        <v>"NAV Direct","CRONUS JetCorp USA","5407","1","Released","2","MR100696","3","10000","4","10000"</v>
      </c>
      <c r="F977" s="3"/>
      <c r="G977" s="3"/>
      <c r="H977" s="6"/>
      <c r="I977" s="6"/>
      <c r="J977" s="14" t="str">
        <f>"RM100027"</f>
        <v>RM100027</v>
      </c>
      <c r="K977" s="22" t="str">
        <f>"1"" Marble"</f>
        <v>1" Marble</v>
      </c>
      <c r="L977" s="23">
        <v>1</v>
      </c>
      <c r="M977" s="21" t="str">
        <f>"LB"</f>
        <v>LB</v>
      </c>
      <c r="N977" s="23">
        <v>0</v>
      </c>
    </row>
    <row r="978" spans="1:14" ht="16.5" x14ac:dyDescent="0.3">
      <c r="A978" t="s">
        <v>59</v>
      </c>
      <c r="B978" s="3" t="str">
        <f t="shared" si="192"/>
        <v>@@Released</v>
      </c>
      <c r="C978" s="3" t="str">
        <f t="shared" si="192"/>
        <v>@@MR100696</v>
      </c>
      <c r="D978" s="3" t="str">
        <f t="shared" si="193"/>
        <v>@@10000</v>
      </c>
      <c r="E978" s="3" t="str">
        <f>"""NAV Direct"",""CRONUS JetCorp USA"",""5407"",""1"",""Released"",""2"",""MR100696"",""3"",""10000"",""4"",""20000"""</f>
        <v>"NAV Direct","CRONUS JetCorp USA","5407","1","Released","2","MR100696","3","10000","4","20000"</v>
      </c>
      <c r="F978" s="3"/>
      <c r="G978" s="3"/>
      <c r="H978" s="6"/>
      <c r="I978" s="6"/>
      <c r="J978" s="14" t="str">
        <f>"RM100002"</f>
        <v>RM100002</v>
      </c>
      <c r="K978" s="22" t="str">
        <f>"3.75"" Apple Trophy Figure"</f>
        <v>3.75" Apple Trophy Figure</v>
      </c>
      <c r="L978" s="23">
        <v>1</v>
      </c>
      <c r="M978" s="21" t="str">
        <f>"EA"</f>
        <v>EA</v>
      </c>
      <c r="N978" s="23">
        <v>0</v>
      </c>
    </row>
    <row r="979" spans="1:14" ht="16.5" x14ac:dyDescent="0.3">
      <c r="A979" t="s">
        <v>59</v>
      </c>
      <c r="B979" s="3" t="str">
        <f t="shared" si="192"/>
        <v>@@Released</v>
      </c>
      <c r="C979" s="3" t="str">
        <f t="shared" si="192"/>
        <v>@@MR100696</v>
      </c>
      <c r="D979" s="3" t="str">
        <f t="shared" si="193"/>
        <v>@@10000</v>
      </c>
      <c r="E979" s="3" t="str">
        <f>"""NAV Direct"",""CRONUS JetCorp USA"",""5407"",""1"",""Released"",""2"",""MR100696"",""3"",""10000"",""4"",""30000"""</f>
        <v>"NAV Direct","CRONUS JetCorp USA","5407","1","Released","2","MR100696","3","10000","4","30000"</v>
      </c>
      <c r="F979" s="3"/>
      <c r="G979" s="3"/>
      <c r="H979" s="6"/>
      <c r="I979" s="6"/>
      <c r="J979" s="14" t="str">
        <f>"RM100023"</f>
        <v>RM100023</v>
      </c>
      <c r="K979" s="22" t="str">
        <f>"7"" Torch Trophy Riser"</f>
        <v>7" Torch Trophy Riser</v>
      </c>
      <c r="L979" s="23">
        <v>1</v>
      </c>
      <c r="M979" s="21" t="str">
        <f>"EA"</f>
        <v>EA</v>
      </c>
      <c r="N979" s="23">
        <v>0</v>
      </c>
    </row>
    <row r="980" spans="1:14" ht="16.5" x14ac:dyDescent="0.3">
      <c r="A980" t="s">
        <v>59</v>
      </c>
      <c r="B980" s="3" t="str">
        <f t="shared" si="192"/>
        <v>@@Released</v>
      </c>
      <c r="C980" s="3" t="str">
        <f t="shared" si="192"/>
        <v>@@MR100696</v>
      </c>
      <c r="D980" s="3" t="str">
        <f t="shared" si="193"/>
        <v>@@10000</v>
      </c>
      <c r="E980" s="3" t="str">
        <f>"""NAV Direct"",""CRONUS JetCorp USA"",""5407"",""1"",""Released"",""2"",""MR100696"",""3"",""10000"",""4"",""40000"""</f>
        <v>"NAV Direct","CRONUS JetCorp USA","5407","1","Released","2","MR100696","3","10000","4","40000"</v>
      </c>
      <c r="F980" s="3"/>
      <c r="G980" s="3"/>
      <c r="H980" s="6"/>
      <c r="I980" s="6"/>
      <c r="J980" s="14" t="str">
        <f>"RM100033"</f>
        <v>RM100033</v>
      </c>
      <c r="K980" s="22" t="str">
        <f>"Standard Cap Nut"</f>
        <v>Standard Cap Nut</v>
      </c>
      <c r="L980" s="23">
        <v>1</v>
      </c>
      <c r="M980" s="21" t="str">
        <f>"EA"</f>
        <v>EA</v>
      </c>
      <c r="N980" s="23">
        <v>0</v>
      </c>
    </row>
    <row r="981" spans="1:14" ht="16.5" x14ac:dyDescent="0.3">
      <c r="A981" t="s">
        <v>59</v>
      </c>
      <c r="B981" s="3" t="str">
        <f t="shared" si="192"/>
        <v>@@Released</v>
      </c>
      <c r="C981" s="3" t="str">
        <f t="shared" si="192"/>
        <v>@@MR100696</v>
      </c>
      <c r="D981" s="3" t="str">
        <f t="shared" si="193"/>
        <v>@@10000</v>
      </c>
      <c r="E981" s="3" t="str">
        <f>"""NAV Direct"",""CRONUS JetCorp USA"",""5407"",""1"",""Released"",""2"",""MR100696"",""3"",""10000"",""4"",""50000"""</f>
        <v>"NAV Direct","CRONUS JetCorp USA","5407","1","Released","2","MR100696","3","10000","4","50000"</v>
      </c>
      <c r="F981" s="3"/>
      <c r="G981" s="3"/>
      <c r="H981" s="6"/>
      <c r="I981" s="6"/>
      <c r="J981" s="14" t="str">
        <f>"RM100034"</f>
        <v>RM100034</v>
      </c>
      <c r="K981" s="22" t="str">
        <f>"Check Rings"</f>
        <v>Check Rings</v>
      </c>
      <c r="L981" s="23">
        <v>1</v>
      </c>
      <c r="M981" s="21" t="str">
        <f>"EA"</f>
        <v>EA</v>
      </c>
      <c r="N981" s="23">
        <v>0</v>
      </c>
    </row>
    <row r="982" spans="1:14" ht="16.5" x14ac:dyDescent="0.3">
      <c r="A982" t="s">
        <v>59</v>
      </c>
      <c r="B982" s="3" t="str">
        <f t="shared" si="192"/>
        <v>@@Released</v>
      </c>
      <c r="C982" s="3" t="str">
        <f t="shared" si="192"/>
        <v>@@MR100696</v>
      </c>
      <c r="D982" s="3" t="str">
        <f t="shared" si="193"/>
        <v>@@10000</v>
      </c>
      <c r="E982" s="3" t="str">
        <f>"""NAV Direct"",""CRONUS JetCorp USA"",""5407"",""1"",""Released"",""2"",""MR100696"",""3"",""10000"",""4"",""60000"""</f>
        <v>"NAV Direct","CRONUS JetCorp USA","5407","1","Released","2","MR100696","3","10000","4","60000"</v>
      </c>
      <c r="F982" s="3"/>
      <c r="G982" s="3"/>
      <c r="H982" s="6"/>
      <c r="I982" s="6"/>
      <c r="J982" s="14" t="str">
        <f>"RM100036"</f>
        <v>RM100036</v>
      </c>
      <c r="K982" s="22" t="str">
        <f>"1.5"" Emblem"</f>
        <v>1.5" Emblem</v>
      </c>
      <c r="L982" s="23">
        <v>1</v>
      </c>
      <c r="M982" s="21" t="str">
        <f>"EA"</f>
        <v>EA</v>
      </c>
      <c r="N982" s="23">
        <v>0</v>
      </c>
    </row>
    <row r="983" spans="1:14" ht="16.5" x14ac:dyDescent="0.3">
      <c r="A983" t="s">
        <v>59</v>
      </c>
      <c r="B983" s="3" t="str">
        <f>B977</f>
        <v>@@Released</v>
      </c>
      <c r="C983" s="3" t="str">
        <f>C977</f>
        <v>@@MR100696</v>
      </c>
      <c r="D983" s="3" t="str">
        <f>D977</f>
        <v>@@10000</v>
      </c>
      <c r="H983" s="6"/>
      <c r="I983" s="6"/>
      <c r="J983" s="6"/>
      <c r="K983" s="6"/>
      <c r="L983" s="6"/>
      <c r="M983" s="6"/>
      <c r="N983" s="6"/>
    </row>
    <row r="984" spans="1:14" ht="16.5" x14ac:dyDescent="0.3">
      <c r="A984" t="s">
        <v>59</v>
      </c>
      <c r="B984" s="3" t="str">
        <f t="shared" ref="B984:C990" si="194">B983</f>
        <v>@@Released</v>
      </c>
      <c r="C984" s="3" t="str">
        <f t="shared" si="194"/>
        <v>@@MR100696</v>
      </c>
      <c r="D984" s="3" t="str">
        <f>"@@20000"</f>
        <v>@@20000</v>
      </c>
      <c r="E984" s="3" t="str">
        <f>"""NAV Direct"",""CRONUS JetCorp USA"",""5406"",""1"",""Released"",""2"",""MR100696"",""3"",""20000"""</f>
        <v>"NAV Direct","CRONUS JetCorp USA","5406","1","Released","2","MR100696","3","20000"</v>
      </c>
      <c r="F984" s="3" t="str">
        <f>"∞||""Prod. Order Component"",""Prod. Order Line No."",""=Line No."",""Status"",""=Status"",""Prod. Order No."",""=Prod. Order No."""</f>
        <v>∞||"Prod. Order Component","Prod. Order Line No.","=Line No.","Status","=Status","Prod. Order No.","=Prod. Order No."</v>
      </c>
      <c r="G984" s="3"/>
      <c r="H984" s="6"/>
      <c r="I984" s="24" t="str">
        <f>"S200012"</f>
        <v>S200012</v>
      </c>
      <c r="J984" s="24" t="str">
        <f>"10.75"" Star Riser Apple Trophy"</f>
        <v>10.75" Star Riser Apple Trophy</v>
      </c>
      <c r="K984" s="25">
        <v>6</v>
      </c>
      <c r="L984" s="26" t="str">
        <f>"EA"</f>
        <v>EA</v>
      </c>
      <c r="M984" s="25">
        <v>0</v>
      </c>
      <c r="N984" s="27"/>
    </row>
    <row r="985" spans="1:14" ht="16.5" x14ac:dyDescent="0.3">
      <c r="A985" t="s">
        <v>59</v>
      </c>
      <c r="B985" s="3" t="str">
        <f t="shared" si="194"/>
        <v>@@Released</v>
      </c>
      <c r="C985" s="3" t="str">
        <f t="shared" si="194"/>
        <v>@@MR100696</v>
      </c>
      <c r="D985" s="3" t="str">
        <f t="shared" ref="D985:D990" si="195">D984</f>
        <v>@@20000</v>
      </c>
      <c r="E985" s="3" t="str">
        <f>"""NAV Direct"",""CRONUS JetCorp USA"",""5407"",""1"",""Released"",""2"",""MR100696"",""3"",""20000"",""4"",""10000"""</f>
        <v>"NAV Direct","CRONUS JetCorp USA","5407","1","Released","2","MR100696","3","20000","4","10000"</v>
      </c>
      <c r="F985" s="3"/>
      <c r="G985" s="3"/>
      <c r="H985" s="6"/>
      <c r="I985" s="6"/>
      <c r="J985" s="14" t="str">
        <f>"RM100027"</f>
        <v>RM100027</v>
      </c>
      <c r="K985" s="22" t="str">
        <f>"1"" Marble"</f>
        <v>1" Marble</v>
      </c>
      <c r="L985" s="23">
        <v>1</v>
      </c>
      <c r="M985" s="21" t="str">
        <f>"LB"</f>
        <v>LB</v>
      </c>
      <c r="N985" s="23">
        <v>0</v>
      </c>
    </row>
    <row r="986" spans="1:14" ht="16.5" x14ac:dyDescent="0.3">
      <c r="A986" t="s">
        <v>59</v>
      </c>
      <c r="B986" s="3" t="str">
        <f t="shared" si="194"/>
        <v>@@Released</v>
      </c>
      <c r="C986" s="3" t="str">
        <f t="shared" si="194"/>
        <v>@@MR100696</v>
      </c>
      <c r="D986" s="3" t="str">
        <f t="shared" si="195"/>
        <v>@@20000</v>
      </c>
      <c r="E986" s="3" t="str">
        <f>"""NAV Direct"",""CRONUS JetCorp USA"",""5407"",""1"",""Released"",""2"",""MR100696"",""3"",""20000"",""4"",""20000"""</f>
        <v>"NAV Direct","CRONUS JetCorp USA","5407","1","Released","2","MR100696","3","20000","4","20000"</v>
      </c>
      <c r="F986" s="3"/>
      <c r="G986" s="3"/>
      <c r="H986" s="6"/>
      <c r="I986" s="6"/>
      <c r="J986" s="14" t="str">
        <f>"RM100002"</f>
        <v>RM100002</v>
      </c>
      <c r="K986" s="22" t="str">
        <f>"3.75"" Apple Trophy Figure"</f>
        <v>3.75" Apple Trophy Figure</v>
      </c>
      <c r="L986" s="23">
        <v>1</v>
      </c>
      <c r="M986" s="21" t="str">
        <f>"EA"</f>
        <v>EA</v>
      </c>
      <c r="N986" s="23">
        <v>0</v>
      </c>
    </row>
    <row r="987" spans="1:14" ht="16.5" x14ac:dyDescent="0.3">
      <c r="A987" t="s">
        <v>59</v>
      </c>
      <c r="B987" s="3" t="str">
        <f t="shared" si="194"/>
        <v>@@Released</v>
      </c>
      <c r="C987" s="3" t="str">
        <f t="shared" si="194"/>
        <v>@@MR100696</v>
      </c>
      <c r="D987" s="3" t="str">
        <f t="shared" si="195"/>
        <v>@@20000</v>
      </c>
      <c r="E987" s="3" t="str">
        <f>"""NAV Direct"",""CRONUS JetCorp USA"",""5407"",""1"",""Released"",""2"",""MR100696"",""3"",""20000"",""4"",""30000"""</f>
        <v>"NAV Direct","CRONUS JetCorp USA","5407","1","Released","2","MR100696","3","20000","4","30000"</v>
      </c>
      <c r="F987" s="3"/>
      <c r="G987" s="3"/>
      <c r="H987" s="6"/>
      <c r="I987" s="6"/>
      <c r="J987" s="14" t="str">
        <f>"RM100016"</f>
        <v>RM100016</v>
      </c>
      <c r="K987" s="22" t="str">
        <f>"6"" Star Column Trophy Riser"</f>
        <v>6" Star Column Trophy Riser</v>
      </c>
      <c r="L987" s="23">
        <v>1</v>
      </c>
      <c r="M987" s="21" t="str">
        <f>"EA"</f>
        <v>EA</v>
      </c>
      <c r="N987" s="23">
        <v>0</v>
      </c>
    </row>
    <row r="988" spans="1:14" ht="16.5" x14ac:dyDescent="0.3">
      <c r="A988" t="s">
        <v>59</v>
      </c>
      <c r="B988" s="3" t="str">
        <f t="shared" si="194"/>
        <v>@@Released</v>
      </c>
      <c r="C988" s="3" t="str">
        <f t="shared" si="194"/>
        <v>@@MR100696</v>
      </c>
      <c r="D988" s="3" t="str">
        <f t="shared" si="195"/>
        <v>@@20000</v>
      </c>
      <c r="E988" s="3" t="str">
        <f>"""NAV Direct"",""CRONUS JetCorp USA"",""5407"",""1"",""Released"",""2"",""MR100696"",""3"",""20000"",""4"",""40000"""</f>
        <v>"NAV Direct","CRONUS JetCorp USA","5407","1","Released","2","MR100696","3","20000","4","40000"</v>
      </c>
      <c r="F988" s="3"/>
      <c r="G988" s="3"/>
      <c r="H988" s="6"/>
      <c r="I988" s="6"/>
      <c r="J988" s="14" t="str">
        <f>"RM100033"</f>
        <v>RM100033</v>
      </c>
      <c r="K988" s="22" t="str">
        <f>"Standard Cap Nut"</f>
        <v>Standard Cap Nut</v>
      </c>
      <c r="L988" s="23">
        <v>1</v>
      </c>
      <c r="M988" s="21" t="str">
        <f>"EA"</f>
        <v>EA</v>
      </c>
      <c r="N988" s="23">
        <v>0</v>
      </c>
    </row>
    <row r="989" spans="1:14" ht="16.5" x14ac:dyDescent="0.3">
      <c r="A989" t="s">
        <v>59</v>
      </c>
      <c r="B989" s="3" t="str">
        <f t="shared" si="194"/>
        <v>@@Released</v>
      </c>
      <c r="C989" s="3" t="str">
        <f t="shared" si="194"/>
        <v>@@MR100696</v>
      </c>
      <c r="D989" s="3" t="str">
        <f t="shared" si="195"/>
        <v>@@20000</v>
      </c>
      <c r="E989" s="3" t="str">
        <f>"""NAV Direct"",""CRONUS JetCorp USA"",""5407"",""1"",""Released"",""2"",""MR100696"",""3"",""20000"",""4"",""50000"""</f>
        <v>"NAV Direct","CRONUS JetCorp USA","5407","1","Released","2","MR100696","3","20000","4","50000"</v>
      </c>
      <c r="F989" s="3"/>
      <c r="G989" s="3"/>
      <c r="H989" s="6"/>
      <c r="I989" s="6"/>
      <c r="J989" s="14" t="str">
        <f>"RM100034"</f>
        <v>RM100034</v>
      </c>
      <c r="K989" s="22" t="str">
        <f>"Check Rings"</f>
        <v>Check Rings</v>
      </c>
      <c r="L989" s="23">
        <v>1</v>
      </c>
      <c r="M989" s="21" t="str">
        <f>"EA"</f>
        <v>EA</v>
      </c>
      <c r="N989" s="23">
        <v>0</v>
      </c>
    </row>
    <row r="990" spans="1:14" ht="16.5" x14ac:dyDescent="0.3">
      <c r="A990" t="s">
        <v>59</v>
      </c>
      <c r="B990" s="3" t="str">
        <f t="shared" si="194"/>
        <v>@@Released</v>
      </c>
      <c r="C990" s="3" t="str">
        <f t="shared" si="194"/>
        <v>@@MR100696</v>
      </c>
      <c r="D990" s="3" t="str">
        <f t="shared" si="195"/>
        <v>@@20000</v>
      </c>
      <c r="E990" s="3" t="str">
        <f>"""NAV Direct"",""CRONUS JetCorp USA"",""5407"",""1"",""Released"",""2"",""MR100696"",""3"",""20000"",""4"",""60000"""</f>
        <v>"NAV Direct","CRONUS JetCorp USA","5407","1","Released","2","MR100696","3","20000","4","60000"</v>
      </c>
      <c r="F990" s="3"/>
      <c r="G990" s="3"/>
      <c r="H990" s="6"/>
      <c r="I990" s="6"/>
      <c r="J990" s="14" t="str">
        <f>"RM100036"</f>
        <v>RM100036</v>
      </c>
      <c r="K990" s="22" t="str">
        <f>"1.5"" Emblem"</f>
        <v>1.5" Emblem</v>
      </c>
      <c r="L990" s="23">
        <v>1</v>
      </c>
      <c r="M990" s="21" t="str">
        <f>"EA"</f>
        <v>EA</v>
      </c>
      <c r="N990" s="23">
        <v>0</v>
      </c>
    </row>
    <row r="991" spans="1:14" ht="16.5" x14ac:dyDescent="0.3">
      <c r="A991" t="s">
        <v>59</v>
      </c>
      <c r="B991" s="3" t="str">
        <f>B985</f>
        <v>@@Released</v>
      </c>
      <c r="C991" s="3" t="str">
        <f>C985</f>
        <v>@@MR100696</v>
      </c>
      <c r="D991" s="3" t="str">
        <f>D985</f>
        <v>@@20000</v>
      </c>
      <c r="H991" s="6"/>
      <c r="I991" s="6"/>
      <c r="J991" s="6"/>
      <c r="K991" s="6"/>
      <c r="L991" s="6"/>
      <c r="M991" s="6"/>
      <c r="N991" s="6"/>
    </row>
    <row r="992" spans="1:14" ht="16.5" x14ac:dyDescent="0.3">
      <c r="A992" t="s">
        <v>59</v>
      </c>
      <c r="B992" s="3" t="str">
        <f t="shared" ref="B992:C998" si="196">B991</f>
        <v>@@Released</v>
      </c>
      <c r="C992" s="3" t="str">
        <f t="shared" si="196"/>
        <v>@@MR100696</v>
      </c>
      <c r="D992" s="3" t="str">
        <f>"@@30000"</f>
        <v>@@30000</v>
      </c>
      <c r="E992" s="3" t="str">
        <f>"""NAV Direct"",""CRONUS JetCorp USA"",""5406"",""1"",""Released"",""2"",""MR100696"",""3"",""30000"""</f>
        <v>"NAV Direct","CRONUS JetCorp USA","5406","1","Released","2","MR100696","3","30000"</v>
      </c>
      <c r="F992" s="3" t="str">
        <f>"∞||""Prod. Order Component"",""Prod. Order Line No."",""=Line No."",""Status"",""=Status"",""Prod. Order No."",""=Prod. Order No."""</f>
        <v>∞||"Prod. Order Component","Prod. Order Line No.","=Line No.","Status","=Status","Prod. Order No.","=Prod. Order No."</v>
      </c>
      <c r="G992" s="3"/>
      <c r="H992" s="6"/>
      <c r="I992" s="24" t="str">
        <f>"S200024"</f>
        <v>S200024</v>
      </c>
      <c r="J992" s="24" t="str">
        <f>"10.75"" Tourch Riser Wrestling Trophy"</f>
        <v>10.75" Tourch Riser Wrestling Trophy</v>
      </c>
      <c r="K992" s="25">
        <v>1</v>
      </c>
      <c r="L992" s="26" t="str">
        <f>"EA"</f>
        <v>EA</v>
      </c>
      <c r="M992" s="25">
        <v>0</v>
      </c>
      <c r="N992" s="27"/>
    </row>
    <row r="993" spans="1:14" ht="16.5" x14ac:dyDescent="0.3">
      <c r="A993" t="s">
        <v>59</v>
      </c>
      <c r="B993" s="3" t="str">
        <f t="shared" si="196"/>
        <v>@@Released</v>
      </c>
      <c r="C993" s="3" t="str">
        <f t="shared" si="196"/>
        <v>@@MR100696</v>
      </c>
      <c r="D993" s="3" t="str">
        <f t="shared" ref="D993:D998" si="197">D992</f>
        <v>@@30000</v>
      </c>
      <c r="E993" s="3" t="str">
        <f>"""NAV Direct"",""CRONUS JetCorp USA"",""5407"",""1"",""Released"",""2"",""MR100696"",""3"",""30000"",""4"",""10000"""</f>
        <v>"NAV Direct","CRONUS JetCorp USA","5407","1","Released","2","MR100696","3","30000","4","10000"</v>
      </c>
      <c r="F993" s="3"/>
      <c r="G993" s="3"/>
      <c r="H993" s="6"/>
      <c r="I993" s="6"/>
      <c r="J993" s="14" t="str">
        <f>"RM100027"</f>
        <v>RM100027</v>
      </c>
      <c r="K993" s="22" t="str">
        <f>"1"" Marble"</f>
        <v>1" Marble</v>
      </c>
      <c r="L993" s="23">
        <v>1</v>
      </c>
      <c r="M993" s="21" t="str">
        <f>"LB"</f>
        <v>LB</v>
      </c>
      <c r="N993" s="23">
        <v>0</v>
      </c>
    </row>
    <row r="994" spans="1:14" ht="16.5" x14ac:dyDescent="0.3">
      <c r="A994" t="s">
        <v>59</v>
      </c>
      <c r="B994" s="3" t="str">
        <f t="shared" si="196"/>
        <v>@@Released</v>
      </c>
      <c r="C994" s="3" t="str">
        <f t="shared" si="196"/>
        <v>@@MR100696</v>
      </c>
      <c r="D994" s="3" t="str">
        <f t="shared" si="197"/>
        <v>@@30000</v>
      </c>
      <c r="E994" s="3" t="str">
        <f>"""NAV Direct"",""CRONUS JetCorp USA"",""5407"",""1"",""Released"",""2"",""MR100696"",""3"",""30000"",""4"",""20000"""</f>
        <v>"NAV Direct","CRONUS JetCorp USA","5407","1","Released","2","MR100696","3","30000","4","20000"</v>
      </c>
      <c r="F994" s="3"/>
      <c r="G994" s="3"/>
      <c r="H994" s="6"/>
      <c r="I994" s="6"/>
      <c r="J994" s="14" t="str">
        <f>"RM100010"</f>
        <v>RM100010</v>
      </c>
      <c r="K994" s="22" t="str">
        <f>"3.75"" Wrestler"</f>
        <v>3.75" Wrestler</v>
      </c>
      <c r="L994" s="23">
        <v>1</v>
      </c>
      <c r="M994" s="21" t="str">
        <f>"EA"</f>
        <v>EA</v>
      </c>
      <c r="N994" s="23">
        <v>0</v>
      </c>
    </row>
    <row r="995" spans="1:14" ht="16.5" x14ac:dyDescent="0.3">
      <c r="A995" t="s">
        <v>59</v>
      </c>
      <c r="B995" s="3" t="str">
        <f t="shared" si="196"/>
        <v>@@Released</v>
      </c>
      <c r="C995" s="3" t="str">
        <f t="shared" si="196"/>
        <v>@@MR100696</v>
      </c>
      <c r="D995" s="3" t="str">
        <f t="shared" si="197"/>
        <v>@@30000</v>
      </c>
      <c r="E995" s="3" t="str">
        <f>"""NAV Direct"",""CRONUS JetCorp USA"",""5407"",""1"",""Released"",""2"",""MR100696"",""3"",""30000"",""4"",""30000"""</f>
        <v>"NAV Direct","CRONUS JetCorp USA","5407","1","Released","2","MR100696","3","30000","4","30000"</v>
      </c>
      <c r="F995" s="3"/>
      <c r="G995" s="3"/>
      <c r="H995" s="6"/>
      <c r="I995" s="6"/>
      <c r="J995" s="14" t="str">
        <f>"RM100023"</f>
        <v>RM100023</v>
      </c>
      <c r="K995" s="22" t="str">
        <f>"7"" Torch Trophy Riser"</f>
        <v>7" Torch Trophy Riser</v>
      </c>
      <c r="L995" s="23">
        <v>1</v>
      </c>
      <c r="M995" s="21" t="str">
        <f>"EA"</f>
        <v>EA</v>
      </c>
      <c r="N995" s="23">
        <v>0</v>
      </c>
    </row>
    <row r="996" spans="1:14" ht="16.5" x14ac:dyDescent="0.3">
      <c r="A996" t="s">
        <v>59</v>
      </c>
      <c r="B996" s="3" t="str">
        <f t="shared" si="196"/>
        <v>@@Released</v>
      </c>
      <c r="C996" s="3" t="str">
        <f t="shared" si="196"/>
        <v>@@MR100696</v>
      </c>
      <c r="D996" s="3" t="str">
        <f t="shared" si="197"/>
        <v>@@30000</v>
      </c>
      <c r="E996" s="3" t="str">
        <f>"""NAV Direct"",""CRONUS JetCorp USA"",""5407"",""1"",""Released"",""2"",""MR100696"",""3"",""30000"",""4"",""40000"""</f>
        <v>"NAV Direct","CRONUS JetCorp USA","5407","1","Released","2","MR100696","3","30000","4","40000"</v>
      </c>
      <c r="F996" s="3"/>
      <c r="G996" s="3"/>
      <c r="H996" s="6"/>
      <c r="I996" s="6"/>
      <c r="J996" s="14" t="str">
        <f>"RM100033"</f>
        <v>RM100033</v>
      </c>
      <c r="K996" s="22" t="str">
        <f>"Standard Cap Nut"</f>
        <v>Standard Cap Nut</v>
      </c>
      <c r="L996" s="23">
        <v>1</v>
      </c>
      <c r="M996" s="21" t="str">
        <f>"EA"</f>
        <v>EA</v>
      </c>
      <c r="N996" s="23">
        <v>0</v>
      </c>
    </row>
    <row r="997" spans="1:14" ht="16.5" x14ac:dyDescent="0.3">
      <c r="A997" t="s">
        <v>59</v>
      </c>
      <c r="B997" s="3" t="str">
        <f t="shared" si="196"/>
        <v>@@Released</v>
      </c>
      <c r="C997" s="3" t="str">
        <f t="shared" si="196"/>
        <v>@@MR100696</v>
      </c>
      <c r="D997" s="3" t="str">
        <f t="shared" si="197"/>
        <v>@@30000</v>
      </c>
      <c r="E997" s="3" t="str">
        <f>"""NAV Direct"",""CRONUS JetCorp USA"",""5407"",""1"",""Released"",""2"",""MR100696"",""3"",""30000"",""4"",""50000"""</f>
        <v>"NAV Direct","CRONUS JetCorp USA","5407","1","Released","2","MR100696","3","30000","4","50000"</v>
      </c>
      <c r="F997" s="3"/>
      <c r="G997" s="3"/>
      <c r="H997" s="6"/>
      <c r="I997" s="6"/>
      <c r="J997" s="14" t="str">
        <f>"RM100034"</f>
        <v>RM100034</v>
      </c>
      <c r="K997" s="22" t="str">
        <f>"Check Rings"</f>
        <v>Check Rings</v>
      </c>
      <c r="L997" s="23">
        <v>1</v>
      </c>
      <c r="M997" s="21" t="str">
        <f>"EA"</f>
        <v>EA</v>
      </c>
      <c r="N997" s="23">
        <v>0</v>
      </c>
    </row>
    <row r="998" spans="1:14" ht="16.5" x14ac:dyDescent="0.3">
      <c r="A998" t="s">
        <v>59</v>
      </c>
      <c r="B998" s="3" t="str">
        <f t="shared" si="196"/>
        <v>@@Released</v>
      </c>
      <c r="C998" s="3" t="str">
        <f t="shared" si="196"/>
        <v>@@MR100696</v>
      </c>
      <c r="D998" s="3" t="str">
        <f t="shared" si="197"/>
        <v>@@30000</v>
      </c>
      <c r="E998" s="3" t="str">
        <f>"""NAV Direct"",""CRONUS JetCorp USA"",""5407"",""1"",""Released"",""2"",""MR100696"",""3"",""30000"",""4"",""60000"""</f>
        <v>"NAV Direct","CRONUS JetCorp USA","5407","1","Released","2","MR100696","3","30000","4","60000"</v>
      </c>
      <c r="F998" s="3"/>
      <c r="G998" s="3"/>
      <c r="H998" s="6"/>
      <c r="I998" s="6"/>
      <c r="J998" s="14" t="str">
        <f>"RM100036"</f>
        <v>RM100036</v>
      </c>
      <c r="K998" s="22" t="str">
        <f>"1.5"" Emblem"</f>
        <v>1.5" Emblem</v>
      </c>
      <c r="L998" s="23">
        <v>1</v>
      </c>
      <c r="M998" s="21" t="str">
        <f>"EA"</f>
        <v>EA</v>
      </c>
      <c r="N998" s="23">
        <v>0</v>
      </c>
    </row>
    <row r="999" spans="1:14" ht="16.5" x14ac:dyDescent="0.3">
      <c r="A999" t="s">
        <v>59</v>
      </c>
      <c r="B999" s="3" t="str">
        <f>B993</f>
        <v>@@Released</v>
      </c>
      <c r="C999" s="3" t="str">
        <f>C993</f>
        <v>@@MR100696</v>
      </c>
      <c r="D999" s="3" t="str">
        <f>D993</f>
        <v>@@30000</v>
      </c>
      <c r="H999" s="6"/>
      <c r="I999" s="6"/>
      <c r="J999" s="6"/>
      <c r="K999" s="6"/>
      <c r="L999" s="6"/>
      <c r="M999" s="6"/>
      <c r="N999" s="6"/>
    </row>
    <row r="1000" spans="1:14" ht="16.5" x14ac:dyDescent="0.3">
      <c r="A1000" t="s">
        <v>59</v>
      </c>
      <c r="B1000" s="3" t="str">
        <f t="shared" ref="B1000:C1003" si="198">B999</f>
        <v>@@Released</v>
      </c>
      <c r="C1000" s="3" t="str">
        <f t="shared" si="198"/>
        <v>@@MR100696</v>
      </c>
      <c r="D1000" s="3" t="str">
        <f>"@@40000"</f>
        <v>@@40000</v>
      </c>
      <c r="E1000" s="3" t="str">
        <f>"""NAV Direct"",""CRONUS JetCorp USA"",""5406"",""1"",""Released"",""2"",""MR100696"",""3"",""40000"""</f>
        <v>"NAV Direct","CRONUS JetCorp USA","5406","1","Released","2","MR100696","3","40000"</v>
      </c>
      <c r="F1000" s="3" t="str">
        <f>"∞||""Prod. Order Component"",""Prod. Order Line No."",""=Line No."",""Status"",""=Status"",""Prod. Order No."",""=Prod. Order No."""</f>
        <v>∞||"Prod. Order Component","Prod. Order Line No.","=Line No.","Status","=Status","Prod. Order No.","=Prod. Order No."</v>
      </c>
      <c r="G1000" s="3"/>
      <c r="H1000" s="6"/>
      <c r="I1000" s="24" t="str">
        <f>"S200025"</f>
        <v>S200025</v>
      </c>
      <c r="J1000" s="24" t="str">
        <f>"10.75"" Column Lamp of Knowledge Trophy"</f>
        <v>10.75" Column Lamp of Knowledge Trophy</v>
      </c>
      <c r="K1000" s="25">
        <v>1</v>
      </c>
      <c r="L1000" s="26" t="str">
        <f>"EA"</f>
        <v>EA</v>
      </c>
      <c r="M1000" s="25">
        <v>0</v>
      </c>
      <c r="N1000" s="27"/>
    </row>
    <row r="1001" spans="1:14" ht="16.5" x14ac:dyDescent="0.3">
      <c r="A1001" t="s">
        <v>59</v>
      </c>
      <c r="B1001" s="3" t="str">
        <f t="shared" si="198"/>
        <v>@@Released</v>
      </c>
      <c r="C1001" s="3" t="str">
        <f t="shared" si="198"/>
        <v>@@MR100696</v>
      </c>
      <c r="D1001" s="3" t="str">
        <f>D1000</f>
        <v>@@40000</v>
      </c>
      <c r="E1001" s="3" t="str">
        <f>"""NAV Direct"",""CRONUS JetCorp USA"",""5407"",""1"",""Released"",""2"",""MR100696"",""3"",""40000"",""4"",""10000"""</f>
        <v>"NAV Direct","CRONUS JetCorp USA","5407","1","Released","2","MR100696","3","40000","4","10000"</v>
      </c>
      <c r="F1001" s="3"/>
      <c r="G1001" s="3"/>
      <c r="H1001" s="6"/>
      <c r="I1001" s="6"/>
      <c r="J1001" s="14" t="str">
        <f>"PA100001"</f>
        <v>PA100001</v>
      </c>
      <c r="K1001" s="22" t="str">
        <f>"1"" Marble Base 2.5""x6""x6"", 1 Col. Kit"</f>
        <v>1" Marble Base 2.5"x6"x6", 1 Col. Kit</v>
      </c>
      <c r="L1001" s="23">
        <v>1</v>
      </c>
      <c r="M1001" s="21" t="str">
        <f>"EA"</f>
        <v>EA</v>
      </c>
      <c r="N1001" s="23">
        <v>0</v>
      </c>
    </row>
    <row r="1002" spans="1:14" ht="16.5" x14ac:dyDescent="0.3">
      <c r="A1002" t="s">
        <v>59</v>
      </c>
      <c r="B1002" s="3" t="str">
        <f t="shared" si="198"/>
        <v>@@Released</v>
      </c>
      <c r="C1002" s="3" t="str">
        <f t="shared" si="198"/>
        <v>@@MR100696</v>
      </c>
      <c r="D1002" s="3" t="str">
        <f>D1001</f>
        <v>@@40000</v>
      </c>
      <c r="E1002" s="3" t="str">
        <f>"""NAV Direct"",""CRONUS JetCorp USA"",""5407"",""1"",""Released"",""2"",""MR100696"",""3"",""40000"",""4"",""20000"""</f>
        <v>"NAV Direct","CRONUS JetCorp USA","5407","1","Released","2","MR100696","3","40000","4","20000"</v>
      </c>
      <c r="F1002" s="3"/>
      <c r="G1002" s="3"/>
      <c r="H1002" s="6"/>
      <c r="I1002" s="6"/>
      <c r="J1002" s="14" t="str">
        <f>"RM100054"</f>
        <v>RM100054</v>
      </c>
      <c r="K1002" s="22" t="str">
        <f>"Column Cover"</f>
        <v>Column Cover</v>
      </c>
      <c r="L1002" s="23">
        <v>1</v>
      </c>
      <c r="M1002" s="21" t="str">
        <f>"EA"</f>
        <v>EA</v>
      </c>
      <c r="N1002" s="23">
        <v>0</v>
      </c>
    </row>
    <row r="1003" spans="1:14" ht="16.5" x14ac:dyDescent="0.3">
      <c r="A1003" t="s">
        <v>59</v>
      </c>
      <c r="B1003" s="3" t="str">
        <f t="shared" si="198"/>
        <v>@@Released</v>
      </c>
      <c r="C1003" s="3" t="str">
        <f t="shared" si="198"/>
        <v>@@MR100696</v>
      </c>
      <c r="D1003" s="3" t="str">
        <f>D1002</f>
        <v>@@40000</v>
      </c>
      <c r="E1003" s="3" t="str">
        <f>"""NAV Direct"",""CRONUS JetCorp USA"",""5407"",""1"",""Released"",""2"",""MR100696"",""3"",""40000"",""4"",""30000"""</f>
        <v>"NAV Direct","CRONUS JetCorp USA","5407","1","Released","2","MR100696","3","40000","4","30000"</v>
      </c>
      <c r="F1003" s="3"/>
      <c r="G1003" s="3"/>
      <c r="H1003" s="6"/>
      <c r="I1003" s="6"/>
      <c r="J1003" s="14" t="str">
        <f>"RM100036"</f>
        <v>RM100036</v>
      </c>
      <c r="K1003" s="22" t="str">
        <f>"1.5"" Emblem"</f>
        <v>1.5" Emblem</v>
      </c>
      <c r="L1003" s="23">
        <v>1</v>
      </c>
      <c r="M1003" s="21" t="str">
        <f>"EA"</f>
        <v>EA</v>
      </c>
      <c r="N1003" s="23">
        <v>0</v>
      </c>
    </row>
    <row r="1004" spans="1:14" ht="16.5" x14ac:dyDescent="0.3">
      <c r="A1004" t="s">
        <v>59</v>
      </c>
      <c r="B1004" s="3" t="str">
        <f>B1001</f>
        <v>@@Released</v>
      </c>
      <c r="C1004" s="3" t="str">
        <f>C1001</f>
        <v>@@MR100696</v>
      </c>
      <c r="D1004" s="3" t="str">
        <f>D1001</f>
        <v>@@40000</v>
      </c>
      <c r="H1004" s="6"/>
      <c r="I1004" s="6"/>
      <c r="J1004" s="6"/>
      <c r="K1004" s="6"/>
      <c r="L1004" s="6"/>
      <c r="M1004" s="6"/>
      <c r="N1004" s="6"/>
    </row>
    <row r="1005" spans="1:14" ht="16.5" x14ac:dyDescent="0.3">
      <c r="A1005" t="s">
        <v>59</v>
      </c>
      <c r="B1005" s="3" t="str">
        <f>"@@Released"</f>
        <v>@@Released</v>
      </c>
      <c r="C1005" s="3" t="str">
        <f>"@@MR100700"</f>
        <v>@@MR100700</v>
      </c>
      <c r="E1005" s="3" t="str">
        <f>"""NAV Direct"",""CRONUS JetCorp USA"",""5405"",""1"",""Released"",""2"",""MR100700"""</f>
        <v>"NAV Direct","CRONUS JetCorp USA","5405","1","Released","2","MR100700"</v>
      </c>
      <c r="F1005" s="3" t="str">
        <f>"∞||""Prod. Order Component"",""Status"",""=Status"",""Prod. Order No."",""=No."""</f>
        <v>∞||"Prod. Order Component","Status","=Status","Prod. Order No.","=No."</v>
      </c>
      <c r="G1005" s="3"/>
      <c r="H1005" s="28" t="str">
        <f>"MR100700"</f>
        <v>MR100700</v>
      </c>
      <c r="I1005" s="29">
        <v>42061</v>
      </c>
      <c r="J1005" s="6"/>
      <c r="K1005" s="20"/>
      <c r="L1005" s="20"/>
      <c r="M1005" s="20"/>
      <c r="N1005" s="20"/>
    </row>
    <row r="1006" spans="1:14" ht="16.5" x14ac:dyDescent="0.3">
      <c r="A1006" t="s">
        <v>59</v>
      </c>
      <c r="B1006" s="3" t="str">
        <f t="shared" ref="B1006:C1012" si="199">B1005</f>
        <v>@@Released</v>
      </c>
      <c r="C1006" s="3" t="str">
        <f t="shared" si="199"/>
        <v>@@MR100700</v>
      </c>
      <c r="D1006" s="3" t="str">
        <f>"@@10000"</f>
        <v>@@10000</v>
      </c>
      <c r="E1006" s="3" t="str">
        <f>"""NAV Direct"",""CRONUS JetCorp USA"",""5406"",""1"",""Released"",""2"",""MR100700"",""3"",""10000"""</f>
        <v>"NAV Direct","CRONUS JetCorp USA","5406","1","Released","2","MR100700","3","10000"</v>
      </c>
      <c r="F1006" s="3" t="str">
        <f>"∞||""Prod. Order Component"",""Prod. Order Line No."",""=Line No."",""Status"",""=Status"",""Prod. Order No."",""=Prod. Order No."""</f>
        <v>∞||"Prod. Order Component","Prod. Order Line No.","=Line No.","Status","=Status","Prod. Order No.","=Prod. Order No."</v>
      </c>
      <c r="G1006" s="3"/>
      <c r="H1006" s="6"/>
      <c r="I1006" s="24" t="str">
        <f>"S200015"</f>
        <v>S200015</v>
      </c>
      <c r="J1006" s="24" t="str">
        <f>"10.75"" Star Riser Basketball Trophy"</f>
        <v>10.75" Star Riser Basketball Trophy</v>
      </c>
      <c r="K1006" s="25">
        <v>144</v>
      </c>
      <c r="L1006" s="26" t="str">
        <f>"EA"</f>
        <v>EA</v>
      </c>
      <c r="M1006" s="25">
        <v>0</v>
      </c>
      <c r="N1006" s="27"/>
    </row>
    <row r="1007" spans="1:14" ht="16.5" x14ac:dyDescent="0.3">
      <c r="A1007" t="s">
        <v>59</v>
      </c>
      <c r="B1007" s="3" t="str">
        <f t="shared" si="199"/>
        <v>@@Released</v>
      </c>
      <c r="C1007" s="3" t="str">
        <f t="shared" si="199"/>
        <v>@@MR100700</v>
      </c>
      <c r="D1007" s="3" t="str">
        <f t="shared" ref="D1007:D1012" si="200">D1006</f>
        <v>@@10000</v>
      </c>
      <c r="E1007" s="3" t="str">
        <f>"""NAV Direct"",""CRONUS JetCorp USA"",""5407"",""1"",""Released"",""2"",""MR100700"",""3"",""10000"",""4"",""10000"""</f>
        <v>"NAV Direct","CRONUS JetCorp USA","5407","1","Released","2","MR100700","3","10000","4","10000"</v>
      </c>
      <c r="F1007" s="3"/>
      <c r="G1007" s="3"/>
      <c r="H1007" s="6"/>
      <c r="I1007" s="6"/>
      <c r="J1007" s="14" t="str">
        <f>"RM100027"</f>
        <v>RM100027</v>
      </c>
      <c r="K1007" s="22" t="str">
        <f>"1"" Marble"</f>
        <v>1" Marble</v>
      </c>
      <c r="L1007" s="23">
        <v>1</v>
      </c>
      <c r="M1007" s="21" t="str">
        <f>"LB"</f>
        <v>LB</v>
      </c>
      <c r="N1007" s="23">
        <v>0</v>
      </c>
    </row>
    <row r="1008" spans="1:14" ht="16.5" x14ac:dyDescent="0.3">
      <c r="A1008" t="s">
        <v>59</v>
      </c>
      <c r="B1008" s="3" t="str">
        <f t="shared" si="199"/>
        <v>@@Released</v>
      </c>
      <c r="C1008" s="3" t="str">
        <f t="shared" si="199"/>
        <v>@@MR100700</v>
      </c>
      <c r="D1008" s="3" t="str">
        <f t="shared" si="200"/>
        <v>@@10000</v>
      </c>
      <c r="E1008" s="3" t="str">
        <f>"""NAV Direct"",""CRONUS JetCorp USA"",""5407"",""1"",""Released"",""2"",""MR100700"",""3"",""10000"",""4"",""20000"""</f>
        <v>"NAV Direct","CRONUS JetCorp USA","5407","1","Released","2","MR100700","3","10000","4","20000"</v>
      </c>
      <c r="F1008" s="3"/>
      <c r="G1008" s="3"/>
      <c r="H1008" s="6"/>
      <c r="I1008" s="6"/>
      <c r="J1008" s="14" t="str">
        <f>"RM100008"</f>
        <v>RM100008</v>
      </c>
      <c r="K1008" s="22" t="str">
        <f>"3.75"" Basketball Player"</f>
        <v>3.75" Basketball Player</v>
      </c>
      <c r="L1008" s="23">
        <v>1</v>
      </c>
      <c r="M1008" s="21" t="str">
        <f>"EA"</f>
        <v>EA</v>
      </c>
      <c r="N1008" s="23">
        <v>0</v>
      </c>
    </row>
    <row r="1009" spans="1:14" ht="16.5" x14ac:dyDescent="0.3">
      <c r="A1009" t="s">
        <v>59</v>
      </c>
      <c r="B1009" s="3" t="str">
        <f t="shared" si="199"/>
        <v>@@Released</v>
      </c>
      <c r="C1009" s="3" t="str">
        <f t="shared" si="199"/>
        <v>@@MR100700</v>
      </c>
      <c r="D1009" s="3" t="str">
        <f t="shared" si="200"/>
        <v>@@10000</v>
      </c>
      <c r="E1009" s="3" t="str">
        <f>"""NAV Direct"",""CRONUS JetCorp USA"",""5407"",""1"",""Released"",""2"",""MR100700"",""3"",""10000"",""4"",""30000"""</f>
        <v>"NAV Direct","CRONUS JetCorp USA","5407","1","Released","2","MR100700","3","10000","4","30000"</v>
      </c>
      <c r="F1009" s="3"/>
      <c r="G1009" s="3"/>
      <c r="H1009" s="6"/>
      <c r="I1009" s="6"/>
      <c r="J1009" s="14" t="str">
        <f>"RM100016"</f>
        <v>RM100016</v>
      </c>
      <c r="K1009" s="22" t="str">
        <f>"6"" Star Column Trophy Riser"</f>
        <v>6" Star Column Trophy Riser</v>
      </c>
      <c r="L1009" s="23">
        <v>1</v>
      </c>
      <c r="M1009" s="21" t="str">
        <f>"EA"</f>
        <v>EA</v>
      </c>
      <c r="N1009" s="23">
        <v>0</v>
      </c>
    </row>
    <row r="1010" spans="1:14" ht="16.5" x14ac:dyDescent="0.3">
      <c r="A1010" t="s">
        <v>59</v>
      </c>
      <c r="B1010" s="3" t="str">
        <f t="shared" si="199"/>
        <v>@@Released</v>
      </c>
      <c r="C1010" s="3" t="str">
        <f t="shared" si="199"/>
        <v>@@MR100700</v>
      </c>
      <c r="D1010" s="3" t="str">
        <f t="shared" si="200"/>
        <v>@@10000</v>
      </c>
      <c r="E1010" s="3" t="str">
        <f>"""NAV Direct"",""CRONUS JetCorp USA"",""5407"",""1"",""Released"",""2"",""MR100700"",""3"",""10000"",""4"",""40000"""</f>
        <v>"NAV Direct","CRONUS JetCorp USA","5407","1","Released","2","MR100700","3","10000","4","40000"</v>
      </c>
      <c r="F1010" s="3"/>
      <c r="G1010" s="3"/>
      <c r="H1010" s="6"/>
      <c r="I1010" s="6"/>
      <c r="J1010" s="14" t="str">
        <f>"RM100033"</f>
        <v>RM100033</v>
      </c>
      <c r="K1010" s="22" t="str">
        <f>"Standard Cap Nut"</f>
        <v>Standard Cap Nut</v>
      </c>
      <c r="L1010" s="23">
        <v>1</v>
      </c>
      <c r="M1010" s="21" t="str">
        <f>"EA"</f>
        <v>EA</v>
      </c>
      <c r="N1010" s="23">
        <v>0</v>
      </c>
    </row>
    <row r="1011" spans="1:14" ht="16.5" x14ac:dyDescent="0.3">
      <c r="A1011" t="s">
        <v>59</v>
      </c>
      <c r="B1011" s="3" t="str">
        <f t="shared" si="199"/>
        <v>@@Released</v>
      </c>
      <c r="C1011" s="3" t="str">
        <f t="shared" si="199"/>
        <v>@@MR100700</v>
      </c>
      <c r="D1011" s="3" t="str">
        <f t="shared" si="200"/>
        <v>@@10000</v>
      </c>
      <c r="E1011" s="3" t="str">
        <f>"""NAV Direct"",""CRONUS JetCorp USA"",""5407"",""1"",""Released"",""2"",""MR100700"",""3"",""10000"",""4"",""50000"""</f>
        <v>"NAV Direct","CRONUS JetCorp USA","5407","1","Released","2","MR100700","3","10000","4","50000"</v>
      </c>
      <c r="F1011" s="3"/>
      <c r="G1011" s="3"/>
      <c r="H1011" s="6"/>
      <c r="I1011" s="6"/>
      <c r="J1011" s="14" t="str">
        <f>"RM100034"</f>
        <v>RM100034</v>
      </c>
      <c r="K1011" s="22" t="str">
        <f>"Check Rings"</f>
        <v>Check Rings</v>
      </c>
      <c r="L1011" s="23">
        <v>1</v>
      </c>
      <c r="M1011" s="21" t="str">
        <f>"EA"</f>
        <v>EA</v>
      </c>
      <c r="N1011" s="23">
        <v>0</v>
      </c>
    </row>
    <row r="1012" spans="1:14" ht="16.5" x14ac:dyDescent="0.3">
      <c r="A1012" t="s">
        <v>59</v>
      </c>
      <c r="B1012" s="3" t="str">
        <f t="shared" si="199"/>
        <v>@@Released</v>
      </c>
      <c r="C1012" s="3" t="str">
        <f t="shared" si="199"/>
        <v>@@MR100700</v>
      </c>
      <c r="D1012" s="3" t="str">
        <f t="shared" si="200"/>
        <v>@@10000</v>
      </c>
      <c r="E1012" s="3" t="str">
        <f>"""NAV Direct"",""CRONUS JetCorp USA"",""5407"",""1"",""Released"",""2"",""MR100700"",""3"",""10000"",""4"",""60000"""</f>
        <v>"NAV Direct","CRONUS JetCorp USA","5407","1","Released","2","MR100700","3","10000","4","60000"</v>
      </c>
      <c r="F1012" s="3"/>
      <c r="G1012" s="3"/>
      <c r="H1012" s="6"/>
      <c r="I1012" s="6"/>
      <c r="J1012" s="14" t="str">
        <f>"RM100036"</f>
        <v>RM100036</v>
      </c>
      <c r="K1012" s="22" t="str">
        <f>"1.5"" Emblem"</f>
        <v>1.5" Emblem</v>
      </c>
      <c r="L1012" s="23">
        <v>1</v>
      </c>
      <c r="M1012" s="21" t="str">
        <f>"EA"</f>
        <v>EA</v>
      </c>
      <c r="N1012" s="23">
        <v>0</v>
      </c>
    </row>
    <row r="1013" spans="1:14" ht="16.5" x14ac:dyDescent="0.3">
      <c r="A1013" t="s">
        <v>59</v>
      </c>
      <c r="B1013" s="3" t="str">
        <f>B1007</f>
        <v>@@Released</v>
      </c>
      <c r="C1013" s="3" t="str">
        <f>C1007</f>
        <v>@@MR100700</v>
      </c>
      <c r="D1013" s="3" t="str">
        <f>D1007</f>
        <v>@@10000</v>
      </c>
      <c r="H1013" s="6"/>
      <c r="I1013" s="6"/>
      <c r="J1013" s="6"/>
      <c r="K1013" s="6"/>
      <c r="L1013" s="6"/>
      <c r="M1013" s="6"/>
      <c r="N1013" s="6"/>
    </row>
    <row r="1014" spans="1:14" ht="16.5" x14ac:dyDescent="0.3">
      <c r="A1014" t="s">
        <v>59</v>
      </c>
      <c r="B1014" s="3" t="str">
        <f t="shared" ref="B1014:C1019" si="201">B1013</f>
        <v>@@Released</v>
      </c>
      <c r="C1014" s="3" t="str">
        <f t="shared" si="201"/>
        <v>@@MR100700</v>
      </c>
      <c r="D1014" s="3" t="str">
        <f>"@@20000"</f>
        <v>@@20000</v>
      </c>
      <c r="E1014" s="3" t="str">
        <f>"""NAV Direct"",""CRONUS JetCorp USA"",""5406"",""1"",""Released"",""2"",""MR100700"",""3"",""20000"""</f>
        <v>"NAV Direct","CRONUS JetCorp USA","5406","1","Released","2","MR100700","3","20000"</v>
      </c>
      <c r="F1014" s="3" t="str">
        <f>"∞||""Prod. Order Component"",""Prod. Order Line No."",""=Line No."",""Status"",""=Status"",""Prod. Order No."",""=Prod. Order No."""</f>
        <v>∞||"Prod. Order Component","Prod. Order Line No.","=Line No.","Status","=Status","Prod. Order No.","=Prod. Order No."</v>
      </c>
      <c r="G1014" s="3"/>
      <c r="H1014" s="6"/>
      <c r="I1014" s="24" t="str">
        <f>"S200008"</f>
        <v>S200008</v>
      </c>
      <c r="J1014" s="24" t="str">
        <f>"3.75"" Basketball Trophy"</f>
        <v>3.75" Basketball Trophy</v>
      </c>
      <c r="K1014" s="25">
        <v>144</v>
      </c>
      <c r="L1014" s="26" t="str">
        <f>"EA"</f>
        <v>EA</v>
      </c>
      <c r="M1014" s="25">
        <v>0</v>
      </c>
      <c r="N1014" s="27"/>
    </row>
    <row r="1015" spans="1:14" ht="16.5" x14ac:dyDescent="0.3">
      <c r="A1015" t="s">
        <v>59</v>
      </c>
      <c r="B1015" s="3" t="str">
        <f t="shared" si="201"/>
        <v>@@Released</v>
      </c>
      <c r="C1015" s="3" t="str">
        <f t="shared" si="201"/>
        <v>@@MR100700</v>
      </c>
      <c r="D1015" s="3" t="str">
        <f>D1014</f>
        <v>@@20000</v>
      </c>
      <c r="E1015" s="3" t="str">
        <f>"""NAV Direct"",""CRONUS JetCorp USA"",""5407"",""1"",""Released"",""2"",""MR100700"",""3"",""20000"",""4"",""10000"""</f>
        <v>"NAV Direct","CRONUS JetCorp USA","5407","1","Released","2","MR100700","3","20000","4","10000"</v>
      </c>
      <c r="F1015" s="3"/>
      <c r="G1015" s="3"/>
      <c r="H1015" s="6"/>
      <c r="I1015" s="6"/>
      <c r="J1015" s="14" t="str">
        <f>"RM100027"</f>
        <v>RM100027</v>
      </c>
      <c r="K1015" s="22" t="str">
        <f>"1"" Marble"</f>
        <v>1" Marble</v>
      </c>
      <c r="L1015" s="23">
        <v>1</v>
      </c>
      <c r="M1015" s="21" t="str">
        <f>"LB"</f>
        <v>LB</v>
      </c>
      <c r="N1015" s="23">
        <v>0</v>
      </c>
    </row>
    <row r="1016" spans="1:14" ht="16.5" x14ac:dyDescent="0.3">
      <c r="A1016" t="s">
        <v>59</v>
      </c>
      <c r="B1016" s="3" t="str">
        <f t="shared" si="201"/>
        <v>@@Released</v>
      </c>
      <c r="C1016" s="3" t="str">
        <f t="shared" si="201"/>
        <v>@@MR100700</v>
      </c>
      <c r="D1016" s="3" t="str">
        <f>D1015</f>
        <v>@@20000</v>
      </c>
      <c r="E1016" s="3" t="str">
        <f>"""NAV Direct"",""CRONUS JetCorp USA"",""5407"",""1"",""Released"",""2"",""MR100700"",""3"",""20000"",""4"",""20000"""</f>
        <v>"NAV Direct","CRONUS JetCorp USA","5407","1","Released","2","MR100700","3","20000","4","20000"</v>
      </c>
      <c r="F1016" s="3"/>
      <c r="G1016" s="3"/>
      <c r="H1016" s="6"/>
      <c r="I1016" s="6"/>
      <c r="J1016" s="14" t="str">
        <f>"RM100008"</f>
        <v>RM100008</v>
      </c>
      <c r="K1016" s="22" t="str">
        <f>"3.75"" Basketball Player"</f>
        <v>3.75" Basketball Player</v>
      </c>
      <c r="L1016" s="23">
        <v>1</v>
      </c>
      <c r="M1016" s="21" t="str">
        <f>"EA"</f>
        <v>EA</v>
      </c>
      <c r="N1016" s="23">
        <v>0</v>
      </c>
    </row>
    <row r="1017" spans="1:14" ht="16.5" x14ac:dyDescent="0.3">
      <c r="A1017" t="s">
        <v>59</v>
      </c>
      <c r="B1017" s="3" t="str">
        <f t="shared" si="201"/>
        <v>@@Released</v>
      </c>
      <c r="C1017" s="3" t="str">
        <f t="shared" si="201"/>
        <v>@@MR100700</v>
      </c>
      <c r="D1017" s="3" t="str">
        <f>D1016</f>
        <v>@@20000</v>
      </c>
      <c r="E1017" s="3" t="str">
        <f>"""NAV Direct"",""CRONUS JetCorp USA"",""5407"",""1"",""Released"",""2"",""MR100700"",""3"",""20000"",""4"",""30000"""</f>
        <v>"NAV Direct","CRONUS JetCorp USA","5407","1","Released","2","MR100700","3","20000","4","30000"</v>
      </c>
      <c r="F1017" s="3"/>
      <c r="G1017" s="3"/>
      <c r="H1017" s="6"/>
      <c r="I1017" s="6"/>
      <c r="J1017" s="14" t="str">
        <f>"RM100033"</f>
        <v>RM100033</v>
      </c>
      <c r="K1017" s="22" t="str">
        <f>"Standard Cap Nut"</f>
        <v>Standard Cap Nut</v>
      </c>
      <c r="L1017" s="23">
        <v>1</v>
      </c>
      <c r="M1017" s="21" t="str">
        <f>"EA"</f>
        <v>EA</v>
      </c>
      <c r="N1017" s="23">
        <v>0</v>
      </c>
    </row>
    <row r="1018" spans="1:14" ht="16.5" x14ac:dyDescent="0.3">
      <c r="A1018" t="s">
        <v>59</v>
      </c>
      <c r="B1018" s="3" t="str">
        <f t="shared" si="201"/>
        <v>@@Released</v>
      </c>
      <c r="C1018" s="3" t="str">
        <f t="shared" si="201"/>
        <v>@@MR100700</v>
      </c>
      <c r="D1018" s="3" t="str">
        <f>D1017</f>
        <v>@@20000</v>
      </c>
      <c r="E1018" s="3" t="str">
        <f>"""NAV Direct"",""CRONUS JetCorp USA"",""5407"",""1"",""Released"",""2"",""MR100700"",""3"",""20000"",""4"",""40000"""</f>
        <v>"NAV Direct","CRONUS JetCorp USA","5407","1","Released","2","MR100700","3","20000","4","40000"</v>
      </c>
      <c r="F1018" s="3"/>
      <c r="G1018" s="3"/>
      <c r="H1018" s="6"/>
      <c r="I1018" s="6"/>
      <c r="J1018" s="14" t="str">
        <f>"RM100034"</f>
        <v>RM100034</v>
      </c>
      <c r="K1018" s="22" t="str">
        <f>"Check Rings"</f>
        <v>Check Rings</v>
      </c>
      <c r="L1018" s="23">
        <v>1</v>
      </c>
      <c r="M1018" s="21" t="str">
        <f>"EA"</f>
        <v>EA</v>
      </c>
      <c r="N1018" s="23">
        <v>0</v>
      </c>
    </row>
    <row r="1019" spans="1:14" ht="16.5" x14ac:dyDescent="0.3">
      <c r="A1019" t="s">
        <v>59</v>
      </c>
      <c r="B1019" s="3" t="str">
        <f t="shared" si="201"/>
        <v>@@Released</v>
      </c>
      <c r="C1019" s="3" t="str">
        <f t="shared" si="201"/>
        <v>@@MR100700</v>
      </c>
      <c r="D1019" s="3" t="str">
        <f>D1018</f>
        <v>@@20000</v>
      </c>
      <c r="E1019" s="3" t="str">
        <f>"""NAV Direct"",""CRONUS JetCorp USA"",""5407"",""1"",""Released"",""2"",""MR100700"",""3"",""20000"",""4"",""50000"""</f>
        <v>"NAV Direct","CRONUS JetCorp USA","5407","1","Released","2","MR100700","3","20000","4","50000"</v>
      </c>
      <c r="F1019" s="3"/>
      <c r="G1019" s="3"/>
      <c r="H1019" s="6"/>
      <c r="I1019" s="6"/>
      <c r="J1019" s="14" t="str">
        <f>"RM100053"</f>
        <v>RM100053</v>
      </c>
      <c r="K1019" s="22" t="str">
        <f>"3"" Blank Plate"</f>
        <v>3" Blank Plate</v>
      </c>
      <c r="L1019" s="23">
        <v>1</v>
      </c>
      <c r="M1019" s="21" t="str">
        <f>"EA"</f>
        <v>EA</v>
      </c>
      <c r="N1019" s="23">
        <v>0</v>
      </c>
    </row>
    <row r="1020" spans="1:14" ht="16.5" x14ac:dyDescent="0.3">
      <c r="A1020" t="s">
        <v>59</v>
      </c>
      <c r="B1020" s="3" t="str">
        <f>B1015</f>
        <v>@@Released</v>
      </c>
      <c r="C1020" s="3" t="str">
        <f>C1015</f>
        <v>@@MR100700</v>
      </c>
      <c r="D1020" s="3" t="str">
        <f>D1015</f>
        <v>@@20000</v>
      </c>
      <c r="H1020" s="6"/>
      <c r="I1020" s="6"/>
      <c r="J1020" s="6"/>
      <c r="K1020" s="6"/>
      <c r="L1020" s="6"/>
      <c r="M1020" s="6"/>
      <c r="N1020" s="6"/>
    </row>
    <row r="1021" spans="1:14" ht="16.5" x14ac:dyDescent="0.3">
      <c r="A1021" t="s">
        <v>59</v>
      </c>
      <c r="B1021" s="3" t="str">
        <f>"@@Released"</f>
        <v>@@Released</v>
      </c>
      <c r="C1021" s="3" t="str">
        <f>"@@MR100701"</f>
        <v>@@MR100701</v>
      </c>
      <c r="E1021" s="3" t="str">
        <f>"""NAV Direct"",""CRONUS JetCorp USA"",""5405"",""1"",""Released"",""2"",""MR100701"""</f>
        <v>"NAV Direct","CRONUS JetCorp USA","5405","1","Released","2","MR100701"</v>
      </c>
      <c r="F1021" s="3" t="str">
        <f>"∞||""Prod. Order Component"",""Status"",""=Status"",""Prod. Order No."",""=No."""</f>
        <v>∞||"Prod. Order Component","Status","=Status","Prod. Order No.","=No."</v>
      </c>
      <c r="G1021" s="3"/>
      <c r="H1021" s="28" t="str">
        <f>"MR100701"</f>
        <v>MR100701</v>
      </c>
      <c r="I1021" s="29">
        <v>42092</v>
      </c>
      <c r="J1021" s="6"/>
      <c r="K1021" s="20"/>
      <c r="L1021" s="20"/>
      <c r="M1021" s="20"/>
      <c r="N1021" s="20"/>
    </row>
    <row r="1022" spans="1:14" ht="16.5" x14ac:dyDescent="0.3">
      <c r="A1022" t="s">
        <v>59</v>
      </c>
      <c r="B1022" s="3" t="str">
        <f t="shared" ref="B1022:C1028" si="202">B1021</f>
        <v>@@Released</v>
      </c>
      <c r="C1022" s="3" t="str">
        <f t="shared" si="202"/>
        <v>@@MR100701</v>
      </c>
      <c r="D1022" s="3" t="str">
        <f>"@@10000"</f>
        <v>@@10000</v>
      </c>
      <c r="E1022" s="3" t="str">
        <f>"""NAV Direct"",""CRONUS JetCorp USA"",""5406"",""1"",""Released"",""2"",""MR100701"",""3"",""10000"""</f>
        <v>"NAV Direct","CRONUS JetCorp USA","5406","1","Released","2","MR100701","3","10000"</v>
      </c>
      <c r="F1022" s="3" t="str">
        <f>"∞||""Prod. Order Component"",""Prod. Order Line No."",""=Line No."",""Status"",""=Status"",""Prod. Order No."",""=Prod. Order No."""</f>
        <v>∞||"Prod. Order Component","Prod. Order Line No.","=Line No.","Status","=Status","Prod. Order No.","=Prod. Order No."</v>
      </c>
      <c r="G1022" s="3"/>
      <c r="H1022" s="6"/>
      <c r="I1022" s="24" t="str">
        <f>"S200014"</f>
        <v>S200014</v>
      </c>
      <c r="J1022" s="24" t="str">
        <f>"10.75"" Star Riser FootballTrophy"</f>
        <v>10.75" Star Riser FootballTrophy</v>
      </c>
      <c r="K1022" s="25">
        <v>144</v>
      </c>
      <c r="L1022" s="26" t="str">
        <f>"EA"</f>
        <v>EA</v>
      </c>
      <c r="M1022" s="25">
        <v>0</v>
      </c>
      <c r="N1022" s="27"/>
    </row>
    <row r="1023" spans="1:14" ht="16.5" x14ac:dyDescent="0.3">
      <c r="A1023" t="s">
        <v>59</v>
      </c>
      <c r="B1023" s="3" t="str">
        <f t="shared" si="202"/>
        <v>@@Released</v>
      </c>
      <c r="C1023" s="3" t="str">
        <f t="shared" si="202"/>
        <v>@@MR100701</v>
      </c>
      <c r="D1023" s="3" t="str">
        <f t="shared" ref="D1023:D1028" si="203">D1022</f>
        <v>@@10000</v>
      </c>
      <c r="E1023" s="3" t="str">
        <f>"""NAV Direct"",""CRONUS JetCorp USA"",""5407"",""1"",""Released"",""2"",""MR100701"",""3"",""10000"",""4"",""10000"""</f>
        <v>"NAV Direct","CRONUS JetCorp USA","5407","1","Released","2","MR100701","3","10000","4","10000"</v>
      </c>
      <c r="F1023" s="3"/>
      <c r="G1023" s="3"/>
      <c r="H1023" s="6"/>
      <c r="I1023" s="6"/>
      <c r="J1023" s="14" t="str">
        <f>"RM100027"</f>
        <v>RM100027</v>
      </c>
      <c r="K1023" s="22" t="str">
        <f>"1"" Marble"</f>
        <v>1" Marble</v>
      </c>
      <c r="L1023" s="23">
        <v>1</v>
      </c>
      <c r="M1023" s="21" t="str">
        <f>"LB"</f>
        <v>LB</v>
      </c>
      <c r="N1023" s="23">
        <v>0</v>
      </c>
    </row>
    <row r="1024" spans="1:14" ht="16.5" x14ac:dyDescent="0.3">
      <c r="A1024" t="s">
        <v>59</v>
      </c>
      <c r="B1024" s="3" t="str">
        <f t="shared" si="202"/>
        <v>@@Released</v>
      </c>
      <c r="C1024" s="3" t="str">
        <f t="shared" si="202"/>
        <v>@@MR100701</v>
      </c>
      <c r="D1024" s="3" t="str">
        <f t="shared" si="203"/>
        <v>@@10000</v>
      </c>
      <c r="E1024" s="3" t="str">
        <f>"""NAV Direct"",""CRONUS JetCorp USA"",""5407"",""1"",""Released"",""2"",""MR100701"",""3"",""10000"",""4"",""20000"""</f>
        <v>"NAV Direct","CRONUS JetCorp USA","5407","1","Released","2","MR100701","3","10000","4","20000"</v>
      </c>
      <c r="F1024" s="3"/>
      <c r="G1024" s="3"/>
      <c r="H1024" s="6"/>
      <c r="I1024" s="6"/>
      <c r="J1024" s="14" t="str">
        <f>"RM100007"</f>
        <v>RM100007</v>
      </c>
      <c r="K1024" s="22" t="str">
        <f>"3.75"" Football Player"</f>
        <v>3.75" Football Player</v>
      </c>
      <c r="L1024" s="23">
        <v>1</v>
      </c>
      <c r="M1024" s="21" t="str">
        <f>"EA"</f>
        <v>EA</v>
      </c>
      <c r="N1024" s="23">
        <v>0</v>
      </c>
    </row>
    <row r="1025" spans="1:14" ht="16.5" x14ac:dyDescent="0.3">
      <c r="A1025" t="s">
        <v>59</v>
      </c>
      <c r="B1025" s="3" t="str">
        <f t="shared" si="202"/>
        <v>@@Released</v>
      </c>
      <c r="C1025" s="3" t="str">
        <f t="shared" si="202"/>
        <v>@@MR100701</v>
      </c>
      <c r="D1025" s="3" t="str">
        <f t="shared" si="203"/>
        <v>@@10000</v>
      </c>
      <c r="E1025" s="3" t="str">
        <f>"""NAV Direct"",""CRONUS JetCorp USA"",""5407"",""1"",""Released"",""2"",""MR100701"",""3"",""10000"",""4"",""30000"""</f>
        <v>"NAV Direct","CRONUS JetCorp USA","5407","1","Released","2","MR100701","3","10000","4","30000"</v>
      </c>
      <c r="F1025" s="3"/>
      <c r="G1025" s="3"/>
      <c r="H1025" s="6"/>
      <c r="I1025" s="6"/>
      <c r="J1025" s="14" t="str">
        <f>"RM100016"</f>
        <v>RM100016</v>
      </c>
      <c r="K1025" s="22" t="str">
        <f>"6"" Star Column Trophy Riser"</f>
        <v>6" Star Column Trophy Riser</v>
      </c>
      <c r="L1025" s="23">
        <v>1</v>
      </c>
      <c r="M1025" s="21" t="str">
        <f>"EA"</f>
        <v>EA</v>
      </c>
      <c r="N1025" s="23">
        <v>0</v>
      </c>
    </row>
    <row r="1026" spans="1:14" ht="16.5" x14ac:dyDescent="0.3">
      <c r="A1026" t="s">
        <v>59</v>
      </c>
      <c r="B1026" s="3" t="str">
        <f t="shared" si="202"/>
        <v>@@Released</v>
      </c>
      <c r="C1026" s="3" t="str">
        <f t="shared" si="202"/>
        <v>@@MR100701</v>
      </c>
      <c r="D1026" s="3" t="str">
        <f t="shared" si="203"/>
        <v>@@10000</v>
      </c>
      <c r="E1026" s="3" t="str">
        <f>"""NAV Direct"",""CRONUS JetCorp USA"",""5407"",""1"",""Released"",""2"",""MR100701"",""3"",""10000"",""4"",""40000"""</f>
        <v>"NAV Direct","CRONUS JetCorp USA","5407","1","Released","2","MR100701","3","10000","4","40000"</v>
      </c>
      <c r="F1026" s="3"/>
      <c r="G1026" s="3"/>
      <c r="H1026" s="6"/>
      <c r="I1026" s="6"/>
      <c r="J1026" s="14" t="str">
        <f>"RM100033"</f>
        <v>RM100033</v>
      </c>
      <c r="K1026" s="22" t="str">
        <f>"Standard Cap Nut"</f>
        <v>Standard Cap Nut</v>
      </c>
      <c r="L1026" s="23">
        <v>1</v>
      </c>
      <c r="M1026" s="21" t="str">
        <f>"EA"</f>
        <v>EA</v>
      </c>
      <c r="N1026" s="23">
        <v>0</v>
      </c>
    </row>
    <row r="1027" spans="1:14" ht="16.5" x14ac:dyDescent="0.3">
      <c r="A1027" t="s">
        <v>59</v>
      </c>
      <c r="B1027" s="3" t="str">
        <f t="shared" si="202"/>
        <v>@@Released</v>
      </c>
      <c r="C1027" s="3" t="str">
        <f t="shared" si="202"/>
        <v>@@MR100701</v>
      </c>
      <c r="D1027" s="3" t="str">
        <f t="shared" si="203"/>
        <v>@@10000</v>
      </c>
      <c r="E1027" s="3" t="str">
        <f>"""NAV Direct"",""CRONUS JetCorp USA"",""5407"",""1"",""Released"",""2"",""MR100701"",""3"",""10000"",""4"",""50000"""</f>
        <v>"NAV Direct","CRONUS JetCorp USA","5407","1","Released","2","MR100701","3","10000","4","50000"</v>
      </c>
      <c r="F1027" s="3"/>
      <c r="G1027" s="3"/>
      <c r="H1027" s="6"/>
      <c r="I1027" s="6"/>
      <c r="J1027" s="14" t="str">
        <f>"RM100034"</f>
        <v>RM100034</v>
      </c>
      <c r="K1027" s="22" t="str">
        <f>"Check Rings"</f>
        <v>Check Rings</v>
      </c>
      <c r="L1027" s="23">
        <v>1</v>
      </c>
      <c r="M1027" s="21" t="str">
        <f>"EA"</f>
        <v>EA</v>
      </c>
      <c r="N1027" s="23">
        <v>0</v>
      </c>
    </row>
    <row r="1028" spans="1:14" ht="16.5" x14ac:dyDescent="0.3">
      <c r="A1028" t="s">
        <v>59</v>
      </c>
      <c r="B1028" s="3" t="str">
        <f t="shared" si="202"/>
        <v>@@Released</v>
      </c>
      <c r="C1028" s="3" t="str">
        <f t="shared" si="202"/>
        <v>@@MR100701</v>
      </c>
      <c r="D1028" s="3" t="str">
        <f t="shared" si="203"/>
        <v>@@10000</v>
      </c>
      <c r="E1028" s="3" t="str">
        <f>"""NAV Direct"",""CRONUS JetCorp USA"",""5407"",""1"",""Released"",""2"",""MR100701"",""3"",""10000"",""4"",""60000"""</f>
        <v>"NAV Direct","CRONUS JetCorp USA","5407","1","Released","2","MR100701","3","10000","4","60000"</v>
      </c>
      <c r="F1028" s="3"/>
      <c r="G1028" s="3"/>
      <c r="H1028" s="6"/>
      <c r="I1028" s="6"/>
      <c r="J1028" s="14" t="str">
        <f>"RM100036"</f>
        <v>RM100036</v>
      </c>
      <c r="K1028" s="22" t="str">
        <f>"1.5"" Emblem"</f>
        <v>1.5" Emblem</v>
      </c>
      <c r="L1028" s="23">
        <v>1</v>
      </c>
      <c r="M1028" s="21" t="str">
        <f>"EA"</f>
        <v>EA</v>
      </c>
      <c r="N1028" s="23">
        <v>0</v>
      </c>
    </row>
    <row r="1029" spans="1:14" ht="16.5" x14ac:dyDescent="0.3">
      <c r="A1029" t="s">
        <v>59</v>
      </c>
      <c r="B1029" s="3" t="str">
        <f>B1023</f>
        <v>@@Released</v>
      </c>
      <c r="C1029" s="3" t="str">
        <f>C1023</f>
        <v>@@MR100701</v>
      </c>
      <c r="D1029" s="3" t="str">
        <f>D1023</f>
        <v>@@10000</v>
      </c>
      <c r="H1029" s="6"/>
      <c r="I1029" s="6"/>
      <c r="J1029" s="6"/>
      <c r="K1029" s="6"/>
      <c r="L1029" s="6"/>
      <c r="M1029" s="6"/>
      <c r="N1029" s="6"/>
    </row>
    <row r="1030" spans="1:14" ht="16.5" x14ac:dyDescent="0.3">
      <c r="A1030" t="s">
        <v>59</v>
      </c>
      <c r="B1030" s="3" t="str">
        <f t="shared" ref="B1030:C1035" si="204">B1029</f>
        <v>@@Released</v>
      </c>
      <c r="C1030" s="3" t="str">
        <f t="shared" si="204"/>
        <v>@@MR100701</v>
      </c>
      <c r="D1030" s="3" t="str">
        <f>"@@20000"</f>
        <v>@@20000</v>
      </c>
      <c r="E1030" s="3" t="str">
        <f>"""NAV Direct"",""CRONUS JetCorp USA"",""5406"",""1"",""Released"",""2"",""MR100701"",""3"",""20000"""</f>
        <v>"NAV Direct","CRONUS JetCorp USA","5406","1","Released","2","MR100701","3","20000"</v>
      </c>
      <c r="F1030" s="3" t="str">
        <f>"∞||""Prod. Order Component"",""Prod. Order Line No."",""=Line No."",""Status"",""=Status"",""Prod. Order No."",""=Prod. Order No."""</f>
        <v>∞||"Prod. Order Component","Prod. Order Line No.","=Line No.","Status","=Status","Prod. Order No.","=Prod. Order No."</v>
      </c>
      <c r="G1030" s="3"/>
      <c r="H1030" s="6"/>
      <c r="I1030" s="24" t="str">
        <f>"S200005"</f>
        <v>S200005</v>
      </c>
      <c r="J1030" s="24" t="str">
        <f>"4.75"" Spelling B Trophy"</f>
        <v>4.75" Spelling B Trophy</v>
      </c>
      <c r="K1030" s="25">
        <v>144</v>
      </c>
      <c r="L1030" s="26" t="str">
        <f>"EA"</f>
        <v>EA</v>
      </c>
      <c r="M1030" s="25">
        <v>0</v>
      </c>
      <c r="N1030" s="27"/>
    </row>
    <row r="1031" spans="1:14" ht="16.5" x14ac:dyDescent="0.3">
      <c r="A1031" t="s">
        <v>59</v>
      </c>
      <c r="B1031" s="3" t="str">
        <f t="shared" si="204"/>
        <v>@@Released</v>
      </c>
      <c r="C1031" s="3" t="str">
        <f t="shared" si="204"/>
        <v>@@MR100701</v>
      </c>
      <c r="D1031" s="3" t="str">
        <f>D1030</f>
        <v>@@20000</v>
      </c>
      <c r="E1031" s="3" t="str">
        <f>"""NAV Direct"",""CRONUS JetCorp USA"",""5407"",""1"",""Released"",""2"",""MR100701"",""3"",""20000"",""4"",""10000"""</f>
        <v>"NAV Direct","CRONUS JetCorp USA","5407","1","Released","2","MR100701","3","20000","4","10000"</v>
      </c>
      <c r="F1031" s="3"/>
      <c r="G1031" s="3"/>
      <c r="H1031" s="6"/>
      <c r="I1031" s="6"/>
      <c r="J1031" s="14" t="str">
        <f>"RM100027"</f>
        <v>RM100027</v>
      </c>
      <c r="K1031" s="22" t="str">
        <f>"1"" Marble"</f>
        <v>1" Marble</v>
      </c>
      <c r="L1031" s="23">
        <v>1</v>
      </c>
      <c r="M1031" s="21" t="str">
        <f>"LB"</f>
        <v>LB</v>
      </c>
      <c r="N1031" s="23">
        <v>0</v>
      </c>
    </row>
    <row r="1032" spans="1:14" ht="16.5" x14ac:dyDescent="0.3">
      <c r="A1032" t="s">
        <v>59</v>
      </c>
      <c r="B1032" s="3" t="str">
        <f t="shared" si="204"/>
        <v>@@Released</v>
      </c>
      <c r="C1032" s="3" t="str">
        <f t="shared" si="204"/>
        <v>@@MR100701</v>
      </c>
      <c r="D1032" s="3" t="str">
        <f>D1031</f>
        <v>@@20000</v>
      </c>
      <c r="E1032" s="3" t="str">
        <f>"""NAV Direct"",""CRONUS JetCorp USA"",""5407"",""1"",""Released"",""2"",""MR100701"",""3"",""20000"",""4"",""20000"""</f>
        <v>"NAV Direct","CRONUS JetCorp USA","5407","1","Released","2","MR100701","3","20000","4","20000"</v>
      </c>
      <c r="F1032" s="3"/>
      <c r="G1032" s="3"/>
      <c r="H1032" s="6"/>
      <c r="I1032" s="6"/>
      <c r="J1032" s="14" t="str">
        <f>"RM100005"</f>
        <v>RM100005</v>
      </c>
      <c r="K1032" s="22" t="str">
        <f>"4.75"" Spelling B Trophy Figure"</f>
        <v>4.75" Spelling B Trophy Figure</v>
      </c>
      <c r="L1032" s="23">
        <v>1</v>
      </c>
      <c r="M1032" s="21" t="str">
        <f>"EA"</f>
        <v>EA</v>
      </c>
      <c r="N1032" s="23">
        <v>0</v>
      </c>
    </row>
    <row r="1033" spans="1:14" ht="16.5" x14ac:dyDescent="0.3">
      <c r="A1033" t="s">
        <v>59</v>
      </c>
      <c r="B1033" s="3" t="str">
        <f t="shared" si="204"/>
        <v>@@Released</v>
      </c>
      <c r="C1033" s="3" t="str">
        <f t="shared" si="204"/>
        <v>@@MR100701</v>
      </c>
      <c r="D1033" s="3" t="str">
        <f>D1032</f>
        <v>@@20000</v>
      </c>
      <c r="E1033" s="3" t="str">
        <f>"""NAV Direct"",""CRONUS JetCorp USA"",""5407"",""1"",""Released"",""2"",""MR100701"",""3"",""20000"",""4"",""30000"""</f>
        <v>"NAV Direct","CRONUS JetCorp USA","5407","1","Released","2","MR100701","3","20000","4","30000"</v>
      </c>
      <c r="F1033" s="3"/>
      <c r="G1033" s="3"/>
      <c r="H1033" s="6"/>
      <c r="I1033" s="6"/>
      <c r="J1033" s="14" t="str">
        <f>"RM100033"</f>
        <v>RM100033</v>
      </c>
      <c r="K1033" s="22" t="str">
        <f>"Standard Cap Nut"</f>
        <v>Standard Cap Nut</v>
      </c>
      <c r="L1033" s="23">
        <v>1</v>
      </c>
      <c r="M1033" s="21" t="str">
        <f>"EA"</f>
        <v>EA</v>
      </c>
      <c r="N1033" s="23">
        <v>0</v>
      </c>
    </row>
    <row r="1034" spans="1:14" ht="16.5" x14ac:dyDescent="0.3">
      <c r="A1034" t="s">
        <v>59</v>
      </c>
      <c r="B1034" s="3" t="str">
        <f t="shared" si="204"/>
        <v>@@Released</v>
      </c>
      <c r="C1034" s="3" t="str">
        <f t="shared" si="204"/>
        <v>@@MR100701</v>
      </c>
      <c r="D1034" s="3" t="str">
        <f>D1033</f>
        <v>@@20000</v>
      </c>
      <c r="E1034" s="3" t="str">
        <f>"""NAV Direct"",""CRONUS JetCorp USA"",""5407"",""1"",""Released"",""2"",""MR100701"",""3"",""20000"",""4"",""40000"""</f>
        <v>"NAV Direct","CRONUS JetCorp USA","5407","1","Released","2","MR100701","3","20000","4","40000"</v>
      </c>
      <c r="F1034" s="3"/>
      <c r="G1034" s="3"/>
      <c r="H1034" s="6"/>
      <c r="I1034" s="6"/>
      <c r="J1034" s="14" t="str">
        <f>"RM100034"</f>
        <v>RM100034</v>
      </c>
      <c r="K1034" s="22" t="str">
        <f>"Check Rings"</f>
        <v>Check Rings</v>
      </c>
      <c r="L1034" s="23">
        <v>1</v>
      </c>
      <c r="M1034" s="21" t="str">
        <f>"EA"</f>
        <v>EA</v>
      </c>
      <c r="N1034" s="23">
        <v>0</v>
      </c>
    </row>
    <row r="1035" spans="1:14" ht="16.5" x14ac:dyDescent="0.3">
      <c r="A1035" t="s">
        <v>59</v>
      </c>
      <c r="B1035" s="3" t="str">
        <f t="shared" si="204"/>
        <v>@@Released</v>
      </c>
      <c r="C1035" s="3" t="str">
        <f t="shared" si="204"/>
        <v>@@MR100701</v>
      </c>
      <c r="D1035" s="3" t="str">
        <f>D1034</f>
        <v>@@20000</v>
      </c>
      <c r="E1035" s="3" t="str">
        <f>"""NAV Direct"",""CRONUS JetCorp USA"",""5407"",""1"",""Released"",""2"",""MR100701"",""3"",""20000"",""4"",""50000"""</f>
        <v>"NAV Direct","CRONUS JetCorp USA","5407","1","Released","2","MR100701","3","20000","4","50000"</v>
      </c>
      <c r="F1035" s="3"/>
      <c r="G1035" s="3"/>
      <c r="H1035" s="6"/>
      <c r="I1035" s="6"/>
      <c r="J1035" s="14" t="str">
        <f>"RM100053"</f>
        <v>RM100053</v>
      </c>
      <c r="K1035" s="22" t="str">
        <f>"3"" Blank Plate"</f>
        <v>3" Blank Plate</v>
      </c>
      <c r="L1035" s="23">
        <v>1</v>
      </c>
      <c r="M1035" s="21" t="str">
        <f>"EA"</f>
        <v>EA</v>
      </c>
      <c r="N1035" s="23">
        <v>0</v>
      </c>
    </row>
    <row r="1036" spans="1:14" ht="16.5" x14ac:dyDescent="0.3">
      <c r="A1036" t="s">
        <v>59</v>
      </c>
      <c r="B1036" s="3" t="str">
        <f>B1031</f>
        <v>@@Released</v>
      </c>
      <c r="C1036" s="3" t="str">
        <f>C1031</f>
        <v>@@MR100701</v>
      </c>
      <c r="D1036" s="3" t="str">
        <f>D1031</f>
        <v>@@20000</v>
      </c>
      <c r="H1036" s="6"/>
      <c r="I1036" s="6"/>
      <c r="J1036" s="6"/>
      <c r="K1036" s="6"/>
      <c r="L1036" s="6"/>
      <c r="M1036" s="6"/>
      <c r="N1036" s="6"/>
    </row>
    <row r="1037" spans="1:14" ht="16.5" x14ac:dyDescent="0.3">
      <c r="A1037" t="s">
        <v>59</v>
      </c>
      <c r="B1037" s="3" t="str">
        <f>"@@Released"</f>
        <v>@@Released</v>
      </c>
      <c r="C1037" s="3" t="str">
        <f>"@@MR100705"</f>
        <v>@@MR100705</v>
      </c>
      <c r="E1037" s="3" t="str">
        <f>"""NAV Direct"",""CRONUS JetCorp USA"",""5405"",""1"",""Released"",""2"",""MR100705"""</f>
        <v>"NAV Direct","CRONUS JetCorp USA","5405","1","Released","2","MR100705"</v>
      </c>
      <c r="F1037" s="3" t="str">
        <f>"∞||""Prod. Order Component"",""Status"",""=Status"",""Prod. Order No."",""=No."""</f>
        <v>∞||"Prod. Order Component","Status","=Status","Prod. Order No.","=No."</v>
      </c>
      <c r="G1037" s="3"/>
      <c r="H1037" s="28" t="str">
        <f>"MR100705"</f>
        <v>MR100705</v>
      </c>
      <c r="I1037" s="29">
        <v>42095</v>
      </c>
      <c r="J1037" s="6"/>
      <c r="K1037" s="20"/>
      <c r="L1037" s="20"/>
      <c r="M1037" s="20"/>
      <c r="N1037" s="20"/>
    </row>
    <row r="1038" spans="1:14" ht="16.5" x14ac:dyDescent="0.3">
      <c r="A1038" t="s">
        <v>59</v>
      </c>
      <c r="B1038" s="3" t="str">
        <f t="shared" ref="B1038:C1041" si="205">B1037</f>
        <v>@@Released</v>
      </c>
      <c r="C1038" s="3" t="str">
        <f t="shared" si="205"/>
        <v>@@MR100705</v>
      </c>
      <c r="D1038" s="3" t="str">
        <f>"@@10000"</f>
        <v>@@10000</v>
      </c>
      <c r="E1038" s="3" t="str">
        <f>"""NAV Direct"",""CRONUS JetCorp USA"",""5406"",""1"",""Released"",""2"",""MR100705"",""3"",""10000"""</f>
        <v>"NAV Direct","CRONUS JetCorp USA","5406","1","Released","2","MR100705","3","10000"</v>
      </c>
      <c r="F1038" s="3" t="str">
        <f>"∞||""Prod. Order Component"",""Prod. Order Line No."",""=Line No."",""Status"",""=Status"",""Prod. Order No."",""=Prod. Order No."""</f>
        <v>∞||"Prod. Order Component","Prod. Order Line No.","=Line No.","Status","=Status","Prod. Order No.","=Prod. Order No."</v>
      </c>
      <c r="G1038" s="3"/>
      <c r="H1038" s="6"/>
      <c r="I1038" s="24" t="str">
        <f>"S200029"</f>
        <v>S200029</v>
      </c>
      <c r="J1038" s="24" t="str">
        <f>"10.75"" Column Basketball Trophy"</f>
        <v>10.75" Column Basketball Trophy</v>
      </c>
      <c r="K1038" s="25">
        <v>48</v>
      </c>
      <c r="L1038" s="26" t="str">
        <f>"EA"</f>
        <v>EA</v>
      </c>
      <c r="M1038" s="25">
        <v>0</v>
      </c>
      <c r="N1038" s="27"/>
    </row>
    <row r="1039" spans="1:14" ht="16.5" x14ac:dyDescent="0.3">
      <c r="A1039" t="s">
        <v>59</v>
      </c>
      <c r="B1039" s="3" t="str">
        <f t="shared" si="205"/>
        <v>@@Released</v>
      </c>
      <c r="C1039" s="3" t="str">
        <f t="shared" si="205"/>
        <v>@@MR100705</v>
      </c>
      <c r="D1039" s="3" t="str">
        <f>D1038</f>
        <v>@@10000</v>
      </c>
      <c r="E1039" s="3" t="str">
        <f>"""NAV Direct"",""CRONUS JetCorp USA"",""5407"",""1"",""Released"",""2"",""MR100705"",""3"",""10000"",""4"",""10000"""</f>
        <v>"NAV Direct","CRONUS JetCorp USA","5407","1","Released","2","MR100705","3","10000","4","10000"</v>
      </c>
      <c r="F1039" s="3"/>
      <c r="G1039" s="3"/>
      <c r="H1039" s="6"/>
      <c r="I1039" s="6"/>
      <c r="J1039" s="14" t="str">
        <f>"PA100001"</f>
        <v>PA100001</v>
      </c>
      <c r="K1039" s="22" t="str">
        <f>"1"" Marble Base 2.5""x6""x6"", 1 Col. Kit"</f>
        <v>1" Marble Base 2.5"x6"x6", 1 Col. Kit</v>
      </c>
      <c r="L1039" s="23">
        <v>1</v>
      </c>
      <c r="M1039" s="21" t="str">
        <f>"EA"</f>
        <v>EA</v>
      </c>
      <c r="N1039" s="23">
        <v>0</v>
      </c>
    </row>
    <row r="1040" spans="1:14" ht="16.5" x14ac:dyDescent="0.3">
      <c r="A1040" t="s">
        <v>59</v>
      </c>
      <c r="B1040" s="3" t="str">
        <f t="shared" si="205"/>
        <v>@@Released</v>
      </c>
      <c r="C1040" s="3" t="str">
        <f t="shared" si="205"/>
        <v>@@MR100705</v>
      </c>
      <c r="D1040" s="3" t="str">
        <f>D1039</f>
        <v>@@10000</v>
      </c>
      <c r="E1040" s="3" t="str">
        <f>"""NAV Direct"",""CRONUS JetCorp USA"",""5407"",""1"",""Released"",""2"",""MR100705"",""3"",""10000"",""4"",""20000"""</f>
        <v>"NAV Direct","CRONUS JetCorp USA","5407","1","Released","2","MR100705","3","10000","4","20000"</v>
      </c>
      <c r="F1040" s="3"/>
      <c r="G1040" s="3"/>
      <c r="H1040" s="6"/>
      <c r="I1040" s="6"/>
      <c r="J1040" s="14" t="str">
        <f>"RM100054"</f>
        <v>RM100054</v>
      </c>
      <c r="K1040" s="22" t="str">
        <f>"Column Cover"</f>
        <v>Column Cover</v>
      </c>
      <c r="L1040" s="23">
        <v>1</v>
      </c>
      <c r="M1040" s="21" t="str">
        <f>"EA"</f>
        <v>EA</v>
      </c>
      <c r="N1040" s="23">
        <v>0</v>
      </c>
    </row>
    <row r="1041" spans="1:14" ht="16.5" x14ac:dyDescent="0.3">
      <c r="A1041" t="s">
        <v>59</v>
      </c>
      <c r="B1041" s="3" t="str">
        <f t="shared" si="205"/>
        <v>@@Released</v>
      </c>
      <c r="C1041" s="3" t="str">
        <f t="shared" si="205"/>
        <v>@@MR100705</v>
      </c>
      <c r="D1041" s="3" t="str">
        <f>D1040</f>
        <v>@@10000</v>
      </c>
      <c r="E1041" s="3" t="str">
        <f>"""NAV Direct"",""CRONUS JetCorp USA"",""5407"",""1"",""Released"",""2"",""MR100705"",""3"",""10000"",""4"",""30000"""</f>
        <v>"NAV Direct","CRONUS JetCorp USA","5407","1","Released","2","MR100705","3","10000","4","30000"</v>
      </c>
      <c r="F1041" s="3"/>
      <c r="G1041" s="3"/>
      <c r="H1041" s="6"/>
      <c r="I1041" s="6"/>
      <c r="J1041" s="14" t="str">
        <f>"RM100008"</f>
        <v>RM100008</v>
      </c>
      <c r="K1041" s="22" t="str">
        <f>"3.75"" Basketball Player"</f>
        <v>3.75" Basketball Player</v>
      </c>
      <c r="L1041" s="23">
        <v>1</v>
      </c>
      <c r="M1041" s="21" t="str">
        <f>"EA"</f>
        <v>EA</v>
      </c>
      <c r="N1041" s="23">
        <v>0</v>
      </c>
    </row>
    <row r="1042" spans="1:14" ht="16.5" x14ac:dyDescent="0.3">
      <c r="A1042" t="s">
        <v>59</v>
      </c>
      <c r="B1042" s="3" t="str">
        <f>B1039</f>
        <v>@@Released</v>
      </c>
      <c r="C1042" s="3" t="str">
        <f>C1039</f>
        <v>@@MR100705</v>
      </c>
      <c r="D1042" s="3" t="str">
        <f>D1039</f>
        <v>@@10000</v>
      </c>
      <c r="H1042" s="6"/>
      <c r="I1042" s="6"/>
      <c r="J1042" s="6"/>
      <c r="K1042" s="6"/>
      <c r="L1042" s="6"/>
      <c r="M1042" s="6"/>
      <c r="N1042" s="6"/>
    </row>
    <row r="1043" spans="1:14" ht="16.5" x14ac:dyDescent="0.3">
      <c r="A1043" t="s">
        <v>59</v>
      </c>
      <c r="B1043" s="3" t="str">
        <f t="shared" ref="B1043:C1049" si="206">B1042</f>
        <v>@@Released</v>
      </c>
      <c r="C1043" s="3" t="str">
        <f t="shared" si="206"/>
        <v>@@MR100705</v>
      </c>
      <c r="D1043" s="3" t="str">
        <f>"@@20000"</f>
        <v>@@20000</v>
      </c>
      <c r="E1043" s="3" t="str">
        <f>"""NAV Direct"",""CRONUS JetCorp USA"",""5406"",""1"",""Released"",""2"",""MR100705"",""3"",""20000"""</f>
        <v>"NAV Direct","CRONUS JetCorp USA","5406","1","Released","2","MR100705","3","20000"</v>
      </c>
      <c r="F1043" s="3" t="str">
        <f>"∞||""Prod. Order Component"",""Prod. Order Line No."",""=Line No."",""Status"",""=Status"",""Prod. Order No."",""=Prod. Order No."""</f>
        <v>∞||"Prod. Order Component","Prod. Order Line No.","=Line No.","Status","=Status","Prod. Order No.","=Prod. Order No."</v>
      </c>
      <c r="G1043" s="3"/>
      <c r="H1043" s="6"/>
      <c r="I1043" s="24" t="str">
        <f>"S200020"</f>
        <v>S200020</v>
      </c>
      <c r="J1043" s="24" t="str">
        <f>"10.75"" Tourch Riser Soccer Trophy"</f>
        <v>10.75" Tourch Riser Soccer Trophy</v>
      </c>
      <c r="K1043" s="25">
        <v>48</v>
      </c>
      <c r="L1043" s="26" t="str">
        <f>"EA"</f>
        <v>EA</v>
      </c>
      <c r="M1043" s="25">
        <v>0</v>
      </c>
      <c r="N1043" s="27"/>
    </row>
    <row r="1044" spans="1:14" ht="16.5" x14ac:dyDescent="0.3">
      <c r="A1044" t="s">
        <v>59</v>
      </c>
      <c r="B1044" s="3" t="str">
        <f t="shared" si="206"/>
        <v>@@Released</v>
      </c>
      <c r="C1044" s="3" t="str">
        <f t="shared" si="206"/>
        <v>@@MR100705</v>
      </c>
      <c r="D1044" s="3" t="str">
        <f t="shared" ref="D1044:D1049" si="207">D1043</f>
        <v>@@20000</v>
      </c>
      <c r="E1044" s="3" t="str">
        <f>"""NAV Direct"",""CRONUS JetCorp USA"",""5407"",""1"",""Released"",""2"",""MR100705"",""3"",""20000"",""4"",""10000"""</f>
        <v>"NAV Direct","CRONUS JetCorp USA","5407","1","Released","2","MR100705","3","20000","4","10000"</v>
      </c>
      <c r="F1044" s="3"/>
      <c r="G1044" s="3"/>
      <c r="H1044" s="6"/>
      <c r="I1044" s="6"/>
      <c r="J1044" s="14" t="str">
        <f>"RM100027"</f>
        <v>RM100027</v>
      </c>
      <c r="K1044" s="22" t="str">
        <f>"1"" Marble"</f>
        <v>1" Marble</v>
      </c>
      <c r="L1044" s="23">
        <v>1</v>
      </c>
      <c r="M1044" s="21" t="str">
        <f>"LB"</f>
        <v>LB</v>
      </c>
      <c r="N1044" s="23">
        <v>0</v>
      </c>
    </row>
    <row r="1045" spans="1:14" ht="16.5" x14ac:dyDescent="0.3">
      <c r="A1045" t="s">
        <v>59</v>
      </c>
      <c r="B1045" s="3" t="str">
        <f t="shared" si="206"/>
        <v>@@Released</v>
      </c>
      <c r="C1045" s="3" t="str">
        <f t="shared" si="206"/>
        <v>@@MR100705</v>
      </c>
      <c r="D1045" s="3" t="str">
        <f t="shared" si="207"/>
        <v>@@20000</v>
      </c>
      <c r="E1045" s="3" t="str">
        <f>"""NAV Direct"",""CRONUS JetCorp USA"",""5407"",""1"",""Released"",""2"",""MR100705"",""3"",""20000"",""4"",""20000"""</f>
        <v>"NAV Direct","CRONUS JetCorp USA","5407","1","Released","2","MR100705","3","20000","4","20000"</v>
      </c>
      <c r="F1045" s="3"/>
      <c r="G1045" s="3"/>
      <c r="H1045" s="6"/>
      <c r="I1045" s="6"/>
      <c r="J1045" s="14" t="str">
        <f>"RM100006"</f>
        <v>RM100006</v>
      </c>
      <c r="K1045" s="22" t="str">
        <f>"3.75"" Soccer Player"</f>
        <v>3.75" Soccer Player</v>
      </c>
      <c r="L1045" s="23">
        <v>1</v>
      </c>
      <c r="M1045" s="21" t="str">
        <f>"EA"</f>
        <v>EA</v>
      </c>
      <c r="N1045" s="23">
        <v>0</v>
      </c>
    </row>
    <row r="1046" spans="1:14" ht="16.5" x14ac:dyDescent="0.3">
      <c r="A1046" t="s">
        <v>59</v>
      </c>
      <c r="B1046" s="3" t="str">
        <f t="shared" si="206"/>
        <v>@@Released</v>
      </c>
      <c r="C1046" s="3" t="str">
        <f t="shared" si="206"/>
        <v>@@MR100705</v>
      </c>
      <c r="D1046" s="3" t="str">
        <f t="shared" si="207"/>
        <v>@@20000</v>
      </c>
      <c r="E1046" s="3" t="str">
        <f>"""NAV Direct"",""CRONUS JetCorp USA"",""5407"",""1"",""Released"",""2"",""MR100705"",""3"",""20000"",""4"",""30000"""</f>
        <v>"NAV Direct","CRONUS JetCorp USA","5407","1","Released","2","MR100705","3","20000","4","30000"</v>
      </c>
      <c r="F1046" s="3"/>
      <c r="G1046" s="3"/>
      <c r="H1046" s="6"/>
      <c r="I1046" s="6"/>
      <c r="J1046" s="14" t="str">
        <f>"RM100023"</f>
        <v>RM100023</v>
      </c>
      <c r="K1046" s="22" t="str">
        <f>"7"" Torch Trophy Riser"</f>
        <v>7" Torch Trophy Riser</v>
      </c>
      <c r="L1046" s="23">
        <v>1</v>
      </c>
      <c r="M1046" s="21" t="str">
        <f>"EA"</f>
        <v>EA</v>
      </c>
      <c r="N1046" s="23">
        <v>0</v>
      </c>
    </row>
    <row r="1047" spans="1:14" ht="16.5" x14ac:dyDescent="0.3">
      <c r="A1047" t="s">
        <v>59</v>
      </c>
      <c r="B1047" s="3" t="str">
        <f t="shared" si="206"/>
        <v>@@Released</v>
      </c>
      <c r="C1047" s="3" t="str">
        <f t="shared" si="206"/>
        <v>@@MR100705</v>
      </c>
      <c r="D1047" s="3" t="str">
        <f t="shared" si="207"/>
        <v>@@20000</v>
      </c>
      <c r="E1047" s="3" t="str">
        <f>"""NAV Direct"",""CRONUS JetCorp USA"",""5407"",""1"",""Released"",""2"",""MR100705"",""3"",""20000"",""4"",""40000"""</f>
        <v>"NAV Direct","CRONUS JetCorp USA","5407","1","Released","2","MR100705","3","20000","4","40000"</v>
      </c>
      <c r="F1047" s="3"/>
      <c r="G1047" s="3"/>
      <c r="H1047" s="6"/>
      <c r="I1047" s="6"/>
      <c r="J1047" s="14" t="str">
        <f>"RM100033"</f>
        <v>RM100033</v>
      </c>
      <c r="K1047" s="22" t="str">
        <f>"Standard Cap Nut"</f>
        <v>Standard Cap Nut</v>
      </c>
      <c r="L1047" s="23">
        <v>1</v>
      </c>
      <c r="M1047" s="21" t="str">
        <f>"EA"</f>
        <v>EA</v>
      </c>
      <c r="N1047" s="23">
        <v>0</v>
      </c>
    </row>
    <row r="1048" spans="1:14" ht="16.5" x14ac:dyDescent="0.3">
      <c r="A1048" t="s">
        <v>59</v>
      </c>
      <c r="B1048" s="3" t="str">
        <f t="shared" si="206"/>
        <v>@@Released</v>
      </c>
      <c r="C1048" s="3" t="str">
        <f t="shared" si="206"/>
        <v>@@MR100705</v>
      </c>
      <c r="D1048" s="3" t="str">
        <f t="shared" si="207"/>
        <v>@@20000</v>
      </c>
      <c r="E1048" s="3" t="str">
        <f>"""NAV Direct"",""CRONUS JetCorp USA"",""5407"",""1"",""Released"",""2"",""MR100705"",""3"",""20000"",""4"",""50000"""</f>
        <v>"NAV Direct","CRONUS JetCorp USA","5407","1","Released","2","MR100705","3","20000","4","50000"</v>
      </c>
      <c r="F1048" s="3"/>
      <c r="G1048" s="3"/>
      <c r="H1048" s="6"/>
      <c r="I1048" s="6"/>
      <c r="J1048" s="14" t="str">
        <f>"RM100034"</f>
        <v>RM100034</v>
      </c>
      <c r="K1048" s="22" t="str">
        <f>"Check Rings"</f>
        <v>Check Rings</v>
      </c>
      <c r="L1048" s="23">
        <v>1</v>
      </c>
      <c r="M1048" s="21" t="str">
        <f>"EA"</f>
        <v>EA</v>
      </c>
      <c r="N1048" s="23">
        <v>0</v>
      </c>
    </row>
    <row r="1049" spans="1:14" ht="16.5" x14ac:dyDescent="0.3">
      <c r="A1049" t="s">
        <v>59</v>
      </c>
      <c r="B1049" s="3" t="str">
        <f t="shared" si="206"/>
        <v>@@Released</v>
      </c>
      <c r="C1049" s="3" t="str">
        <f t="shared" si="206"/>
        <v>@@MR100705</v>
      </c>
      <c r="D1049" s="3" t="str">
        <f t="shared" si="207"/>
        <v>@@20000</v>
      </c>
      <c r="E1049" s="3" t="str">
        <f>"""NAV Direct"",""CRONUS JetCorp USA"",""5407"",""1"",""Released"",""2"",""MR100705"",""3"",""20000"",""4"",""60000"""</f>
        <v>"NAV Direct","CRONUS JetCorp USA","5407","1","Released","2","MR100705","3","20000","4","60000"</v>
      </c>
      <c r="F1049" s="3"/>
      <c r="G1049" s="3"/>
      <c r="H1049" s="6"/>
      <c r="I1049" s="6"/>
      <c r="J1049" s="14" t="str">
        <f>"RM100036"</f>
        <v>RM100036</v>
      </c>
      <c r="K1049" s="22" t="str">
        <f>"1.5"" Emblem"</f>
        <v>1.5" Emblem</v>
      </c>
      <c r="L1049" s="23">
        <v>1</v>
      </c>
      <c r="M1049" s="21" t="str">
        <f>"EA"</f>
        <v>EA</v>
      </c>
      <c r="N1049" s="23">
        <v>0</v>
      </c>
    </row>
    <row r="1050" spans="1:14" ht="16.5" x14ac:dyDescent="0.3">
      <c r="A1050" t="s">
        <v>59</v>
      </c>
      <c r="B1050" s="3" t="str">
        <f>B1044</f>
        <v>@@Released</v>
      </c>
      <c r="C1050" s="3" t="str">
        <f>C1044</f>
        <v>@@MR100705</v>
      </c>
      <c r="D1050" s="3" t="str">
        <f>D1044</f>
        <v>@@20000</v>
      </c>
      <c r="H1050" s="6"/>
      <c r="I1050" s="6"/>
      <c r="J1050" s="6"/>
      <c r="K1050" s="6"/>
      <c r="L1050" s="6"/>
      <c r="M1050" s="6"/>
      <c r="N1050" s="6"/>
    </row>
    <row r="1051" spans="1:14" ht="16.5" x14ac:dyDescent="0.3">
      <c r="A1051" t="s">
        <v>59</v>
      </c>
      <c r="B1051" s="3" t="str">
        <f t="shared" ref="B1051:C1057" si="208">B1050</f>
        <v>@@Released</v>
      </c>
      <c r="C1051" s="3" t="str">
        <f t="shared" si="208"/>
        <v>@@MR100705</v>
      </c>
      <c r="D1051" s="3" t="str">
        <f>"@@30000"</f>
        <v>@@30000</v>
      </c>
      <c r="E1051" s="3" t="str">
        <f>"""NAV Direct"",""CRONUS JetCorp USA"",""5406"",""1"",""Released"",""2"",""MR100705"",""3"",""30000"""</f>
        <v>"NAV Direct","CRONUS JetCorp USA","5406","1","Released","2","MR100705","3","30000"</v>
      </c>
      <c r="F1051" s="3" t="str">
        <f>"∞||""Prod. Order Component"",""Prod. Order Line No."",""=Line No."",""Status"",""=Status"",""Prod. Order No."",""=Prod. Order No."""</f>
        <v>∞||"Prod. Order Component","Prod. Order Line No.","=Line No.","Status","=Status","Prod. Order No.","=Prod. Order No."</v>
      </c>
      <c r="G1051" s="3"/>
      <c r="H1051" s="6"/>
      <c r="I1051" s="24" t="str">
        <f>"S200012"</f>
        <v>S200012</v>
      </c>
      <c r="J1051" s="24" t="str">
        <f>"10.75"" Star Riser Apple Trophy"</f>
        <v>10.75" Star Riser Apple Trophy</v>
      </c>
      <c r="K1051" s="25">
        <v>48</v>
      </c>
      <c r="L1051" s="26" t="str">
        <f>"EA"</f>
        <v>EA</v>
      </c>
      <c r="M1051" s="25">
        <v>0</v>
      </c>
      <c r="N1051" s="27"/>
    </row>
    <row r="1052" spans="1:14" ht="16.5" x14ac:dyDescent="0.3">
      <c r="A1052" t="s">
        <v>59</v>
      </c>
      <c r="B1052" s="3" t="str">
        <f t="shared" si="208"/>
        <v>@@Released</v>
      </c>
      <c r="C1052" s="3" t="str">
        <f t="shared" si="208"/>
        <v>@@MR100705</v>
      </c>
      <c r="D1052" s="3" t="str">
        <f t="shared" ref="D1052:D1057" si="209">D1051</f>
        <v>@@30000</v>
      </c>
      <c r="E1052" s="3" t="str">
        <f>"""NAV Direct"",""CRONUS JetCorp USA"",""5407"",""1"",""Released"",""2"",""MR100705"",""3"",""30000"",""4"",""10000"""</f>
        <v>"NAV Direct","CRONUS JetCorp USA","5407","1","Released","2","MR100705","3","30000","4","10000"</v>
      </c>
      <c r="F1052" s="3"/>
      <c r="G1052" s="3"/>
      <c r="H1052" s="6"/>
      <c r="I1052" s="6"/>
      <c r="J1052" s="14" t="str">
        <f>"RM100027"</f>
        <v>RM100027</v>
      </c>
      <c r="K1052" s="22" t="str">
        <f>"1"" Marble"</f>
        <v>1" Marble</v>
      </c>
      <c r="L1052" s="23">
        <v>1</v>
      </c>
      <c r="M1052" s="21" t="str">
        <f>"LB"</f>
        <v>LB</v>
      </c>
      <c r="N1052" s="23">
        <v>0</v>
      </c>
    </row>
    <row r="1053" spans="1:14" ht="16.5" x14ac:dyDescent="0.3">
      <c r="A1053" t="s">
        <v>59</v>
      </c>
      <c r="B1053" s="3" t="str">
        <f t="shared" si="208"/>
        <v>@@Released</v>
      </c>
      <c r="C1053" s="3" t="str">
        <f t="shared" si="208"/>
        <v>@@MR100705</v>
      </c>
      <c r="D1053" s="3" t="str">
        <f t="shared" si="209"/>
        <v>@@30000</v>
      </c>
      <c r="E1053" s="3" t="str">
        <f>"""NAV Direct"",""CRONUS JetCorp USA"",""5407"",""1"",""Released"",""2"",""MR100705"",""3"",""30000"",""4"",""20000"""</f>
        <v>"NAV Direct","CRONUS JetCorp USA","5407","1","Released","2","MR100705","3","30000","4","20000"</v>
      </c>
      <c r="F1053" s="3"/>
      <c r="G1053" s="3"/>
      <c r="H1053" s="6"/>
      <c r="I1053" s="6"/>
      <c r="J1053" s="14" t="str">
        <f>"RM100002"</f>
        <v>RM100002</v>
      </c>
      <c r="K1053" s="22" t="str">
        <f>"3.75"" Apple Trophy Figure"</f>
        <v>3.75" Apple Trophy Figure</v>
      </c>
      <c r="L1053" s="23">
        <v>1</v>
      </c>
      <c r="M1053" s="21" t="str">
        <f>"EA"</f>
        <v>EA</v>
      </c>
      <c r="N1053" s="23">
        <v>0</v>
      </c>
    </row>
    <row r="1054" spans="1:14" ht="16.5" x14ac:dyDescent="0.3">
      <c r="A1054" t="s">
        <v>59</v>
      </c>
      <c r="B1054" s="3" t="str">
        <f t="shared" si="208"/>
        <v>@@Released</v>
      </c>
      <c r="C1054" s="3" t="str">
        <f t="shared" si="208"/>
        <v>@@MR100705</v>
      </c>
      <c r="D1054" s="3" t="str">
        <f t="shared" si="209"/>
        <v>@@30000</v>
      </c>
      <c r="E1054" s="3" t="str">
        <f>"""NAV Direct"",""CRONUS JetCorp USA"",""5407"",""1"",""Released"",""2"",""MR100705"",""3"",""30000"",""4"",""30000"""</f>
        <v>"NAV Direct","CRONUS JetCorp USA","5407","1","Released","2","MR100705","3","30000","4","30000"</v>
      </c>
      <c r="F1054" s="3"/>
      <c r="G1054" s="3"/>
      <c r="H1054" s="6"/>
      <c r="I1054" s="6"/>
      <c r="J1054" s="14" t="str">
        <f>"RM100016"</f>
        <v>RM100016</v>
      </c>
      <c r="K1054" s="22" t="str">
        <f>"6"" Star Column Trophy Riser"</f>
        <v>6" Star Column Trophy Riser</v>
      </c>
      <c r="L1054" s="23">
        <v>1</v>
      </c>
      <c r="M1054" s="21" t="str">
        <f>"EA"</f>
        <v>EA</v>
      </c>
      <c r="N1054" s="23">
        <v>0</v>
      </c>
    </row>
    <row r="1055" spans="1:14" ht="16.5" x14ac:dyDescent="0.3">
      <c r="A1055" t="s">
        <v>59</v>
      </c>
      <c r="B1055" s="3" t="str">
        <f t="shared" si="208"/>
        <v>@@Released</v>
      </c>
      <c r="C1055" s="3" t="str">
        <f t="shared" si="208"/>
        <v>@@MR100705</v>
      </c>
      <c r="D1055" s="3" t="str">
        <f t="shared" si="209"/>
        <v>@@30000</v>
      </c>
      <c r="E1055" s="3" t="str">
        <f>"""NAV Direct"",""CRONUS JetCorp USA"",""5407"",""1"",""Released"",""2"",""MR100705"",""3"",""30000"",""4"",""40000"""</f>
        <v>"NAV Direct","CRONUS JetCorp USA","5407","1","Released","2","MR100705","3","30000","4","40000"</v>
      </c>
      <c r="F1055" s="3"/>
      <c r="G1055" s="3"/>
      <c r="H1055" s="6"/>
      <c r="I1055" s="6"/>
      <c r="J1055" s="14" t="str">
        <f>"RM100033"</f>
        <v>RM100033</v>
      </c>
      <c r="K1055" s="22" t="str">
        <f>"Standard Cap Nut"</f>
        <v>Standard Cap Nut</v>
      </c>
      <c r="L1055" s="23">
        <v>1</v>
      </c>
      <c r="M1055" s="21" t="str">
        <f>"EA"</f>
        <v>EA</v>
      </c>
      <c r="N1055" s="23">
        <v>0</v>
      </c>
    </row>
    <row r="1056" spans="1:14" ht="16.5" x14ac:dyDescent="0.3">
      <c r="A1056" t="s">
        <v>59</v>
      </c>
      <c r="B1056" s="3" t="str">
        <f t="shared" si="208"/>
        <v>@@Released</v>
      </c>
      <c r="C1056" s="3" t="str">
        <f t="shared" si="208"/>
        <v>@@MR100705</v>
      </c>
      <c r="D1056" s="3" t="str">
        <f t="shared" si="209"/>
        <v>@@30000</v>
      </c>
      <c r="E1056" s="3" t="str">
        <f>"""NAV Direct"",""CRONUS JetCorp USA"",""5407"",""1"",""Released"",""2"",""MR100705"",""3"",""30000"",""4"",""50000"""</f>
        <v>"NAV Direct","CRONUS JetCorp USA","5407","1","Released","2","MR100705","3","30000","4","50000"</v>
      </c>
      <c r="F1056" s="3"/>
      <c r="G1056" s="3"/>
      <c r="H1056" s="6"/>
      <c r="I1056" s="6"/>
      <c r="J1056" s="14" t="str">
        <f>"RM100034"</f>
        <v>RM100034</v>
      </c>
      <c r="K1056" s="22" t="str">
        <f>"Check Rings"</f>
        <v>Check Rings</v>
      </c>
      <c r="L1056" s="23">
        <v>1</v>
      </c>
      <c r="M1056" s="21" t="str">
        <f>"EA"</f>
        <v>EA</v>
      </c>
      <c r="N1056" s="23">
        <v>0</v>
      </c>
    </row>
    <row r="1057" spans="1:14" ht="16.5" x14ac:dyDescent="0.3">
      <c r="A1057" t="s">
        <v>59</v>
      </c>
      <c r="B1057" s="3" t="str">
        <f t="shared" si="208"/>
        <v>@@Released</v>
      </c>
      <c r="C1057" s="3" t="str">
        <f t="shared" si="208"/>
        <v>@@MR100705</v>
      </c>
      <c r="D1057" s="3" t="str">
        <f t="shared" si="209"/>
        <v>@@30000</v>
      </c>
      <c r="E1057" s="3" t="str">
        <f>"""NAV Direct"",""CRONUS JetCorp USA"",""5407"",""1"",""Released"",""2"",""MR100705"",""3"",""30000"",""4"",""60000"""</f>
        <v>"NAV Direct","CRONUS JetCorp USA","5407","1","Released","2","MR100705","3","30000","4","60000"</v>
      </c>
      <c r="F1057" s="3"/>
      <c r="G1057" s="3"/>
      <c r="H1057" s="6"/>
      <c r="I1057" s="6"/>
      <c r="J1057" s="14" t="str">
        <f>"RM100036"</f>
        <v>RM100036</v>
      </c>
      <c r="K1057" s="22" t="str">
        <f>"1.5"" Emblem"</f>
        <v>1.5" Emblem</v>
      </c>
      <c r="L1057" s="23">
        <v>1</v>
      </c>
      <c r="M1057" s="21" t="str">
        <f>"EA"</f>
        <v>EA</v>
      </c>
      <c r="N1057" s="23">
        <v>0</v>
      </c>
    </row>
    <row r="1058" spans="1:14" ht="16.5" x14ac:dyDescent="0.3">
      <c r="A1058" t="s">
        <v>59</v>
      </c>
      <c r="B1058" s="3" t="str">
        <f>B1052</f>
        <v>@@Released</v>
      </c>
      <c r="C1058" s="3" t="str">
        <f>C1052</f>
        <v>@@MR100705</v>
      </c>
      <c r="D1058" s="3" t="str">
        <f>D1052</f>
        <v>@@30000</v>
      </c>
      <c r="H1058" s="6"/>
      <c r="I1058" s="6"/>
      <c r="J1058" s="6"/>
      <c r="K1058" s="6"/>
      <c r="L1058" s="6"/>
      <c r="M1058" s="6"/>
      <c r="N1058" s="6"/>
    </row>
    <row r="1059" spans="1:14" ht="16.5" x14ac:dyDescent="0.3">
      <c r="A1059" t="s">
        <v>59</v>
      </c>
      <c r="B1059" s="3" t="str">
        <f t="shared" ref="B1059:C1065" si="210">B1058</f>
        <v>@@Released</v>
      </c>
      <c r="C1059" s="3" t="str">
        <f t="shared" si="210"/>
        <v>@@MR100705</v>
      </c>
      <c r="D1059" s="3" t="str">
        <f>"@@40000"</f>
        <v>@@40000</v>
      </c>
      <c r="E1059" s="3" t="str">
        <f>"""NAV Direct"",""CRONUS JetCorp USA"",""5406"",""1"",""Released"",""2"",""MR100705"",""3"",""40000"""</f>
        <v>"NAV Direct","CRONUS JetCorp USA","5406","1","Released","2","MR100705","3","40000"</v>
      </c>
      <c r="F1059" s="3" t="str">
        <f>"∞||""Prod. Order Component"",""Prod. Order Line No."",""=Line No."",""Status"",""=Status"",""Prod. Order No."",""=Prod. Order No."""</f>
        <v>∞||"Prod. Order Component","Prod. Order Line No.","=Line No.","Status","=Status","Prod. Order No.","=Prod. Order No."</v>
      </c>
      <c r="G1059" s="3"/>
      <c r="H1059" s="6"/>
      <c r="I1059" s="24" t="str">
        <f>"S200021"</f>
        <v>S200021</v>
      </c>
      <c r="J1059" s="24" t="str">
        <f>"10.75"" Tourch Riser FootballTrophy"</f>
        <v>10.75" Tourch Riser FootballTrophy</v>
      </c>
      <c r="K1059" s="25">
        <v>6</v>
      </c>
      <c r="L1059" s="26" t="str">
        <f>"EA"</f>
        <v>EA</v>
      </c>
      <c r="M1059" s="25">
        <v>0</v>
      </c>
      <c r="N1059" s="27"/>
    </row>
    <row r="1060" spans="1:14" ht="16.5" x14ac:dyDescent="0.3">
      <c r="A1060" t="s">
        <v>59</v>
      </c>
      <c r="B1060" s="3" t="str">
        <f t="shared" si="210"/>
        <v>@@Released</v>
      </c>
      <c r="C1060" s="3" t="str">
        <f t="shared" si="210"/>
        <v>@@MR100705</v>
      </c>
      <c r="D1060" s="3" t="str">
        <f t="shared" ref="D1060:D1065" si="211">D1059</f>
        <v>@@40000</v>
      </c>
      <c r="E1060" s="3" t="str">
        <f>"""NAV Direct"",""CRONUS JetCorp USA"",""5407"",""1"",""Released"",""2"",""MR100705"",""3"",""40000"",""4"",""10000"""</f>
        <v>"NAV Direct","CRONUS JetCorp USA","5407","1","Released","2","MR100705","3","40000","4","10000"</v>
      </c>
      <c r="F1060" s="3"/>
      <c r="G1060" s="3"/>
      <c r="H1060" s="6"/>
      <c r="I1060" s="6"/>
      <c r="J1060" s="14" t="str">
        <f>"RM100027"</f>
        <v>RM100027</v>
      </c>
      <c r="K1060" s="22" t="str">
        <f>"1"" Marble"</f>
        <v>1" Marble</v>
      </c>
      <c r="L1060" s="23">
        <v>1</v>
      </c>
      <c r="M1060" s="21" t="str">
        <f>"LB"</f>
        <v>LB</v>
      </c>
      <c r="N1060" s="23">
        <v>0</v>
      </c>
    </row>
    <row r="1061" spans="1:14" ht="16.5" x14ac:dyDescent="0.3">
      <c r="A1061" t="s">
        <v>59</v>
      </c>
      <c r="B1061" s="3" t="str">
        <f t="shared" si="210"/>
        <v>@@Released</v>
      </c>
      <c r="C1061" s="3" t="str">
        <f t="shared" si="210"/>
        <v>@@MR100705</v>
      </c>
      <c r="D1061" s="3" t="str">
        <f t="shared" si="211"/>
        <v>@@40000</v>
      </c>
      <c r="E1061" s="3" t="str">
        <f>"""NAV Direct"",""CRONUS JetCorp USA"",""5407"",""1"",""Released"",""2"",""MR100705"",""3"",""40000"",""4"",""20000"""</f>
        <v>"NAV Direct","CRONUS JetCorp USA","5407","1","Released","2","MR100705","3","40000","4","20000"</v>
      </c>
      <c r="F1061" s="3"/>
      <c r="G1061" s="3"/>
      <c r="H1061" s="6"/>
      <c r="I1061" s="6"/>
      <c r="J1061" s="14" t="str">
        <f>"RM100007"</f>
        <v>RM100007</v>
      </c>
      <c r="K1061" s="22" t="str">
        <f>"3.75"" Football Player"</f>
        <v>3.75" Football Player</v>
      </c>
      <c r="L1061" s="23">
        <v>1</v>
      </c>
      <c r="M1061" s="21" t="str">
        <f>"EA"</f>
        <v>EA</v>
      </c>
      <c r="N1061" s="23">
        <v>0</v>
      </c>
    </row>
    <row r="1062" spans="1:14" ht="16.5" x14ac:dyDescent="0.3">
      <c r="A1062" t="s">
        <v>59</v>
      </c>
      <c r="B1062" s="3" t="str">
        <f t="shared" si="210"/>
        <v>@@Released</v>
      </c>
      <c r="C1062" s="3" t="str">
        <f t="shared" si="210"/>
        <v>@@MR100705</v>
      </c>
      <c r="D1062" s="3" t="str">
        <f t="shared" si="211"/>
        <v>@@40000</v>
      </c>
      <c r="E1062" s="3" t="str">
        <f>"""NAV Direct"",""CRONUS JetCorp USA"",""5407"",""1"",""Released"",""2"",""MR100705"",""3"",""40000"",""4"",""30000"""</f>
        <v>"NAV Direct","CRONUS JetCorp USA","5407","1","Released","2","MR100705","3","40000","4","30000"</v>
      </c>
      <c r="F1062" s="3"/>
      <c r="G1062" s="3"/>
      <c r="H1062" s="6"/>
      <c r="I1062" s="6"/>
      <c r="J1062" s="14" t="str">
        <f>"RM100023"</f>
        <v>RM100023</v>
      </c>
      <c r="K1062" s="22" t="str">
        <f>"7"" Torch Trophy Riser"</f>
        <v>7" Torch Trophy Riser</v>
      </c>
      <c r="L1062" s="23">
        <v>1</v>
      </c>
      <c r="M1062" s="21" t="str">
        <f>"EA"</f>
        <v>EA</v>
      </c>
      <c r="N1062" s="23">
        <v>0</v>
      </c>
    </row>
    <row r="1063" spans="1:14" ht="16.5" x14ac:dyDescent="0.3">
      <c r="A1063" t="s">
        <v>59</v>
      </c>
      <c r="B1063" s="3" t="str">
        <f t="shared" si="210"/>
        <v>@@Released</v>
      </c>
      <c r="C1063" s="3" t="str">
        <f t="shared" si="210"/>
        <v>@@MR100705</v>
      </c>
      <c r="D1063" s="3" t="str">
        <f t="shared" si="211"/>
        <v>@@40000</v>
      </c>
      <c r="E1063" s="3" t="str">
        <f>"""NAV Direct"",""CRONUS JetCorp USA"",""5407"",""1"",""Released"",""2"",""MR100705"",""3"",""40000"",""4"",""40000"""</f>
        <v>"NAV Direct","CRONUS JetCorp USA","5407","1","Released","2","MR100705","3","40000","4","40000"</v>
      </c>
      <c r="F1063" s="3"/>
      <c r="G1063" s="3"/>
      <c r="H1063" s="6"/>
      <c r="I1063" s="6"/>
      <c r="J1063" s="14" t="str">
        <f>"RM100033"</f>
        <v>RM100033</v>
      </c>
      <c r="K1063" s="22" t="str">
        <f>"Standard Cap Nut"</f>
        <v>Standard Cap Nut</v>
      </c>
      <c r="L1063" s="23">
        <v>1</v>
      </c>
      <c r="M1063" s="21" t="str">
        <f>"EA"</f>
        <v>EA</v>
      </c>
      <c r="N1063" s="23">
        <v>0</v>
      </c>
    </row>
    <row r="1064" spans="1:14" ht="16.5" x14ac:dyDescent="0.3">
      <c r="A1064" t="s">
        <v>59</v>
      </c>
      <c r="B1064" s="3" t="str">
        <f t="shared" si="210"/>
        <v>@@Released</v>
      </c>
      <c r="C1064" s="3" t="str">
        <f t="shared" si="210"/>
        <v>@@MR100705</v>
      </c>
      <c r="D1064" s="3" t="str">
        <f t="shared" si="211"/>
        <v>@@40000</v>
      </c>
      <c r="E1064" s="3" t="str">
        <f>"""NAV Direct"",""CRONUS JetCorp USA"",""5407"",""1"",""Released"",""2"",""MR100705"",""3"",""40000"",""4"",""50000"""</f>
        <v>"NAV Direct","CRONUS JetCorp USA","5407","1","Released","2","MR100705","3","40000","4","50000"</v>
      </c>
      <c r="F1064" s="3"/>
      <c r="G1064" s="3"/>
      <c r="H1064" s="6"/>
      <c r="I1064" s="6"/>
      <c r="J1064" s="14" t="str">
        <f>"RM100034"</f>
        <v>RM100034</v>
      </c>
      <c r="K1064" s="22" t="str">
        <f>"Check Rings"</f>
        <v>Check Rings</v>
      </c>
      <c r="L1064" s="23">
        <v>1</v>
      </c>
      <c r="M1064" s="21" t="str">
        <f>"EA"</f>
        <v>EA</v>
      </c>
      <c r="N1064" s="23">
        <v>0</v>
      </c>
    </row>
    <row r="1065" spans="1:14" ht="16.5" x14ac:dyDescent="0.3">
      <c r="A1065" t="s">
        <v>59</v>
      </c>
      <c r="B1065" s="3" t="str">
        <f t="shared" si="210"/>
        <v>@@Released</v>
      </c>
      <c r="C1065" s="3" t="str">
        <f t="shared" si="210"/>
        <v>@@MR100705</v>
      </c>
      <c r="D1065" s="3" t="str">
        <f t="shared" si="211"/>
        <v>@@40000</v>
      </c>
      <c r="E1065" s="3" t="str">
        <f>"""NAV Direct"",""CRONUS JetCorp USA"",""5407"",""1"",""Released"",""2"",""MR100705"",""3"",""40000"",""4"",""60000"""</f>
        <v>"NAV Direct","CRONUS JetCorp USA","5407","1","Released","2","MR100705","3","40000","4","60000"</v>
      </c>
      <c r="F1065" s="3"/>
      <c r="G1065" s="3"/>
      <c r="H1065" s="6"/>
      <c r="I1065" s="6"/>
      <c r="J1065" s="14" t="str">
        <f>"RM100036"</f>
        <v>RM100036</v>
      </c>
      <c r="K1065" s="22" t="str">
        <f>"1.5"" Emblem"</f>
        <v>1.5" Emblem</v>
      </c>
      <c r="L1065" s="23">
        <v>1</v>
      </c>
      <c r="M1065" s="21" t="str">
        <f>"EA"</f>
        <v>EA</v>
      </c>
      <c r="N1065" s="23">
        <v>0</v>
      </c>
    </row>
    <row r="1066" spans="1:14" ht="16.5" x14ac:dyDescent="0.3">
      <c r="A1066" t="s">
        <v>59</v>
      </c>
      <c r="B1066" s="3" t="str">
        <f>B1060</f>
        <v>@@Released</v>
      </c>
      <c r="C1066" s="3" t="str">
        <f>C1060</f>
        <v>@@MR100705</v>
      </c>
      <c r="D1066" s="3" t="str">
        <f>D1060</f>
        <v>@@40000</v>
      </c>
      <c r="H1066" s="6"/>
      <c r="I1066" s="6"/>
      <c r="J1066" s="6"/>
      <c r="K1066" s="6"/>
      <c r="L1066" s="6"/>
      <c r="M1066" s="6"/>
      <c r="N1066" s="6"/>
    </row>
    <row r="1067" spans="1:14" ht="16.5" x14ac:dyDescent="0.3">
      <c r="A1067" t="s">
        <v>59</v>
      </c>
      <c r="B1067" s="3" t="str">
        <f>"@@Released"</f>
        <v>@@Released</v>
      </c>
      <c r="C1067" s="3" t="str">
        <f>"@@MR100702"</f>
        <v>@@MR100702</v>
      </c>
      <c r="E1067" s="3" t="str">
        <f>"""NAV Direct"",""CRONUS JetCorp USA"",""5405"",""1"",""Released"",""2"",""MR100702"""</f>
        <v>"NAV Direct","CRONUS JetCorp USA","5405","1","Released","2","MR100702"</v>
      </c>
      <c r="F1067" s="3" t="str">
        <f>"∞||""Prod. Order Component"",""Status"",""=Status"",""Prod. Order No."",""=No."""</f>
        <v>∞||"Prod. Order Component","Status","=Status","Prod. Order No.","=No."</v>
      </c>
      <c r="G1067" s="3"/>
      <c r="H1067" s="28" t="str">
        <f>"MR100702"</f>
        <v>MR100702</v>
      </c>
      <c r="I1067" s="29">
        <v>42097</v>
      </c>
      <c r="J1067" s="6"/>
      <c r="K1067" s="20"/>
      <c r="L1067" s="20"/>
      <c r="M1067" s="20"/>
      <c r="N1067" s="20"/>
    </row>
    <row r="1068" spans="1:14" ht="16.5" x14ac:dyDescent="0.3">
      <c r="A1068" t="s">
        <v>59</v>
      </c>
      <c r="B1068" s="3" t="str">
        <f t="shared" ref="B1068:C1071" si="212">B1067</f>
        <v>@@Released</v>
      </c>
      <c r="C1068" s="3" t="str">
        <f t="shared" si="212"/>
        <v>@@MR100702</v>
      </c>
      <c r="D1068" s="3" t="str">
        <f>"@@10000"</f>
        <v>@@10000</v>
      </c>
      <c r="E1068" s="3" t="str">
        <f>"""NAV Direct"",""CRONUS JetCorp USA"",""5406"",""1"",""Released"",""2"",""MR100702"",""3"",""10000"""</f>
        <v>"NAV Direct","CRONUS JetCorp USA","5406","1","Released","2","MR100702","3","10000"</v>
      </c>
      <c r="F1068" s="3" t="str">
        <f>"∞||""Prod. Order Component"",""Prod. Order Line No."",""=Line No."",""Status"",""=Status"",""Prod. Order No."",""=Prod. Order No."""</f>
        <v>∞||"Prod. Order Component","Prod. Order Line No.","=Line No.","Status","=Status","Prod. Order No.","=Prod. Order No."</v>
      </c>
      <c r="G1068" s="3"/>
      <c r="H1068" s="6"/>
      <c r="I1068" s="24" t="str">
        <f>"S200031"</f>
        <v>S200031</v>
      </c>
      <c r="J1068" s="24" t="str">
        <f>"10.75"" Column Wrestling Trophy"</f>
        <v>10.75" Column Wrestling Trophy</v>
      </c>
      <c r="K1068" s="25">
        <v>156</v>
      </c>
      <c r="L1068" s="26" t="str">
        <f>"EA"</f>
        <v>EA</v>
      </c>
      <c r="M1068" s="25">
        <v>0</v>
      </c>
      <c r="N1068" s="27"/>
    </row>
    <row r="1069" spans="1:14" ht="16.5" x14ac:dyDescent="0.3">
      <c r="A1069" t="s">
        <v>59</v>
      </c>
      <c r="B1069" s="3" t="str">
        <f t="shared" si="212"/>
        <v>@@Released</v>
      </c>
      <c r="C1069" s="3" t="str">
        <f t="shared" si="212"/>
        <v>@@MR100702</v>
      </c>
      <c r="D1069" s="3" t="str">
        <f>D1068</f>
        <v>@@10000</v>
      </c>
      <c r="E1069" s="3" t="str">
        <f>"""NAV Direct"",""CRONUS JetCorp USA"",""5407"",""1"",""Released"",""2"",""MR100702"",""3"",""10000"",""4"",""10000"""</f>
        <v>"NAV Direct","CRONUS JetCorp USA","5407","1","Released","2","MR100702","3","10000","4","10000"</v>
      </c>
      <c r="F1069" s="3"/>
      <c r="G1069" s="3"/>
      <c r="H1069" s="6"/>
      <c r="I1069" s="6"/>
      <c r="J1069" s="14" t="str">
        <f>"PA100001"</f>
        <v>PA100001</v>
      </c>
      <c r="K1069" s="22" t="str">
        <f>"1"" Marble Base 2.5""x6""x6"", 1 Col. Kit"</f>
        <v>1" Marble Base 2.5"x6"x6", 1 Col. Kit</v>
      </c>
      <c r="L1069" s="23">
        <v>1</v>
      </c>
      <c r="M1069" s="21" t="str">
        <f>"EA"</f>
        <v>EA</v>
      </c>
      <c r="N1069" s="23">
        <v>0</v>
      </c>
    </row>
    <row r="1070" spans="1:14" ht="16.5" x14ac:dyDescent="0.3">
      <c r="A1070" t="s">
        <v>59</v>
      </c>
      <c r="B1070" s="3" t="str">
        <f t="shared" si="212"/>
        <v>@@Released</v>
      </c>
      <c r="C1070" s="3" t="str">
        <f t="shared" si="212"/>
        <v>@@MR100702</v>
      </c>
      <c r="D1070" s="3" t="str">
        <f>D1069</f>
        <v>@@10000</v>
      </c>
      <c r="E1070" s="3" t="str">
        <f>"""NAV Direct"",""CRONUS JetCorp USA"",""5407"",""1"",""Released"",""2"",""MR100702"",""3"",""10000"",""4"",""20000"""</f>
        <v>"NAV Direct","CRONUS JetCorp USA","5407","1","Released","2","MR100702","3","10000","4","20000"</v>
      </c>
      <c r="F1070" s="3"/>
      <c r="G1070" s="3"/>
      <c r="H1070" s="6"/>
      <c r="I1070" s="6"/>
      <c r="J1070" s="14" t="str">
        <f>"RM100054"</f>
        <v>RM100054</v>
      </c>
      <c r="K1070" s="22" t="str">
        <f>"Column Cover"</f>
        <v>Column Cover</v>
      </c>
      <c r="L1070" s="23">
        <v>1</v>
      </c>
      <c r="M1070" s="21" t="str">
        <f>"EA"</f>
        <v>EA</v>
      </c>
      <c r="N1070" s="23">
        <v>0</v>
      </c>
    </row>
    <row r="1071" spans="1:14" ht="16.5" x14ac:dyDescent="0.3">
      <c r="A1071" t="s">
        <v>59</v>
      </c>
      <c r="B1071" s="3" t="str">
        <f t="shared" si="212"/>
        <v>@@Released</v>
      </c>
      <c r="C1071" s="3" t="str">
        <f t="shared" si="212"/>
        <v>@@MR100702</v>
      </c>
      <c r="D1071" s="3" t="str">
        <f>D1070</f>
        <v>@@10000</v>
      </c>
      <c r="E1071" s="3" t="str">
        <f>"""NAV Direct"",""CRONUS JetCorp USA"",""5407"",""1"",""Released"",""2"",""MR100702"",""3"",""10000"",""4"",""30000"""</f>
        <v>"NAV Direct","CRONUS JetCorp USA","5407","1","Released","2","MR100702","3","10000","4","30000"</v>
      </c>
      <c r="F1071" s="3"/>
      <c r="G1071" s="3"/>
      <c r="H1071" s="6"/>
      <c r="I1071" s="6"/>
      <c r="J1071" s="14" t="str">
        <f>"RM100010"</f>
        <v>RM100010</v>
      </c>
      <c r="K1071" s="22" t="str">
        <f>"3.75"" Wrestler"</f>
        <v>3.75" Wrestler</v>
      </c>
      <c r="L1071" s="23">
        <v>1</v>
      </c>
      <c r="M1071" s="21" t="str">
        <f>"EA"</f>
        <v>EA</v>
      </c>
      <c r="N1071" s="23">
        <v>0</v>
      </c>
    </row>
    <row r="1072" spans="1:14" ht="16.5" x14ac:dyDescent="0.3">
      <c r="A1072" t="s">
        <v>59</v>
      </c>
      <c r="B1072" s="3" t="str">
        <f>B1069</f>
        <v>@@Released</v>
      </c>
      <c r="C1072" s="3" t="str">
        <f>C1069</f>
        <v>@@MR100702</v>
      </c>
      <c r="D1072" s="3" t="str">
        <f>D1069</f>
        <v>@@10000</v>
      </c>
      <c r="H1072" s="6"/>
      <c r="I1072" s="6"/>
      <c r="J1072" s="6"/>
      <c r="K1072" s="6"/>
      <c r="L1072" s="6"/>
      <c r="M1072" s="6"/>
      <c r="N1072" s="6"/>
    </row>
    <row r="1073" spans="1:14" ht="16.5" x14ac:dyDescent="0.3">
      <c r="A1073" t="s">
        <v>59</v>
      </c>
      <c r="B1073" s="3" t="str">
        <f t="shared" ref="B1073:C1078" si="213">B1072</f>
        <v>@@Released</v>
      </c>
      <c r="C1073" s="3" t="str">
        <f t="shared" si="213"/>
        <v>@@MR100702</v>
      </c>
      <c r="D1073" s="3" t="str">
        <f>"@@20000"</f>
        <v>@@20000</v>
      </c>
      <c r="E1073" s="3" t="str">
        <f>"""NAV Direct"",""CRONUS JetCorp USA"",""5406"",""1"",""Released"",""2"",""MR100702"",""3"",""20000"""</f>
        <v>"NAV Direct","CRONUS JetCorp USA","5406","1","Released","2","MR100702","3","20000"</v>
      </c>
      <c r="F1073" s="3" t="str">
        <f>"∞||""Prod. Order Component"",""Prod. Order Line No."",""=Line No."",""Status"",""=Status"",""Prod. Order No."",""=Prod. Order No."""</f>
        <v>∞||"Prod. Order Component","Prod. Order Line No.","=Line No.","Status","=Status","Prod. Order No.","=Prod. Order No."</v>
      </c>
      <c r="G1073" s="3"/>
      <c r="H1073" s="6"/>
      <c r="I1073" s="24" t="str">
        <f>"S200002"</f>
        <v>S200002</v>
      </c>
      <c r="J1073" s="24" t="str">
        <f>"3.25"" Apple Trophy "</f>
        <v xml:space="preserve">3.25" Apple Trophy </v>
      </c>
      <c r="K1073" s="25">
        <v>12</v>
      </c>
      <c r="L1073" s="26" t="str">
        <f>"EA"</f>
        <v>EA</v>
      </c>
      <c r="M1073" s="25">
        <v>0</v>
      </c>
      <c r="N1073" s="27"/>
    </row>
    <row r="1074" spans="1:14" ht="16.5" x14ac:dyDescent="0.3">
      <c r="A1074" t="s">
        <v>59</v>
      </c>
      <c r="B1074" s="3" t="str">
        <f t="shared" si="213"/>
        <v>@@Released</v>
      </c>
      <c r="C1074" s="3" t="str">
        <f t="shared" si="213"/>
        <v>@@MR100702</v>
      </c>
      <c r="D1074" s="3" t="str">
        <f>D1073</f>
        <v>@@20000</v>
      </c>
      <c r="E1074" s="3" t="str">
        <f>"""NAV Direct"",""CRONUS JetCorp USA"",""5407"",""1"",""Released"",""2"",""MR100702"",""3"",""20000"",""4"",""10000"""</f>
        <v>"NAV Direct","CRONUS JetCorp USA","5407","1","Released","2","MR100702","3","20000","4","10000"</v>
      </c>
      <c r="F1074" s="3"/>
      <c r="G1074" s="3"/>
      <c r="H1074" s="6"/>
      <c r="I1074" s="6"/>
      <c r="J1074" s="14" t="str">
        <f>"RM100027"</f>
        <v>RM100027</v>
      </c>
      <c r="K1074" s="22" t="str">
        <f>"1"" Marble"</f>
        <v>1" Marble</v>
      </c>
      <c r="L1074" s="23">
        <v>1</v>
      </c>
      <c r="M1074" s="21" t="str">
        <f>"LB"</f>
        <v>LB</v>
      </c>
      <c r="N1074" s="23">
        <v>0</v>
      </c>
    </row>
    <row r="1075" spans="1:14" ht="16.5" x14ac:dyDescent="0.3">
      <c r="A1075" t="s">
        <v>59</v>
      </c>
      <c r="B1075" s="3" t="str">
        <f t="shared" si="213"/>
        <v>@@Released</v>
      </c>
      <c r="C1075" s="3" t="str">
        <f t="shared" si="213"/>
        <v>@@MR100702</v>
      </c>
      <c r="D1075" s="3" t="str">
        <f>D1074</f>
        <v>@@20000</v>
      </c>
      <c r="E1075" s="3" t="str">
        <f>"""NAV Direct"",""CRONUS JetCorp USA"",""5407"",""1"",""Released"",""2"",""MR100702"",""3"",""20000"",""4"",""20000"""</f>
        <v>"NAV Direct","CRONUS JetCorp USA","5407","1","Released","2","MR100702","3","20000","4","20000"</v>
      </c>
      <c r="F1075" s="3"/>
      <c r="G1075" s="3"/>
      <c r="H1075" s="6"/>
      <c r="I1075" s="6"/>
      <c r="J1075" s="14" t="str">
        <f>"RM100002"</f>
        <v>RM100002</v>
      </c>
      <c r="K1075" s="22" t="str">
        <f>"3.75"" Apple Trophy Figure"</f>
        <v>3.75" Apple Trophy Figure</v>
      </c>
      <c r="L1075" s="23">
        <v>1</v>
      </c>
      <c r="M1075" s="21" t="str">
        <f>"EA"</f>
        <v>EA</v>
      </c>
      <c r="N1075" s="23">
        <v>0</v>
      </c>
    </row>
    <row r="1076" spans="1:14" ht="16.5" x14ac:dyDescent="0.3">
      <c r="A1076" t="s">
        <v>59</v>
      </c>
      <c r="B1076" s="3" t="str">
        <f t="shared" si="213"/>
        <v>@@Released</v>
      </c>
      <c r="C1076" s="3" t="str">
        <f t="shared" si="213"/>
        <v>@@MR100702</v>
      </c>
      <c r="D1076" s="3" t="str">
        <f>D1075</f>
        <v>@@20000</v>
      </c>
      <c r="E1076" s="3" t="str">
        <f>"""NAV Direct"",""CRONUS JetCorp USA"",""5407"",""1"",""Released"",""2"",""MR100702"",""3"",""20000"",""4"",""30000"""</f>
        <v>"NAV Direct","CRONUS JetCorp USA","5407","1","Released","2","MR100702","3","20000","4","30000"</v>
      </c>
      <c r="F1076" s="3"/>
      <c r="G1076" s="3"/>
      <c r="H1076" s="6"/>
      <c r="I1076" s="6"/>
      <c r="J1076" s="14" t="str">
        <f>"RM100033"</f>
        <v>RM100033</v>
      </c>
      <c r="K1076" s="22" t="str">
        <f>"Standard Cap Nut"</f>
        <v>Standard Cap Nut</v>
      </c>
      <c r="L1076" s="23">
        <v>1</v>
      </c>
      <c r="M1076" s="21" t="str">
        <f>"EA"</f>
        <v>EA</v>
      </c>
      <c r="N1076" s="23">
        <v>0</v>
      </c>
    </row>
    <row r="1077" spans="1:14" ht="16.5" x14ac:dyDescent="0.3">
      <c r="A1077" t="s">
        <v>59</v>
      </c>
      <c r="B1077" s="3" t="str">
        <f t="shared" si="213"/>
        <v>@@Released</v>
      </c>
      <c r="C1077" s="3" t="str">
        <f t="shared" si="213"/>
        <v>@@MR100702</v>
      </c>
      <c r="D1077" s="3" t="str">
        <f>D1076</f>
        <v>@@20000</v>
      </c>
      <c r="E1077" s="3" t="str">
        <f>"""NAV Direct"",""CRONUS JetCorp USA"",""5407"",""1"",""Released"",""2"",""MR100702"",""3"",""20000"",""4"",""40000"""</f>
        <v>"NAV Direct","CRONUS JetCorp USA","5407","1","Released","2","MR100702","3","20000","4","40000"</v>
      </c>
      <c r="F1077" s="3"/>
      <c r="G1077" s="3"/>
      <c r="H1077" s="6"/>
      <c r="I1077" s="6"/>
      <c r="J1077" s="14" t="str">
        <f>"RM100034"</f>
        <v>RM100034</v>
      </c>
      <c r="K1077" s="22" t="str">
        <f>"Check Rings"</f>
        <v>Check Rings</v>
      </c>
      <c r="L1077" s="23">
        <v>1</v>
      </c>
      <c r="M1077" s="21" t="str">
        <f>"EA"</f>
        <v>EA</v>
      </c>
      <c r="N1077" s="23">
        <v>0</v>
      </c>
    </row>
    <row r="1078" spans="1:14" ht="16.5" x14ac:dyDescent="0.3">
      <c r="A1078" t="s">
        <v>59</v>
      </c>
      <c r="B1078" s="3" t="str">
        <f t="shared" si="213"/>
        <v>@@Released</v>
      </c>
      <c r="C1078" s="3" t="str">
        <f t="shared" si="213"/>
        <v>@@MR100702</v>
      </c>
      <c r="D1078" s="3" t="str">
        <f>D1077</f>
        <v>@@20000</v>
      </c>
      <c r="E1078" s="3" t="str">
        <f>"""NAV Direct"",""CRONUS JetCorp USA"",""5407"",""1"",""Released"",""2"",""MR100702"",""3"",""20000"",""4"",""50000"""</f>
        <v>"NAV Direct","CRONUS JetCorp USA","5407","1","Released","2","MR100702","3","20000","4","50000"</v>
      </c>
      <c r="F1078" s="3"/>
      <c r="G1078" s="3"/>
      <c r="H1078" s="6"/>
      <c r="I1078" s="6"/>
      <c r="J1078" s="14" t="str">
        <f>"RM100053"</f>
        <v>RM100053</v>
      </c>
      <c r="K1078" s="22" t="str">
        <f>"3"" Blank Plate"</f>
        <v>3" Blank Plate</v>
      </c>
      <c r="L1078" s="23">
        <v>1</v>
      </c>
      <c r="M1078" s="21" t="str">
        <f>"EA"</f>
        <v>EA</v>
      </c>
      <c r="N1078" s="23">
        <v>0</v>
      </c>
    </row>
    <row r="1079" spans="1:14" ht="16.5" x14ac:dyDescent="0.3">
      <c r="A1079" t="s">
        <v>59</v>
      </c>
      <c r="B1079" s="3" t="str">
        <f>B1074</f>
        <v>@@Released</v>
      </c>
      <c r="C1079" s="3" t="str">
        <f>C1074</f>
        <v>@@MR100702</v>
      </c>
      <c r="D1079" s="3" t="str">
        <f>D1074</f>
        <v>@@20000</v>
      </c>
      <c r="H1079" s="6"/>
      <c r="I1079" s="6"/>
      <c r="J1079" s="6"/>
      <c r="K1079" s="6"/>
      <c r="L1079" s="6"/>
      <c r="M1079" s="6"/>
      <c r="N1079" s="6"/>
    </row>
    <row r="1080" spans="1:14" ht="16.5" x14ac:dyDescent="0.3">
      <c r="A1080" t="s">
        <v>59</v>
      </c>
      <c r="B1080" s="3" t="str">
        <f>"@@Released"</f>
        <v>@@Released</v>
      </c>
      <c r="C1080" s="3" t="str">
        <f>"@@MR100706"</f>
        <v>@@MR100706</v>
      </c>
      <c r="E1080" s="3" t="str">
        <f>"""NAV Direct"",""CRONUS JetCorp USA"",""5405"",""1"",""Released"",""2"",""MR100706"""</f>
        <v>"NAV Direct","CRONUS JetCorp USA","5405","1","Released","2","MR100706"</v>
      </c>
      <c r="F1080" s="3" t="str">
        <f>"∞||""Prod. Order Component"",""Status"",""=Status"",""Prod. Order No."",""=No."""</f>
        <v>∞||"Prod. Order Component","Status","=Status","Prod. Order No.","=No."</v>
      </c>
      <c r="G1080" s="3"/>
      <c r="H1080" s="28" t="str">
        <f>"MR100706"</f>
        <v>MR100706</v>
      </c>
      <c r="I1080" s="29">
        <v>42099</v>
      </c>
      <c r="J1080" s="6"/>
      <c r="K1080" s="20"/>
      <c r="L1080" s="20"/>
      <c r="M1080" s="20"/>
      <c r="N1080" s="20"/>
    </row>
    <row r="1081" spans="1:14" ht="16.5" x14ac:dyDescent="0.3">
      <c r="A1081" t="s">
        <v>59</v>
      </c>
      <c r="B1081" s="3" t="str">
        <f t="shared" ref="B1081:C1087" si="214">B1080</f>
        <v>@@Released</v>
      </c>
      <c r="C1081" s="3" t="str">
        <f t="shared" si="214"/>
        <v>@@MR100706</v>
      </c>
      <c r="D1081" s="3" t="str">
        <f>"@@10000"</f>
        <v>@@10000</v>
      </c>
      <c r="E1081" s="3" t="str">
        <f>"""NAV Direct"",""CRONUS JetCorp USA"",""5406"",""1"",""Released"",""2"",""MR100706"",""3"",""10000"""</f>
        <v>"NAV Direct","CRONUS JetCorp USA","5406","1","Released","2","MR100706","3","10000"</v>
      </c>
      <c r="F1081" s="3" t="str">
        <f>"∞||""Prod. Order Component"",""Prod. Order Line No."",""=Line No."",""Status"",""=Status"",""Prod. Order No."",""=Prod. Order No."""</f>
        <v>∞||"Prod. Order Component","Prod. Order Line No.","=Line No.","Status","=Status","Prod. Order No.","=Prod. Order No."</v>
      </c>
      <c r="G1081" s="3"/>
      <c r="H1081" s="6"/>
      <c r="I1081" s="24" t="str">
        <f>"S200024"</f>
        <v>S200024</v>
      </c>
      <c r="J1081" s="24" t="str">
        <f>"10.75"" Tourch Riser Wrestling Trophy"</f>
        <v>10.75" Tourch Riser Wrestling Trophy</v>
      </c>
      <c r="K1081" s="25">
        <v>144</v>
      </c>
      <c r="L1081" s="26" t="str">
        <f>"EA"</f>
        <v>EA</v>
      </c>
      <c r="M1081" s="25">
        <v>0</v>
      </c>
      <c r="N1081" s="27"/>
    </row>
    <row r="1082" spans="1:14" ht="16.5" x14ac:dyDescent="0.3">
      <c r="A1082" t="s">
        <v>59</v>
      </c>
      <c r="B1082" s="3" t="str">
        <f t="shared" si="214"/>
        <v>@@Released</v>
      </c>
      <c r="C1082" s="3" t="str">
        <f t="shared" si="214"/>
        <v>@@MR100706</v>
      </c>
      <c r="D1082" s="3" t="str">
        <f t="shared" ref="D1082:D1087" si="215">D1081</f>
        <v>@@10000</v>
      </c>
      <c r="E1082" s="3" t="str">
        <f>"""NAV Direct"",""CRONUS JetCorp USA"",""5407"",""1"",""Released"",""2"",""MR100706"",""3"",""10000"",""4"",""10000"""</f>
        <v>"NAV Direct","CRONUS JetCorp USA","5407","1","Released","2","MR100706","3","10000","4","10000"</v>
      </c>
      <c r="F1082" s="3"/>
      <c r="G1082" s="3"/>
      <c r="H1082" s="6"/>
      <c r="I1082" s="6"/>
      <c r="J1082" s="14" t="str">
        <f>"RM100027"</f>
        <v>RM100027</v>
      </c>
      <c r="K1082" s="22" t="str">
        <f>"1"" Marble"</f>
        <v>1" Marble</v>
      </c>
      <c r="L1082" s="23">
        <v>1</v>
      </c>
      <c r="M1082" s="21" t="str">
        <f>"LB"</f>
        <v>LB</v>
      </c>
      <c r="N1082" s="23">
        <v>0</v>
      </c>
    </row>
    <row r="1083" spans="1:14" ht="16.5" x14ac:dyDescent="0.3">
      <c r="A1083" t="s">
        <v>59</v>
      </c>
      <c r="B1083" s="3" t="str">
        <f t="shared" si="214"/>
        <v>@@Released</v>
      </c>
      <c r="C1083" s="3" t="str">
        <f t="shared" si="214"/>
        <v>@@MR100706</v>
      </c>
      <c r="D1083" s="3" t="str">
        <f t="shared" si="215"/>
        <v>@@10000</v>
      </c>
      <c r="E1083" s="3" t="str">
        <f>"""NAV Direct"",""CRONUS JetCorp USA"",""5407"",""1"",""Released"",""2"",""MR100706"",""3"",""10000"",""4"",""20000"""</f>
        <v>"NAV Direct","CRONUS JetCorp USA","5407","1","Released","2","MR100706","3","10000","4","20000"</v>
      </c>
      <c r="F1083" s="3"/>
      <c r="G1083" s="3"/>
      <c r="H1083" s="6"/>
      <c r="I1083" s="6"/>
      <c r="J1083" s="14" t="str">
        <f>"RM100010"</f>
        <v>RM100010</v>
      </c>
      <c r="K1083" s="22" t="str">
        <f>"3.75"" Wrestler"</f>
        <v>3.75" Wrestler</v>
      </c>
      <c r="L1083" s="23">
        <v>1</v>
      </c>
      <c r="M1083" s="21" t="str">
        <f>"EA"</f>
        <v>EA</v>
      </c>
      <c r="N1083" s="23">
        <v>0</v>
      </c>
    </row>
    <row r="1084" spans="1:14" ht="16.5" x14ac:dyDescent="0.3">
      <c r="A1084" t="s">
        <v>59</v>
      </c>
      <c r="B1084" s="3" t="str">
        <f t="shared" si="214"/>
        <v>@@Released</v>
      </c>
      <c r="C1084" s="3" t="str">
        <f t="shared" si="214"/>
        <v>@@MR100706</v>
      </c>
      <c r="D1084" s="3" t="str">
        <f t="shared" si="215"/>
        <v>@@10000</v>
      </c>
      <c r="E1084" s="3" t="str">
        <f>"""NAV Direct"",""CRONUS JetCorp USA"",""5407"",""1"",""Released"",""2"",""MR100706"",""3"",""10000"",""4"",""30000"""</f>
        <v>"NAV Direct","CRONUS JetCorp USA","5407","1","Released","2","MR100706","3","10000","4","30000"</v>
      </c>
      <c r="F1084" s="3"/>
      <c r="G1084" s="3"/>
      <c r="H1084" s="6"/>
      <c r="I1084" s="6"/>
      <c r="J1084" s="14" t="str">
        <f>"RM100023"</f>
        <v>RM100023</v>
      </c>
      <c r="K1084" s="22" t="str">
        <f>"7"" Torch Trophy Riser"</f>
        <v>7" Torch Trophy Riser</v>
      </c>
      <c r="L1084" s="23">
        <v>1</v>
      </c>
      <c r="M1084" s="21" t="str">
        <f>"EA"</f>
        <v>EA</v>
      </c>
      <c r="N1084" s="23">
        <v>0</v>
      </c>
    </row>
    <row r="1085" spans="1:14" ht="16.5" x14ac:dyDescent="0.3">
      <c r="A1085" t="s">
        <v>59</v>
      </c>
      <c r="B1085" s="3" t="str">
        <f t="shared" si="214"/>
        <v>@@Released</v>
      </c>
      <c r="C1085" s="3" t="str">
        <f t="shared" si="214"/>
        <v>@@MR100706</v>
      </c>
      <c r="D1085" s="3" t="str">
        <f t="shared" si="215"/>
        <v>@@10000</v>
      </c>
      <c r="E1085" s="3" t="str">
        <f>"""NAV Direct"",""CRONUS JetCorp USA"",""5407"",""1"",""Released"",""2"",""MR100706"",""3"",""10000"",""4"",""40000"""</f>
        <v>"NAV Direct","CRONUS JetCorp USA","5407","1","Released","2","MR100706","3","10000","4","40000"</v>
      </c>
      <c r="F1085" s="3"/>
      <c r="G1085" s="3"/>
      <c r="H1085" s="6"/>
      <c r="I1085" s="6"/>
      <c r="J1085" s="14" t="str">
        <f>"RM100033"</f>
        <v>RM100033</v>
      </c>
      <c r="K1085" s="22" t="str">
        <f>"Standard Cap Nut"</f>
        <v>Standard Cap Nut</v>
      </c>
      <c r="L1085" s="23">
        <v>1</v>
      </c>
      <c r="M1085" s="21" t="str">
        <f>"EA"</f>
        <v>EA</v>
      </c>
      <c r="N1085" s="23">
        <v>0</v>
      </c>
    </row>
    <row r="1086" spans="1:14" ht="16.5" x14ac:dyDescent="0.3">
      <c r="A1086" t="s">
        <v>59</v>
      </c>
      <c r="B1086" s="3" t="str">
        <f t="shared" si="214"/>
        <v>@@Released</v>
      </c>
      <c r="C1086" s="3" t="str">
        <f t="shared" si="214"/>
        <v>@@MR100706</v>
      </c>
      <c r="D1086" s="3" t="str">
        <f t="shared" si="215"/>
        <v>@@10000</v>
      </c>
      <c r="E1086" s="3" t="str">
        <f>"""NAV Direct"",""CRONUS JetCorp USA"",""5407"",""1"",""Released"",""2"",""MR100706"",""3"",""10000"",""4"",""50000"""</f>
        <v>"NAV Direct","CRONUS JetCorp USA","5407","1","Released","2","MR100706","3","10000","4","50000"</v>
      </c>
      <c r="F1086" s="3"/>
      <c r="G1086" s="3"/>
      <c r="H1086" s="6"/>
      <c r="I1086" s="6"/>
      <c r="J1086" s="14" t="str">
        <f>"RM100034"</f>
        <v>RM100034</v>
      </c>
      <c r="K1086" s="22" t="str">
        <f>"Check Rings"</f>
        <v>Check Rings</v>
      </c>
      <c r="L1086" s="23">
        <v>1</v>
      </c>
      <c r="M1086" s="21" t="str">
        <f>"EA"</f>
        <v>EA</v>
      </c>
      <c r="N1086" s="23">
        <v>0</v>
      </c>
    </row>
    <row r="1087" spans="1:14" ht="16.5" x14ac:dyDescent="0.3">
      <c r="A1087" t="s">
        <v>59</v>
      </c>
      <c r="B1087" s="3" t="str">
        <f t="shared" si="214"/>
        <v>@@Released</v>
      </c>
      <c r="C1087" s="3" t="str">
        <f t="shared" si="214"/>
        <v>@@MR100706</v>
      </c>
      <c r="D1087" s="3" t="str">
        <f t="shared" si="215"/>
        <v>@@10000</v>
      </c>
      <c r="E1087" s="3" t="str">
        <f>"""NAV Direct"",""CRONUS JetCorp USA"",""5407"",""1"",""Released"",""2"",""MR100706"",""3"",""10000"",""4"",""60000"""</f>
        <v>"NAV Direct","CRONUS JetCorp USA","5407","1","Released","2","MR100706","3","10000","4","60000"</v>
      </c>
      <c r="F1087" s="3"/>
      <c r="G1087" s="3"/>
      <c r="H1087" s="6"/>
      <c r="I1087" s="6"/>
      <c r="J1087" s="14" t="str">
        <f>"RM100036"</f>
        <v>RM100036</v>
      </c>
      <c r="K1087" s="22" t="str">
        <f>"1.5"" Emblem"</f>
        <v>1.5" Emblem</v>
      </c>
      <c r="L1087" s="23">
        <v>1</v>
      </c>
      <c r="M1087" s="21" t="str">
        <f>"EA"</f>
        <v>EA</v>
      </c>
      <c r="N1087" s="23">
        <v>0</v>
      </c>
    </row>
    <row r="1088" spans="1:14" ht="16.5" x14ac:dyDescent="0.3">
      <c r="A1088" t="s">
        <v>59</v>
      </c>
      <c r="B1088" s="3" t="str">
        <f>B1082</f>
        <v>@@Released</v>
      </c>
      <c r="C1088" s="3" t="str">
        <f>C1082</f>
        <v>@@MR100706</v>
      </c>
      <c r="D1088" s="3" t="str">
        <f>D1082</f>
        <v>@@10000</v>
      </c>
      <c r="H1088" s="6"/>
      <c r="I1088" s="6"/>
      <c r="J1088" s="6"/>
      <c r="K1088" s="6"/>
      <c r="L1088" s="6"/>
      <c r="M1088" s="6"/>
      <c r="N1088" s="6"/>
    </row>
    <row r="1089" spans="1:14" ht="16.5" x14ac:dyDescent="0.3">
      <c r="A1089" t="s">
        <v>59</v>
      </c>
      <c r="B1089" s="3" t="str">
        <f t="shared" ref="B1089:C1094" si="216">B1088</f>
        <v>@@Released</v>
      </c>
      <c r="C1089" s="3" t="str">
        <f t="shared" si="216"/>
        <v>@@MR100706</v>
      </c>
      <c r="D1089" s="3" t="str">
        <f>"@@20000"</f>
        <v>@@20000</v>
      </c>
      <c r="E1089" s="3" t="str">
        <f>"""NAV Direct"",""CRONUS JetCorp USA"",""5406"",""1"",""Released"",""2"",""MR100706"",""3"",""20000"""</f>
        <v>"NAV Direct","CRONUS JetCorp USA","5406","1","Released","2","MR100706","3","20000"</v>
      </c>
      <c r="F1089" s="3" t="str">
        <f>"∞||""Prod. Order Component"",""Prod. Order Line No."",""=Line No."",""Status"",""=Status"",""Prod. Order No."",""=Prod. Order No."""</f>
        <v>∞||"Prod. Order Component","Prod. Order Line No.","=Line No.","Status","=Status","Prod. Order No.","=Prod. Order No."</v>
      </c>
      <c r="G1089" s="3"/>
      <c r="H1089" s="6"/>
      <c r="I1089" s="24" t="str">
        <f>"S200006"</f>
        <v>S200006</v>
      </c>
      <c r="J1089" s="24" t="str">
        <f>"3.75"" Soccer Trophy"</f>
        <v>3.75" Soccer Trophy</v>
      </c>
      <c r="K1089" s="25">
        <v>144</v>
      </c>
      <c r="L1089" s="26" t="str">
        <f>"EA"</f>
        <v>EA</v>
      </c>
      <c r="M1089" s="25">
        <v>0</v>
      </c>
      <c r="N1089" s="27"/>
    </row>
    <row r="1090" spans="1:14" ht="16.5" x14ac:dyDescent="0.3">
      <c r="A1090" t="s">
        <v>59</v>
      </c>
      <c r="B1090" s="3" t="str">
        <f t="shared" si="216"/>
        <v>@@Released</v>
      </c>
      <c r="C1090" s="3" t="str">
        <f t="shared" si="216"/>
        <v>@@MR100706</v>
      </c>
      <c r="D1090" s="3" t="str">
        <f>D1089</f>
        <v>@@20000</v>
      </c>
      <c r="E1090" s="3" t="str">
        <f>"""NAV Direct"",""CRONUS JetCorp USA"",""5407"",""1"",""Released"",""2"",""MR100706"",""3"",""20000"",""4"",""10000"""</f>
        <v>"NAV Direct","CRONUS JetCorp USA","5407","1","Released","2","MR100706","3","20000","4","10000"</v>
      </c>
      <c r="F1090" s="3"/>
      <c r="G1090" s="3"/>
      <c r="H1090" s="6"/>
      <c r="I1090" s="6"/>
      <c r="J1090" s="14" t="str">
        <f>"RM100027"</f>
        <v>RM100027</v>
      </c>
      <c r="K1090" s="22" t="str">
        <f>"1"" Marble"</f>
        <v>1" Marble</v>
      </c>
      <c r="L1090" s="23">
        <v>1</v>
      </c>
      <c r="M1090" s="21" t="str">
        <f>"LB"</f>
        <v>LB</v>
      </c>
      <c r="N1090" s="23">
        <v>0</v>
      </c>
    </row>
    <row r="1091" spans="1:14" ht="16.5" x14ac:dyDescent="0.3">
      <c r="A1091" t="s">
        <v>59</v>
      </c>
      <c r="B1091" s="3" t="str">
        <f t="shared" si="216"/>
        <v>@@Released</v>
      </c>
      <c r="C1091" s="3" t="str">
        <f t="shared" si="216"/>
        <v>@@MR100706</v>
      </c>
      <c r="D1091" s="3" t="str">
        <f>D1090</f>
        <v>@@20000</v>
      </c>
      <c r="E1091" s="3" t="str">
        <f>"""NAV Direct"",""CRONUS JetCorp USA"",""5407"",""1"",""Released"",""2"",""MR100706"",""3"",""20000"",""4"",""20000"""</f>
        <v>"NAV Direct","CRONUS JetCorp USA","5407","1","Released","2","MR100706","3","20000","4","20000"</v>
      </c>
      <c r="F1091" s="3"/>
      <c r="G1091" s="3"/>
      <c r="H1091" s="6"/>
      <c r="I1091" s="6"/>
      <c r="J1091" s="14" t="str">
        <f>"RM100006"</f>
        <v>RM100006</v>
      </c>
      <c r="K1091" s="22" t="str">
        <f>"3.75"" Soccer Player"</f>
        <v>3.75" Soccer Player</v>
      </c>
      <c r="L1091" s="23">
        <v>1</v>
      </c>
      <c r="M1091" s="21" t="str">
        <f>"EA"</f>
        <v>EA</v>
      </c>
      <c r="N1091" s="23">
        <v>0</v>
      </c>
    </row>
    <row r="1092" spans="1:14" ht="16.5" x14ac:dyDescent="0.3">
      <c r="A1092" t="s">
        <v>59</v>
      </c>
      <c r="B1092" s="3" t="str">
        <f t="shared" si="216"/>
        <v>@@Released</v>
      </c>
      <c r="C1092" s="3" t="str">
        <f t="shared" si="216"/>
        <v>@@MR100706</v>
      </c>
      <c r="D1092" s="3" t="str">
        <f>D1091</f>
        <v>@@20000</v>
      </c>
      <c r="E1092" s="3" t="str">
        <f>"""NAV Direct"",""CRONUS JetCorp USA"",""5407"",""1"",""Released"",""2"",""MR100706"",""3"",""20000"",""4"",""30000"""</f>
        <v>"NAV Direct","CRONUS JetCorp USA","5407","1","Released","2","MR100706","3","20000","4","30000"</v>
      </c>
      <c r="F1092" s="3"/>
      <c r="G1092" s="3"/>
      <c r="H1092" s="6"/>
      <c r="I1092" s="6"/>
      <c r="J1092" s="14" t="str">
        <f>"RM100033"</f>
        <v>RM100033</v>
      </c>
      <c r="K1092" s="22" t="str">
        <f>"Standard Cap Nut"</f>
        <v>Standard Cap Nut</v>
      </c>
      <c r="L1092" s="23">
        <v>1</v>
      </c>
      <c r="M1092" s="21" t="str">
        <f>"EA"</f>
        <v>EA</v>
      </c>
      <c r="N1092" s="23">
        <v>0</v>
      </c>
    </row>
    <row r="1093" spans="1:14" ht="16.5" x14ac:dyDescent="0.3">
      <c r="A1093" t="s">
        <v>59</v>
      </c>
      <c r="B1093" s="3" t="str">
        <f t="shared" si="216"/>
        <v>@@Released</v>
      </c>
      <c r="C1093" s="3" t="str">
        <f t="shared" si="216"/>
        <v>@@MR100706</v>
      </c>
      <c r="D1093" s="3" t="str">
        <f>D1092</f>
        <v>@@20000</v>
      </c>
      <c r="E1093" s="3" t="str">
        <f>"""NAV Direct"",""CRONUS JetCorp USA"",""5407"",""1"",""Released"",""2"",""MR100706"",""3"",""20000"",""4"",""40000"""</f>
        <v>"NAV Direct","CRONUS JetCorp USA","5407","1","Released","2","MR100706","3","20000","4","40000"</v>
      </c>
      <c r="F1093" s="3"/>
      <c r="G1093" s="3"/>
      <c r="H1093" s="6"/>
      <c r="I1093" s="6"/>
      <c r="J1093" s="14" t="str">
        <f>"RM100034"</f>
        <v>RM100034</v>
      </c>
      <c r="K1093" s="22" t="str">
        <f>"Check Rings"</f>
        <v>Check Rings</v>
      </c>
      <c r="L1093" s="23">
        <v>1</v>
      </c>
      <c r="M1093" s="21" t="str">
        <f>"EA"</f>
        <v>EA</v>
      </c>
      <c r="N1093" s="23">
        <v>0</v>
      </c>
    </row>
    <row r="1094" spans="1:14" ht="16.5" x14ac:dyDescent="0.3">
      <c r="A1094" t="s">
        <v>59</v>
      </c>
      <c r="B1094" s="3" t="str">
        <f t="shared" si="216"/>
        <v>@@Released</v>
      </c>
      <c r="C1094" s="3" t="str">
        <f t="shared" si="216"/>
        <v>@@MR100706</v>
      </c>
      <c r="D1094" s="3" t="str">
        <f>D1093</f>
        <v>@@20000</v>
      </c>
      <c r="E1094" s="3" t="str">
        <f>"""NAV Direct"",""CRONUS JetCorp USA"",""5407"",""1"",""Released"",""2"",""MR100706"",""3"",""20000"",""4"",""50000"""</f>
        <v>"NAV Direct","CRONUS JetCorp USA","5407","1","Released","2","MR100706","3","20000","4","50000"</v>
      </c>
      <c r="F1094" s="3"/>
      <c r="G1094" s="3"/>
      <c r="H1094" s="6"/>
      <c r="I1094" s="6"/>
      <c r="J1094" s="14" t="str">
        <f>"RM100053"</f>
        <v>RM100053</v>
      </c>
      <c r="K1094" s="22" t="str">
        <f>"3"" Blank Plate"</f>
        <v>3" Blank Plate</v>
      </c>
      <c r="L1094" s="23">
        <v>1</v>
      </c>
      <c r="M1094" s="21" t="str">
        <f>"EA"</f>
        <v>EA</v>
      </c>
      <c r="N1094" s="23">
        <v>0</v>
      </c>
    </row>
    <row r="1095" spans="1:14" ht="16.5" x14ac:dyDescent="0.3">
      <c r="A1095" t="s">
        <v>59</v>
      </c>
      <c r="B1095" s="3" t="str">
        <f>B1090</f>
        <v>@@Released</v>
      </c>
      <c r="C1095" s="3" t="str">
        <f>C1090</f>
        <v>@@MR100706</v>
      </c>
      <c r="D1095" s="3" t="str">
        <f>D1090</f>
        <v>@@20000</v>
      </c>
      <c r="H1095" s="6"/>
      <c r="I1095" s="6"/>
      <c r="J1095" s="6"/>
      <c r="K1095" s="6"/>
      <c r="L1095" s="6"/>
      <c r="M1095" s="6"/>
      <c r="N1095" s="6"/>
    </row>
    <row r="1096" spans="1:14" ht="16.5" x14ac:dyDescent="0.3">
      <c r="A1096" t="s">
        <v>59</v>
      </c>
      <c r="B1096" s="3" t="str">
        <f t="shared" ref="B1096:C1101" si="217">B1095</f>
        <v>@@Released</v>
      </c>
      <c r="C1096" s="3" t="str">
        <f t="shared" si="217"/>
        <v>@@MR100706</v>
      </c>
      <c r="D1096" s="3" t="str">
        <f>"@@30000"</f>
        <v>@@30000</v>
      </c>
      <c r="E1096" s="3" t="str">
        <f>"""NAV Direct"",""CRONUS JetCorp USA"",""5406"",""1"",""Released"",""2"",""MR100706"",""3"",""30000"""</f>
        <v>"NAV Direct","CRONUS JetCorp USA","5406","1","Released","2","MR100706","3","30000"</v>
      </c>
      <c r="F1096" s="3" t="str">
        <f>"∞||""Prod. Order Component"",""Prod. Order Line No."",""=Line No."",""Status"",""=Status"",""Prod. Order No."",""=Prod. Order No."""</f>
        <v>∞||"Prod. Order Component","Prod. Order Line No.","=Line No.","Status","=Status","Prod. Order No.","=Prod. Order No."</v>
      </c>
      <c r="G1096" s="3"/>
      <c r="H1096" s="6"/>
      <c r="I1096" s="24" t="str">
        <f>"S200001"</f>
        <v>S200001</v>
      </c>
      <c r="J1096" s="24" t="str">
        <f>"3.25"" Lamp of Knowledge Trophy"</f>
        <v>3.25" Lamp of Knowledge Trophy</v>
      </c>
      <c r="K1096" s="25">
        <v>1</v>
      </c>
      <c r="L1096" s="26" t="str">
        <f>"EA"</f>
        <v>EA</v>
      </c>
      <c r="M1096" s="25">
        <v>0</v>
      </c>
      <c r="N1096" s="27"/>
    </row>
    <row r="1097" spans="1:14" ht="16.5" x14ac:dyDescent="0.3">
      <c r="A1097" t="s">
        <v>59</v>
      </c>
      <c r="B1097" s="3" t="str">
        <f t="shared" si="217"/>
        <v>@@Released</v>
      </c>
      <c r="C1097" s="3" t="str">
        <f t="shared" si="217"/>
        <v>@@MR100706</v>
      </c>
      <c r="D1097" s="3" t="str">
        <f>D1096</f>
        <v>@@30000</v>
      </c>
      <c r="E1097" s="3" t="str">
        <f>"""NAV Direct"",""CRONUS JetCorp USA"",""5407"",""1"",""Released"",""2"",""MR100706"",""3"",""30000"",""4"",""10000"""</f>
        <v>"NAV Direct","CRONUS JetCorp USA","5407","1","Released","2","MR100706","3","30000","4","10000"</v>
      </c>
      <c r="F1097" s="3"/>
      <c r="G1097" s="3"/>
      <c r="H1097" s="6"/>
      <c r="I1097" s="6"/>
      <c r="J1097" s="14" t="str">
        <f>"RM100027"</f>
        <v>RM100027</v>
      </c>
      <c r="K1097" s="22" t="str">
        <f>"1"" Marble"</f>
        <v>1" Marble</v>
      </c>
      <c r="L1097" s="23">
        <v>1</v>
      </c>
      <c r="M1097" s="21" t="str">
        <f>"LB"</f>
        <v>LB</v>
      </c>
      <c r="N1097" s="23">
        <v>0</v>
      </c>
    </row>
    <row r="1098" spans="1:14" ht="16.5" x14ac:dyDescent="0.3">
      <c r="A1098" t="s">
        <v>59</v>
      </c>
      <c r="B1098" s="3" t="str">
        <f t="shared" si="217"/>
        <v>@@Released</v>
      </c>
      <c r="C1098" s="3" t="str">
        <f t="shared" si="217"/>
        <v>@@MR100706</v>
      </c>
      <c r="D1098" s="3" t="str">
        <f>D1097</f>
        <v>@@30000</v>
      </c>
      <c r="E1098" s="3" t="str">
        <f>"""NAV Direct"",""CRONUS JetCorp USA"",""5407"",""1"",""Released"",""2"",""MR100706"",""3"",""30000"",""4"",""20000"""</f>
        <v>"NAV Direct","CRONUS JetCorp USA","5407","1","Released","2","MR100706","3","30000","4","20000"</v>
      </c>
      <c r="F1098" s="3"/>
      <c r="G1098" s="3"/>
      <c r="H1098" s="6"/>
      <c r="I1098" s="6"/>
      <c r="J1098" s="14" t="str">
        <f>"RM100001"</f>
        <v>RM100001</v>
      </c>
      <c r="K1098" s="22" t="str">
        <f>"3.75"" Lamp of Knowledge Upper"</f>
        <v>3.75" Lamp of Knowledge Upper</v>
      </c>
      <c r="L1098" s="23">
        <v>1</v>
      </c>
      <c r="M1098" s="21" t="str">
        <f>"EA"</f>
        <v>EA</v>
      </c>
      <c r="N1098" s="23">
        <v>0</v>
      </c>
    </row>
    <row r="1099" spans="1:14" ht="16.5" x14ac:dyDescent="0.3">
      <c r="A1099" t="s">
        <v>59</v>
      </c>
      <c r="B1099" s="3" t="str">
        <f t="shared" si="217"/>
        <v>@@Released</v>
      </c>
      <c r="C1099" s="3" t="str">
        <f t="shared" si="217"/>
        <v>@@MR100706</v>
      </c>
      <c r="D1099" s="3" t="str">
        <f>D1098</f>
        <v>@@30000</v>
      </c>
      <c r="E1099" s="3" t="str">
        <f>"""NAV Direct"",""CRONUS JetCorp USA"",""5407"",""1"",""Released"",""2"",""MR100706"",""3"",""30000"",""4"",""30000"""</f>
        <v>"NAV Direct","CRONUS JetCorp USA","5407","1","Released","2","MR100706","3","30000","4","30000"</v>
      </c>
      <c r="F1099" s="3"/>
      <c r="G1099" s="3"/>
      <c r="H1099" s="6"/>
      <c r="I1099" s="6"/>
      <c r="J1099" s="14" t="str">
        <f>"RM100033"</f>
        <v>RM100033</v>
      </c>
      <c r="K1099" s="22" t="str">
        <f>"Standard Cap Nut"</f>
        <v>Standard Cap Nut</v>
      </c>
      <c r="L1099" s="23">
        <v>1</v>
      </c>
      <c r="M1099" s="21" t="str">
        <f>"EA"</f>
        <v>EA</v>
      </c>
      <c r="N1099" s="23">
        <v>0</v>
      </c>
    </row>
    <row r="1100" spans="1:14" ht="16.5" x14ac:dyDescent="0.3">
      <c r="A1100" t="s">
        <v>59</v>
      </c>
      <c r="B1100" s="3" t="str">
        <f t="shared" si="217"/>
        <v>@@Released</v>
      </c>
      <c r="C1100" s="3" t="str">
        <f t="shared" si="217"/>
        <v>@@MR100706</v>
      </c>
      <c r="D1100" s="3" t="str">
        <f>D1099</f>
        <v>@@30000</v>
      </c>
      <c r="E1100" s="3" t="str">
        <f>"""NAV Direct"",""CRONUS JetCorp USA"",""5407"",""1"",""Released"",""2"",""MR100706"",""3"",""30000"",""4"",""40000"""</f>
        <v>"NAV Direct","CRONUS JetCorp USA","5407","1","Released","2","MR100706","3","30000","4","40000"</v>
      </c>
      <c r="F1100" s="3"/>
      <c r="G1100" s="3"/>
      <c r="H1100" s="6"/>
      <c r="I1100" s="6"/>
      <c r="J1100" s="14" t="str">
        <f>"RM100034"</f>
        <v>RM100034</v>
      </c>
      <c r="K1100" s="22" t="str">
        <f>"Check Rings"</f>
        <v>Check Rings</v>
      </c>
      <c r="L1100" s="23">
        <v>1</v>
      </c>
      <c r="M1100" s="21" t="str">
        <f>"EA"</f>
        <v>EA</v>
      </c>
      <c r="N1100" s="23">
        <v>0</v>
      </c>
    </row>
    <row r="1101" spans="1:14" ht="16.5" x14ac:dyDescent="0.3">
      <c r="A1101" t="s">
        <v>59</v>
      </c>
      <c r="B1101" s="3" t="str">
        <f t="shared" si="217"/>
        <v>@@Released</v>
      </c>
      <c r="C1101" s="3" t="str">
        <f t="shared" si="217"/>
        <v>@@MR100706</v>
      </c>
      <c r="D1101" s="3" t="str">
        <f>D1100</f>
        <v>@@30000</v>
      </c>
      <c r="E1101" s="3" t="str">
        <f>"""NAV Direct"",""CRONUS JetCorp USA"",""5407"",""1"",""Released"",""2"",""MR100706"",""3"",""30000"",""4"",""50000"""</f>
        <v>"NAV Direct","CRONUS JetCorp USA","5407","1","Released","2","MR100706","3","30000","4","50000"</v>
      </c>
      <c r="F1101" s="3"/>
      <c r="G1101" s="3"/>
      <c r="H1101" s="6"/>
      <c r="I1101" s="6"/>
      <c r="J1101" s="14" t="str">
        <f>"RM100053"</f>
        <v>RM100053</v>
      </c>
      <c r="K1101" s="22" t="str">
        <f>"3"" Blank Plate"</f>
        <v>3" Blank Plate</v>
      </c>
      <c r="L1101" s="23">
        <v>1</v>
      </c>
      <c r="M1101" s="21" t="str">
        <f>"EA"</f>
        <v>EA</v>
      </c>
      <c r="N1101" s="23">
        <v>0</v>
      </c>
    </row>
    <row r="1102" spans="1:14" ht="16.5" x14ac:dyDescent="0.3">
      <c r="A1102" t="s">
        <v>59</v>
      </c>
      <c r="B1102" s="3" t="str">
        <f>B1097</f>
        <v>@@Released</v>
      </c>
      <c r="C1102" s="3" t="str">
        <f>C1097</f>
        <v>@@MR100706</v>
      </c>
      <c r="D1102" s="3" t="str">
        <f>D1097</f>
        <v>@@30000</v>
      </c>
      <c r="H1102" s="6"/>
      <c r="I1102" s="6"/>
      <c r="J1102" s="6"/>
      <c r="K1102" s="6"/>
      <c r="L1102" s="6"/>
      <c r="M1102" s="6"/>
      <c r="N1102" s="6"/>
    </row>
    <row r="1103" spans="1:14" ht="16.5" x14ac:dyDescent="0.3">
      <c r="A1103" t="s">
        <v>59</v>
      </c>
      <c r="B1103" s="3" t="str">
        <f>"@@Released"</f>
        <v>@@Released</v>
      </c>
      <c r="C1103" s="3" t="str">
        <f>"@@MR100704"</f>
        <v>@@MR100704</v>
      </c>
      <c r="E1103" s="3" t="str">
        <f>"""NAV Direct"",""CRONUS JetCorp USA"",""5405"",""1"",""Released"",""2"",""MR100704"""</f>
        <v>"NAV Direct","CRONUS JetCorp USA","5405","1","Released","2","MR100704"</v>
      </c>
      <c r="F1103" s="3" t="str">
        <f>"∞||""Prod. Order Component"",""Status"",""=Status"",""Prod. Order No."",""=No."""</f>
        <v>∞||"Prod. Order Component","Status","=Status","Prod. Order No.","=No."</v>
      </c>
      <c r="G1103" s="3"/>
      <c r="H1103" s="28" t="str">
        <f>"MR100704"</f>
        <v>MR100704</v>
      </c>
      <c r="I1103" s="29">
        <v>42101</v>
      </c>
      <c r="J1103" s="6"/>
      <c r="K1103" s="20"/>
      <c r="L1103" s="20"/>
      <c r="M1103" s="20"/>
      <c r="N1103" s="20"/>
    </row>
    <row r="1104" spans="1:14" ht="16.5" x14ac:dyDescent="0.3">
      <c r="A1104" t="s">
        <v>59</v>
      </c>
      <c r="B1104" s="3" t="str">
        <f t="shared" ref="B1104:C1110" si="218">B1103</f>
        <v>@@Released</v>
      </c>
      <c r="C1104" s="3" t="str">
        <f t="shared" si="218"/>
        <v>@@MR100704</v>
      </c>
      <c r="D1104" s="3" t="str">
        <f>"@@10000"</f>
        <v>@@10000</v>
      </c>
      <c r="E1104" s="3" t="str">
        <f>"""NAV Direct"",""CRONUS JetCorp USA"",""5406"",""1"",""Released"",""2"",""MR100704"",""3"",""10000"""</f>
        <v>"NAV Direct","CRONUS JetCorp USA","5406","1","Released","2","MR100704","3","10000"</v>
      </c>
      <c r="F1104" s="3" t="str">
        <f>"∞||""Prod. Order Component"",""Prod. Order Line No."",""=Line No."",""Status"",""=Status"",""Prod. Order No."",""=Prod. Order No."""</f>
        <v>∞||"Prod. Order Component","Prod. Order Line No.","=Line No.","Status","=Status","Prod. Order No.","=Prod. Order No."</v>
      </c>
      <c r="G1104" s="3"/>
      <c r="H1104" s="6"/>
      <c r="I1104" s="24" t="str">
        <f>"S200012"</f>
        <v>S200012</v>
      </c>
      <c r="J1104" s="24" t="str">
        <f>"10.75"" Star Riser Apple Trophy"</f>
        <v>10.75" Star Riser Apple Trophy</v>
      </c>
      <c r="K1104" s="25">
        <v>144</v>
      </c>
      <c r="L1104" s="26" t="str">
        <f>"EA"</f>
        <v>EA</v>
      </c>
      <c r="M1104" s="25">
        <v>0</v>
      </c>
      <c r="N1104" s="27"/>
    </row>
    <row r="1105" spans="1:14" ht="16.5" x14ac:dyDescent="0.3">
      <c r="A1105" t="s">
        <v>59</v>
      </c>
      <c r="B1105" s="3" t="str">
        <f t="shared" si="218"/>
        <v>@@Released</v>
      </c>
      <c r="C1105" s="3" t="str">
        <f t="shared" si="218"/>
        <v>@@MR100704</v>
      </c>
      <c r="D1105" s="3" t="str">
        <f t="shared" ref="D1105:D1110" si="219">D1104</f>
        <v>@@10000</v>
      </c>
      <c r="E1105" s="3" t="str">
        <f>"""NAV Direct"",""CRONUS JetCorp USA"",""5407"",""1"",""Released"",""2"",""MR100704"",""3"",""10000"",""4"",""10000"""</f>
        <v>"NAV Direct","CRONUS JetCorp USA","5407","1","Released","2","MR100704","3","10000","4","10000"</v>
      </c>
      <c r="F1105" s="3"/>
      <c r="G1105" s="3"/>
      <c r="H1105" s="6"/>
      <c r="I1105" s="6"/>
      <c r="J1105" s="14" t="str">
        <f>"RM100027"</f>
        <v>RM100027</v>
      </c>
      <c r="K1105" s="22" t="str">
        <f>"1"" Marble"</f>
        <v>1" Marble</v>
      </c>
      <c r="L1105" s="23">
        <v>1</v>
      </c>
      <c r="M1105" s="21" t="str">
        <f>"LB"</f>
        <v>LB</v>
      </c>
      <c r="N1105" s="23">
        <v>0</v>
      </c>
    </row>
    <row r="1106" spans="1:14" ht="16.5" x14ac:dyDescent="0.3">
      <c r="A1106" t="s">
        <v>59</v>
      </c>
      <c r="B1106" s="3" t="str">
        <f t="shared" si="218"/>
        <v>@@Released</v>
      </c>
      <c r="C1106" s="3" t="str">
        <f t="shared" si="218"/>
        <v>@@MR100704</v>
      </c>
      <c r="D1106" s="3" t="str">
        <f t="shared" si="219"/>
        <v>@@10000</v>
      </c>
      <c r="E1106" s="3" t="str">
        <f>"""NAV Direct"",""CRONUS JetCorp USA"",""5407"",""1"",""Released"",""2"",""MR100704"",""3"",""10000"",""4"",""20000"""</f>
        <v>"NAV Direct","CRONUS JetCorp USA","5407","1","Released","2","MR100704","3","10000","4","20000"</v>
      </c>
      <c r="F1106" s="3"/>
      <c r="G1106" s="3"/>
      <c r="H1106" s="6"/>
      <c r="I1106" s="6"/>
      <c r="J1106" s="14" t="str">
        <f>"RM100002"</f>
        <v>RM100002</v>
      </c>
      <c r="K1106" s="22" t="str">
        <f>"3.75"" Apple Trophy Figure"</f>
        <v>3.75" Apple Trophy Figure</v>
      </c>
      <c r="L1106" s="23">
        <v>1</v>
      </c>
      <c r="M1106" s="21" t="str">
        <f>"EA"</f>
        <v>EA</v>
      </c>
      <c r="N1106" s="23">
        <v>0</v>
      </c>
    </row>
    <row r="1107" spans="1:14" ht="16.5" x14ac:dyDescent="0.3">
      <c r="A1107" t="s">
        <v>59</v>
      </c>
      <c r="B1107" s="3" t="str">
        <f t="shared" si="218"/>
        <v>@@Released</v>
      </c>
      <c r="C1107" s="3" t="str">
        <f t="shared" si="218"/>
        <v>@@MR100704</v>
      </c>
      <c r="D1107" s="3" t="str">
        <f t="shared" si="219"/>
        <v>@@10000</v>
      </c>
      <c r="E1107" s="3" t="str">
        <f>"""NAV Direct"",""CRONUS JetCorp USA"",""5407"",""1"",""Released"",""2"",""MR100704"",""3"",""10000"",""4"",""30000"""</f>
        <v>"NAV Direct","CRONUS JetCorp USA","5407","1","Released","2","MR100704","3","10000","4","30000"</v>
      </c>
      <c r="F1107" s="3"/>
      <c r="G1107" s="3"/>
      <c r="H1107" s="6"/>
      <c r="I1107" s="6"/>
      <c r="J1107" s="14" t="str">
        <f>"RM100016"</f>
        <v>RM100016</v>
      </c>
      <c r="K1107" s="22" t="str">
        <f>"6"" Star Column Trophy Riser"</f>
        <v>6" Star Column Trophy Riser</v>
      </c>
      <c r="L1107" s="23">
        <v>1</v>
      </c>
      <c r="M1107" s="21" t="str">
        <f>"EA"</f>
        <v>EA</v>
      </c>
      <c r="N1107" s="23">
        <v>0</v>
      </c>
    </row>
    <row r="1108" spans="1:14" ht="16.5" x14ac:dyDescent="0.3">
      <c r="A1108" t="s">
        <v>59</v>
      </c>
      <c r="B1108" s="3" t="str">
        <f t="shared" si="218"/>
        <v>@@Released</v>
      </c>
      <c r="C1108" s="3" t="str">
        <f t="shared" si="218"/>
        <v>@@MR100704</v>
      </c>
      <c r="D1108" s="3" t="str">
        <f t="shared" si="219"/>
        <v>@@10000</v>
      </c>
      <c r="E1108" s="3" t="str">
        <f>"""NAV Direct"",""CRONUS JetCorp USA"",""5407"",""1"",""Released"",""2"",""MR100704"",""3"",""10000"",""4"",""40000"""</f>
        <v>"NAV Direct","CRONUS JetCorp USA","5407","1","Released","2","MR100704","3","10000","4","40000"</v>
      </c>
      <c r="F1108" s="3"/>
      <c r="G1108" s="3"/>
      <c r="H1108" s="6"/>
      <c r="I1108" s="6"/>
      <c r="J1108" s="14" t="str">
        <f>"RM100033"</f>
        <v>RM100033</v>
      </c>
      <c r="K1108" s="22" t="str">
        <f>"Standard Cap Nut"</f>
        <v>Standard Cap Nut</v>
      </c>
      <c r="L1108" s="23">
        <v>1</v>
      </c>
      <c r="M1108" s="21" t="str">
        <f>"EA"</f>
        <v>EA</v>
      </c>
      <c r="N1108" s="23">
        <v>0</v>
      </c>
    </row>
    <row r="1109" spans="1:14" ht="16.5" x14ac:dyDescent="0.3">
      <c r="A1109" t="s">
        <v>59</v>
      </c>
      <c r="B1109" s="3" t="str">
        <f t="shared" si="218"/>
        <v>@@Released</v>
      </c>
      <c r="C1109" s="3" t="str">
        <f t="shared" si="218"/>
        <v>@@MR100704</v>
      </c>
      <c r="D1109" s="3" t="str">
        <f t="shared" si="219"/>
        <v>@@10000</v>
      </c>
      <c r="E1109" s="3" t="str">
        <f>"""NAV Direct"",""CRONUS JetCorp USA"",""5407"",""1"",""Released"",""2"",""MR100704"",""3"",""10000"",""4"",""50000"""</f>
        <v>"NAV Direct","CRONUS JetCorp USA","5407","1","Released","2","MR100704","3","10000","4","50000"</v>
      </c>
      <c r="F1109" s="3"/>
      <c r="G1109" s="3"/>
      <c r="H1109" s="6"/>
      <c r="I1109" s="6"/>
      <c r="J1109" s="14" t="str">
        <f>"RM100034"</f>
        <v>RM100034</v>
      </c>
      <c r="K1109" s="22" t="str">
        <f>"Check Rings"</f>
        <v>Check Rings</v>
      </c>
      <c r="L1109" s="23">
        <v>1</v>
      </c>
      <c r="M1109" s="21" t="str">
        <f>"EA"</f>
        <v>EA</v>
      </c>
      <c r="N1109" s="23">
        <v>0</v>
      </c>
    </row>
    <row r="1110" spans="1:14" ht="16.5" x14ac:dyDescent="0.3">
      <c r="A1110" t="s">
        <v>59</v>
      </c>
      <c r="B1110" s="3" t="str">
        <f t="shared" si="218"/>
        <v>@@Released</v>
      </c>
      <c r="C1110" s="3" t="str">
        <f t="shared" si="218"/>
        <v>@@MR100704</v>
      </c>
      <c r="D1110" s="3" t="str">
        <f t="shared" si="219"/>
        <v>@@10000</v>
      </c>
      <c r="E1110" s="3" t="str">
        <f>"""NAV Direct"",""CRONUS JetCorp USA"",""5407"",""1"",""Released"",""2"",""MR100704"",""3"",""10000"",""4"",""60000"""</f>
        <v>"NAV Direct","CRONUS JetCorp USA","5407","1","Released","2","MR100704","3","10000","4","60000"</v>
      </c>
      <c r="F1110" s="3"/>
      <c r="G1110" s="3"/>
      <c r="H1110" s="6"/>
      <c r="I1110" s="6"/>
      <c r="J1110" s="14" t="str">
        <f>"RM100036"</f>
        <v>RM100036</v>
      </c>
      <c r="K1110" s="22" t="str">
        <f>"1.5"" Emblem"</f>
        <v>1.5" Emblem</v>
      </c>
      <c r="L1110" s="23">
        <v>1</v>
      </c>
      <c r="M1110" s="21" t="str">
        <f>"EA"</f>
        <v>EA</v>
      </c>
      <c r="N1110" s="23">
        <v>0</v>
      </c>
    </row>
    <row r="1111" spans="1:14" ht="16.5" x14ac:dyDescent="0.3">
      <c r="A1111" t="s">
        <v>59</v>
      </c>
      <c r="B1111" s="3" t="str">
        <f>B1105</f>
        <v>@@Released</v>
      </c>
      <c r="C1111" s="3" t="str">
        <f>C1105</f>
        <v>@@MR100704</v>
      </c>
      <c r="D1111" s="3" t="str">
        <f>D1105</f>
        <v>@@10000</v>
      </c>
      <c r="H1111" s="6"/>
      <c r="I1111" s="6"/>
      <c r="J1111" s="6"/>
      <c r="K1111" s="6"/>
      <c r="L1111" s="6"/>
      <c r="M1111" s="6"/>
      <c r="N1111" s="6"/>
    </row>
    <row r="1112" spans="1:14" ht="16.5" x14ac:dyDescent="0.3">
      <c r="A1112" t="s">
        <v>59</v>
      </c>
      <c r="B1112" s="3" t="str">
        <f>"@@Released"</f>
        <v>@@Released</v>
      </c>
      <c r="C1112" s="3" t="str">
        <f>"@@MR100707"</f>
        <v>@@MR100707</v>
      </c>
      <c r="E1112" s="3" t="str">
        <f>"""NAV Direct"",""CRONUS JetCorp USA"",""5405"",""1"",""Released"",""2"",""MR100707"""</f>
        <v>"NAV Direct","CRONUS JetCorp USA","5405","1","Released","2","MR100707"</v>
      </c>
      <c r="F1112" s="3" t="str">
        <f>"∞||""Prod. Order Component"",""Status"",""=Status"",""Prod. Order No."",""=No."""</f>
        <v>∞||"Prod. Order Component","Status","=Status","Prod. Order No.","=No."</v>
      </c>
      <c r="G1112" s="3"/>
      <c r="H1112" s="28" t="str">
        <f>"MR100707"</f>
        <v>MR100707</v>
      </c>
      <c r="I1112" s="29">
        <v>42102</v>
      </c>
      <c r="J1112" s="6"/>
      <c r="K1112" s="20"/>
      <c r="L1112" s="20"/>
      <c r="M1112" s="20"/>
      <c r="N1112" s="20"/>
    </row>
    <row r="1113" spans="1:14" ht="16.5" x14ac:dyDescent="0.3">
      <c r="A1113" t="s">
        <v>59</v>
      </c>
      <c r="B1113" s="3" t="str">
        <f t="shared" ref="B1113:C1119" si="220">B1112</f>
        <v>@@Released</v>
      </c>
      <c r="C1113" s="3" t="str">
        <f t="shared" si="220"/>
        <v>@@MR100707</v>
      </c>
      <c r="D1113" s="3" t="str">
        <f>"@@10000"</f>
        <v>@@10000</v>
      </c>
      <c r="E1113" s="3" t="str">
        <f>"""NAV Direct"",""CRONUS JetCorp USA"",""5406"",""1"",""Released"",""2"",""MR100707"",""3"",""10000"""</f>
        <v>"NAV Direct","CRONUS JetCorp USA","5406","1","Released","2","MR100707","3","10000"</v>
      </c>
      <c r="F1113" s="3" t="str">
        <f>"∞||""Prod. Order Component"",""Prod. Order Line No."",""=Line No."",""Status"",""=Status"",""Prod. Order No."",""=Prod. Order No."""</f>
        <v>∞||"Prod. Order Component","Prod. Order Line No.","=Line No.","Status","=Status","Prod. Order No.","=Prod. Order No."</v>
      </c>
      <c r="G1113" s="3"/>
      <c r="H1113" s="6"/>
      <c r="I1113" s="24" t="str">
        <f>"S200024"</f>
        <v>S200024</v>
      </c>
      <c r="J1113" s="24" t="str">
        <f>"10.75"" Tourch Riser Wrestling Trophy"</f>
        <v>10.75" Tourch Riser Wrestling Trophy</v>
      </c>
      <c r="K1113" s="25">
        <v>144</v>
      </c>
      <c r="L1113" s="26" t="str">
        <f>"EA"</f>
        <v>EA</v>
      </c>
      <c r="M1113" s="25">
        <v>0</v>
      </c>
      <c r="N1113" s="27"/>
    </row>
    <row r="1114" spans="1:14" ht="16.5" x14ac:dyDescent="0.3">
      <c r="A1114" t="s">
        <v>59</v>
      </c>
      <c r="B1114" s="3" t="str">
        <f t="shared" si="220"/>
        <v>@@Released</v>
      </c>
      <c r="C1114" s="3" t="str">
        <f t="shared" si="220"/>
        <v>@@MR100707</v>
      </c>
      <c r="D1114" s="3" t="str">
        <f t="shared" ref="D1114:D1119" si="221">D1113</f>
        <v>@@10000</v>
      </c>
      <c r="E1114" s="3" t="str">
        <f>"""NAV Direct"",""CRONUS JetCorp USA"",""5407"",""1"",""Released"",""2"",""MR100707"",""3"",""10000"",""4"",""10000"""</f>
        <v>"NAV Direct","CRONUS JetCorp USA","5407","1","Released","2","MR100707","3","10000","4","10000"</v>
      </c>
      <c r="F1114" s="3"/>
      <c r="G1114" s="3"/>
      <c r="H1114" s="6"/>
      <c r="I1114" s="6"/>
      <c r="J1114" s="14" t="str">
        <f>"RM100027"</f>
        <v>RM100027</v>
      </c>
      <c r="K1114" s="22" t="str">
        <f>"1"" Marble"</f>
        <v>1" Marble</v>
      </c>
      <c r="L1114" s="23">
        <v>1</v>
      </c>
      <c r="M1114" s="21" t="str">
        <f>"LB"</f>
        <v>LB</v>
      </c>
      <c r="N1114" s="23">
        <v>0</v>
      </c>
    </row>
    <row r="1115" spans="1:14" ht="16.5" x14ac:dyDescent="0.3">
      <c r="A1115" t="s">
        <v>59</v>
      </c>
      <c r="B1115" s="3" t="str">
        <f t="shared" si="220"/>
        <v>@@Released</v>
      </c>
      <c r="C1115" s="3" t="str">
        <f t="shared" si="220"/>
        <v>@@MR100707</v>
      </c>
      <c r="D1115" s="3" t="str">
        <f t="shared" si="221"/>
        <v>@@10000</v>
      </c>
      <c r="E1115" s="3" t="str">
        <f>"""NAV Direct"",""CRONUS JetCorp USA"",""5407"",""1"",""Released"",""2"",""MR100707"",""3"",""10000"",""4"",""20000"""</f>
        <v>"NAV Direct","CRONUS JetCorp USA","5407","1","Released","2","MR100707","3","10000","4","20000"</v>
      </c>
      <c r="F1115" s="3"/>
      <c r="G1115" s="3"/>
      <c r="H1115" s="6"/>
      <c r="I1115" s="6"/>
      <c r="J1115" s="14" t="str">
        <f>"RM100010"</f>
        <v>RM100010</v>
      </c>
      <c r="K1115" s="22" t="str">
        <f>"3.75"" Wrestler"</f>
        <v>3.75" Wrestler</v>
      </c>
      <c r="L1115" s="23">
        <v>1</v>
      </c>
      <c r="M1115" s="21" t="str">
        <f>"EA"</f>
        <v>EA</v>
      </c>
      <c r="N1115" s="23">
        <v>0</v>
      </c>
    </row>
    <row r="1116" spans="1:14" ht="16.5" x14ac:dyDescent="0.3">
      <c r="A1116" t="s">
        <v>59</v>
      </c>
      <c r="B1116" s="3" t="str">
        <f t="shared" si="220"/>
        <v>@@Released</v>
      </c>
      <c r="C1116" s="3" t="str">
        <f t="shared" si="220"/>
        <v>@@MR100707</v>
      </c>
      <c r="D1116" s="3" t="str">
        <f t="shared" si="221"/>
        <v>@@10000</v>
      </c>
      <c r="E1116" s="3" t="str">
        <f>"""NAV Direct"",""CRONUS JetCorp USA"",""5407"",""1"",""Released"",""2"",""MR100707"",""3"",""10000"",""4"",""30000"""</f>
        <v>"NAV Direct","CRONUS JetCorp USA","5407","1","Released","2","MR100707","3","10000","4","30000"</v>
      </c>
      <c r="F1116" s="3"/>
      <c r="G1116" s="3"/>
      <c r="H1116" s="6"/>
      <c r="I1116" s="6"/>
      <c r="J1116" s="14" t="str">
        <f>"RM100023"</f>
        <v>RM100023</v>
      </c>
      <c r="K1116" s="22" t="str">
        <f>"7"" Torch Trophy Riser"</f>
        <v>7" Torch Trophy Riser</v>
      </c>
      <c r="L1116" s="23">
        <v>1</v>
      </c>
      <c r="M1116" s="21" t="str">
        <f>"EA"</f>
        <v>EA</v>
      </c>
      <c r="N1116" s="23">
        <v>0</v>
      </c>
    </row>
    <row r="1117" spans="1:14" ht="16.5" x14ac:dyDescent="0.3">
      <c r="A1117" t="s">
        <v>59</v>
      </c>
      <c r="B1117" s="3" t="str">
        <f t="shared" si="220"/>
        <v>@@Released</v>
      </c>
      <c r="C1117" s="3" t="str">
        <f t="shared" si="220"/>
        <v>@@MR100707</v>
      </c>
      <c r="D1117" s="3" t="str">
        <f t="shared" si="221"/>
        <v>@@10000</v>
      </c>
      <c r="E1117" s="3" t="str">
        <f>"""NAV Direct"",""CRONUS JetCorp USA"",""5407"",""1"",""Released"",""2"",""MR100707"",""3"",""10000"",""4"",""40000"""</f>
        <v>"NAV Direct","CRONUS JetCorp USA","5407","1","Released","2","MR100707","3","10000","4","40000"</v>
      </c>
      <c r="F1117" s="3"/>
      <c r="G1117" s="3"/>
      <c r="H1117" s="6"/>
      <c r="I1117" s="6"/>
      <c r="J1117" s="14" t="str">
        <f>"RM100033"</f>
        <v>RM100033</v>
      </c>
      <c r="K1117" s="22" t="str">
        <f>"Standard Cap Nut"</f>
        <v>Standard Cap Nut</v>
      </c>
      <c r="L1117" s="23">
        <v>1</v>
      </c>
      <c r="M1117" s="21" t="str">
        <f>"EA"</f>
        <v>EA</v>
      </c>
      <c r="N1117" s="23">
        <v>0</v>
      </c>
    </row>
    <row r="1118" spans="1:14" ht="16.5" x14ac:dyDescent="0.3">
      <c r="A1118" t="s">
        <v>59</v>
      </c>
      <c r="B1118" s="3" t="str">
        <f t="shared" si="220"/>
        <v>@@Released</v>
      </c>
      <c r="C1118" s="3" t="str">
        <f t="shared" si="220"/>
        <v>@@MR100707</v>
      </c>
      <c r="D1118" s="3" t="str">
        <f t="shared" si="221"/>
        <v>@@10000</v>
      </c>
      <c r="E1118" s="3" t="str">
        <f>"""NAV Direct"",""CRONUS JetCorp USA"",""5407"",""1"",""Released"",""2"",""MR100707"",""3"",""10000"",""4"",""50000"""</f>
        <v>"NAV Direct","CRONUS JetCorp USA","5407","1","Released","2","MR100707","3","10000","4","50000"</v>
      </c>
      <c r="F1118" s="3"/>
      <c r="G1118" s="3"/>
      <c r="H1118" s="6"/>
      <c r="I1118" s="6"/>
      <c r="J1118" s="14" t="str">
        <f>"RM100034"</f>
        <v>RM100034</v>
      </c>
      <c r="K1118" s="22" t="str">
        <f>"Check Rings"</f>
        <v>Check Rings</v>
      </c>
      <c r="L1118" s="23">
        <v>1</v>
      </c>
      <c r="M1118" s="21" t="str">
        <f>"EA"</f>
        <v>EA</v>
      </c>
      <c r="N1118" s="23">
        <v>0</v>
      </c>
    </row>
    <row r="1119" spans="1:14" ht="16.5" x14ac:dyDescent="0.3">
      <c r="A1119" t="s">
        <v>59</v>
      </c>
      <c r="B1119" s="3" t="str">
        <f t="shared" si="220"/>
        <v>@@Released</v>
      </c>
      <c r="C1119" s="3" t="str">
        <f t="shared" si="220"/>
        <v>@@MR100707</v>
      </c>
      <c r="D1119" s="3" t="str">
        <f t="shared" si="221"/>
        <v>@@10000</v>
      </c>
      <c r="E1119" s="3" t="str">
        <f>"""NAV Direct"",""CRONUS JetCorp USA"",""5407"",""1"",""Released"",""2"",""MR100707"",""3"",""10000"",""4"",""60000"""</f>
        <v>"NAV Direct","CRONUS JetCorp USA","5407","1","Released","2","MR100707","3","10000","4","60000"</v>
      </c>
      <c r="F1119" s="3"/>
      <c r="G1119" s="3"/>
      <c r="H1119" s="6"/>
      <c r="I1119" s="6"/>
      <c r="J1119" s="14" t="str">
        <f>"RM100036"</f>
        <v>RM100036</v>
      </c>
      <c r="K1119" s="22" t="str">
        <f>"1.5"" Emblem"</f>
        <v>1.5" Emblem</v>
      </c>
      <c r="L1119" s="23">
        <v>1</v>
      </c>
      <c r="M1119" s="21" t="str">
        <f>"EA"</f>
        <v>EA</v>
      </c>
      <c r="N1119" s="23">
        <v>0</v>
      </c>
    </row>
    <row r="1120" spans="1:14" ht="16.5" x14ac:dyDescent="0.3">
      <c r="A1120" t="s">
        <v>59</v>
      </c>
      <c r="B1120" s="3" t="str">
        <f>B1114</f>
        <v>@@Released</v>
      </c>
      <c r="C1120" s="3" t="str">
        <f>C1114</f>
        <v>@@MR100707</v>
      </c>
      <c r="D1120" s="3" t="str">
        <f>D1114</f>
        <v>@@10000</v>
      </c>
      <c r="H1120" s="6"/>
      <c r="I1120" s="6"/>
      <c r="J1120" s="6"/>
      <c r="K1120" s="6"/>
      <c r="L1120" s="6"/>
      <c r="M1120" s="6"/>
      <c r="N1120" s="6"/>
    </row>
    <row r="1121" spans="1:14" ht="16.5" x14ac:dyDescent="0.3">
      <c r="A1121" t="s">
        <v>59</v>
      </c>
      <c r="B1121" s="3" t="str">
        <f t="shared" ref="B1121:C1127" si="222">B1120</f>
        <v>@@Released</v>
      </c>
      <c r="C1121" s="3" t="str">
        <f t="shared" si="222"/>
        <v>@@MR100707</v>
      </c>
      <c r="D1121" s="3" t="str">
        <f>"@@20000"</f>
        <v>@@20000</v>
      </c>
      <c r="E1121" s="3" t="str">
        <f>"""NAV Direct"",""CRONUS JetCorp USA"",""5406"",""1"",""Released"",""2"",""MR100707"",""3"",""20000"""</f>
        <v>"NAV Direct","CRONUS JetCorp USA","5406","1","Released","2","MR100707","3","20000"</v>
      </c>
      <c r="F1121" s="3" t="str">
        <f>"∞||""Prod. Order Component"",""Prod. Order Line No."",""=Line No."",""Status"",""=Status"",""Prod. Order No."",""=Prod. Order No."""</f>
        <v>∞||"Prod. Order Component","Prod. Order Line No.","=Line No.","Status","=Status","Prod. Order No.","=Prod. Order No."</v>
      </c>
      <c r="G1121" s="3"/>
      <c r="H1121" s="6"/>
      <c r="I1121" s="24" t="str">
        <f>"S200023"</f>
        <v>S200023</v>
      </c>
      <c r="J1121" s="24" t="str">
        <f>"10.75"" Tourch Riser Volleyball Trophy"</f>
        <v>10.75" Tourch Riser Volleyball Trophy</v>
      </c>
      <c r="K1121" s="25">
        <v>144</v>
      </c>
      <c r="L1121" s="26" t="str">
        <f>"EA"</f>
        <v>EA</v>
      </c>
      <c r="M1121" s="25">
        <v>0</v>
      </c>
      <c r="N1121" s="27"/>
    </row>
    <row r="1122" spans="1:14" ht="16.5" x14ac:dyDescent="0.3">
      <c r="A1122" t="s">
        <v>59</v>
      </c>
      <c r="B1122" s="3" t="str">
        <f t="shared" si="222"/>
        <v>@@Released</v>
      </c>
      <c r="C1122" s="3" t="str">
        <f t="shared" si="222"/>
        <v>@@MR100707</v>
      </c>
      <c r="D1122" s="3" t="str">
        <f t="shared" ref="D1122:D1127" si="223">D1121</f>
        <v>@@20000</v>
      </c>
      <c r="E1122" s="3" t="str">
        <f>"""NAV Direct"",""CRONUS JetCorp USA"",""5407"",""1"",""Released"",""2"",""MR100707"",""3"",""20000"",""4"",""10000"""</f>
        <v>"NAV Direct","CRONUS JetCorp USA","5407","1","Released","2","MR100707","3","20000","4","10000"</v>
      </c>
      <c r="F1122" s="3"/>
      <c r="G1122" s="3"/>
      <c r="H1122" s="6"/>
      <c r="I1122" s="6"/>
      <c r="J1122" s="14" t="str">
        <f>"RM100027"</f>
        <v>RM100027</v>
      </c>
      <c r="K1122" s="22" t="str">
        <f>"1"" Marble"</f>
        <v>1" Marble</v>
      </c>
      <c r="L1122" s="23">
        <v>1</v>
      </c>
      <c r="M1122" s="21" t="str">
        <f>"LB"</f>
        <v>LB</v>
      </c>
      <c r="N1122" s="23">
        <v>0</v>
      </c>
    </row>
    <row r="1123" spans="1:14" ht="16.5" x14ac:dyDescent="0.3">
      <c r="A1123" t="s">
        <v>59</v>
      </c>
      <c r="B1123" s="3" t="str">
        <f t="shared" si="222"/>
        <v>@@Released</v>
      </c>
      <c r="C1123" s="3" t="str">
        <f t="shared" si="222"/>
        <v>@@MR100707</v>
      </c>
      <c r="D1123" s="3" t="str">
        <f t="shared" si="223"/>
        <v>@@20000</v>
      </c>
      <c r="E1123" s="3" t="str">
        <f>"""NAV Direct"",""CRONUS JetCorp USA"",""5407"",""1"",""Released"",""2"",""MR100707"",""3"",""20000"",""4"",""20000"""</f>
        <v>"NAV Direct","CRONUS JetCorp USA","5407","1","Released","2","MR100707","3","20000","4","20000"</v>
      </c>
      <c r="F1123" s="3"/>
      <c r="G1123" s="3"/>
      <c r="H1123" s="6"/>
      <c r="I1123" s="6"/>
      <c r="J1123" s="14" t="str">
        <f>"RM100009"</f>
        <v>RM100009</v>
      </c>
      <c r="K1123" s="22" t="str">
        <f>"3.75"" Volleyball Player"</f>
        <v>3.75" Volleyball Player</v>
      </c>
      <c r="L1123" s="23">
        <v>1</v>
      </c>
      <c r="M1123" s="21" t="str">
        <f>"EA"</f>
        <v>EA</v>
      </c>
      <c r="N1123" s="23">
        <v>0</v>
      </c>
    </row>
    <row r="1124" spans="1:14" ht="16.5" x14ac:dyDescent="0.3">
      <c r="A1124" t="s">
        <v>59</v>
      </c>
      <c r="B1124" s="3" t="str">
        <f t="shared" si="222"/>
        <v>@@Released</v>
      </c>
      <c r="C1124" s="3" t="str">
        <f t="shared" si="222"/>
        <v>@@MR100707</v>
      </c>
      <c r="D1124" s="3" t="str">
        <f t="shared" si="223"/>
        <v>@@20000</v>
      </c>
      <c r="E1124" s="3" t="str">
        <f>"""NAV Direct"",""CRONUS JetCorp USA"",""5407"",""1"",""Released"",""2"",""MR100707"",""3"",""20000"",""4"",""30000"""</f>
        <v>"NAV Direct","CRONUS JetCorp USA","5407","1","Released","2","MR100707","3","20000","4","30000"</v>
      </c>
      <c r="F1124" s="3"/>
      <c r="G1124" s="3"/>
      <c r="H1124" s="6"/>
      <c r="I1124" s="6"/>
      <c r="J1124" s="14" t="str">
        <f>"RM100023"</f>
        <v>RM100023</v>
      </c>
      <c r="K1124" s="22" t="str">
        <f>"7"" Torch Trophy Riser"</f>
        <v>7" Torch Trophy Riser</v>
      </c>
      <c r="L1124" s="23">
        <v>1</v>
      </c>
      <c r="M1124" s="21" t="str">
        <f>"EA"</f>
        <v>EA</v>
      </c>
      <c r="N1124" s="23">
        <v>0</v>
      </c>
    </row>
    <row r="1125" spans="1:14" ht="16.5" x14ac:dyDescent="0.3">
      <c r="A1125" t="s">
        <v>59</v>
      </c>
      <c r="B1125" s="3" t="str">
        <f t="shared" si="222"/>
        <v>@@Released</v>
      </c>
      <c r="C1125" s="3" t="str">
        <f t="shared" si="222"/>
        <v>@@MR100707</v>
      </c>
      <c r="D1125" s="3" t="str">
        <f t="shared" si="223"/>
        <v>@@20000</v>
      </c>
      <c r="E1125" s="3" t="str">
        <f>"""NAV Direct"",""CRONUS JetCorp USA"",""5407"",""1"",""Released"",""2"",""MR100707"",""3"",""20000"",""4"",""40000"""</f>
        <v>"NAV Direct","CRONUS JetCorp USA","5407","1","Released","2","MR100707","3","20000","4","40000"</v>
      </c>
      <c r="F1125" s="3"/>
      <c r="G1125" s="3"/>
      <c r="H1125" s="6"/>
      <c r="I1125" s="6"/>
      <c r="J1125" s="14" t="str">
        <f>"RM100033"</f>
        <v>RM100033</v>
      </c>
      <c r="K1125" s="22" t="str">
        <f>"Standard Cap Nut"</f>
        <v>Standard Cap Nut</v>
      </c>
      <c r="L1125" s="23">
        <v>1</v>
      </c>
      <c r="M1125" s="21" t="str">
        <f>"EA"</f>
        <v>EA</v>
      </c>
      <c r="N1125" s="23">
        <v>0</v>
      </c>
    </row>
    <row r="1126" spans="1:14" ht="16.5" x14ac:dyDescent="0.3">
      <c r="A1126" t="s">
        <v>59</v>
      </c>
      <c r="B1126" s="3" t="str">
        <f t="shared" si="222"/>
        <v>@@Released</v>
      </c>
      <c r="C1126" s="3" t="str">
        <f t="shared" si="222"/>
        <v>@@MR100707</v>
      </c>
      <c r="D1126" s="3" t="str">
        <f t="shared" si="223"/>
        <v>@@20000</v>
      </c>
      <c r="E1126" s="3" t="str">
        <f>"""NAV Direct"",""CRONUS JetCorp USA"",""5407"",""1"",""Released"",""2"",""MR100707"",""3"",""20000"",""4"",""50000"""</f>
        <v>"NAV Direct","CRONUS JetCorp USA","5407","1","Released","2","MR100707","3","20000","4","50000"</v>
      </c>
      <c r="F1126" s="3"/>
      <c r="G1126" s="3"/>
      <c r="H1126" s="6"/>
      <c r="I1126" s="6"/>
      <c r="J1126" s="14" t="str">
        <f>"RM100034"</f>
        <v>RM100034</v>
      </c>
      <c r="K1126" s="22" t="str">
        <f>"Check Rings"</f>
        <v>Check Rings</v>
      </c>
      <c r="L1126" s="23">
        <v>1</v>
      </c>
      <c r="M1126" s="21" t="str">
        <f>"EA"</f>
        <v>EA</v>
      </c>
      <c r="N1126" s="23">
        <v>0</v>
      </c>
    </row>
    <row r="1127" spans="1:14" ht="16.5" x14ac:dyDescent="0.3">
      <c r="A1127" t="s">
        <v>59</v>
      </c>
      <c r="B1127" s="3" t="str">
        <f t="shared" si="222"/>
        <v>@@Released</v>
      </c>
      <c r="C1127" s="3" t="str">
        <f t="shared" si="222"/>
        <v>@@MR100707</v>
      </c>
      <c r="D1127" s="3" t="str">
        <f t="shared" si="223"/>
        <v>@@20000</v>
      </c>
      <c r="E1127" s="3" t="str">
        <f>"""NAV Direct"",""CRONUS JetCorp USA"",""5407"",""1"",""Released"",""2"",""MR100707"",""3"",""20000"",""4"",""60000"""</f>
        <v>"NAV Direct","CRONUS JetCorp USA","5407","1","Released","2","MR100707","3","20000","4","60000"</v>
      </c>
      <c r="F1127" s="3"/>
      <c r="G1127" s="3"/>
      <c r="H1127" s="6"/>
      <c r="I1127" s="6"/>
      <c r="J1127" s="14" t="str">
        <f>"RM100036"</f>
        <v>RM100036</v>
      </c>
      <c r="K1127" s="22" t="str">
        <f>"1.5"" Emblem"</f>
        <v>1.5" Emblem</v>
      </c>
      <c r="L1127" s="23">
        <v>1</v>
      </c>
      <c r="M1127" s="21" t="str">
        <f>"EA"</f>
        <v>EA</v>
      </c>
      <c r="N1127" s="23">
        <v>0</v>
      </c>
    </row>
    <row r="1128" spans="1:14" ht="16.5" x14ac:dyDescent="0.3">
      <c r="A1128" t="s">
        <v>59</v>
      </c>
      <c r="B1128" s="3" t="str">
        <f>B1122</f>
        <v>@@Released</v>
      </c>
      <c r="C1128" s="3" t="str">
        <f>C1122</f>
        <v>@@MR100707</v>
      </c>
      <c r="D1128" s="3" t="str">
        <f>D1122</f>
        <v>@@20000</v>
      </c>
      <c r="H1128" s="6"/>
      <c r="I1128" s="6"/>
      <c r="J1128" s="6"/>
      <c r="K1128" s="6"/>
      <c r="L1128" s="6"/>
      <c r="M1128" s="6"/>
      <c r="N1128" s="6"/>
    </row>
    <row r="1129" spans="1:14" ht="16.5" x14ac:dyDescent="0.3">
      <c r="A1129" t="s">
        <v>59</v>
      </c>
      <c r="B1129" s="3" t="str">
        <f>"@@Released"</f>
        <v>@@Released</v>
      </c>
      <c r="C1129" s="3" t="str">
        <f>"@@MR100703"</f>
        <v>@@MR100703</v>
      </c>
      <c r="E1129" s="3" t="str">
        <f>"""NAV Direct"",""CRONUS JetCorp USA"",""5405"",""1"",""Released"",""2"",""MR100703"""</f>
        <v>"NAV Direct","CRONUS JetCorp USA","5405","1","Released","2","MR100703"</v>
      </c>
      <c r="F1129" s="3" t="str">
        <f>"∞||""Prod. Order Component"",""Status"",""=Status"",""Prod. Order No."",""=No."""</f>
        <v>∞||"Prod. Order Component","Status","=Status","Prod. Order No.","=No."</v>
      </c>
      <c r="G1129" s="3"/>
      <c r="H1129" s="28" t="str">
        <f>"MR100703"</f>
        <v>MR100703</v>
      </c>
      <c r="I1129" s="29">
        <v>42103</v>
      </c>
      <c r="J1129" s="6"/>
      <c r="K1129" s="20"/>
      <c r="L1129" s="20"/>
      <c r="M1129" s="20"/>
      <c r="N1129" s="20"/>
    </row>
    <row r="1130" spans="1:14" ht="16.5" x14ac:dyDescent="0.3">
      <c r="A1130" t="s">
        <v>59</v>
      </c>
      <c r="B1130" s="3" t="str">
        <f t="shared" ref="B1130:C1136" si="224">B1129</f>
        <v>@@Released</v>
      </c>
      <c r="C1130" s="3" t="str">
        <f t="shared" si="224"/>
        <v>@@MR100703</v>
      </c>
      <c r="D1130" s="3" t="str">
        <f>"@@10000"</f>
        <v>@@10000</v>
      </c>
      <c r="E1130" s="3" t="str">
        <f>"""NAV Direct"",""CRONUS JetCorp USA"",""5406"",""1"",""Released"",""2"",""MR100703"",""3"",""10000"""</f>
        <v>"NAV Direct","CRONUS JetCorp USA","5406","1","Released","2","MR100703","3","10000"</v>
      </c>
      <c r="F1130" s="3" t="str">
        <f>"∞||""Prod. Order Component"",""Prod. Order Line No."",""=Line No."",""Status"",""=Status"",""Prod. Order No."",""=Prod. Order No."""</f>
        <v>∞||"Prod. Order Component","Prod. Order Line No.","=Line No.","Status","=Status","Prod. Order No.","=Prod. Order No."</v>
      </c>
      <c r="G1130" s="3"/>
      <c r="H1130" s="6"/>
      <c r="I1130" s="24" t="str">
        <f>"S200019"</f>
        <v>S200019</v>
      </c>
      <c r="J1130" s="24" t="str">
        <f>"10.75"" Tourch Riser Apple Trophy"</f>
        <v>10.75" Tourch Riser Apple Trophy</v>
      </c>
      <c r="K1130" s="25">
        <v>144</v>
      </c>
      <c r="L1130" s="26" t="str">
        <f>"EA"</f>
        <v>EA</v>
      </c>
      <c r="M1130" s="25">
        <v>0</v>
      </c>
      <c r="N1130" s="27"/>
    </row>
    <row r="1131" spans="1:14" ht="16.5" x14ac:dyDescent="0.3">
      <c r="A1131" t="s">
        <v>59</v>
      </c>
      <c r="B1131" s="3" t="str">
        <f t="shared" si="224"/>
        <v>@@Released</v>
      </c>
      <c r="C1131" s="3" t="str">
        <f t="shared" si="224"/>
        <v>@@MR100703</v>
      </c>
      <c r="D1131" s="3" t="str">
        <f t="shared" ref="D1131:D1136" si="225">D1130</f>
        <v>@@10000</v>
      </c>
      <c r="E1131" s="3" t="str">
        <f>"""NAV Direct"",""CRONUS JetCorp USA"",""5407"",""1"",""Released"",""2"",""MR100703"",""3"",""10000"",""4"",""10000"""</f>
        <v>"NAV Direct","CRONUS JetCorp USA","5407","1","Released","2","MR100703","3","10000","4","10000"</v>
      </c>
      <c r="F1131" s="3"/>
      <c r="G1131" s="3"/>
      <c r="H1131" s="6"/>
      <c r="I1131" s="6"/>
      <c r="J1131" s="14" t="str">
        <f>"RM100027"</f>
        <v>RM100027</v>
      </c>
      <c r="K1131" s="22" t="str">
        <f>"1"" Marble"</f>
        <v>1" Marble</v>
      </c>
      <c r="L1131" s="23">
        <v>1</v>
      </c>
      <c r="M1131" s="21" t="str">
        <f>"LB"</f>
        <v>LB</v>
      </c>
      <c r="N1131" s="23">
        <v>0</v>
      </c>
    </row>
    <row r="1132" spans="1:14" ht="16.5" x14ac:dyDescent="0.3">
      <c r="A1132" t="s">
        <v>59</v>
      </c>
      <c r="B1132" s="3" t="str">
        <f t="shared" si="224"/>
        <v>@@Released</v>
      </c>
      <c r="C1132" s="3" t="str">
        <f t="shared" si="224"/>
        <v>@@MR100703</v>
      </c>
      <c r="D1132" s="3" t="str">
        <f t="shared" si="225"/>
        <v>@@10000</v>
      </c>
      <c r="E1132" s="3" t="str">
        <f>"""NAV Direct"",""CRONUS JetCorp USA"",""5407"",""1"",""Released"",""2"",""MR100703"",""3"",""10000"",""4"",""20000"""</f>
        <v>"NAV Direct","CRONUS JetCorp USA","5407","1","Released","2","MR100703","3","10000","4","20000"</v>
      </c>
      <c r="F1132" s="3"/>
      <c r="G1132" s="3"/>
      <c r="H1132" s="6"/>
      <c r="I1132" s="6"/>
      <c r="J1132" s="14" t="str">
        <f>"RM100002"</f>
        <v>RM100002</v>
      </c>
      <c r="K1132" s="22" t="str">
        <f>"3.75"" Apple Trophy Figure"</f>
        <v>3.75" Apple Trophy Figure</v>
      </c>
      <c r="L1132" s="23">
        <v>1</v>
      </c>
      <c r="M1132" s="21" t="str">
        <f>"EA"</f>
        <v>EA</v>
      </c>
      <c r="N1132" s="23">
        <v>0</v>
      </c>
    </row>
    <row r="1133" spans="1:14" ht="16.5" x14ac:dyDescent="0.3">
      <c r="A1133" t="s">
        <v>59</v>
      </c>
      <c r="B1133" s="3" t="str">
        <f t="shared" si="224"/>
        <v>@@Released</v>
      </c>
      <c r="C1133" s="3" t="str">
        <f t="shared" si="224"/>
        <v>@@MR100703</v>
      </c>
      <c r="D1133" s="3" t="str">
        <f t="shared" si="225"/>
        <v>@@10000</v>
      </c>
      <c r="E1133" s="3" t="str">
        <f>"""NAV Direct"",""CRONUS JetCorp USA"",""5407"",""1"",""Released"",""2"",""MR100703"",""3"",""10000"",""4"",""30000"""</f>
        <v>"NAV Direct","CRONUS JetCorp USA","5407","1","Released","2","MR100703","3","10000","4","30000"</v>
      </c>
      <c r="F1133" s="3"/>
      <c r="G1133" s="3"/>
      <c r="H1133" s="6"/>
      <c r="I1133" s="6"/>
      <c r="J1133" s="14" t="str">
        <f>"RM100023"</f>
        <v>RM100023</v>
      </c>
      <c r="K1133" s="22" t="str">
        <f>"7"" Torch Trophy Riser"</f>
        <v>7" Torch Trophy Riser</v>
      </c>
      <c r="L1133" s="23">
        <v>1</v>
      </c>
      <c r="M1133" s="21" t="str">
        <f>"EA"</f>
        <v>EA</v>
      </c>
      <c r="N1133" s="23">
        <v>0</v>
      </c>
    </row>
    <row r="1134" spans="1:14" ht="16.5" x14ac:dyDescent="0.3">
      <c r="A1134" t="s">
        <v>59</v>
      </c>
      <c r="B1134" s="3" t="str">
        <f t="shared" si="224"/>
        <v>@@Released</v>
      </c>
      <c r="C1134" s="3" t="str">
        <f t="shared" si="224"/>
        <v>@@MR100703</v>
      </c>
      <c r="D1134" s="3" t="str">
        <f t="shared" si="225"/>
        <v>@@10000</v>
      </c>
      <c r="E1134" s="3" t="str">
        <f>"""NAV Direct"",""CRONUS JetCorp USA"",""5407"",""1"",""Released"",""2"",""MR100703"",""3"",""10000"",""4"",""40000"""</f>
        <v>"NAV Direct","CRONUS JetCorp USA","5407","1","Released","2","MR100703","3","10000","4","40000"</v>
      </c>
      <c r="F1134" s="3"/>
      <c r="G1134" s="3"/>
      <c r="H1134" s="6"/>
      <c r="I1134" s="6"/>
      <c r="J1134" s="14" t="str">
        <f>"RM100033"</f>
        <v>RM100033</v>
      </c>
      <c r="K1134" s="22" t="str">
        <f>"Standard Cap Nut"</f>
        <v>Standard Cap Nut</v>
      </c>
      <c r="L1134" s="23">
        <v>1</v>
      </c>
      <c r="M1134" s="21" t="str">
        <f>"EA"</f>
        <v>EA</v>
      </c>
      <c r="N1134" s="23">
        <v>0</v>
      </c>
    </row>
    <row r="1135" spans="1:14" ht="16.5" x14ac:dyDescent="0.3">
      <c r="A1135" t="s">
        <v>59</v>
      </c>
      <c r="B1135" s="3" t="str">
        <f t="shared" si="224"/>
        <v>@@Released</v>
      </c>
      <c r="C1135" s="3" t="str">
        <f t="shared" si="224"/>
        <v>@@MR100703</v>
      </c>
      <c r="D1135" s="3" t="str">
        <f t="shared" si="225"/>
        <v>@@10000</v>
      </c>
      <c r="E1135" s="3" t="str">
        <f>"""NAV Direct"",""CRONUS JetCorp USA"",""5407"",""1"",""Released"",""2"",""MR100703"",""3"",""10000"",""4"",""50000"""</f>
        <v>"NAV Direct","CRONUS JetCorp USA","5407","1","Released","2","MR100703","3","10000","4","50000"</v>
      </c>
      <c r="F1135" s="3"/>
      <c r="G1135" s="3"/>
      <c r="H1135" s="6"/>
      <c r="I1135" s="6"/>
      <c r="J1135" s="14" t="str">
        <f>"RM100034"</f>
        <v>RM100034</v>
      </c>
      <c r="K1135" s="22" t="str">
        <f>"Check Rings"</f>
        <v>Check Rings</v>
      </c>
      <c r="L1135" s="23">
        <v>1</v>
      </c>
      <c r="M1135" s="21" t="str">
        <f>"EA"</f>
        <v>EA</v>
      </c>
      <c r="N1135" s="23">
        <v>0</v>
      </c>
    </row>
    <row r="1136" spans="1:14" ht="16.5" x14ac:dyDescent="0.3">
      <c r="A1136" t="s">
        <v>59</v>
      </c>
      <c r="B1136" s="3" t="str">
        <f t="shared" si="224"/>
        <v>@@Released</v>
      </c>
      <c r="C1136" s="3" t="str">
        <f t="shared" si="224"/>
        <v>@@MR100703</v>
      </c>
      <c r="D1136" s="3" t="str">
        <f t="shared" si="225"/>
        <v>@@10000</v>
      </c>
      <c r="E1136" s="3" t="str">
        <f>"""NAV Direct"",""CRONUS JetCorp USA"",""5407"",""1"",""Released"",""2"",""MR100703"",""3"",""10000"",""4"",""60000"""</f>
        <v>"NAV Direct","CRONUS JetCorp USA","5407","1","Released","2","MR100703","3","10000","4","60000"</v>
      </c>
      <c r="F1136" s="3"/>
      <c r="G1136" s="3"/>
      <c r="H1136" s="6"/>
      <c r="I1136" s="6"/>
      <c r="J1136" s="14" t="str">
        <f>"RM100036"</f>
        <v>RM100036</v>
      </c>
      <c r="K1136" s="22" t="str">
        <f>"1.5"" Emblem"</f>
        <v>1.5" Emblem</v>
      </c>
      <c r="L1136" s="23">
        <v>1</v>
      </c>
      <c r="M1136" s="21" t="str">
        <f>"EA"</f>
        <v>EA</v>
      </c>
      <c r="N1136" s="23">
        <v>0</v>
      </c>
    </row>
    <row r="1137" spans="1:14" ht="16.5" x14ac:dyDescent="0.3">
      <c r="A1137" t="s">
        <v>59</v>
      </c>
      <c r="B1137" s="3" t="str">
        <f>B1131</f>
        <v>@@Released</v>
      </c>
      <c r="C1137" s="3" t="str">
        <f>C1131</f>
        <v>@@MR100703</v>
      </c>
      <c r="D1137" s="3" t="str">
        <f>D1131</f>
        <v>@@10000</v>
      </c>
      <c r="H1137" s="6"/>
      <c r="I1137" s="6"/>
      <c r="J1137" s="6"/>
      <c r="K1137" s="6"/>
      <c r="L1137" s="6"/>
      <c r="M1137" s="6"/>
      <c r="N1137" s="6"/>
    </row>
    <row r="1138" spans="1:14" ht="16.5" x14ac:dyDescent="0.3">
      <c r="A1138" t="s">
        <v>59</v>
      </c>
      <c r="B1138" s="3" t="str">
        <f t="shared" ref="B1138:C1144" si="226">B1137</f>
        <v>@@Released</v>
      </c>
      <c r="C1138" s="3" t="str">
        <f t="shared" si="226"/>
        <v>@@MR100703</v>
      </c>
      <c r="D1138" s="3" t="str">
        <f>"@@20000"</f>
        <v>@@20000</v>
      </c>
      <c r="E1138" s="3" t="str">
        <f>"""NAV Direct"",""CRONUS JetCorp USA"",""5406"",""1"",""Released"",""2"",""MR100703"",""3"",""20000"""</f>
        <v>"NAV Direct","CRONUS JetCorp USA","5406","1","Released","2","MR100703","3","20000"</v>
      </c>
      <c r="F1138" s="3" t="str">
        <f>"∞||""Prod. Order Component"",""Prod. Order Line No."",""=Line No."",""Status"",""=Status"",""Prod. Order No."",""=Prod. Order No."""</f>
        <v>∞||"Prod. Order Component","Prod. Order Line No.","=Line No.","Status","=Status","Prod. Order No.","=Prod. Order No."</v>
      </c>
      <c r="G1138" s="3"/>
      <c r="H1138" s="6"/>
      <c r="I1138" s="24" t="str">
        <f>"S200017"</f>
        <v>S200017</v>
      </c>
      <c r="J1138" s="24" t="str">
        <f>"10.75"" Tourch Riser WrestlingTrophy"</f>
        <v>10.75" Tourch Riser WrestlingTrophy</v>
      </c>
      <c r="K1138" s="25">
        <v>48</v>
      </c>
      <c r="L1138" s="26" t="str">
        <f>"EA"</f>
        <v>EA</v>
      </c>
      <c r="M1138" s="25">
        <v>0</v>
      </c>
      <c r="N1138" s="27"/>
    </row>
    <row r="1139" spans="1:14" ht="16.5" x14ac:dyDescent="0.3">
      <c r="A1139" t="s">
        <v>59</v>
      </c>
      <c r="B1139" s="3" t="str">
        <f t="shared" si="226"/>
        <v>@@Released</v>
      </c>
      <c r="C1139" s="3" t="str">
        <f t="shared" si="226"/>
        <v>@@MR100703</v>
      </c>
      <c r="D1139" s="3" t="str">
        <f t="shared" ref="D1139:D1144" si="227">D1138</f>
        <v>@@20000</v>
      </c>
      <c r="E1139" s="3" t="str">
        <f>"""NAV Direct"",""CRONUS JetCorp USA"",""5407"",""1"",""Released"",""2"",""MR100703"",""3"",""20000"",""4"",""10000"""</f>
        <v>"NAV Direct","CRONUS JetCorp USA","5407","1","Released","2","MR100703","3","20000","4","10000"</v>
      </c>
      <c r="F1139" s="3"/>
      <c r="G1139" s="3"/>
      <c r="H1139" s="6"/>
      <c r="I1139" s="6"/>
      <c r="J1139" s="14" t="str">
        <f>"RM100027"</f>
        <v>RM100027</v>
      </c>
      <c r="K1139" s="22" t="str">
        <f>"1"" Marble"</f>
        <v>1" Marble</v>
      </c>
      <c r="L1139" s="23">
        <v>1</v>
      </c>
      <c r="M1139" s="21" t="str">
        <f>"LB"</f>
        <v>LB</v>
      </c>
      <c r="N1139" s="23">
        <v>0</v>
      </c>
    </row>
    <row r="1140" spans="1:14" ht="16.5" x14ac:dyDescent="0.3">
      <c r="A1140" t="s">
        <v>59</v>
      </c>
      <c r="B1140" s="3" t="str">
        <f t="shared" si="226"/>
        <v>@@Released</v>
      </c>
      <c r="C1140" s="3" t="str">
        <f t="shared" si="226"/>
        <v>@@MR100703</v>
      </c>
      <c r="D1140" s="3" t="str">
        <f t="shared" si="227"/>
        <v>@@20000</v>
      </c>
      <c r="E1140" s="3" t="str">
        <f>"""NAV Direct"",""CRONUS JetCorp USA"",""5407"",""1"",""Released"",""2"",""MR100703"",""3"",""20000"",""4"",""20000"""</f>
        <v>"NAV Direct","CRONUS JetCorp USA","5407","1","Released","2","MR100703","3","20000","4","20000"</v>
      </c>
      <c r="F1140" s="3"/>
      <c r="G1140" s="3"/>
      <c r="H1140" s="6"/>
      <c r="I1140" s="6"/>
      <c r="J1140" s="14" t="str">
        <f>"RM100010"</f>
        <v>RM100010</v>
      </c>
      <c r="K1140" s="22" t="str">
        <f>"3.75"" Wrestler"</f>
        <v>3.75" Wrestler</v>
      </c>
      <c r="L1140" s="23">
        <v>1</v>
      </c>
      <c r="M1140" s="21" t="str">
        <f>"EA"</f>
        <v>EA</v>
      </c>
      <c r="N1140" s="23">
        <v>0</v>
      </c>
    </row>
    <row r="1141" spans="1:14" ht="16.5" x14ac:dyDescent="0.3">
      <c r="A1141" t="s">
        <v>59</v>
      </c>
      <c r="B1141" s="3" t="str">
        <f t="shared" si="226"/>
        <v>@@Released</v>
      </c>
      <c r="C1141" s="3" t="str">
        <f t="shared" si="226"/>
        <v>@@MR100703</v>
      </c>
      <c r="D1141" s="3" t="str">
        <f t="shared" si="227"/>
        <v>@@20000</v>
      </c>
      <c r="E1141" s="3" t="str">
        <f>"""NAV Direct"",""CRONUS JetCorp USA"",""5407"",""1"",""Released"",""2"",""MR100703"",""3"",""20000"",""4"",""30000"""</f>
        <v>"NAV Direct","CRONUS JetCorp USA","5407","1","Released","2","MR100703","3","20000","4","30000"</v>
      </c>
      <c r="F1141" s="3"/>
      <c r="G1141" s="3"/>
      <c r="H1141" s="6"/>
      <c r="I1141" s="6"/>
      <c r="J1141" s="14" t="str">
        <f>"RM100016"</f>
        <v>RM100016</v>
      </c>
      <c r="K1141" s="22" t="str">
        <f>"6"" Star Column Trophy Riser"</f>
        <v>6" Star Column Trophy Riser</v>
      </c>
      <c r="L1141" s="23">
        <v>1</v>
      </c>
      <c r="M1141" s="21" t="str">
        <f>"EA"</f>
        <v>EA</v>
      </c>
      <c r="N1141" s="23">
        <v>0</v>
      </c>
    </row>
    <row r="1142" spans="1:14" ht="16.5" x14ac:dyDescent="0.3">
      <c r="A1142" t="s">
        <v>59</v>
      </c>
      <c r="B1142" s="3" t="str">
        <f t="shared" si="226"/>
        <v>@@Released</v>
      </c>
      <c r="C1142" s="3" t="str">
        <f t="shared" si="226"/>
        <v>@@MR100703</v>
      </c>
      <c r="D1142" s="3" t="str">
        <f t="shared" si="227"/>
        <v>@@20000</v>
      </c>
      <c r="E1142" s="3" t="str">
        <f>"""NAV Direct"",""CRONUS JetCorp USA"",""5407"",""1"",""Released"",""2"",""MR100703"",""3"",""20000"",""4"",""40000"""</f>
        <v>"NAV Direct","CRONUS JetCorp USA","5407","1","Released","2","MR100703","3","20000","4","40000"</v>
      </c>
      <c r="F1142" s="3"/>
      <c r="G1142" s="3"/>
      <c r="H1142" s="6"/>
      <c r="I1142" s="6"/>
      <c r="J1142" s="14" t="str">
        <f>"RM100033"</f>
        <v>RM100033</v>
      </c>
      <c r="K1142" s="22" t="str">
        <f>"Standard Cap Nut"</f>
        <v>Standard Cap Nut</v>
      </c>
      <c r="L1142" s="23">
        <v>1</v>
      </c>
      <c r="M1142" s="21" t="str">
        <f>"EA"</f>
        <v>EA</v>
      </c>
      <c r="N1142" s="23">
        <v>0</v>
      </c>
    </row>
    <row r="1143" spans="1:14" ht="16.5" x14ac:dyDescent="0.3">
      <c r="A1143" t="s">
        <v>59</v>
      </c>
      <c r="B1143" s="3" t="str">
        <f t="shared" si="226"/>
        <v>@@Released</v>
      </c>
      <c r="C1143" s="3" t="str">
        <f t="shared" si="226"/>
        <v>@@MR100703</v>
      </c>
      <c r="D1143" s="3" t="str">
        <f t="shared" si="227"/>
        <v>@@20000</v>
      </c>
      <c r="E1143" s="3" t="str">
        <f>"""NAV Direct"",""CRONUS JetCorp USA"",""5407"",""1"",""Released"",""2"",""MR100703"",""3"",""20000"",""4"",""50000"""</f>
        <v>"NAV Direct","CRONUS JetCorp USA","5407","1","Released","2","MR100703","3","20000","4","50000"</v>
      </c>
      <c r="F1143" s="3"/>
      <c r="G1143" s="3"/>
      <c r="H1143" s="6"/>
      <c r="I1143" s="6"/>
      <c r="J1143" s="14" t="str">
        <f>"RM100034"</f>
        <v>RM100034</v>
      </c>
      <c r="K1143" s="22" t="str">
        <f>"Check Rings"</f>
        <v>Check Rings</v>
      </c>
      <c r="L1143" s="23">
        <v>1</v>
      </c>
      <c r="M1143" s="21" t="str">
        <f>"EA"</f>
        <v>EA</v>
      </c>
      <c r="N1143" s="23">
        <v>0</v>
      </c>
    </row>
    <row r="1144" spans="1:14" ht="16.5" x14ac:dyDescent="0.3">
      <c r="A1144" t="s">
        <v>59</v>
      </c>
      <c r="B1144" s="3" t="str">
        <f t="shared" si="226"/>
        <v>@@Released</v>
      </c>
      <c r="C1144" s="3" t="str">
        <f t="shared" si="226"/>
        <v>@@MR100703</v>
      </c>
      <c r="D1144" s="3" t="str">
        <f t="shared" si="227"/>
        <v>@@20000</v>
      </c>
      <c r="E1144" s="3" t="str">
        <f>"""NAV Direct"",""CRONUS JetCorp USA"",""5407"",""1"",""Released"",""2"",""MR100703"",""3"",""20000"",""4"",""60000"""</f>
        <v>"NAV Direct","CRONUS JetCorp USA","5407","1","Released","2","MR100703","3","20000","4","60000"</v>
      </c>
      <c r="F1144" s="3"/>
      <c r="G1144" s="3"/>
      <c r="H1144" s="6"/>
      <c r="I1144" s="6"/>
      <c r="J1144" s="14" t="str">
        <f>"RM100036"</f>
        <v>RM100036</v>
      </c>
      <c r="K1144" s="22" t="str">
        <f>"1.5"" Emblem"</f>
        <v>1.5" Emblem</v>
      </c>
      <c r="L1144" s="23">
        <v>1</v>
      </c>
      <c r="M1144" s="21" t="str">
        <f>"EA"</f>
        <v>EA</v>
      </c>
      <c r="N1144" s="23">
        <v>0</v>
      </c>
    </row>
    <row r="1145" spans="1:14" ht="16.5" x14ac:dyDescent="0.3">
      <c r="A1145" t="s">
        <v>59</v>
      </c>
      <c r="B1145" s="3" t="str">
        <f>B1139</f>
        <v>@@Released</v>
      </c>
      <c r="C1145" s="3" t="str">
        <f>C1139</f>
        <v>@@MR100703</v>
      </c>
      <c r="D1145" s="3" t="str">
        <f>D1139</f>
        <v>@@20000</v>
      </c>
      <c r="H1145" s="6"/>
      <c r="I1145" s="6"/>
      <c r="J1145" s="6"/>
      <c r="K1145" s="6"/>
      <c r="L1145" s="6"/>
      <c r="M1145" s="6"/>
      <c r="N1145" s="6"/>
    </row>
    <row r="1146" spans="1:14" ht="16.5" x14ac:dyDescent="0.3">
      <c r="A1146" t="s">
        <v>59</v>
      </c>
      <c r="B1146" s="3" t="str">
        <f t="shared" ref="B1146:C1149" si="228">B1145</f>
        <v>@@Released</v>
      </c>
      <c r="C1146" s="3" t="str">
        <f t="shared" si="228"/>
        <v>@@MR100703</v>
      </c>
      <c r="D1146" s="3" t="str">
        <f>"@@30000"</f>
        <v>@@30000</v>
      </c>
      <c r="E1146" s="3" t="str">
        <f>"""NAV Direct"",""CRONUS JetCorp USA"",""5406"",""1"",""Released"",""2"",""MR100703"",""3"",""30000"""</f>
        <v>"NAV Direct","CRONUS JetCorp USA","5406","1","Released","2","MR100703","3","30000"</v>
      </c>
      <c r="F1146" s="3" t="str">
        <f>"∞||""Prod. Order Component"",""Prod. Order Line No."",""=Line No."",""Status"",""=Status"",""Prod. Order No."",""=Prod. Order No."""</f>
        <v>∞||"Prod. Order Component","Prod. Order Line No.","=Line No.","Status","=Status","Prod. Order No.","=Prod. Order No."</v>
      </c>
      <c r="G1146" s="3"/>
      <c r="H1146" s="6"/>
      <c r="I1146" s="24" t="str">
        <f>"S200031"</f>
        <v>S200031</v>
      </c>
      <c r="J1146" s="24" t="str">
        <f>"10.75"" Column Wrestling Trophy"</f>
        <v>10.75" Column Wrestling Trophy</v>
      </c>
      <c r="K1146" s="25">
        <v>24</v>
      </c>
      <c r="L1146" s="26" t="str">
        <f>"EA"</f>
        <v>EA</v>
      </c>
      <c r="M1146" s="25">
        <v>0</v>
      </c>
      <c r="N1146" s="27"/>
    </row>
    <row r="1147" spans="1:14" ht="16.5" x14ac:dyDescent="0.3">
      <c r="A1147" t="s">
        <v>59</v>
      </c>
      <c r="B1147" s="3" t="str">
        <f t="shared" si="228"/>
        <v>@@Released</v>
      </c>
      <c r="C1147" s="3" t="str">
        <f t="shared" si="228"/>
        <v>@@MR100703</v>
      </c>
      <c r="D1147" s="3" t="str">
        <f>D1146</f>
        <v>@@30000</v>
      </c>
      <c r="E1147" s="3" t="str">
        <f>"""NAV Direct"",""CRONUS JetCorp USA"",""5407"",""1"",""Released"",""2"",""MR100703"",""3"",""30000"",""4"",""10000"""</f>
        <v>"NAV Direct","CRONUS JetCorp USA","5407","1","Released","2","MR100703","3","30000","4","10000"</v>
      </c>
      <c r="F1147" s="3"/>
      <c r="G1147" s="3"/>
      <c r="H1147" s="6"/>
      <c r="I1147" s="6"/>
      <c r="J1147" s="14" t="str">
        <f>"PA100001"</f>
        <v>PA100001</v>
      </c>
      <c r="K1147" s="22" t="str">
        <f>"1"" Marble Base 2.5""x6""x6"", 1 Col. Kit"</f>
        <v>1" Marble Base 2.5"x6"x6", 1 Col. Kit</v>
      </c>
      <c r="L1147" s="23">
        <v>1</v>
      </c>
      <c r="M1147" s="21" t="str">
        <f>"EA"</f>
        <v>EA</v>
      </c>
      <c r="N1147" s="23">
        <v>0</v>
      </c>
    </row>
    <row r="1148" spans="1:14" ht="16.5" x14ac:dyDescent="0.3">
      <c r="A1148" t="s">
        <v>59</v>
      </c>
      <c r="B1148" s="3" t="str">
        <f t="shared" si="228"/>
        <v>@@Released</v>
      </c>
      <c r="C1148" s="3" t="str">
        <f t="shared" si="228"/>
        <v>@@MR100703</v>
      </c>
      <c r="D1148" s="3" t="str">
        <f>D1147</f>
        <v>@@30000</v>
      </c>
      <c r="E1148" s="3" t="str">
        <f>"""NAV Direct"",""CRONUS JetCorp USA"",""5407"",""1"",""Released"",""2"",""MR100703"",""3"",""30000"",""4"",""20000"""</f>
        <v>"NAV Direct","CRONUS JetCorp USA","5407","1","Released","2","MR100703","3","30000","4","20000"</v>
      </c>
      <c r="F1148" s="3"/>
      <c r="G1148" s="3"/>
      <c r="H1148" s="6"/>
      <c r="I1148" s="6"/>
      <c r="J1148" s="14" t="str">
        <f>"RM100054"</f>
        <v>RM100054</v>
      </c>
      <c r="K1148" s="22" t="str">
        <f>"Column Cover"</f>
        <v>Column Cover</v>
      </c>
      <c r="L1148" s="23">
        <v>1</v>
      </c>
      <c r="M1148" s="21" t="str">
        <f>"EA"</f>
        <v>EA</v>
      </c>
      <c r="N1148" s="23">
        <v>0</v>
      </c>
    </row>
    <row r="1149" spans="1:14" ht="16.5" x14ac:dyDescent="0.3">
      <c r="A1149" t="s">
        <v>59</v>
      </c>
      <c r="B1149" s="3" t="str">
        <f t="shared" si="228"/>
        <v>@@Released</v>
      </c>
      <c r="C1149" s="3" t="str">
        <f t="shared" si="228"/>
        <v>@@MR100703</v>
      </c>
      <c r="D1149" s="3" t="str">
        <f>D1148</f>
        <v>@@30000</v>
      </c>
      <c r="E1149" s="3" t="str">
        <f>"""NAV Direct"",""CRONUS JetCorp USA"",""5407"",""1"",""Released"",""2"",""MR100703"",""3"",""30000"",""4"",""30000"""</f>
        <v>"NAV Direct","CRONUS JetCorp USA","5407","1","Released","2","MR100703","3","30000","4","30000"</v>
      </c>
      <c r="F1149" s="3"/>
      <c r="G1149" s="3"/>
      <c r="H1149" s="6"/>
      <c r="I1149" s="6"/>
      <c r="J1149" s="14" t="str">
        <f>"RM100010"</f>
        <v>RM100010</v>
      </c>
      <c r="K1149" s="22" t="str">
        <f>"3.75"" Wrestler"</f>
        <v>3.75" Wrestler</v>
      </c>
      <c r="L1149" s="23">
        <v>1</v>
      </c>
      <c r="M1149" s="21" t="str">
        <f>"EA"</f>
        <v>EA</v>
      </c>
      <c r="N1149" s="23">
        <v>0</v>
      </c>
    </row>
    <row r="1150" spans="1:14" ht="16.5" x14ac:dyDescent="0.3">
      <c r="A1150" t="s">
        <v>59</v>
      </c>
      <c r="B1150" s="3" t="str">
        <f>B1147</f>
        <v>@@Released</v>
      </c>
      <c r="C1150" s="3" t="str">
        <f>C1147</f>
        <v>@@MR100703</v>
      </c>
      <c r="D1150" s="3" t="str">
        <f>D1147</f>
        <v>@@30000</v>
      </c>
      <c r="H1150" s="6"/>
      <c r="I1150" s="6"/>
      <c r="J1150" s="6"/>
      <c r="K1150" s="6"/>
      <c r="L1150" s="6"/>
      <c r="M1150" s="6"/>
      <c r="N1150" s="6"/>
    </row>
    <row r="1151" spans="1:14" ht="16.5" x14ac:dyDescent="0.3">
      <c r="A1151" t="s">
        <v>59</v>
      </c>
      <c r="B1151" s="3" t="str">
        <f>"@@Released"</f>
        <v>@@Released</v>
      </c>
      <c r="C1151" s="3" t="str">
        <f>"@@MR100708"</f>
        <v>@@MR100708</v>
      </c>
      <c r="E1151" s="3" t="str">
        <f>"""NAV Direct"",""CRONUS JetCorp USA"",""5405"",""1"",""Released"",""2"",""MR100708"""</f>
        <v>"NAV Direct","CRONUS JetCorp USA","5405","1","Released","2","MR100708"</v>
      </c>
      <c r="F1151" s="3" t="str">
        <f>"∞||""Prod. Order Component"",""Status"",""=Status"",""Prod. Order No."",""=No."""</f>
        <v>∞||"Prod. Order Component","Status","=Status","Prod. Order No.","=No."</v>
      </c>
      <c r="G1151" s="3"/>
      <c r="H1151" s="28" t="str">
        <f>"MR100708"</f>
        <v>MR100708</v>
      </c>
      <c r="I1151" s="29">
        <v>42106</v>
      </c>
      <c r="J1151" s="6"/>
      <c r="K1151" s="20"/>
      <c r="L1151" s="20"/>
      <c r="M1151" s="20"/>
      <c r="N1151" s="20"/>
    </row>
    <row r="1152" spans="1:14" ht="16.5" x14ac:dyDescent="0.3">
      <c r="A1152" t="s">
        <v>59</v>
      </c>
      <c r="B1152" s="3" t="str">
        <f t="shared" ref="B1152:C1155" si="229">B1151</f>
        <v>@@Released</v>
      </c>
      <c r="C1152" s="3" t="str">
        <f t="shared" si="229"/>
        <v>@@MR100708</v>
      </c>
      <c r="D1152" s="3" t="str">
        <f>"@@10000"</f>
        <v>@@10000</v>
      </c>
      <c r="E1152" s="3" t="str">
        <f>"""NAV Direct"",""CRONUS JetCorp USA"",""5406"",""1"",""Released"",""2"",""MR100708"",""3"",""10000"""</f>
        <v>"NAV Direct","CRONUS JetCorp USA","5406","1","Released","2","MR100708","3","10000"</v>
      </c>
      <c r="F1152" s="3" t="str">
        <f>"∞||""Prod. Order Component"",""Prod. Order Line No."",""=Line No."",""Status"",""=Status"",""Prod. Order No."",""=Prod. Order No."""</f>
        <v>∞||"Prod. Order Component","Prod. Order Line No.","=Line No.","Status","=Status","Prod. Order No.","=Prod. Order No."</v>
      </c>
      <c r="G1152" s="3"/>
      <c r="H1152" s="6"/>
      <c r="I1152" s="24" t="str">
        <f>"S200028"</f>
        <v>S200028</v>
      </c>
      <c r="J1152" s="24" t="str">
        <f>"10.75"" Column Football Trophy"</f>
        <v>10.75" Column Football Trophy</v>
      </c>
      <c r="K1152" s="25">
        <v>144</v>
      </c>
      <c r="L1152" s="26" t="str">
        <f>"EA"</f>
        <v>EA</v>
      </c>
      <c r="M1152" s="25">
        <v>0</v>
      </c>
      <c r="N1152" s="27"/>
    </row>
    <row r="1153" spans="1:14" ht="16.5" x14ac:dyDescent="0.3">
      <c r="A1153" t="s">
        <v>59</v>
      </c>
      <c r="B1153" s="3" t="str">
        <f t="shared" si="229"/>
        <v>@@Released</v>
      </c>
      <c r="C1153" s="3" t="str">
        <f t="shared" si="229"/>
        <v>@@MR100708</v>
      </c>
      <c r="D1153" s="3" t="str">
        <f>D1152</f>
        <v>@@10000</v>
      </c>
      <c r="E1153" s="3" t="str">
        <f>"""NAV Direct"",""CRONUS JetCorp USA"",""5407"",""1"",""Released"",""2"",""MR100708"",""3"",""10000"",""4"",""10000"""</f>
        <v>"NAV Direct","CRONUS JetCorp USA","5407","1","Released","2","MR100708","3","10000","4","10000"</v>
      </c>
      <c r="F1153" s="3"/>
      <c r="G1153" s="3"/>
      <c r="H1153" s="6"/>
      <c r="I1153" s="6"/>
      <c r="J1153" s="14" t="str">
        <f>"PA100001"</f>
        <v>PA100001</v>
      </c>
      <c r="K1153" s="22" t="str">
        <f>"1"" Marble Base 2.5""x6""x6"", 1 Col. Kit"</f>
        <v>1" Marble Base 2.5"x6"x6", 1 Col. Kit</v>
      </c>
      <c r="L1153" s="23">
        <v>1</v>
      </c>
      <c r="M1153" s="21" t="str">
        <f>"EA"</f>
        <v>EA</v>
      </c>
      <c r="N1153" s="23">
        <v>0</v>
      </c>
    </row>
    <row r="1154" spans="1:14" ht="16.5" x14ac:dyDescent="0.3">
      <c r="A1154" t="s">
        <v>59</v>
      </c>
      <c r="B1154" s="3" t="str">
        <f t="shared" si="229"/>
        <v>@@Released</v>
      </c>
      <c r="C1154" s="3" t="str">
        <f t="shared" si="229"/>
        <v>@@MR100708</v>
      </c>
      <c r="D1154" s="3" t="str">
        <f>D1153</f>
        <v>@@10000</v>
      </c>
      <c r="E1154" s="3" t="str">
        <f>"""NAV Direct"",""CRONUS JetCorp USA"",""5407"",""1"",""Released"",""2"",""MR100708"",""3"",""10000"",""4"",""20000"""</f>
        <v>"NAV Direct","CRONUS JetCorp USA","5407","1","Released","2","MR100708","3","10000","4","20000"</v>
      </c>
      <c r="F1154" s="3"/>
      <c r="G1154" s="3"/>
      <c r="H1154" s="6"/>
      <c r="I1154" s="6"/>
      <c r="J1154" s="14" t="str">
        <f>"RM100054"</f>
        <v>RM100054</v>
      </c>
      <c r="K1154" s="22" t="str">
        <f>"Column Cover"</f>
        <v>Column Cover</v>
      </c>
      <c r="L1154" s="23">
        <v>1</v>
      </c>
      <c r="M1154" s="21" t="str">
        <f>"EA"</f>
        <v>EA</v>
      </c>
      <c r="N1154" s="23">
        <v>0</v>
      </c>
    </row>
    <row r="1155" spans="1:14" ht="16.5" x14ac:dyDescent="0.3">
      <c r="A1155" t="s">
        <v>59</v>
      </c>
      <c r="B1155" s="3" t="str">
        <f t="shared" si="229"/>
        <v>@@Released</v>
      </c>
      <c r="C1155" s="3" t="str">
        <f t="shared" si="229"/>
        <v>@@MR100708</v>
      </c>
      <c r="D1155" s="3" t="str">
        <f>D1154</f>
        <v>@@10000</v>
      </c>
      <c r="E1155" s="3" t="str">
        <f>"""NAV Direct"",""CRONUS JetCorp USA"",""5407"",""1"",""Released"",""2"",""MR100708"",""3"",""10000"",""4"",""30000"""</f>
        <v>"NAV Direct","CRONUS JetCorp USA","5407","1","Released","2","MR100708","3","10000","4","30000"</v>
      </c>
      <c r="F1155" s="3"/>
      <c r="G1155" s="3"/>
      <c r="H1155" s="6"/>
      <c r="I1155" s="6"/>
      <c r="J1155" s="14" t="str">
        <f>"RM100007"</f>
        <v>RM100007</v>
      </c>
      <c r="K1155" s="22" t="str">
        <f>"3.75"" Football Player"</f>
        <v>3.75" Football Player</v>
      </c>
      <c r="L1155" s="23">
        <v>1</v>
      </c>
      <c r="M1155" s="21" t="str">
        <f>"EA"</f>
        <v>EA</v>
      </c>
      <c r="N1155" s="23">
        <v>0</v>
      </c>
    </row>
    <row r="1156" spans="1:14" ht="16.5" x14ac:dyDescent="0.3">
      <c r="A1156" t="s">
        <v>59</v>
      </c>
      <c r="B1156" s="3" t="str">
        <f>B1153</f>
        <v>@@Released</v>
      </c>
      <c r="C1156" s="3" t="str">
        <f>C1153</f>
        <v>@@MR100708</v>
      </c>
      <c r="D1156" s="3" t="str">
        <f>D1153</f>
        <v>@@10000</v>
      </c>
      <c r="H1156" s="6"/>
      <c r="I1156" s="6"/>
      <c r="J1156" s="6"/>
      <c r="K1156" s="6"/>
      <c r="L1156" s="6"/>
      <c r="M1156" s="6"/>
      <c r="N1156" s="6"/>
    </row>
    <row r="1157" spans="1:14" ht="16.5" x14ac:dyDescent="0.3">
      <c r="A1157" t="s">
        <v>59</v>
      </c>
      <c r="B1157" s="3" t="str">
        <f>"@@Released"</f>
        <v>@@Released</v>
      </c>
      <c r="C1157" s="3" t="str">
        <f>"@@MR100710"</f>
        <v>@@MR100710</v>
      </c>
      <c r="E1157" s="3" t="str">
        <f>"""NAV Direct"",""CRONUS JetCorp USA"",""5405"",""1"",""Released"",""2"",""MR100710"""</f>
        <v>"NAV Direct","CRONUS JetCorp USA","5405","1","Released","2","MR100710"</v>
      </c>
      <c r="F1157" s="3" t="str">
        <f>"∞||""Prod. Order Component"",""Status"",""=Status"",""Prod. Order No."",""=No."""</f>
        <v>∞||"Prod. Order Component","Status","=Status","Prod. Order No.","=No."</v>
      </c>
      <c r="G1157" s="3"/>
      <c r="H1157" s="28" t="str">
        <f>"MR100710"</f>
        <v>MR100710</v>
      </c>
      <c r="I1157" s="29">
        <v>42107</v>
      </c>
      <c r="J1157" s="6"/>
      <c r="K1157" s="20"/>
      <c r="L1157" s="20"/>
      <c r="M1157" s="20"/>
      <c r="N1157" s="20"/>
    </row>
    <row r="1158" spans="1:14" ht="16.5" x14ac:dyDescent="0.3">
      <c r="A1158" t="s">
        <v>59</v>
      </c>
      <c r="B1158" s="3" t="str">
        <f t="shared" ref="B1158:C1164" si="230">B1157</f>
        <v>@@Released</v>
      </c>
      <c r="C1158" s="3" t="str">
        <f t="shared" si="230"/>
        <v>@@MR100710</v>
      </c>
      <c r="D1158" s="3" t="str">
        <f>"@@10000"</f>
        <v>@@10000</v>
      </c>
      <c r="E1158" s="3" t="str">
        <f>"""NAV Direct"",""CRONUS JetCorp USA"",""5406"",""1"",""Released"",""2"",""MR100710"",""3"",""10000"""</f>
        <v>"NAV Direct","CRONUS JetCorp USA","5406","1","Released","2","MR100710","3","10000"</v>
      </c>
      <c r="F1158" s="3" t="str">
        <f>"∞||""Prod. Order Component"",""Prod. Order Line No."",""=Line No."",""Status"",""=Status"",""Prod. Order No."",""=Prod. Order No."""</f>
        <v>∞||"Prod. Order Component","Prod. Order Line No.","=Line No.","Status","=Status","Prod. Order No.","=Prod. Order No."</v>
      </c>
      <c r="G1158" s="3"/>
      <c r="H1158" s="6"/>
      <c r="I1158" s="24" t="str">
        <f>"S200022"</f>
        <v>S200022</v>
      </c>
      <c r="J1158" s="24" t="str">
        <f>"10.75"" Tourch Riser Basketball Trophy"</f>
        <v>10.75" Tourch Riser Basketball Trophy</v>
      </c>
      <c r="K1158" s="25">
        <v>144</v>
      </c>
      <c r="L1158" s="26" t="str">
        <f>"EA"</f>
        <v>EA</v>
      </c>
      <c r="M1158" s="25">
        <v>0</v>
      </c>
      <c r="N1158" s="27"/>
    </row>
    <row r="1159" spans="1:14" ht="16.5" x14ac:dyDescent="0.3">
      <c r="A1159" t="s">
        <v>59</v>
      </c>
      <c r="B1159" s="3" t="str">
        <f t="shared" si="230"/>
        <v>@@Released</v>
      </c>
      <c r="C1159" s="3" t="str">
        <f t="shared" si="230"/>
        <v>@@MR100710</v>
      </c>
      <c r="D1159" s="3" t="str">
        <f t="shared" ref="D1159:D1164" si="231">D1158</f>
        <v>@@10000</v>
      </c>
      <c r="E1159" s="3" t="str">
        <f>"""NAV Direct"",""CRONUS JetCorp USA"",""5407"",""1"",""Released"",""2"",""MR100710"",""3"",""10000"",""4"",""10000"""</f>
        <v>"NAV Direct","CRONUS JetCorp USA","5407","1","Released","2","MR100710","3","10000","4","10000"</v>
      </c>
      <c r="F1159" s="3"/>
      <c r="G1159" s="3"/>
      <c r="H1159" s="6"/>
      <c r="I1159" s="6"/>
      <c r="J1159" s="14" t="str">
        <f>"RM100027"</f>
        <v>RM100027</v>
      </c>
      <c r="K1159" s="22" t="str">
        <f>"1"" Marble"</f>
        <v>1" Marble</v>
      </c>
      <c r="L1159" s="23">
        <v>1</v>
      </c>
      <c r="M1159" s="21" t="str">
        <f>"LB"</f>
        <v>LB</v>
      </c>
      <c r="N1159" s="23">
        <v>0</v>
      </c>
    </row>
    <row r="1160" spans="1:14" ht="16.5" x14ac:dyDescent="0.3">
      <c r="A1160" t="s">
        <v>59</v>
      </c>
      <c r="B1160" s="3" t="str">
        <f t="shared" si="230"/>
        <v>@@Released</v>
      </c>
      <c r="C1160" s="3" t="str">
        <f t="shared" si="230"/>
        <v>@@MR100710</v>
      </c>
      <c r="D1160" s="3" t="str">
        <f t="shared" si="231"/>
        <v>@@10000</v>
      </c>
      <c r="E1160" s="3" t="str">
        <f>"""NAV Direct"",""CRONUS JetCorp USA"",""5407"",""1"",""Released"",""2"",""MR100710"",""3"",""10000"",""4"",""20000"""</f>
        <v>"NAV Direct","CRONUS JetCorp USA","5407","1","Released","2","MR100710","3","10000","4","20000"</v>
      </c>
      <c r="F1160" s="3"/>
      <c r="G1160" s="3"/>
      <c r="H1160" s="6"/>
      <c r="I1160" s="6"/>
      <c r="J1160" s="14" t="str">
        <f>"RM100008"</f>
        <v>RM100008</v>
      </c>
      <c r="K1160" s="22" t="str">
        <f>"3.75"" Basketball Player"</f>
        <v>3.75" Basketball Player</v>
      </c>
      <c r="L1160" s="23">
        <v>1</v>
      </c>
      <c r="M1160" s="21" t="str">
        <f>"EA"</f>
        <v>EA</v>
      </c>
      <c r="N1160" s="23">
        <v>0</v>
      </c>
    </row>
    <row r="1161" spans="1:14" ht="16.5" x14ac:dyDescent="0.3">
      <c r="A1161" t="s">
        <v>59</v>
      </c>
      <c r="B1161" s="3" t="str">
        <f t="shared" si="230"/>
        <v>@@Released</v>
      </c>
      <c r="C1161" s="3" t="str">
        <f t="shared" si="230"/>
        <v>@@MR100710</v>
      </c>
      <c r="D1161" s="3" t="str">
        <f t="shared" si="231"/>
        <v>@@10000</v>
      </c>
      <c r="E1161" s="3" t="str">
        <f>"""NAV Direct"",""CRONUS JetCorp USA"",""5407"",""1"",""Released"",""2"",""MR100710"",""3"",""10000"",""4"",""30000"""</f>
        <v>"NAV Direct","CRONUS JetCorp USA","5407","1","Released","2","MR100710","3","10000","4","30000"</v>
      </c>
      <c r="F1161" s="3"/>
      <c r="G1161" s="3"/>
      <c r="H1161" s="6"/>
      <c r="I1161" s="6"/>
      <c r="J1161" s="14" t="str">
        <f>"RM100023"</f>
        <v>RM100023</v>
      </c>
      <c r="K1161" s="22" t="str">
        <f>"7"" Torch Trophy Riser"</f>
        <v>7" Torch Trophy Riser</v>
      </c>
      <c r="L1161" s="23">
        <v>1</v>
      </c>
      <c r="M1161" s="21" t="str">
        <f>"EA"</f>
        <v>EA</v>
      </c>
      <c r="N1161" s="23">
        <v>0</v>
      </c>
    </row>
    <row r="1162" spans="1:14" ht="16.5" x14ac:dyDescent="0.3">
      <c r="A1162" t="s">
        <v>59</v>
      </c>
      <c r="B1162" s="3" t="str">
        <f t="shared" si="230"/>
        <v>@@Released</v>
      </c>
      <c r="C1162" s="3" t="str">
        <f t="shared" si="230"/>
        <v>@@MR100710</v>
      </c>
      <c r="D1162" s="3" t="str">
        <f t="shared" si="231"/>
        <v>@@10000</v>
      </c>
      <c r="E1162" s="3" t="str">
        <f>"""NAV Direct"",""CRONUS JetCorp USA"",""5407"",""1"",""Released"",""2"",""MR100710"",""3"",""10000"",""4"",""40000"""</f>
        <v>"NAV Direct","CRONUS JetCorp USA","5407","1","Released","2","MR100710","3","10000","4","40000"</v>
      </c>
      <c r="F1162" s="3"/>
      <c r="G1162" s="3"/>
      <c r="H1162" s="6"/>
      <c r="I1162" s="6"/>
      <c r="J1162" s="14" t="str">
        <f>"RM100033"</f>
        <v>RM100033</v>
      </c>
      <c r="K1162" s="22" t="str">
        <f>"Standard Cap Nut"</f>
        <v>Standard Cap Nut</v>
      </c>
      <c r="L1162" s="23">
        <v>1</v>
      </c>
      <c r="M1162" s="21" t="str">
        <f>"EA"</f>
        <v>EA</v>
      </c>
      <c r="N1162" s="23">
        <v>0</v>
      </c>
    </row>
    <row r="1163" spans="1:14" ht="16.5" x14ac:dyDescent="0.3">
      <c r="A1163" t="s">
        <v>59</v>
      </c>
      <c r="B1163" s="3" t="str">
        <f t="shared" si="230"/>
        <v>@@Released</v>
      </c>
      <c r="C1163" s="3" t="str">
        <f t="shared" si="230"/>
        <v>@@MR100710</v>
      </c>
      <c r="D1163" s="3" t="str">
        <f t="shared" si="231"/>
        <v>@@10000</v>
      </c>
      <c r="E1163" s="3" t="str">
        <f>"""NAV Direct"",""CRONUS JetCorp USA"",""5407"",""1"",""Released"",""2"",""MR100710"",""3"",""10000"",""4"",""50000"""</f>
        <v>"NAV Direct","CRONUS JetCorp USA","5407","1","Released","2","MR100710","3","10000","4","50000"</v>
      </c>
      <c r="F1163" s="3"/>
      <c r="G1163" s="3"/>
      <c r="H1163" s="6"/>
      <c r="I1163" s="6"/>
      <c r="J1163" s="14" t="str">
        <f>"RM100034"</f>
        <v>RM100034</v>
      </c>
      <c r="K1163" s="22" t="str">
        <f>"Check Rings"</f>
        <v>Check Rings</v>
      </c>
      <c r="L1163" s="23">
        <v>1</v>
      </c>
      <c r="M1163" s="21" t="str">
        <f>"EA"</f>
        <v>EA</v>
      </c>
      <c r="N1163" s="23">
        <v>0</v>
      </c>
    </row>
    <row r="1164" spans="1:14" ht="16.5" x14ac:dyDescent="0.3">
      <c r="A1164" t="s">
        <v>59</v>
      </c>
      <c r="B1164" s="3" t="str">
        <f t="shared" si="230"/>
        <v>@@Released</v>
      </c>
      <c r="C1164" s="3" t="str">
        <f t="shared" si="230"/>
        <v>@@MR100710</v>
      </c>
      <c r="D1164" s="3" t="str">
        <f t="shared" si="231"/>
        <v>@@10000</v>
      </c>
      <c r="E1164" s="3" t="str">
        <f>"""NAV Direct"",""CRONUS JetCorp USA"",""5407"",""1"",""Released"",""2"",""MR100710"",""3"",""10000"",""4"",""60000"""</f>
        <v>"NAV Direct","CRONUS JetCorp USA","5407","1","Released","2","MR100710","3","10000","4","60000"</v>
      </c>
      <c r="F1164" s="3"/>
      <c r="G1164" s="3"/>
      <c r="H1164" s="6"/>
      <c r="I1164" s="6"/>
      <c r="J1164" s="14" t="str">
        <f>"RM100036"</f>
        <v>RM100036</v>
      </c>
      <c r="K1164" s="22" t="str">
        <f>"1.5"" Emblem"</f>
        <v>1.5" Emblem</v>
      </c>
      <c r="L1164" s="23">
        <v>1</v>
      </c>
      <c r="M1164" s="21" t="str">
        <f>"EA"</f>
        <v>EA</v>
      </c>
      <c r="N1164" s="23">
        <v>0</v>
      </c>
    </row>
    <row r="1165" spans="1:14" ht="16.5" x14ac:dyDescent="0.3">
      <c r="A1165" t="s">
        <v>59</v>
      </c>
      <c r="B1165" s="3" t="str">
        <f>B1159</f>
        <v>@@Released</v>
      </c>
      <c r="C1165" s="3" t="str">
        <f>C1159</f>
        <v>@@MR100710</v>
      </c>
      <c r="D1165" s="3" t="str">
        <f>D1159</f>
        <v>@@10000</v>
      </c>
      <c r="H1165" s="6"/>
      <c r="I1165" s="6"/>
      <c r="J1165" s="6"/>
      <c r="K1165" s="6"/>
      <c r="L1165" s="6"/>
      <c r="M1165" s="6"/>
      <c r="N1165" s="6"/>
    </row>
    <row r="1166" spans="1:14" ht="16.5" x14ac:dyDescent="0.3">
      <c r="A1166" t="s">
        <v>59</v>
      </c>
      <c r="B1166" s="3" t="str">
        <f t="shared" ref="B1166:C1171" si="232">B1165</f>
        <v>@@Released</v>
      </c>
      <c r="C1166" s="3" t="str">
        <f t="shared" si="232"/>
        <v>@@MR100710</v>
      </c>
      <c r="D1166" s="3" t="str">
        <f>"@@20000"</f>
        <v>@@20000</v>
      </c>
      <c r="E1166" s="3" t="str">
        <f>"""NAV Direct"",""CRONUS JetCorp USA"",""5406"",""1"",""Released"",""2"",""MR100710"",""3"",""20000"""</f>
        <v>"NAV Direct","CRONUS JetCorp USA","5406","1","Released","2","MR100710","3","20000"</v>
      </c>
      <c r="F1166" s="3" t="str">
        <f>"∞||""Prod. Order Component"",""Prod. Order Line No."",""=Line No."",""Status"",""=Status"",""Prod. Order No."",""=Prod. Order No."""</f>
        <v>∞||"Prod. Order Component","Prod. Order Line No.","=Line No.","Status","=Status","Prod. Order No.","=Prod. Order No."</v>
      </c>
      <c r="G1166" s="3"/>
      <c r="H1166" s="6"/>
      <c r="I1166" s="24" t="str">
        <f>"S200009"</f>
        <v>S200009</v>
      </c>
      <c r="J1166" s="24" t="str">
        <f>"3.75"" Volleyball Trophy"</f>
        <v>3.75" Volleyball Trophy</v>
      </c>
      <c r="K1166" s="25">
        <v>144</v>
      </c>
      <c r="L1166" s="26" t="str">
        <f>"EA"</f>
        <v>EA</v>
      </c>
      <c r="M1166" s="25">
        <v>0</v>
      </c>
      <c r="N1166" s="27"/>
    </row>
    <row r="1167" spans="1:14" ht="16.5" x14ac:dyDescent="0.3">
      <c r="A1167" t="s">
        <v>59</v>
      </c>
      <c r="B1167" s="3" t="str">
        <f t="shared" si="232"/>
        <v>@@Released</v>
      </c>
      <c r="C1167" s="3" t="str">
        <f t="shared" si="232"/>
        <v>@@MR100710</v>
      </c>
      <c r="D1167" s="3" t="str">
        <f>D1166</f>
        <v>@@20000</v>
      </c>
      <c r="E1167" s="3" t="str">
        <f>"""NAV Direct"",""CRONUS JetCorp USA"",""5407"",""1"",""Released"",""2"",""MR100710"",""3"",""20000"",""4"",""10000"""</f>
        <v>"NAV Direct","CRONUS JetCorp USA","5407","1","Released","2","MR100710","3","20000","4","10000"</v>
      </c>
      <c r="F1167" s="3"/>
      <c r="G1167" s="3"/>
      <c r="H1167" s="6"/>
      <c r="I1167" s="6"/>
      <c r="J1167" s="14" t="str">
        <f>"RM100027"</f>
        <v>RM100027</v>
      </c>
      <c r="K1167" s="22" t="str">
        <f>"1"" Marble"</f>
        <v>1" Marble</v>
      </c>
      <c r="L1167" s="23">
        <v>1</v>
      </c>
      <c r="M1167" s="21" t="str">
        <f>"LB"</f>
        <v>LB</v>
      </c>
      <c r="N1167" s="23">
        <v>0</v>
      </c>
    </row>
    <row r="1168" spans="1:14" ht="16.5" x14ac:dyDescent="0.3">
      <c r="A1168" t="s">
        <v>59</v>
      </c>
      <c r="B1168" s="3" t="str">
        <f t="shared" si="232"/>
        <v>@@Released</v>
      </c>
      <c r="C1168" s="3" t="str">
        <f t="shared" si="232"/>
        <v>@@MR100710</v>
      </c>
      <c r="D1168" s="3" t="str">
        <f>D1167</f>
        <v>@@20000</v>
      </c>
      <c r="E1168" s="3" t="str">
        <f>"""NAV Direct"",""CRONUS JetCorp USA"",""5407"",""1"",""Released"",""2"",""MR100710"",""3"",""20000"",""4"",""20000"""</f>
        <v>"NAV Direct","CRONUS JetCorp USA","5407","1","Released","2","MR100710","3","20000","4","20000"</v>
      </c>
      <c r="F1168" s="3"/>
      <c r="G1168" s="3"/>
      <c r="H1168" s="6"/>
      <c r="I1168" s="6"/>
      <c r="J1168" s="14" t="str">
        <f>"RM100009"</f>
        <v>RM100009</v>
      </c>
      <c r="K1168" s="22" t="str">
        <f>"3.75"" Volleyball Player"</f>
        <v>3.75" Volleyball Player</v>
      </c>
      <c r="L1168" s="23">
        <v>1</v>
      </c>
      <c r="M1168" s="21" t="str">
        <f>"EA"</f>
        <v>EA</v>
      </c>
      <c r="N1168" s="23">
        <v>0</v>
      </c>
    </row>
    <row r="1169" spans="1:14" ht="16.5" x14ac:dyDescent="0.3">
      <c r="A1169" t="s">
        <v>59</v>
      </c>
      <c r="B1169" s="3" t="str">
        <f t="shared" si="232"/>
        <v>@@Released</v>
      </c>
      <c r="C1169" s="3" t="str">
        <f t="shared" si="232"/>
        <v>@@MR100710</v>
      </c>
      <c r="D1169" s="3" t="str">
        <f>D1168</f>
        <v>@@20000</v>
      </c>
      <c r="E1169" s="3" t="str">
        <f>"""NAV Direct"",""CRONUS JetCorp USA"",""5407"",""1"",""Released"",""2"",""MR100710"",""3"",""20000"",""4"",""30000"""</f>
        <v>"NAV Direct","CRONUS JetCorp USA","5407","1","Released","2","MR100710","3","20000","4","30000"</v>
      </c>
      <c r="F1169" s="3"/>
      <c r="G1169" s="3"/>
      <c r="H1169" s="6"/>
      <c r="I1169" s="6"/>
      <c r="J1169" s="14" t="str">
        <f>"RM100033"</f>
        <v>RM100033</v>
      </c>
      <c r="K1169" s="22" t="str">
        <f>"Standard Cap Nut"</f>
        <v>Standard Cap Nut</v>
      </c>
      <c r="L1169" s="23">
        <v>1</v>
      </c>
      <c r="M1169" s="21" t="str">
        <f>"EA"</f>
        <v>EA</v>
      </c>
      <c r="N1169" s="23">
        <v>0</v>
      </c>
    </row>
    <row r="1170" spans="1:14" ht="16.5" x14ac:dyDescent="0.3">
      <c r="A1170" t="s">
        <v>59</v>
      </c>
      <c r="B1170" s="3" t="str">
        <f t="shared" si="232"/>
        <v>@@Released</v>
      </c>
      <c r="C1170" s="3" t="str">
        <f t="shared" si="232"/>
        <v>@@MR100710</v>
      </c>
      <c r="D1170" s="3" t="str">
        <f>D1169</f>
        <v>@@20000</v>
      </c>
      <c r="E1170" s="3" t="str">
        <f>"""NAV Direct"",""CRONUS JetCorp USA"",""5407"",""1"",""Released"",""2"",""MR100710"",""3"",""20000"",""4"",""40000"""</f>
        <v>"NAV Direct","CRONUS JetCorp USA","5407","1","Released","2","MR100710","3","20000","4","40000"</v>
      </c>
      <c r="F1170" s="3"/>
      <c r="G1170" s="3"/>
      <c r="H1170" s="6"/>
      <c r="I1170" s="6"/>
      <c r="J1170" s="14" t="str">
        <f>"RM100034"</f>
        <v>RM100034</v>
      </c>
      <c r="K1170" s="22" t="str">
        <f>"Check Rings"</f>
        <v>Check Rings</v>
      </c>
      <c r="L1170" s="23">
        <v>1</v>
      </c>
      <c r="M1170" s="21" t="str">
        <f>"EA"</f>
        <v>EA</v>
      </c>
      <c r="N1170" s="23">
        <v>0</v>
      </c>
    </row>
    <row r="1171" spans="1:14" ht="16.5" x14ac:dyDescent="0.3">
      <c r="A1171" t="s">
        <v>59</v>
      </c>
      <c r="B1171" s="3" t="str">
        <f t="shared" si="232"/>
        <v>@@Released</v>
      </c>
      <c r="C1171" s="3" t="str">
        <f t="shared" si="232"/>
        <v>@@MR100710</v>
      </c>
      <c r="D1171" s="3" t="str">
        <f>D1170</f>
        <v>@@20000</v>
      </c>
      <c r="E1171" s="3" t="str">
        <f>"""NAV Direct"",""CRONUS JetCorp USA"",""5407"",""1"",""Released"",""2"",""MR100710"",""3"",""20000"",""4"",""50000"""</f>
        <v>"NAV Direct","CRONUS JetCorp USA","5407","1","Released","2","MR100710","3","20000","4","50000"</v>
      </c>
      <c r="F1171" s="3"/>
      <c r="G1171" s="3"/>
      <c r="H1171" s="6"/>
      <c r="I1171" s="6"/>
      <c r="J1171" s="14" t="str">
        <f>"RM100053"</f>
        <v>RM100053</v>
      </c>
      <c r="K1171" s="22" t="str">
        <f>"3"" Blank Plate"</f>
        <v>3" Blank Plate</v>
      </c>
      <c r="L1171" s="23">
        <v>1</v>
      </c>
      <c r="M1171" s="21" t="str">
        <f>"EA"</f>
        <v>EA</v>
      </c>
      <c r="N1171" s="23">
        <v>0</v>
      </c>
    </row>
    <row r="1172" spans="1:14" ht="16.5" x14ac:dyDescent="0.3">
      <c r="A1172" t="s">
        <v>59</v>
      </c>
      <c r="B1172" s="3" t="str">
        <f>B1167</f>
        <v>@@Released</v>
      </c>
      <c r="C1172" s="3" t="str">
        <f>C1167</f>
        <v>@@MR100710</v>
      </c>
      <c r="D1172" s="3" t="str">
        <f>D1167</f>
        <v>@@20000</v>
      </c>
      <c r="H1172" s="6"/>
      <c r="I1172" s="6"/>
      <c r="J1172" s="6"/>
      <c r="K1172" s="6"/>
      <c r="L1172" s="6"/>
      <c r="M1172" s="6"/>
      <c r="N1172" s="6"/>
    </row>
    <row r="1173" spans="1:14" ht="16.5" x14ac:dyDescent="0.3">
      <c r="A1173" t="s">
        <v>59</v>
      </c>
      <c r="B1173" s="3" t="str">
        <f t="shared" ref="B1173:C1178" si="233">B1172</f>
        <v>@@Released</v>
      </c>
      <c r="C1173" s="3" t="str">
        <f t="shared" si="233"/>
        <v>@@MR100710</v>
      </c>
      <c r="D1173" s="3" t="str">
        <f>"@@30000"</f>
        <v>@@30000</v>
      </c>
      <c r="E1173" s="3" t="str">
        <f>"""NAV Direct"",""CRONUS JetCorp USA"",""5406"",""1"",""Released"",""2"",""MR100710"",""3"",""30000"""</f>
        <v>"NAV Direct","CRONUS JetCorp USA","5406","1","Released","2","MR100710","3","30000"</v>
      </c>
      <c r="F1173" s="3" t="str">
        <f>"∞||""Prod. Order Component"",""Prod. Order Line No."",""=Line No."",""Status"",""=Status"",""Prod. Order No."",""=Prod. Order No."""</f>
        <v>∞||"Prod. Order Component","Prod. Order Line No.","=Line No.","Status","=Status","Prod. Order No.","=Prod. Order No."</v>
      </c>
      <c r="G1173" s="3"/>
      <c r="H1173" s="6"/>
      <c r="I1173" s="24" t="str">
        <f>"S200005"</f>
        <v>S200005</v>
      </c>
      <c r="J1173" s="24" t="str">
        <f>"4.75"" Spelling B Trophy"</f>
        <v>4.75" Spelling B Trophy</v>
      </c>
      <c r="K1173" s="25">
        <v>1</v>
      </c>
      <c r="L1173" s="26" t="str">
        <f>"EA"</f>
        <v>EA</v>
      </c>
      <c r="M1173" s="25">
        <v>0</v>
      </c>
      <c r="N1173" s="27"/>
    </row>
    <row r="1174" spans="1:14" ht="16.5" x14ac:dyDescent="0.3">
      <c r="A1174" t="s">
        <v>59</v>
      </c>
      <c r="B1174" s="3" t="str">
        <f t="shared" si="233"/>
        <v>@@Released</v>
      </c>
      <c r="C1174" s="3" t="str">
        <f t="shared" si="233"/>
        <v>@@MR100710</v>
      </c>
      <c r="D1174" s="3" t="str">
        <f>D1173</f>
        <v>@@30000</v>
      </c>
      <c r="E1174" s="3" t="str">
        <f>"""NAV Direct"",""CRONUS JetCorp USA"",""5407"",""1"",""Released"",""2"",""MR100710"",""3"",""30000"",""4"",""10000"""</f>
        <v>"NAV Direct","CRONUS JetCorp USA","5407","1","Released","2","MR100710","3","30000","4","10000"</v>
      </c>
      <c r="F1174" s="3"/>
      <c r="G1174" s="3"/>
      <c r="H1174" s="6"/>
      <c r="I1174" s="6"/>
      <c r="J1174" s="14" t="str">
        <f>"RM100027"</f>
        <v>RM100027</v>
      </c>
      <c r="K1174" s="22" t="str">
        <f>"1"" Marble"</f>
        <v>1" Marble</v>
      </c>
      <c r="L1174" s="23">
        <v>1</v>
      </c>
      <c r="M1174" s="21" t="str">
        <f>"LB"</f>
        <v>LB</v>
      </c>
      <c r="N1174" s="23">
        <v>0</v>
      </c>
    </row>
    <row r="1175" spans="1:14" ht="16.5" x14ac:dyDescent="0.3">
      <c r="A1175" t="s">
        <v>59</v>
      </c>
      <c r="B1175" s="3" t="str">
        <f t="shared" si="233"/>
        <v>@@Released</v>
      </c>
      <c r="C1175" s="3" t="str">
        <f t="shared" si="233"/>
        <v>@@MR100710</v>
      </c>
      <c r="D1175" s="3" t="str">
        <f>D1174</f>
        <v>@@30000</v>
      </c>
      <c r="E1175" s="3" t="str">
        <f>"""NAV Direct"",""CRONUS JetCorp USA"",""5407"",""1"",""Released"",""2"",""MR100710"",""3"",""30000"",""4"",""20000"""</f>
        <v>"NAV Direct","CRONUS JetCorp USA","5407","1","Released","2","MR100710","3","30000","4","20000"</v>
      </c>
      <c r="F1175" s="3"/>
      <c r="G1175" s="3"/>
      <c r="H1175" s="6"/>
      <c r="I1175" s="6"/>
      <c r="J1175" s="14" t="str">
        <f>"RM100005"</f>
        <v>RM100005</v>
      </c>
      <c r="K1175" s="22" t="str">
        <f>"4.75"" Spelling B Trophy Figure"</f>
        <v>4.75" Spelling B Trophy Figure</v>
      </c>
      <c r="L1175" s="23">
        <v>1</v>
      </c>
      <c r="M1175" s="21" t="str">
        <f>"EA"</f>
        <v>EA</v>
      </c>
      <c r="N1175" s="23">
        <v>0</v>
      </c>
    </row>
    <row r="1176" spans="1:14" ht="16.5" x14ac:dyDescent="0.3">
      <c r="A1176" t="s">
        <v>59</v>
      </c>
      <c r="B1176" s="3" t="str">
        <f t="shared" si="233"/>
        <v>@@Released</v>
      </c>
      <c r="C1176" s="3" t="str">
        <f t="shared" si="233"/>
        <v>@@MR100710</v>
      </c>
      <c r="D1176" s="3" t="str">
        <f>D1175</f>
        <v>@@30000</v>
      </c>
      <c r="E1176" s="3" t="str">
        <f>"""NAV Direct"",""CRONUS JetCorp USA"",""5407"",""1"",""Released"",""2"",""MR100710"",""3"",""30000"",""4"",""30000"""</f>
        <v>"NAV Direct","CRONUS JetCorp USA","5407","1","Released","2","MR100710","3","30000","4","30000"</v>
      </c>
      <c r="F1176" s="3"/>
      <c r="G1176" s="3"/>
      <c r="H1176" s="6"/>
      <c r="I1176" s="6"/>
      <c r="J1176" s="14" t="str">
        <f>"RM100033"</f>
        <v>RM100033</v>
      </c>
      <c r="K1176" s="22" t="str">
        <f>"Standard Cap Nut"</f>
        <v>Standard Cap Nut</v>
      </c>
      <c r="L1176" s="23">
        <v>1</v>
      </c>
      <c r="M1176" s="21" t="str">
        <f>"EA"</f>
        <v>EA</v>
      </c>
      <c r="N1176" s="23">
        <v>0</v>
      </c>
    </row>
    <row r="1177" spans="1:14" ht="16.5" x14ac:dyDescent="0.3">
      <c r="A1177" t="s">
        <v>59</v>
      </c>
      <c r="B1177" s="3" t="str">
        <f t="shared" si="233"/>
        <v>@@Released</v>
      </c>
      <c r="C1177" s="3" t="str">
        <f t="shared" si="233"/>
        <v>@@MR100710</v>
      </c>
      <c r="D1177" s="3" t="str">
        <f>D1176</f>
        <v>@@30000</v>
      </c>
      <c r="E1177" s="3" t="str">
        <f>"""NAV Direct"",""CRONUS JetCorp USA"",""5407"",""1"",""Released"",""2"",""MR100710"",""3"",""30000"",""4"",""40000"""</f>
        <v>"NAV Direct","CRONUS JetCorp USA","5407","1","Released","2","MR100710","3","30000","4","40000"</v>
      </c>
      <c r="F1177" s="3"/>
      <c r="G1177" s="3"/>
      <c r="H1177" s="6"/>
      <c r="I1177" s="6"/>
      <c r="J1177" s="14" t="str">
        <f>"RM100034"</f>
        <v>RM100034</v>
      </c>
      <c r="K1177" s="22" t="str">
        <f>"Check Rings"</f>
        <v>Check Rings</v>
      </c>
      <c r="L1177" s="23">
        <v>1</v>
      </c>
      <c r="M1177" s="21" t="str">
        <f>"EA"</f>
        <v>EA</v>
      </c>
      <c r="N1177" s="23">
        <v>0</v>
      </c>
    </row>
    <row r="1178" spans="1:14" ht="16.5" x14ac:dyDescent="0.3">
      <c r="A1178" t="s">
        <v>59</v>
      </c>
      <c r="B1178" s="3" t="str">
        <f t="shared" si="233"/>
        <v>@@Released</v>
      </c>
      <c r="C1178" s="3" t="str">
        <f t="shared" si="233"/>
        <v>@@MR100710</v>
      </c>
      <c r="D1178" s="3" t="str">
        <f>D1177</f>
        <v>@@30000</v>
      </c>
      <c r="E1178" s="3" t="str">
        <f>"""NAV Direct"",""CRONUS JetCorp USA"",""5407"",""1"",""Released"",""2"",""MR100710"",""3"",""30000"",""4"",""50000"""</f>
        <v>"NAV Direct","CRONUS JetCorp USA","5407","1","Released","2","MR100710","3","30000","4","50000"</v>
      </c>
      <c r="F1178" s="3"/>
      <c r="G1178" s="3"/>
      <c r="H1178" s="6"/>
      <c r="I1178" s="6"/>
      <c r="J1178" s="14" t="str">
        <f>"RM100053"</f>
        <v>RM100053</v>
      </c>
      <c r="K1178" s="22" t="str">
        <f>"3"" Blank Plate"</f>
        <v>3" Blank Plate</v>
      </c>
      <c r="L1178" s="23">
        <v>1</v>
      </c>
      <c r="M1178" s="21" t="str">
        <f>"EA"</f>
        <v>EA</v>
      </c>
      <c r="N1178" s="23">
        <v>0</v>
      </c>
    </row>
    <row r="1179" spans="1:14" ht="16.5" x14ac:dyDescent="0.3">
      <c r="A1179" t="s">
        <v>59</v>
      </c>
      <c r="B1179" s="3" t="str">
        <f>B1174</f>
        <v>@@Released</v>
      </c>
      <c r="C1179" s="3" t="str">
        <f>C1174</f>
        <v>@@MR100710</v>
      </c>
      <c r="D1179" s="3" t="str">
        <f>D1174</f>
        <v>@@30000</v>
      </c>
      <c r="H1179" s="6"/>
      <c r="I1179" s="6"/>
      <c r="J1179" s="6"/>
      <c r="K1179" s="6"/>
      <c r="L1179" s="6"/>
      <c r="M1179" s="6"/>
      <c r="N1179" s="6"/>
    </row>
    <row r="1180" spans="1:14" ht="16.5" x14ac:dyDescent="0.3">
      <c r="A1180" t="s">
        <v>59</v>
      </c>
      <c r="B1180" s="3" t="str">
        <f>"@@Released"</f>
        <v>@@Released</v>
      </c>
      <c r="C1180" s="3" t="str">
        <f>"@@MR100709"</f>
        <v>@@MR100709</v>
      </c>
      <c r="E1180" s="3" t="str">
        <f>"""NAV Direct"",""CRONUS JetCorp USA"",""5405"",""1"",""Released"",""2"",""MR100709"""</f>
        <v>"NAV Direct","CRONUS JetCorp USA","5405","1","Released","2","MR100709"</v>
      </c>
      <c r="F1180" s="3" t="str">
        <f>"∞||""Prod. Order Component"",""Status"",""=Status"",""Prod. Order No."",""=No."""</f>
        <v>∞||"Prod. Order Component","Status","=Status","Prod. Order No.","=No."</v>
      </c>
      <c r="G1180" s="3"/>
      <c r="H1180" s="28" t="str">
        <f>"MR100709"</f>
        <v>MR100709</v>
      </c>
      <c r="I1180" s="29">
        <v>42109</v>
      </c>
      <c r="J1180" s="6"/>
      <c r="K1180" s="20"/>
      <c r="L1180" s="20"/>
      <c r="M1180" s="20"/>
      <c r="N1180" s="20"/>
    </row>
    <row r="1181" spans="1:14" ht="16.5" x14ac:dyDescent="0.3">
      <c r="A1181" t="s">
        <v>59</v>
      </c>
      <c r="B1181" s="3" t="str">
        <f t="shared" ref="B1181:C1184" si="234">B1180</f>
        <v>@@Released</v>
      </c>
      <c r="C1181" s="3" t="str">
        <f t="shared" si="234"/>
        <v>@@MR100709</v>
      </c>
      <c r="D1181" s="3" t="str">
        <f>"@@10000"</f>
        <v>@@10000</v>
      </c>
      <c r="E1181" s="3" t="str">
        <f>"""NAV Direct"",""CRONUS JetCorp USA"",""5406"",""1"",""Released"",""2"",""MR100709"",""3"",""10000"""</f>
        <v>"NAV Direct","CRONUS JetCorp USA","5406","1","Released","2","MR100709","3","10000"</v>
      </c>
      <c r="F1181" s="3" t="str">
        <f>"∞||""Prod. Order Component"",""Prod. Order Line No."",""=Line No."",""Status"",""=Status"",""Prod. Order No."",""=Prod. Order No."""</f>
        <v>∞||"Prod. Order Component","Prod. Order Line No.","=Line No.","Status","=Status","Prod. Order No.","=Prod. Order No."</v>
      </c>
      <c r="G1181" s="3"/>
      <c r="H1181" s="6"/>
      <c r="I1181" s="24" t="str">
        <f>"S200031"</f>
        <v>S200031</v>
      </c>
      <c r="J1181" s="24" t="str">
        <f>"10.75"" Column Wrestling Trophy"</f>
        <v>10.75" Column Wrestling Trophy</v>
      </c>
      <c r="K1181" s="25">
        <v>144</v>
      </c>
      <c r="L1181" s="26" t="str">
        <f>"EA"</f>
        <v>EA</v>
      </c>
      <c r="M1181" s="25">
        <v>0</v>
      </c>
      <c r="N1181" s="27"/>
    </row>
    <row r="1182" spans="1:14" ht="16.5" x14ac:dyDescent="0.3">
      <c r="A1182" t="s">
        <v>59</v>
      </c>
      <c r="B1182" s="3" t="str">
        <f t="shared" si="234"/>
        <v>@@Released</v>
      </c>
      <c r="C1182" s="3" t="str">
        <f t="shared" si="234"/>
        <v>@@MR100709</v>
      </c>
      <c r="D1182" s="3" t="str">
        <f>D1181</f>
        <v>@@10000</v>
      </c>
      <c r="E1182" s="3" t="str">
        <f>"""NAV Direct"",""CRONUS JetCorp USA"",""5407"",""1"",""Released"",""2"",""MR100709"",""3"",""10000"",""4"",""10000"""</f>
        <v>"NAV Direct","CRONUS JetCorp USA","5407","1","Released","2","MR100709","3","10000","4","10000"</v>
      </c>
      <c r="F1182" s="3"/>
      <c r="G1182" s="3"/>
      <c r="H1182" s="6"/>
      <c r="I1182" s="6"/>
      <c r="J1182" s="14" t="str">
        <f>"PA100001"</f>
        <v>PA100001</v>
      </c>
      <c r="K1182" s="22" t="str">
        <f>"1"" Marble Base 2.5""x6""x6"", 1 Col. Kit"</f>
        <v>1" Marble Base 2.5"x6"x6", 1 Col. Kit</v>
      </c>
      <c r="L1182" s="23">
        <v>1</v>
      </c>
      <c r="M1182" s="21" t="str">
        <f>"EA"</f>
        <v>EA</v>
      </c>
      <c r="N1182" s="23">
        <v>0</v>
      </c>
    </row>
    <row r="1183" spans="1:14" ht="16.5" x14ac:dyDescent="0.3">
      <c r="A1183" t="s">
        <v>59</v>
      </c>
      <c r="B1183" s="3" t="str">
        <f t="shared" si="234"/>
        <v>@@Released</v>
      </c>
      <c r="C1183" s="3" t="str">
        <f t="shared" si="234"/>
        <v>@@MR100709</v>
      </c>
      <c r="D1183" s="3" t="str">
        <f>D1182</f>
        <v>@@10000</v>
      </c>
      <c r="E1183" s="3" t="str">
        <f>"""NAV Direct"",""CRONUS JetCorp USA"",""5407"",""1"",""Released"",""2"",""MR100709"",""3"",""10000"",""4"",""20000"""</f>
        <v>"NAV Direct","CRONUS JetCorp USA","5407","1","Released","2","MR100709","3","10000","4","20000"</v>
      </c>
      <c r="F1183" s="3"/>
      <c r="G1183" s="3"/>
      <c r="H1183" s="6"/>
      <c r="I1183" s="6"/>
      <c r="J1183" s="14" t="str">
        <f>"RM100054"</f>
        <v>RM100054</v>
      </c>
      <c r="K1183" s="22" t="str">
        <f>"Column Cover"</f>
        <v>Column Cover</v>
      </c>
      <c r="L1183" s="23">
        <v>1</v>
      </c>
      <c r="M1183" s="21" t="str">
        <f>"EA"</f>
        <v>EA</v>
      </c>
      <c r="N1183" s="23">
        <v>0</v>
      </c>
    </row>
    <row r="1184" spans="1:14" ht="16.5" x14ac:dyDescent="0.3">
      <c r="A1184" t="s">
        <v>59</v>
      </c>
      <c r="B1184" s="3" t="str">
        <f t="shared" si="234"/>
        <v>@@Released</v>
      </c>
      <c r="C1184" s="3" t="str">
        <f t="shared" si="234"/>
        <v>@@MR100709</v>
      </c>
      <c r="D1184" s="3" t="str">
        <f>D1183</f>
        <v>@@10000</v>
      </c>
      <c r="E1184" s="3" t="str">
        <f>"""NAV Direct"",""CRONUS JetCorp USA"",""5407"",""1"",""Released"",""2"",""MR100709"",""3"",""10000"",""4"",""30000"""</f>
        <v>"NAV Direct","CRONUS JetCorp USA","5407","1","Released","2","MR100709","3","10000","4","30000"</v>
      </c>
      <c r="F1184" s="3"/>
      <c r="G1184" s="3"/>
      <c r="H1184" s="6"/>
      <c r="I1184" s="6"/>
      <c r="J1184" s="14" t="str">
        <f>"RM100010"</f>
        <v>RM100010</v>
      </c>
      <c r="K1184" s="22" t="str">
        <f>"3.75"" Wrestler"</f>
        <v>3.75" Wrestler</v>
      </c>
      <c r="L1184" s="23">
        <v>1</v>
      </c>
      <c r="M1184" s="21" t="str">
        <f>"EA"</f>
        <v>EA</v>
      </c>
      <c r="N1184" s="23">
        <v>0</v>
      </c>
    </row>
    <row r="1185" spans="1:14" ht="16.5" x14ac:dyDescent="0.3">
      <c r="A1185" t="s">
        <v>59</v>
      </c>
      <c r="B1185" s="3" t="str">
        <f>B1182</f>
        <v>@@Released</v>
      </c>
      <c r="C1185" s="3" t="str">
        <f>C1182</f>
        <v>@@MR100709</v>
      </c>
      <c r="D1185" s="3" t="str">
        <f>D1182</f>
        <v>@@10000</v>
      </c>
      <c r="H1185" s="6"/>
      <c r="I1185" s="6"/>
      <c r="J1185" s="6"/>
      <c r="K1185" s="6"/>
      <c r="L1185" s="6"/>
      <c r="M1185" s="6"/>
      <c r="N1185" s="6"/>
    </row>
    <row r="1186" spans="1:14" ht="16.5" x14ac:dyDescent="0.3">
      <c r="A1186" t="s">
        <v>59</v>
      </c>
      <c r="B1186" s="3" t="str">
        <f t="shared" ref="B1186:C1189" si="235">B1185</f>
        <v>@@Released</v>
      </c>
      <c r="C1186" s="3" t="str">
        <f t="shared" si="235"/>
        <v>@@MR100709</v>
      </c>
      <c r="D1186" s="3" t="str">
        <f>"@@20000"</f>
        <v>@@20000</v>
      </c>
      <c r="E1186" s="3" t="str">
        <f>"""NAV Direct"",""CRONUS JetCorp USA"",""5406"",""1"",""Released"",""2"",""MR100709"",""3"",""20000"""</f>
        <v>"NAV Direct","CRONUS JetCorp USA","5406","1","Released","2","MR100709","3","20000"</v>
      </c>
      <c r="F1186" s="3" t="str">
        <f>"∞||""Prod. Order Component"",""Prod. Order Line No."",""=Line No."",""Status"",""=Status"",""Prod. Order No."",""=Prod. Order No."""</f>
        <v>∞||"Prod. Order Component","Prod. Order Line No.","=Line No.","Status","=Status","Prod. Order No.","=Prod. Order No."</v>
      </c>
      <c r="G1186" s="3"/>
      <c r="H1186" s="6"/>
      <c r="I1186" s="24" t="str">
        <f>"S200028"</f>
        <v>S200028</v>
      </c>
      <c r="J1186" s="24" t="str">
        <f>"10.75"" Column Football Trophy"</f>
        <v>10.75" Column Football Trophy</v>
      </c>
      <c r="K1186" s="25">
        <v>6</v>
      </c>
      <c r="L1186" s="26" t="str">
        <f>"EA"</f>
        <v>EA</v>
      </c>
      <c r="M1186" s="25">
        <v>0</v>
      </c>
      <c r="N1186" s="27"/>
    </row>
    <row r="1187" spans="1:14" ht="16.5" x14ac:dyDescent="0.3">
      <c r="A1187" t="s">
        <v>59</v>
      </c>
      <c r="B1187" s="3" t="str">
        <f t="shared" si="235"/>
        <v>@@Released</v>
      </c>
      <c r="C1187" s="3" t="str">
        <f t="shared" si="235"/>
        <v>@@MR100709</v>
      </c>
      <c r="D1187" s="3" t="str">
        <f>D1186</f>
        <v>@@20000</v>
      </c>
      <c r="E1187" s="3" t="str">
        <f>"""NAV Direct"",""CRONUS JetCorp USA"",""5407"",""1"",""Released"",""2"",""MR100709"",""3"",""20000"",""4"",""10000"""</f>
        <v>"NAV Direct","CRONUS JetCorp USA","5407","1","Released","2","MR100709","3","20000","4","10000"</v>
      </c>
      <c r="F1187" s="3"/>
      <c r="G1187" s="3"/>
      <c r="H1187" s="6"/>
      <c r="I1187" s="6"/>
      <c r="J1187" s="14" t="str">
        <f>"PA100001"</f>
        <v>PA100001</v>
      </c>
      <c r="K1187" s="22" t="str">
        <f>"1"" Marble Base 2.5""x6""x6"", 1 Col. Kit"</f>
        <v>1" Marble Base 2.5"x6"x6", 1 Col. Kit</v>
      </c>
      <c r="L1187" s="23">
        <v>1</v>
      </c>
      <c r="M1187" s="21" t="str">
        <f>"EA"</f>
        <v>EA</v>
      </c>
      <c r="N1187" s="23">
        <v>0</v>
      </c>
    </row>
    <row r="1188" spans="1:14" ht="16.5" x14ac:dyDescent="0.3">
      <c r="A1188" t="s">
        <v>59</v>
      </c>
      <c r="B1188" s="3" t="str">
        <f t="shared" si="235"/>
        <v>@@Released</v>
      </c>
      <c r="C1188" s="3" t="str">
        <f t="shared" si="235"/>
        <v>@@MR100709</v>
      </c>
      <c r="D1188" s="3" t="str">
        <f>D1187</f>
        <v>@@20000</v>
      </c>
      <c r="E1188" s="3" t="str">
        <f>"""NAV Direct"",""CRONUS JetCorp USA"",""5407"",""1"",""Released"",""2"",""MR100709"",""3"",""20000"",""4"",""20000"""</f>
        <v>"NAV Direct","CRONUS JetCorp USA","5407","1","Released","2","MR100709","3","20000","4","20000"</v>
      </c>
      <c r="F1188" s="3"/>
      <c r="G1188" s="3"/>
      <c r="H1188" s="6"/>
      <c r="I1188" s="6"/>
      <c r="J1188" s="14" t="str">
        <f>"RM100054"</f>
        <v>RM100054</v>
      </c>
      <c r="K1188" s="22" t="str">
        <f>"Column Cover"</f>
        <v>Column Cover</v>
      </c>
      <c r="L1188" s="23">
        <v>1</v>
      </c>
      <c r="M1188" s="21" t="str">
        <f>"EA"</f>
        <v>EA</v>
      </c>
      <c r="N1188" s="23">
        <v>0</v>
      </c>
    </row>
    <row r="1189" spans="1:14" ht="16.5" x14ac:dyDescent="0.3">
      <c r="A1189" t="s">
        <v>59</v>
      </c>
      <c r="B1189" s="3" t="str">
        <f t="shared" si="235"/>
        <v>@@Released</v>
      </c>
      <c r="C1189" s="3" t="str">
        <f t="shared" si="235"/>
        <v>@@MR100709</v>
      </c>
      <c r="D1189" s="3" t="str">
        <f>D1188</f>
        <v>@@20000</v>
      </c>
      <c r="E1189" s="3" t="str">
        <f>"""NAV Direct"",""CRONUS JetCorp USA"",""5407"",""1"",""Released"",""2"",""MR100709"",""3"",""20000"",""4"",""30000"""</f>
        <v>"NAV Direct","CRONUS JetCorp USA","5407","1","Released","2","MR100709","3","20000","4","30000"</v>
      </c>
      <c r="F1189" s="3"/>
      <c r="G1189" s="3"/>
      <c r="H1189" s="6"/>
      <c r="I1189" s="6"/>
      <c r="J1189" s="14" t="str">
        <f>"RM100007"</f>
        <v>RM100007</v>
      </c>
      <c r="K1189" s="22" t="str">
        <f>"3.75"" Football Player"</f>
        <v>3.75" Football Player</v>
      </c>
      <c r="L1189" s="23">
        <v>1</v>
      </c>
      <c r="M1189" s="21" t="str">
        <f>"EA"</f>
        <v>EA</v>
      </c>
      <c r="N1189" s="23">
        <v>0</v>
      </c>
    </row>
    <row r="1190" spans="1:14" ht="16.5" x14ac:dyDescent="0.3">
      <c r="A1190" t="s">
        <v>59</v>
      </c>
      <c r="B1190" s="3" t="str">
        <f>B1187</f>
        <v>@@Released</v>
      </c>
      <c r="C1190" s="3" t="str">
        <f>C1187</f>
        <v>@@MR100709</v>
      </c>
      <c r="D1190" s="3" t="str">
        <f>D1187</f>
        <v>@@20000</v>
      </c>
      <c r="H1190" s="6"/>
      <c r="I1190" s="6"/>
      <c r="J1190" s="6"/>
      <c r="K1190" s="6"/>
      <c r="L1190" s="6"/>
      <c r="M1190" s="6"/>
      <c r="N1190" s="6"/>
    </row>
    <row r="1191" spans="1:14" ht="16.5" x14ac:dyDescent="0.3">
      <c r="A1191" t="s">
        <v>59</v>
      </c>
      <c r="B1191" s="3" t="str">
        <f>"@@Released"</f>
        <v>@@Released</v>
      </c>
      <c r="C1191" s="3" t="str">
        <f>"@@MR100711"</f>
        <v>@@MR100711</v>
      </c>
      <c r="E1191" s="3" t="str">
        <f>"""NAV Direct"",""CRONUS JetCorp USA"",""5405"",""1"",""Released"",""2"",""MR100711"""</f>
        <v>"NAV Direct","CRONUS JetCorp USA","5405","1","Released","2","MR100711"</v>
      </c>
      <c r="F1191" s="3" t="str">
        <f>"∞||""Prod. Order Component"",""Status"",""=Status"",""Prod. Order No."",""=No."""</f>
        <v>∞||"Prod. Order Component","Status","=Status","Prod. Order No.","=No."</v>
      </c>
      <c r="G1191" s="3"/>
      <c r="H1191" s="28" t="str">
        <f>"MR100711"</f>
        <v>MR100711</v>
      </c>
      <c r="I1191" s="29">
        <v>42109</v>
      </c>
      <c r="J1191" s="6"/>
      <c r="K1191" s="20"/>
      <c r="L1191" s="20"/>
      <c r="M1191" s="20"/>
      <c r="N1191" s="20"/>
    </row>
    <row r="1192" spans="1:14" ht="16.5" x14ac:dyDescent="0.3">
      <c r="A1192" t="s">
        <v>59</v>
      </c>
      <c r="B1192" s="3" t="str">
        <f t="shared" ref="B1192:C1195" si="236">B1191</f>
        <v>@@Released</v>
      </c>
      <c r="C1192" s="3" t="str">
        <f t="shared" si="236"/>
        <v>@@MR100711</v>
      </c>
      <c r="D1192" s="3" t="str">
        <f>"@@10000"</f>
        <v>@@10000</v>
      </c>
      <c r="E1192" s="3" t="str">
        <f>"""NAV Direct"",""CRONUS JetCorp USA"",""5406"",""1"",""Released"",""2"",""MR100711"",""3"",""10000"""</f>
        <v>"NAV Direct","CRONUS JetCorp USA","5406","1","Released","2","MR100711","3","10000"</v>
      </c>
      <c r="F1192" s="3" t="str">
        <f>"∞||""Prod. Order Component"",""Prod. Order Line No."",""=Line No."",""Status"",""=Status"",""Prod. Order No."",""=Prod. Order No."""</f>
        <v>∞||"Prod. Order Component","Prod. Order Line No.","=Line No.","Status","=Status","Prod. Order No.","=Prod. Order No."</v>
      </c>
      <c r="G1192" s="3"/>
      <c r="H1192" s="6"/>
      <c r="I1192" s="24" t="str">
        <f>"S200027"</f>
        <v>S200027</v>
      </c>
      <c r="J1192" s="24" t="str">
        <f>"10.75"" Column Soccer Trophy"</f>
        <v>10.75" Column Soccer Trophy</v>
      </c>
      <c r="K1192" s="25">
        <v>144</v>
      </c>
      <c r="L1192" s="26" t="str">
        <f>"EA"</f>
        <v>EA</v>
      </c>
      <c r="M1192" s="25">
        <v>0</v>
      </c>
      <c r="N1192" s="27"/>
    </row>
    <row r="1193" spans="1:14" ht="16.5" x14ac:dyDescent="0.3">
      <c r="A1193" t="s">
        <v>59</v>
      </c>
      <c r="B1193" s="3" t="str">
        <f t="shared" si="236"/>
        <v>@@Released</v>
      </c>
      <c r="C1193" s="3" t="str">
        <f t="shared" si="236"/>
        <v>@@MR100711</v>
      </c>
      <c r="D1193" s="3" t="str">
        <f>D1192</f>
        <v>@@10000</v>
      </c>
      <c r="E1193" s="3" t="str">
        <f>"""NAV Direct"",""CRONUS JetCorp USA"",""5407"",""1"",""Released"",""2"",""MR100711"",""3"",""10000"",""4"",""10000"""</f>
        <v>"NAV Direct","CRONUS JetCorp USA","5407","1","Released","2","MR100711","3","10000","4","10000"</v>
      </c>
      <c r="F1193" s="3"/>
      <c r="G1193" s="3"/>
      <c r="H1193" s="6"/>
      <c r="I1193" s="6"/>
      <c r="J1193" s="14" t="str">
        <f>"PA100001"</f>
        <v>PA100001</v>
      </c>
      <c r="K1193" s="22" t="str">
        <f>"1"" Marble Base 2.5""x6""x6"", 1 Col. Kit"</f>
        <v>1" Marble Base 2.5"x6"x6", 1 Col. Kit</v>
      </c>
      <c r="L1193" s="23">
        <v>1</v>
      </c>
      <c r="M1193" s="21" t="str">
        <f>"EA"</f>
        <v>EA</v>
      </c>
      <c r="N1193" s="23">
        <v>0</v>
      </c>
    </row>
    <row r="1194" spans="1:14" ht="16.5" x14ac:dyDescent="0.3">
      <c r="A1194" t="s">
        <v>59</v>
      </c>
      <c r="B1194" s="3" t="str">
        <f t="shared" si="236"/>
        <v>@@Released</v>
      </c>
      <c r="C1194" s="3" t="str">
        <f t="shared" si="236"/>
        <v>@@MR100711</v>
      </c>
      <c r="D1194" s="3" t="str">
        <f>D1193</f>
        <v>@@10000</v>
      </c>
      <c r="E1194" s="3" t="str">
        <f>"""NAV Direct"",""CRONUS JetCorp USA"",""5407"",""1"",""Released"",""2"",""MR100711"",""3"",""10000"",""4"",""20000"""</f>
        <v>"NAV Direct","CRONUS JetCorp USA","5407","1","Released","2","MR100711","3","10000","4","20000"</v>
      </c>
      <c r="F1194" s="3"/>
      <c r="G1194" s="3"/>
      <c r="H1194" s="6"/>
      <c r="I1194" s="6"/>
      <c r="J1194" s="14" t="str">
        <f>"RM100054"</f>
        <v>RM100054</v>
      </c>
      <c r="K1194" s="22" t="str">
        <f>"Column Cover"</f>
        <v>Column Cover</v>
      </c>
      <c r="L1194" s="23">
        <v>1</v>
      </c>
      <c r="M1194" s="21" t="str">
        <f>"EA"</f>
        <v>EA</v>
      </c>
      <c r="N1194" s="23">
        <v>0</v>
      </c>
    </row>
    <row r="1195" spans="1:14" ht="16.5" x14ac:dyDescent="0.3">
      <c r="A1195" t="s">
        <v>59</v>
      </c>
      <c r="B1195" s="3" t="str">
        <f t="shared" si="236"/>
        <v>@@Released</v>
      </c>
      <c r="C1195" s="3" t="str">
        <f t="shared" si="236"/>
        <v>@@MR100711</v>
      </c>
      <c r="D1195" s="3" t="str">
        <f>D1194</f>
        <v>@@10000</v>
      </c>
      <c r="E1195" s="3" t="str">
        <f>"""NAV Direct"",""CRONUS JetCorp USA"",""5407"",""1"",""Released"",""2"",""MR100711"",""3"",""10000"",""4"",""30000"""</f>
        <v>"NAV Direct","CRONUS JetCorp USA","5407","1","Released","2","MR100711","3","10000","4","30000"</v>
      </c>
      <c r="F1195" s="3"/>
      <c r="G1195" s="3"/>
      <c r="H1195" s="6"/>
      <c r="I1195" s="6"/>
      <c r="J1195" s="14" t="str">
        <f>"RM100006"</f>
        <v>RM100006</v>
      </c>
      <c r="K1195" s="22" t="str">
        <f>"3.75"" Soccer Player"</f>
        <v>3.75" Soccer Player</v>
      </c>
      <c r="L1195" s="23">
        <v>1</v>
      </c>
      <c r="M1195" s="21" t="str">
        <f>"EA"</f>
        <v>EA</v>
      </c>
      <c r="N1195" s="23">
        <v>0</v>
      </c>
    </row>
    <row r="1196" spans="1:14" ht="16.5" x14ac:dyDescent="0.3">
      <c r="A1196" t="s">
        <v>59</v>
      </c>
      <c r="B1196" s="3" t="str">
        <f>B1193</f>
        <v>@@Released</v>
      </c>
      <c r="C1196" s="3" t="str">
        <f>C1193</f>
        <v>@@MR100711</v>
      </c>
      <c r="D1196" s="3" t="str">
        <f>D1193</f>
        <v>@@10000</v>
      </c>
      <c r="H1196" s="6"/>
      <c r="I1196" s="6"/>
      <c r="J1196" s="6"/>
      <c r="K1196" s="6"/>
      <c r="L1196" s="6"/>
      <c r="M1196" s="6"/>
      <c r="N1196" s="6"/>
    </row>
    <row r="1197" spans="1:14" ht="16.5" x14ac:dyDescent="0.3">
      <c r="A1197" t="s">
        <v>59</v>
      </c>
      <c r="B1197" s="3" t="str">
        <f t="shared" ref="B1197:C1202" si="237">B1196</f>
        <v>@@Released</v>
      </c>
      <c r="C1197" s="3" t="str">
        <f t="shared" si="237"/>
        <v>@@MR100711</v>
      </c>
      <c r="D1197" s="3" t="str">
        <f>"@@20000"</f>
        <v>@@20000</v>
      </c>
      <c r="E1197" s="3" t="str">
        <f>"""NAV Direct"",""CRONUS JetCorp USA"",""5406"",""1"",""Released"",""2"",""MR100711"",""3"",""20000"""</f>
        <v>"NAV Direct","CRONUS JetCorp USA","5406","1","Released","2","MR100711","3","20000"</v>
      </c>
      <c r="F1197" s="3" t="str">
        <f>"∞||""Prod. Order Component"",""Prod. Order Line No."",""=Line No."",""Status"",""=Status"",""Prod. Order No."",""=Prod. Order No."""</f>
        <v>∞||"Prod. Order Component","Prod. Order Line No.","=Line No.","Status","=Status","Prod. Order No.","=Prod. Order No."</v>
      </c>
      <c r="G1197" s="3"/>
      <c r="H1197" s="6"/>
      <c r="I1197" s="24" t="str">
        <f>"S200002"</f>
        <v>S200002</v>
      </c>
      <c r="J1197" s="24" t="str">
        <f>"3.25"" Apple Trophy "</f>
        <v xml:space="preserve">3.25" Apple Trophy </v>
      </c>
      <c r="K1197" s="25">
        <v>48</v>
      </c>
      <c r="L1197" s="26" t="str">
        <f>"EA"</f>
        <v>EA</v>
      </c>
      <c r="M1197" s="25">
        <v>0</v>
      </c>
      <c r="N1197" s="27"/>
    </row>
    <row r="1198" spans="1:14" ht="16.5" x14ac:dyDescent="0.3">
      <c r="A1198" t="s">
        <v>59</v>
      </c>
      <c r="B1198" s="3" t="str">
        <f t="shared" si="237"/>
        <v>@@Released</v>
      </c>
      <c r="C1198" s="3" t="str">
        <f t="shared" si="237"/>
        <v>@@MR100711</v>
      </c>
      <c r="D1198" s="3" t="str">
        <f>D1197</f>
        <v>@@20000</v>
      </c>
      <c r="E1198" s="3" t="str">
        <f>"""NAV Direct"",""CRONUS JetCorp USA"",""5407"",""1"",""Released"",""2"",""MR100711"",""3"",""20000"",""4"",""10000"""</f>
        <v>"NAV Direct","CRONUS JetCorp USA","5407","1","Released","2","MR100711","3","20000","4","10000"</v>
      </c>
      <c r="F1198" s="3"/>
      <c r="G1198" s="3"/>
      <c r="H1198" s="6"/>
      <c r="I1198" s="6"/>
      <c r="J1198" s="14" t="str">
        <f>"RM100027"</f>
        <v>RM100027</v>
      </c>
      <c r="K1198" s="22" t="str">
        <f>"1"" Marble"</f>
        <v>1" Marble</v>
      </c>
      <c r="L1198" s="23">
        <v>1</v>
      </c>
      <c r="M1198" s="21" t="str">
        <f>"LB"</f>
        <v>LB</v>
      </c>
      <c r="N1198" s="23">
        <v>0</v>
      </c>
    </row>
    <row r="1199" spans="1:14" ht="16.5" x14ac:dyDescent="0.3">
      <c r="A1199" t="s">
        <v>59</v>
      </c>
      <c r="B1199" s="3" t="str">
        <f t="shared" si="237"/>
        <v>@@Released</v>
      </c>
      <c r="C1199" s="3" t="str">
        <f t="shared" si="237"/>
        <v>@@MR100711</v>
      </c>
      <c r="D1199" s="3" t="str">
        <f>D1198</f>
        <v>@@20000</v>
      </c>
      <c r="E1199" s="3" t="str">
        <f>"""NAV Direct"",""CRONUS JetCorp USA"",""5407"",""1"",""Released"",""2"",""MR100711"",""3"",""20000"",""4"",""20000"""</f>
        <v>"NAV Direct","CRONUS JetCorp USA","5407","1","Released","2","MR100711","3","20000","4","20000"</v>
      </c>
      <c r="F1199" s="3"/>
      <c r="G1199" s="3"/>
      <c r="H1199" s="6"/>
      <c r="I1199" s="6"/>
      <c r="J1199" s="14" t="str">
        <f>"RM100002"</f>
        <v>RM100002</v>
      </c>
      <c r="K1199" s="22" t="str">
        <f>"3.75"" Apple Trophy Figure"</f>
        <v>3.75" Apple Trophy Figure</v>
      </c>
      <c r="L1199" s="23">
        <v>1</v>
      </c>
      <c r="M1199" s="21" t="str">
        <f>"EA"</f>
        <v>EA</v>
      </c>
      <c r="N1199" s="23">
        <v>0</v>
      </c>
    </row>
    <row r="1200" spans="1:14" ht="16.5" x14ac:dyDescent="0.3">
      <c r="A1200" t="s">
        <v>59</v>
      </c>
      <c r="B1200" s="3" t="str">
        <f t="shared" si="237"/>
        <v>@@Released</v>
      </c>
      <c r="C1200" s="3" t="str">
        <f t="shared" si="237"/>
        <v>@@MR100711</v>
      </c>
      <c r="D1200" s="3" t="str">
        <f>D1199</f>
        <v>@@20000</v>
      </c>
      <c r="E1200" s="3" t="str">
        <f>"""NAV Direct"",""CRONUS JetCorp USA"",""5407"",""1"",""Released"",""2"",""MR100711"",""3"",""20000"",""4"",""30000"""</f>
        <v>"NAV Direct","CRONUS JetCorp USA","5407","1","Released","2","MR100711","3","20000","4","30000"</v>
      </c>
      <c r="F1200" s="3"/>
      <c r="G1200" s="3"/>
      <c r="H1200" s="6"/>
      <c r="I1200" s="6"/>
      <c r="J1200" s="14" t="str">
        <f>"RM100033"</f>
        <v>RM100033</v>
      </c>
      <c r="K1200" s="22" t="str">
        <f>"Standard Cap Nut"</f>
        <v>Standard Cap Nut</v>
      </c>
      <c r="L1200" s="23">
        <v>1</v>
      </c>
      <c r="M1200" s="21" t="str">
        <f>"EA"</f>
        <v>EA</v>
      </c>
      <c r="N1200" s="23">
        <v>0</v>
      </c>
    </row>
    <row r="1201" spans="1:14" ht="16.5" x14ac:dyDescent="0.3">
      <c r="A1201" t="s">
        <v>59</v>
      </c>
      <c r="B1201" s="3" t="str">
        <f t="shared" si="237"/>
        <v>@@Released</v>
      </c>
      <c r="C1201" s="3" t="str">
        <f t="shared" si="237"/>
        <v>@@MR100711</v>
      </c>
      <c r="D1201" s="3" t="str">
        <f>D1200</f>
        <v>@@20000</v>
      </c>
      <c r="E1201" s="3" t="str">
        <f>"""NAV Direct"",""CRONUS JetCorp USA"",""5407"",""1"",""Released"",""2"",""MR100711"",""3"",""20000"",""4"",""40000"""</f>
        <v>"NAV Direct","CRONUS JetCorp USA","5407","1","Released","2","MR100711","3","20000","4","40000"</v>
      </c>
      <c r="F1201" s="3"/>
      <c r="G1201" s="3"/>
      <c r="H1201" s="6"/>
      <c r="I1201" s="6"/>
      <c r="J1201" s="14" t="str">
        <f>"RM100034"</f>
        <v>RM100034</v>
      </c>
      <c r="K1201" s="22" t="str">
        <f>"Check Rings"</f>
        <v>Check Rings</v>
      </c>
      <c r="L1201" s="23">
        <v>1</v>
      </c>
      <c r="M1201" s="21" t="str">
        <f>"EA"</f>
        <v>EA</v>
      </c>
      <c r="N1201" s="23">
        <v>0</v>
      </c>
    </row>
    <row r="1202" spans="1:14" ht="16.5" x14ac:dyDescent="0.3">
      <c r="A1202" t="s">
        <v>59</v>
      </c>
      <c r="B1202" s="3" t="str">
        <f t="shared" si="237"/>
        <v>@@Released</v>
      </c>
      <c r="C1202" s="3" t="str">
        <f t="shared" si="237"/>
        <v>@@MR100711</v>
      </c>
      <c r="D1202" s="3" t="str">
        <f>D1201</f>
        <v>@@20000</v>
      </c>
      <c r="E1202" s="3" t="str">
        <f>"""NAV Direct"",""CRONUS JetCorp USA"",""5407"",""1"",""Released"",""2"",""MR100711"",""3"",""20000"",""4"",""50000"""</f>
        <v>"NAV Direct","CRONUS JetCorp USA","5407","1","Released","2","MR100711","3","20000","4","50000"</v>
      </c>
      <c r="F1202" s="3"/>
      <c r="G1202" s="3"/>
      <c r="H1202" s="6"/>
      <c r="I1202" s="6"/>
      <c r="J1202" s="14" t="str">
        <f>"RM100053"</f>
        <v>RM100053</v>
      </c>
      <c r="K1202" s="22" t="str">
        <f>"3"" Blank Plate"</f>
        <v>3" Blank Plate</v>
      </c>
      <c r="L1202" s="23">
        <v>1</v>
      </c>
      <c r="M1202" s="21" t="str">
        <f>"EA"</f>
        <v>EA</v>
      </c>
      <c r="N1202" s="23">
        <v>0</v>
      </c>
    </row>
    <row r="1203" spans="1:14" ht="16.5" x14ac:dyDescent="0.3">
      <c r="A1203" t="s">
        <v>59</v>
      </c>
      <c r="B1203" s="3" t="str">
        <f>B1198</f>
        <v>@@Released</v>
      </c>
      <c r="C1203" s="3" t="str">
        <f>C1198</f>
        <v>@@MR100711</v>
      </c>
      <c r="D1203" s="3" t="str">
        <f>D1198</f>
        <v>@@20000</v>
      </c>
      <c r="H1203" s="6"/>
      <c r="I1203" s="6"/>
      <c r="J1203" s="6"/>
      <c r="K1203" s="6"/>
      <c r="L1203" s="6"/>
      <c r="M1203" s="6"/>
      <c r="N1203" s="6"/>
    </row>
    <row r="1204" spans="1:14" ht="16.5" x14ac:dyDescent="0.3">
      <c r="A1204" t="s">
        <v>59</v>
      </c>
      <c r="B1204" s="3" t="str">
        <f t="shared" ref="B1204:C1210" si="238">B1203</f>
        <v>@@Released</v>
      </c>
      <c r="C1204" s="3" t="str">
        <f t="shared" si="238"/>
        <v>@@MR100711</v>
      </c>
      <c r="D1204" s="3" t="str">
        <f>"@@30000"</f>
        <v>@@30000</v>
      </c>
      <c r="E1204" s="3" t="str">
        <f>"""NAV Direct"",""CRONUS JetCorp USA"",""5406"",""1"",""Released"",""2"",""MR100711"",""3"",""30000"""</f>
        <v>"NAV Direct","CRONUS JetCorp USA","5406","1","Released","2","MR100711","3","30000"</v>
      </c>
      <c r="F1204" s="3" t="str">
        <f>"∞||""Prod. Order Component"",""Prod. Order Line No."",""=Line No."",""Status"",""=Status"",""Prod. Order No."",""=Prod. Order No."""</f>
        <v>∞||"Prod. Order Component","Prod. Order Line No.","=Line No.","Status","=Status","Prod. Order No.","=Prod. Order No."</v>
      </c>
      <c r="G1204" s="3"/>
      <c r="H1204" s="6"/>
      <c r="I1204" s="24" t="str">
        <f>"S200023"</f>
        <v>S200023</v>
      </c>
      <c r="J1204" s="24" t="str">
        <f>"10.75"" Tourch Riser Volleyball Trophy"</f>
        <v>10.75" Tourch Riser Volleyball Trophy</v>
      </c>
      <c r="K1204" s="25">
        <v>6</v>
      </c>
      <c r="L1204" s="26" t="str">
        <f>"EA"</f>
        <v>EA</v>
      </c>
      <c r="M1204" s="25">
        <v>0</v>
      </c>
      <c r="N1204" s="27"/>
    </row>
    <row r="1205" spans="1:14" ht="16.5" x14ac:dyDescent="0.3">
      <c r="A1205" t="s">
        <v>59</v>
      </c>
      <c r="B1205" s="3" t="str">
        <f t="shared" si="238"/>
        <v>@@Released</v>
      </c>
      <c r="C1205" s="3" t="str">
        <f t="shared" si="238"/>
        <v>@@MR100711</v>
      </c>
      <c r="D1205" s="3" t="str">
        <f t="shared" ref="D1205:D1210" si="239">D1204</f>
        <v>@@30000</v>
      </c>
      <c r="E1205" s="3" t="str">
        <f>"""NAV Direct"",""CRONUS JetCorp USA"",""5407"",""1"",""Released"",""2"",""MR100711"",""3"",""30000"",""4"",""10000"""</f>
        <v>"NAV Direct","CRONUS JetCorp USA","5407","1","Released","2","MR100711","3","30000","4","10000"</v>
      </c>
      <c r="F1205" s="3"/>
      <c r="G1205" s="3"/>
      <c r="H1205" s="6"/>
      <c r="I1205" s="6"/>
      <c r="J1205" s="14" t="str">
        <f>"RM100027"</f>
        <v>RM100027</v>
      </c>
      <c r="K1205" s="22" t="str">
        <f>"1"" Marble"</f>
        <v>1" Marble</v>
      </c>
      <c r="L1205" s="23">
        <v>1</v>
      </c>
      <c r="M1205" s="21" t="str">
        <f>"LB"</f>
        <v>LB</v>
      </c>
      <c r="N1205" s="23">
        <v>0</v>
      </c>
    </row>
    <row r="1206" spans="1:14" ht="16.5" x14ac:dyDescent="0.3">
      <c r="A1206" t="s">
        <v>59</v>
      </c>
      <c r="B1206" s="3" t="str">
        <f t="shared" si="238"/>
        <v>@@Released</v>
      </c>
      <c r="C1206" s="3" t="str">
        <f t="shared" si="238"/>
        <v>@@MR100711</v>
      </c>
      <c r="D1206" s="3" t="str">
        <f t="shared" si="239"/>
        <v>@@30000</v>
      </c>
      <c r="E1206" s="3" t="str">
        <f>"""NAV Direct"",""CRONUS JetCorp USA"",""5407"",""1"",""Released"",""2"",""MR100711"",""3"",""30000"",""4"",""20000"""</f>
        <v>"NAV Direct","CRONUS JetCorp USA","5407","1","Released","2","MR100711","3","30000","4","20000"</v>
      </c>
      <c r="F1206" s="3"/>
      <c r="G1206" s="3"/>
      <c r="H1206" s="6"/>
      <c r="I1206" s="6"/>
      <c r="J1206" s="14" t="str">
        <f>"RM100009"</f>
        <v>RM100009</v>
      </c>
      <c r="K1206" s="22" t="str">
        <f>"3.75"" Volleyball Player"</f>
        <v>3.75" Volleyball Player</v>
      </c>
      <c r="L1206" s="23">
        <v>1</v>
      </c>
      <c r="M1206" s="21" t="str">
        <f>"EA"</f>
        <v>EA</v>
      </c>
      <c r="N1206" s="23">
        <v>0</v>
      </c>
    </row>
    <row r="1207" spans="1:14" ht="16.5" x14ac:dyDescent="0.3">
      <c r="A1207" t="s">
        <v>59</v>
      </c>
      <c r="B1207" s="3" t="str">
        <f t="shared" si="238"/>
        <v>@@Released</v>
      </c>
      <c r="C1207" s="3" t="str">
        <f t="shared" si="238"/>
        <v>@@MR100711</v>
      </c>
      <c r="D1207" s="3" t="str">
        <f t="shared" si="239"/>
        <v>@@30000</v>
      </c>
      <c r="E1207" s="3" t="str">
        <f>"""NAV Direct"",""CRONUS JetCorp USA"",""5407"",""1"",""Released"",""2"",""MR100711"",""3"",""30000"",""4"",""30000"""</f>
        <v>"NAV Direct","CRONUS JetCorp USA","5407","1","Released","2","MR100711","3","30000","4","30000"</v>
      </c>
      <c r="F1207" s="3"/>
      <c r="G1207" s="3"/>
      <c r="H1207" s="6"/>
      <c r="I1207" s="6"/>
      <c r="J1207" s="14" t="str">
        <f>"RM100023"</f>
        <v>RM100023</v>
      </c>
      <c r="K1207" s="22" t="str">
        <f>"7"" Torch Trophy Riser"</f>
        <v>7" Torch Trophy Riser</v>
      </c>
      <c r="L1207" s="23">
        <v>1</v>
      </c>
      <c r="M1207" s="21" t="str">
        <f>"EA"</f>
        <v>EA</v>
      </c>
      <c r="N1207" s="23">
        <v>0</v>
      </c>
    </row>
    <row r="1208" spans="1:14" ht="16.5" x14ac:dyDescent="0.3">
      <c r="A1208" t="s">
        <v>59</v>
      </c>
      <c r="B1208" s="3" t="str">
        <f t="shared" si="238"/>
        <v>@@Released</v>
      </c>
      <c r="C1208" s="3" t="str">
        <f t="shared" si="238"/>
        <v>@@MR100711</v>
      </c>
      <c r="D1208" s="3" t="str">
        <f t="shared" si="239"/>
        <v>@@30000</v>
      </c>
      <c r="E1208" s="3" t="str">
        <f>"""NAV Direct"",""CRONUS JetCorp USA"",""5407"",""1"",""Released"",""2"",""MR100711"",""3"",""30000"",""4"",""40000"""</f>
        <v>"NAV Direct","CRONUS JetCorp USA","5407","1","Released","2","MR100711","3","30000","4","40000"</v>
      </c>
      <c r="F1208" s="3"/>
      <c r="G1208" s="3"/>
      <c r="H1208" s="6"/>
      <c r="I1208" s="6"/>
      <c r="J1208" s="14" t="str">
        <f>"RM100033"</f>
        <v>RM100033</v>
      </c>
      <c r="K1208" s="22" t="str">
        <f>"Standard Cap Nut"</f>
        <v>Standard Cap Nut</v>
      </c>
      <c r="L1208" s="23">
        <v>1</v>
      </c>
      <c r="M1208" s="21" t="str">
        <f>"EA"</f>
        <v>EA</v>
      </c>
      <c r="N1208" s="23">
        <v>0</v>
      </c>
    </row>
    <row r="1209" spans="1:14" ht="16.5" x14ac:dyDescent="0.3">
      <c r="A1209" t="s">
        <v>59</v>
      </c>
      <c r="B1209" s="3" t="str">
        <f t="shared" si="238"/>
        <v>@@Released</v>
      </c>
      <c r="C1209" s="3" t="str">
        <f t="shared" si="238"/>
        <v>@@MR100711</v>
      </c>
      <c r="D1209" s="3" t="str">
        <f t="shared" si="239"/>
        <v>@@30000</v>
      </c>
      <c r="E1209" s="3" t="str">
        <f>"""NAV Direct"",""CRONUS JetCorp USA"",""5407"",""1"",""Released"",""2"",""MR100711"",""3"",""30000"",""4"",""50000"""</f>
        <v>"NAV Direct","CRONUS JetCorp USA","5407","1","Released","2","MR100711","3","30000","4","50000"</v>
      </c>
      <c r="F1209" s="3"/>
      <c r="G1209" s="3"/>
      <c r="H1209" s="6"/>
      <c r="I1209" s="6"/>
      <c r="J1209" s="14" t="str">
        <f>"RM100034"</f>
        <v>RM100034</v>
      </c>
      <c r="K1209" s="22" t="str">
        <f>"Check Rings"</f>
        <v>Check Rings</v>
      </c>
      <c r="L1209" s="23">
        <v>1</v>
      </c>
      <c r="M1209" s="21" t="str">
        <f>"EA"</f>
        <v>EA</v>
      </c>
      <c r="N1209" s="23">
        <v>0</v>
      </c>
    </row>
    <row r="1210" spans="1:14" ht="16.5" x14ac:dyDescent="0.3">
      <c r="A1210" t="s">
        <v>59</v>
      </c>
      <c r="B1210" s="3" t="str">
        <f t="shared" si="238"/>
        <v>@@Released</v>
      </c>
      <c r="C1210" s="3" t="str">
        <f t="shared" si="238"/>
        <v>@@MR100711</v>
      </c>
      <c r="D1210" s="3" t="str">
        <f t="shared" si="239"/>
        <v>@@30000</v>
      </c>
      <c r="E1210" s="3" t="str">
        <f>"""NAV Direct"",""CRONUS JetCorp USA"",""5407"",""1"",""Released"",""2"",""MR100711"",""3"",""30000"",""4"",""60000"""</f>
        <v>"NAV Direct","CRONUS JetCorp USA","5407","1","Released","2","MR100711","3","30000","4","60000"</v>
      </c>
      <c r="F1210" s="3"/>
      <c r="G1210" s="3"/>
      <c r="H1210" s="6"/>
      <c r="I1210" s="6"/>
      <c r="J1210" s="14" t="str">
        <f>"RM100036"</f>
        <v>RM100036</v>
      </c>
      <c r="K1210" s="22" t="str">
        <f>"1.5"" Emblem"</f>
        <v>1.5" Emblem</v>
      </c>
      <c r="L1210" s="23">
        <v>1</v>
      </c>
      <c r="M1210" s="21" t="str">
        <f>"EA"</f>
        <v>EA</v>
      </c>
      <c r="N1210" s="23">
        <v>0</v>
      </c>
    </row>
    <row r="1211" spans="1:14" ht="16.5" x14ac:dyDescent="0.3">
      <c r="A1211" t="s">
        <v>59</v>
      </c>
      <c r="B1211" s="3" t="str">
        <f>B1205</f>
        <v>@@Released</v>
      </c>
      <c r="C1211" s="3" t="str">
        <f>C1205</f>
        <v>@@MR100711</v>
      </c>
      <c r="D1211" s="3" t="str">
        <f>D1205</f>
        <v>@@30000</v>
      </c>
      <c r="H1211" s="6"/>
      <c r="I1211" s="6"/>
      <c r="J1211" s="6"/>
      <c r="K1211" s="6"/>
      <c r="L1211" s="6"/>
      <c r="M1211" s="6"/>
      <c r="N1211" s="6"/>
    </row>
    <row r="1212" spans="1:14" ht="16.5" x14ac:dyDescent="0.3">
      <c r="A1212" t="s">
        <v>59</v>
      </c>
      <c r="B1212" s="3" t="str">
        <f>"@@Released"</f>
        <v>@@Released</v>
      </c>
      <c r="C1212" s="3" t="str">
        <f>"@@MR100716"</f>
        <v>@@MR100716</v>
      </c>
      <c r="E1212" s="3" t="str">
        <f>"""NAV Direct"",""CRONUS JetCorp USA"",""5405"",""1"",""Released"",""2"",""MR100716"""</f>
        <v>"NAV Direct","CRONUS JetCorp USA","5405","1","Released","2","MR100716"</v>
      </c>
      <c r="F1212" s="3" t="str">
        <f>"∞||""Prod. Order Component"",""Status"",""=Status"",""Prod. Order No."",""=No."""</f>
        <v>∞||"Prod. Order Component","Status","=Status","Prod. Order No.","=No."</v>
      </c>
      <c r="G1212" s="3"/>
      <c r="H1212" s="28" t="str">
        <f>"MR100716"</f>
        <v>MR100716</v>
      </c>
      <c r="I1212" s="29">
        <v>42109</v>
      </c>
      <c r="J1212" s="6"/>
      <c r="K1212" s="20"/>
      <c r="L1212" s="20"/>
      <c r="M1212" s="20"/>
      <c r="N1212" s="20"/>
    </row>
    <row r="1213" spans="1:14" ht="16.5" x14ac:dyDescent="0.3">
      <c r="A1213" t="s">
        <v>59</v>
      </c>
      <c r="B1213" s="3" t="str">
        <f t="shared" ref="B1213:C1219" si="240">B1212</f>
        <v>@@Released</v>
      </c>
      <c r="C1213" s="3" t="str">
        <f t="shared" si="240"/>
        <v>@@MR100716</v>
      </c>
      <c r="D1213" s="3" t="str">
        <f>"@@10000"</f>
        <v>@@10000</v>
      </c>
      <c r="E1213" s="3" t="str">
        <f>"""NAV Direct"",""CRONUS JetCorp USA"",""5406"",""1"",""Released"",""2"",""MR100716"",""3"",""10000"""</f>
        <v>"NAV Direct","CRONUS JetCorp USA","5406","1","Released","2","MR100716","3","10000"</v>
      </c>
      <c r="F1213" s="3" t="str">
        <f>"∞||""Prod. Order Component"",""Prod. Order Line No."",""=Line No."",""Status"",""=Status"",""Prod. Order No."",""=Prod. Order No."""</f>
        <v>∞||"Prod. Order Component","Prod. Order Line No.","=Line No.","Status","=Status","Prod. Order No.","=Prod. Order No."</v>
      </c>
      <c r="G1213" s="3"/>
      <c r="H1213" s="6"/>
      <c r="I1213" s="24" t="str">
        <f>"S200017"</f>
        <v>S200017</v>
      </c>
      <c r="J1213" s="24" t="str">
        <f>"10.75"" Tourch Riser WrestlingTrophy"</f>
        <v>10.75" Tourch Riser WrestlingTrophy</v>
      </c>
      <c r="K1213" s="25">
        <v>144</v>
      </c>
      <c r="L1213" s="26" t="str">
        <f>"EA"</f>
        <v>EA</v>
      </c>
      <c r="M1213" s="25">
        <v>0</v>
      </c>
      <c r="N1213" s="27"/>
    </row>
    <row r="1214" spans="1:14" ht="16.5" x14ac:dyDescent="0.3">
      <c r="A1214" t="s">
        <v>59</v>
      </c>
      <c r="B1214" s="3" t="str">
        <f t="shared" si="240"/>
        <v>@@Released</v>
      </c>
      <c r="C1214" s="3" t="str">
        <f t="shared" si="240"/>
        <v>@@MR100716</v>
      </c>
      <c r="D1214" s="3" t="str">
        <f t="shared" ref="D1214:D1219" si="241">D1213</f>
        <v>@@10000</v>
      </c>
      <c r="E1214" s="3" t="str">
        <f>"""NAV Direct"",""CRONUS JetCorp USA"",""5407"",""1"",""Released"",""2"",""MR100716"",""3"",""10000"",""4"",""10000"""</f>
        <v>"NAV Direct","CRONUS JetCorp USA","5407","1","Released","2","MR100716","3","10000","4","10000"</v>
      </c>
      <c r="F1214" s="3"/>
      <c r="G1214" s="3"/>
      <c r="H1214" s="6"/>
      <c r="I1214" s="6"/>
      <c r="J1214" s="14" t="str">
        <f>"RM100027"</f>
        <v>RM100027</v>
      </c>
      <c r="K1214" s="22" t="str">
        <f>"1"" Marble"</f>
        <v>1" Marble</v>
      </c>
      <c r="L1214" s="23">
        <v>1</v>
      </c>
      <c r="M1214" s="21" t="str">
        <f>"LB"</f>
        <v>LB</v>
      </c>
      <c r="N1214" s="23">
        <v>0</v>
      </c>
    </row>
    <row r="1215" spans="1:14" ht="16.5" x14ac:dyDescent="0.3">
      <c r="A1215" t="s">
        <v>59</v>
      </c>
      <c r="B1215" s="3" t="str">
        <f t="shared" si="240"/>
        <v>@@Released</v>
      </c>
      <c r="C1215" s="3" t="str">
        <f t="shared" si="240"/>
        <v>@@MR100716</v>
      </c>
      <c r="D1215" s="3" t="str">
        <f t="shared" si="241"/>
        <v>@@10000</v>
      </c>
      <c r="E1215" s="3" t="str">
        <f>"""NAV Direct"",""CRONUS JetCorp USA"",""5407"",""1"",""Released"",""2"",""MR100716"",""3"",""10000"",""4"",""20000"""</f>
        <v>"NAV Direct","CRONUS JetCorp USA","5407","1","Released","2","MR100716","3","10000","4","20000"</v>
      </c>
      <c r="F1215" s="3"/>
      <c r="G1215" s="3"/>
      <c r="H1215" s="6"/>
      <c r="I1215" s="6"/>
      <c r="J1215" s="14" t="str">
        <f>"RM100010"</f>
        <v>RM100010</v>
      </c>
      <c r="K1215" s="22" t="str">
        <f>"3.75"" Wrestler"</f>
        <v>3.75" Wrestler</v>
      </c>
      <c r="L1215" s="23">
        <v>1</v>
      </c>
      <c r="M1215" s="21" t="str">
        <f>"EA"</f>
        <v>EA</v>
      </c>
      <c r="N1215" s="23">
        <v>0</v>
      </c>
    </row>
    <row r="1216" spans="1:14" ht="16.5" x14ac:dyDescent="0.3">
      <c r="A1216" t="s">
        <v>59</v>
      </c>
      <c r="B1216" s="3" t="str">
        <f t="shared" si="240"/>
        <v>@@Released</v>
      </c>
      <c r="C1216" s="3" t="str">
        <f t="shared" si="240"/>
        <v>@@MR100716</v>
      </c>
      <c r="D1216" s="3" t="str">
        <f t="shared" si="241"/>
        <v>@@10000</v>
      </c>
      <c r="E1216" s="3" t="str">
        <f>"""NAV Direct"",""CRONUS JetCorp USA"",""5407"",""1"",""Released"",""2"",""MR100716"",""3"",""10000"",""4"",""30000"""</f>
        <v>"NAV Direct","CRONUS JetCorp USA","5407","1","Released","2","MR100716","3","10000","4","30000"</v>
      </c>
      <c r="F1216" s="3"/>
      <c r="G1216" s="3"/>
      <c r="H1216" s="6"/>
      <c r="I1216" s="6"/>
      <c r="J1216" s="14" t="str">
        <f>"RM100016"</f>
        <v>RM100016</v>
      </c>
      <c r="K1216" s="22" t="str">
        <f>"6"" Star Column Trophy Riser"</f>
        <v>6" Star Column Trophy Riser</v>
      </c>
      <c r="L1216" s="23">
        <v>1</v>
      </c>
      <c r="M1216" s="21" t="str">
        <f>"EA"</f>
        <v>EA</v>
      </c>
      <c r="N1216" s="23">
        <v>0</v>
      </c>
    </row>
    <row r="1217" spans="1:14" ht="16.5" x14ac:dyDescent="0.3">
      <c r="A1217" t="s">
        <v>59</v>
      </c>
      <c r="B1217" s="3" t="str">
        <f t="shared" si="240"/>
        <v>@@Released</v>
      </c>
      <c r="C1217" s="3" t="str">
        <f t="shared" si="240"/>
        <v>@@MR100716</v>
      </c>
      <c r="D1217" s="3" t="str">
        <f t="shared" si="241"/>
        <v>@@10000</v>
      </c>
      <c r="E1217" s="3" t="str">
        <f>"""NAV Direct"",""CRONUS JetCorp USA"",""5407"",""1"",""Released"",""2"",""MR100716"",""3"",""10000"",""4"",""40000"""</f>
        <v>"NAV Direct","CRONUS JetCorp USA","5407","1","Released","2","MR100716","3","10000","4","40000"</v>
      </c>
      <c r="F1217" s="3"/>
      <c r="G1217" s="3"/>
      <c r="H1217" s="6"/>
      <c r="I1217" s="6"/>
      <c r="J1217" s="14" t="str">
        <f>"RM100033"</f>
        <v>RM100033</v>
      </c>
      <c r="K1217" s="22" t="str">
        <f>"Standard Cap Nut"</f>
        <v>Standard Cap Nut</v>
      </c>
      <c r="L1217" s="23">
        <v>1</v>
      </c>
      <c r="M1217" s="21" t="str">
        <f>"EA"</f>
        <v>EA</v>
      </c>
      <c r="N1217" s="23">
        <v>0</v>
      </c>
    </row>
    <row r="1218" spans="1:14" ht="16.5" x14ac:dyDescent="0.3">
      <c r="A1218" t="s">
        <v>59</v>
      </c>
      <c r="B1218" s="3" t="str">
        <f t="shared" si="240"/>
        <v>@@Released</v>
      </c>
      <c r="C1218" s="3" t="str">
        <f t="shared" si="240"/>
        <v>@@MR100716</v>
      </c>
      <c r="D1218" s="3" t="str">
        <f t="shared" si="241"/>
        <v>@@10000</v>
      </c>
      <c r="E1218" s="3" t="str">
        <f>"""NAV Direct"",""CRONUS JetCorp USA"",""5407"",""1"",""Released"",""2"",""MR100716"",""3"",""10000"",""4"",""50000"""</f>
        <v>"NAV Direct","CRONUS JetCorp USA","5407","1","Released","2","MR100716","3","10000","4","50000"</v>
      </c>
      <c r="F1218" s="3"/>
      <c r="G1218" s="3"/>
      <c r="H1218" s="6"/>
      <c r="I1218" s="6"/>
      <c r="J1218" s="14" t="str">
        <f>"RM100034"</f>
        <v>RM100034</v>
      </c>
      <c r="K1218" s="22" t="str">
        <f>"Check Rings"</f>
        <v>Check Rings</v>
      </c>
      <c r="L1218" s="23">
        <v>1</v>
      </c>
      <c r="M1218" s="21" t="str">
        <f>"EA"</f>
        <v>EA</v>
      </c>
      <c r="N1218" s="23">
        <v>0</v>
      </c>
    </row>
    <row r="1219" spans="1:14" ht="16.5" x14ac:dyDescent="0.3">
      <c r="A1219" t="s">
        <v>59</v>
      </c>
      <c r="B1219" s="3" t="str">
        <f t="shared" si="240"/>
        <v>@@Released</v>
      </c>
      <c r="C1219" s="3" t="str">
        <f t="shared" si="240"/>
        <v>@@MR100716</v>
      </c>
      <c r="D1219" s="3" t="str">
        <f t="shared" si="241"/>
        <v>@@10000</v>
      </c>
      <c r="E1219" s="3" t="str">
        <f>"""NAV Direct"",""CRONUS JetCorp USA"",""5407"",""1"",""Released"",""2"",""MR100716"",""3"",""10000"",""4"",""60000"""</f>
        <v>"NAV Direct","CRONUS JetCorp USA","5407","1","Released","2","MR100716","3","10000","4","60000"</v>
      </c>
      <c r="F1219" s="3"/>
      <c r="G1219" s="3"/>
      <c r="H1219" s="6"/>
      <c r="I1219" s="6"/>
      <c r="J1219" s="14" t="str">
        <f>"RM100036"</f>
        <v>RM100036</v>
      </c>
      <c r="K1219" s="22" t="str">
        <f>"1.5"" Emblem"</f>
        <v>1.5" Emblem</v>
      </c>
      <c r="L1219" s="23">
        <v>1</v>
      </c>
      <c r="M1219" s="21" t="str">
        <f>"EA"</f>
        <v>EA</v>
      </c>
      <c r="N1219" s="23">
        <v>0</v>
      </c>
    </row>
    <row r="1220" spans="1:14" ht="16.5" x14ac:dyDescent="0.3">
      <c r="A1220" t="s">
        <v>59</v>
      </c>
      <c r="B1220" s="3" t="str">
        <f>B1214</f>
        <v>@@Released</v>
      </c>
      <c r="C1220" s="3" t="str">
        <f>C1214</f>
        <v>@@MR100716</v>
      </c>
      <c r="D1220" s="3" t="str">
        <f>D1214</f>
        <v>@@10000</v>
      </c>
      <c r="H1220" s="6"/>
      <c r="I1220" s="6"/>
      <c r="J1220" s="6"/>
      <c r="K1220" s="6"/>
      <c r="L1220" s="6"/>
      <c r="M1220" s="6"/>
      <c r="N1220" s="6"/>
    </row>
    <row r="1221" spans="1:14" ht="16.5" x14ac:dyDescent="0.3">
      <c r="A1221" t="s">
        <v>59</v>
      </c>
      <c r="B1221" s="3" t="str">
        <f t="shared" ref="B1221:C1226" si="242">B1220</f>
        <v>@@Released</v>
      </c>
      <c r="C1221" s="3" t="str">
        <f t="shared" si="242"/>
        <v>@@MR100716</v>
      </c>
      <c r="D1221" s="3" t="str">
        <f>"@@20000"</f>
        <v>@@20000</v>
      </c>
      <c r="E1221" s="3" t="str">
        <f>"""NAV Direct"",""CRONUS JetCorp USA"",""5406"",""1"",""Released"",""2"",""MR100716"",""3"",""20000"""</f>
        <v>"NAV Direct","CRONUS JetCorp USA","5406","1","Released","2","MR100716","3","20000"</v>
      </c>
      <c r="F1221" s="3" t="str">
        <f>"∞||""Prod. Order Component"",""Prod. Order Line No."",""=Line No."",""Status"",""=Status"",""Prod. Order No."",""=Prod. Order No."""</f>
        <v>∞||"Prod. Order Component","Prod. Order Line No.","=Line No.","Status","=Status","Prod. Order No.","=Prod. Order No."</v>
      </c>
      <c r="G1221" s="3"/>
      <c r="H1221" s="6"/>
      <c r="I1221" s="24" t="str">
        <f>"S200008"</f>
        <v>S200008</v>
      </c>
      <c r="J1221" s="24" t="str">
        <f>"3.75"" Basketball Trophy"</f>
        <v>3.75" Basketball Trophy</v>
      </c>
      <c r="K1221" s="25">
        <v>48</v>
      </c>
      <c r="L1221" s="26" t="str">
        <f>"EA"</f>
        <v>EA</v>
      </c>
      <c r="M1221" s="25">
        <v>0</v>
      </c>
      <c r="N1221" s="27"/>
    </row>
    <row r="1222" spans="1:14" ht="16.5" x14ac:dyDescent="0.3">
      <c r="A1222" t="s">
        <v>59</v>
      </c>
      <c r="B1222" s="3" t="str">
        <f t="shared" si="242"/>
        <v>@@Released</v>
      </c>
      <c r="C1222" s="3" t="str">
        <f t="shared" si="242"/>
        <v>@@MR100716</v>
      </c>
      <c r="D1222" s="3" t="str">
        <f>D1221</f>
        <v>@@20000</v>
      </c>
      <c r="E1222" s="3" t="str">
        <f>"""NAV Direct"",""CRONUS JetCorp USA"",""5407"",""1"",""Released"",""2"",""MR100716"",""3"",""20000"",""4"",""10000"""</f>
        <v>"NAV Direct","CRONUS JetCorp USA","5407","1","Released","2","MR100716","3","20000","4","10000"</v>
      </c>
      <c r="F1222" s="3"/>
      <c r="G1222" s="3"/>
      <c r="H1222" s="6"/>
      <c r="I1222" s="6"/>
      <c r="J1222" s="14" t="str">
        <f>"RM100027"</f>
        <v>RM100027</v>
      </c>
      <c r="K1222" s="22" t="str">
        <f>"1"" Marble"</f>
        <v>1" Marble</v>
      </c>
      <c r="L1222" s="23">
        <v>1</v>
      </c>
      <c r="M1222" s="21" t="str">
        <f>"LB"</f>
        <v>LB</v>
      </c>
      <c r="N1222" s="23">
        <v>0</v>
      </c>
    </row>
    <row r="1223" spans="1:14" ht="16.5" x14ac:dyDescent="0.3">
      <c r="A1223" t="s">
        <v>59</v>
      </c>
      <c r="B1223" s="3" t="str">
        <f t="shared" si="242"/>
        <v>@@Released</v>
      </c>
      <c r="C1223" s="3" t="str">
        <f t="shared" si="242"/>
        <v>@@MR100716</v>
      </c>
      <c r="D1223" s="3" t="str">
        <f>D1222</f>
        <v>@@20000</v>
      </c>
      <c r="E1223" s="3" t="str">
        <f>"""NAV Direct"",""CRONUS JetCorp USA"",""5407"",""1"",""Released"",""2"",""MR100716"",""3"",""20000"",""4"",""20000"""</f>
        <v>"NAV Direct","CRONUS JetCorp USA","5407","1","Released","2","MR100716","3","20000","4","20000"</v>
      </c>
      <c r="F1223" s="3"/>
      <c r="G1223" s="3"/>
      <c r="H1223" s="6"/>
      <c r="I1223" s="6"/>
      <c r="J1223" s="14" t="str">
        <f>"RM100008"</f>
        <v>RM100008</v>
      </c>
      <c r="K1223" s="22" t="str">
        <f>"3.75"" Basketball Player"</f>
        <v>3.75" Basketball Player</v>
      </c>
      <c r="L1223" s="23">
        <v>1</v>
      </c>
      <c r="M1223" s="21" t="str">
        <f>"EA"</f>
        <v>EA</v>
      </c>
      <c r="N1223" s="23">
        <v>0</v>
      </c>
    </row>
    <row r="1224" spans="1:14" ht="16.5" x14ac:dyDescent="0.3">
      <c r="A1224" t="s">
        <v>59</v>
      </c>
      <c r="B1224" s="3" t="str">
        <f t="shared" si="242"/>
        <v>@@Released</v>
      </c>
      <c r="C1224" s="3" t="str">
        <f t="shared" si="242"/>
        <v>@@MR100716</v>
      </c>
      <c r="D1224" s="3" t="str">
        <f>D1223</f>
        <v>@@20000</v>
      </c>
      <c r="E1224" s="3" t="str">
        <f>"""NAV Direct"",""CRONUS JetCorp USA"",""5407"",""1"",""Released"",""2"",""MR100716"",""3"",""20000"",""4"",""30000"""</f>
        <v>"NAV Direct","CRONUS JetCorp USA","5407","1","Released","2","MR100716","3","20000","4","30000"</v>
      </c>
      <c r="F1224" s="3"/>
      <c r="G1224" s="3"/>
      <c r="H1224" s="6"/>
      <c r="I1224" s="6"/>
      <c r="J1224" s="14" t="str">
        <f>"RM100033"</f>
        <v>RM100033</v>
      </c>
      <c r="K1224" s="22" t="str">
        <f>"Standard Cap Nut"</f>
        <v>Standard Cap Nut</v>
      </c>
      <c r="L1224" s="23">
        <v>1</v>
      </c>
      <c r="M1224" s="21" t="str">
        <f>"EA"</f>
        <v>EA</v>
      </c>
      <c r="N1224" s="23">
        <v>0</v>
      </c>
    </row>
    <row r="1225" spans="1:14" ht="16.5" x14ac:dyDescent="0.3">
      <c r="A1225" t="s">
        <v>59</v>
      </c>
      <c r="B1225" s="3" t="str">
        <f t="shared" si="242"/>
        <v>@@Released</v>
      </c>
      <c r="C1225" s="3" t="str">
        <f t="shared" si="242"/>
        <v>@@MR100716</v>
      </c>
      <c r="D1225" s="3" t="str">
        <f>D1224</f>
        <v>@@20000</v>
      </c>
      <c r="E1225" s="3" t="str">
        <f>"""NAV Direct"",""CRONUS JetCorp USA"",""5407"",""1"",""Released"",""2"",""MR100716"",""3"",""20000"",""4"",""40000"""</f>
        <v>"NAV Direct","CRONUS JetCorp USA","5407","1","Released","2","MR100716","3","20000","4","40000"</v>
      </c>
      <c r="F1225" s="3"/>
      <c r="G1225" s="3"/>
      <c r="H1225" s="6"/>
      <c r="I1225" s="6"/>
      <c r="J1225" s="14" t="str">
        <f>"RM100034"</f>
        <v>RM100034</v>
      </c>
      <c r="K1225" s="22" t="str">
        <f>"Check Rings"</f>
        <v>Check Rings</v>
      </c>
      <c r="L1225" s="23">
        <v>1</v>
      </c>
      <c r="M1225" s="21" t="str">
        <f>"EA"</f>
        <v>EA</v>
      </c>
      <c r="N1225" s="23">
        <v>0</v>
      </c>
    </row>
    <row r="1226" spans="1:14" ht="16.5" x14ac:dyDescent="0.3">
      <c r="A1226" t="s">
        <v>59</v>
      </c>
      <c r="B1226" s="3" t="str">
        <f t="shared" si="242"/>
        <v>@@Released</v>
      </c>
      <c r="C1226" s="3" t="str">
        <f t="shared" si="242"/>
        <v>@@MR100716</v>
      </c>
      <c r="D1226" s="3" t="str">
        <f>D1225</f>
        <v>@@20000</v>
      </c>
      <c r="E1226" s="3" t="str">
        <f>"""NAV Direct"",""CRONUS JetCorp USA"",""5407"",""1"",""Released"",""2"",""MR100716"",""3"",""20000"",""4"",""50000"""</f>
        <v>"NAV Direct","CRONUS JetCorp USA","5407","1","Released","2","MR100716","3","20000","4","50000"</v>
      </c>
      <c r="F1226" s="3"/>
      <c r="G1226" s="3"/>
      <c r="H1226" s="6"/>
      <c r="I1226" s="6"/>
      <c r="J1226" s="14" t="str">
        <f>"RM100053"</f>
        <v>RM100053</v>
      </c>
      <c r="K1226" s="22" t="str">
        <f>"3"" Blank Plate"</f>
        <v>3" Blank Plate</v>
      </c>
      <c r="L1226" s="23">
        <v>1</v>
      </c>
      <c r="M1226" s="21" t="str">
        <f>"EA"</f>
        <v>EA</v>
      </c>
      <c r="N1226" s="23">
        <v>0</v>
      </c>
    </row>
    <row r="1227" spans="1:14" ht="16.5" x14ac:dyDescent="0.3">
      <c r="A1227" t="s">
        <v>59</v>
      </c>
      <c r="B1227" s="3" t="str">
        <f>B1222</f>
        <v>@@Released</v>
      </c>
      <c r="C1227" s="3" t="str">
        <f>C1222</f>
        <v>@@MR100716</v>
      </c>
      <c r="D1227" s="3" t="str">
        <f>D1222</f>
        <v>@@20000</v>
      </c>
      <c r="H1227" s="6"/>
      <c r="I1227" s="6"/>
      <c r="J1227" s="6"/>
      <c r="K1227" s="6"/>
      <c r="L1227" s="6"/>
      <c r="M1227" s="6"/>
      <c r="N1227" s="6"/>
    </row>
    <row r="1228" spans="1:14" ht="16.5" x14ac:dyDescent="0.3">
      <c r="A1228" t="s">
        <v>59</v>
      </c>
      <c r="B1228" s="3" t="str">
        <f t="shared" ref="B1228:C1234" si="243">B1227</f>
        <v>@@Released</v>
      </c>
      <c r="C1228" s="3" t="str">
        <f t="shared" si="243"/>
        <v>@@MR100716</v>
      </c>
      <c r="D1228" s="3" t="str">
        <f>"@@30000"</f>
        <v>@@30000</v>
      </c>
      <c r="E1228" s="3" t="str">
        <f>"""NAV Direct"",""CRONUS JetCorp USA"",""5406"",""1"",""Released"",""2"",""MR100716"",""3"",""30000"""</f>
        <v>"NAV Direct","CRONUS JetCorp USA","5406","1","Released","2","MR100716","3","30000"</v>
      </c>
      <c r="F1228" s="3" t="str">
        <f>"∞||""Prod. Order Component"",""Prod. Order Line No."",""=Line No."",""Status"",""=Status"",""Prod. Order No."",""=Prod. Order No."""</f>
        <v>∞||"Prod. Order Component","Prod. Order Line No.","=Line No.","Status","=Status","Prod. Order No.","=Prod. Order No."</v>
      </c>
      <c r="G1228" s="3"/>
      <c r="H1228" s="6"/>
      <c r="I1228" s="24" t="str">
        <f>"S200018"</f>
        <v>S200018</v>
      </c>
      <c r="J1228" s="24" t="str">
        <f>"10.75"" Tourch Riser Lamp of Knowledge Trophy"</f>
        <v>10.75" Tourch Riser Lamp of Knowledge Trophy</v>
      </c>
      <c r="K1228" s="25">
        <v>12</v>
      </c>
      <c r="L1228" s="26" t="str">
        <f>"EA"</f>
        <v>EA</v>
      </c>
      <c r="M1228" s="25">
        <v>0</v>
      </c>
      <c r="N1228" s="27"/>
    </row>
    <row r="1229" spans="1:14" ht="16.5" x14ac:dyDescent="0.3">
      <c r="A1229" t="s">
        <v>59</v>
      </c>
      <c r="B1229" s="3" t="str">
        <f t="shared" si="243"/>
        <v>@@Released</v>
      </c>
      <c r="C1229" s="3" t="str">
        <f t="shared" si="243"/>
        <v>@@MR100716</v>
      </c>
      <c r="D1229" s="3" t="str">
        <f t="shared" ref="D1229:D1234" si="244">D1228</f>
        <v>@@30000</v>
      </c>
      <c r="E1229" s="3" t="str">
        <f>"""NAV Direct"",""CRONUS JetCorp USA"",""5407"",""1"",""Released"",""2"",""MR100716"",""3"",""30000"",""4"",""10000"""</f>
        <v>"NAV Direct","CRONUS JetCorp USA","5407","1","Released","2","MR100716","3","30000","4","10000"</v>
      </c>
      <c r="F1229" s="3"/>
      <c r="G1229" s="3"/>
      <c r="H1229" s="6"/>
      <c r="I1229" s="6"/>
      <c r="J1229" s="14" t="str">
        <f>"RM100027"</f>
        <v>RM100027</v>
      </c>
      <c r="K1229" s="22" t="str">
        <f>"1"" Marble"</f>
        <v>1" Marble</v>
      </c>
      <c r="L1229" s="23">
        <v>1</v>
      </c>
      <c r="M1229" s="21" t="str">
        <f>"LB"</f>
        <v>LB</v>
      </c>
      <c r="N1229" s="23">
        <v>0</v>
      </c>
    </row>
    <row r="1230" spans="1:14" ht="16.5" x14ac:dyDescent="0.3">
      <c r="A1230" t="s">
        <v>59</v>
      </c>
      <c r="B1230" s="3" t="str">
        <f t="shared" si="243"/>
        <v>@@Released</v>
      </c>
      <c r="C1230" s="3" t="str">
        <f t="shared" si="243"/>
        <v>@@MR100716</v>
      </c>
      <c r="D1230" s="3" t="str">
        <f t="shared" si="244"/>
        <v>@@30000</v>
      </c>
      <c r="E1230" s="3" t="str">
        <f>"""NAV Direct"",""CRONUS JetCorp USA"",""5407"",""1"",""Released"",""2"",""MR100716"",""3"",""30000"",""4"",""20000"""</f>
        <v>"NAV Direct","CRONUS JetCorp USA","5407","1","Released","2","MR100716","3","30000","4","20000"</v>
      </c>
      <c r="F1230" s="3"/>
      <c r="G1230" s="3"/>
      <c r="H1230" s="6"/>
      <c r="I1230" s="6"/>
      <c r="J1230" s="14" t="str">
        <f>"RM100001"</f>
        <v>RM100001</v>
      </c>
      <c r="K1230" s="22" t="str">
        <f>"3.75"" Lamp of Knowledge Upper"</f>
        <v>3.75" Lamp of Knowledge Upper</v>
      </c>
      <c r="L1230" s="23">
        <v>1</v>
      </c>
      <c r="M1230" s="21" t="str">
        <f>"EA"</f>
        <v>EA</v>
      </c>
      <c r="N1230" s="23">
        <v>0</v>
      </c>
    </row>
    <row r="1231" spans="1:14" ht="16.5" x14ac:dyDescent="0.3">
      <c r="A1231" t="s">
        <v>59</v>
      </c>
      <c r="B1231" s="3" t="str">
        <f t="shared" si="243"/>
        <v>@@Released</v>
      </c>
      <c r="C1231" s="3" t="str">
        <f t="shared" si="243"/>
        <v>@@MR100716</v>
      </c>
      <c r="D1231" s="3" t="str">
        <f t="shared" si="244"/>
        <v>@@30000</v>
      </c>
      <c r="E1231" s="3" t="str">
        <f>"""NAV Direct"",""CRONUS JetCorp USA"",""5407"",""1"",""Released"",""2"",""MR100716"",""3"",""30000"",""4"",""30000"""</f>
        <v>"NAV Direct","CRONUS JetCorp USA","5407","1","Released","2","MR100716","3","30000","4","30000"</v>
      </c>
      <c r="F1231" s="3"/>
      <c r="G1231" s="3"/>
      <c r="H1231" s="6"/>
      <c r="I1231" s="6"/>
      <c r="J1231" s="14" t="str">
        <f>"RM100023"</f>
        <v>RM100023</v>
      </c>
      <c r="K1231" s="22" t="str">
        <f>"7"" Torch Trophy Riser"</f>
        <v>7" Torch Trophy Riser</v>
      </c>
      <c r="L1231" s="23">
        <v>1</v>
      </c>
      <c r="M1231" s="21" t="str">
        <f>"EA"</f>
        <v>EA</v>
      </c>
      <c r="N1231" s="23">
        <v>0</v>
      </c>
    </row>
    <row r="1232" spans="1:14" ht="16.5" x14ac:dyDescent="0.3">
      <c r="A1232" t="s">
        <v>59</v>
      </c>
      <c r="B1232" s="3" t="str">
        <f t="shared" si="243"/>
        <v>@@Released</v>
      </c>
      <c r="C1232" s="3" t="str">
        <f t="shared" si="243"/>
        <v>@@MR100716</v>
      </c>
      <c r="D1232" s="3" t="str">
        <f t="shared" si="244"/>
        <v>@@30000</v>
      </c>
      <c r="E1232" s="3" t="str">
        <f>"""NAV Direct"",""CRONUS JetCorp USA"",""5407"",""1"",""Released"",""2"",""MR100716"",""3"",""30000"",""4"",""40000"""</f>
        <v>"NAV Direct","CRONUS JetCorp USA","5407","1","Released","2","MR100716","3","30000","4","40000"</v>
      </c>
      <c r="F1232" s="3"/>
      <c r="G1232" s="3"/>
      <c r="H1232" s="6"/>
      <c r="I1232" s="6"/>
      <c r="J1232" s="14" t="str">
        <f>"RM100033"</f>
        <v>RM100033</v>
      </c>
      <c r="K1232" s="22" t="str">
        <f>"Standard Cap Nut"</f>
        <v>Standard Cap Nut</v>
      </c>
      <c r="L1232" s="23">
        <v>1</v>
      </c>
      <c r="M1232" s="21" t="str">
        <f>"EA"</f>
        <v>EA</v>
      </c>
      <c r="N1232" s="23">
        <v>0</v>
      </c>
    </row>
    <row r="1233" spans="1:14" ht="16.5" x14ac:dyDescent="0.3">
      <c r="A1233" t="s">
        <v>59</v>
      </c>
      <c r="B1233" s="3" t="str">
        <f t="shared" si="243"/>
        <v>@@Released</v>
      </c>
      <c r="C1233" s="3" t="str">
        <f t="shared" si="243"/>
        <v>@@MR100716</v>
      </c>
      <c r="D1233" s="3" t="str">
        <f t="shared" si="244"/>
        <v>@@30000</v>
      </c>
      <c r="E1233" s="3" t="str">
        <f>"""NAV Direct"",""CRONUS JetCorp USA"",""5407"",""1"",""Released"",""2"",""MR100716"",""3"",""30000"",""4"",""50000"""</f>
        <v>"NAV Direct","CRONUS JetCorp USA","5407","1","Released","2","MR100716","3","30000","4","50000"</v>
      </c>
      <c r="F1233" s="3"/>
      <c r="G1233" s="3"/>
      <c r="H1233" s="6"/>
      <c r="I1233" s="6"/>
      <c r="J1233" s="14" t="str">
        <f>"RM100034"</f>
        <v>RM100034</v>
      </c>
      <c r="K1233" s="22" t="str">
        <f>"Check Rings"</f>
        <v>Check Rings</v>
      </c>
      <c r="L1233" s="23">
        <v>1</v>
      </c>
      <c r="M1233" s="21" t="str">
        <f>"EA"</f>
        <v>EA</v>
      </c>
      <c r="N1233" s="23">
        <v>0</v>
      </c>
    </row>
    <row r="1234" spans="1:14" ht="16.5" x14ac:dyDescent="0.3">
      <c r="A1234" t="s">
        <v>59</v>
      </c>
      <c r="B1234" s="3" t="str">
        <f t="shared" si="243"/>
        <v>@@Released</v>
      </c>
      <c r="C1234" s="3" t="str">
        <f t="shared" si="243"/>
        <v>@@MR100716</v>
      </c>
      <c r="D1234" s="3" t="str">
        <f t="shared" si="244"/>
        <v>@@30000</v>
      </c>
      <c r="E1234" s="3" t="str">
        <f>"""NAV Direct"",""CRONUS JetCorp USA"",""5407"",""1"",""Released"",""2"",""MR100716"",""3"",""30000"",""4"",""60000"""</f>
        <v>"NAV Direct","CRONUS JetCorp USA","5407","1","Released","2","MR100716","3","30000","4","60000"</v>
      </c>
      <c r="F1234" s="3"/>
      <c r="G1234" s="3"/>
      <c r="H1234" s="6"/>
      <c r="I1234" s="6"/>
      <c r="J1234" s="14" t="str">
        <f>"RM100036"</f>
        <v>RM100036</v>
      </c>
      <c r="K1234" s="22" t="str">
        <f>"1.5"" Emblem"</f>
        <v>1.5" Emblem</v>
      </c>
      <c r="L1234" s="23">
        <v>1</v>
      </c>
      <c r="M1234" s="21" t="str">
        <f>"EA"</f>
        <v>EA</v>
      </c>
      <c r="N1234" s="23">
        <v>0</v>
      </c>
    </row>
    <row r="1235" spans="1:14" ht="16.5" x14ac:dyDescent="0.3">
      <c r="A1235" t="s">
        <v>59</v>
      </c>
      <c r="B1235" s="3" t="str">
        <f>B1229</f>
        <v>@@Released</v>
      </c>
      <c r="C1235" s="3" t="str">
        <f>C1229</f>
        <v>@@MR100716</v>
      </c>
      <c r="D1235" s="3" t="str">
        <f>D1229</f>
        <v>@@30000</v>
      </c>
      <c r="H1235" s="6"/>
      <c r="I1235" s="6"/>
      <c r="J1235" s="6"/>
      <c r="K1235" s="6"/>
      <c r="L1235" s="6"/>
      <c r="M1235" s="6"/>
      <c r="N1235" s="6"/>
    </row>
    <row r="1236" spans="1:14" ht="16.5" x14ac:dyDescent="0.3">
      <c r="A1236" t="s">
        <v>59</v>
      </c>
      <c r="B1236" s="3" t="str">
        <f>"@@Released"</f>
        <v>@@Released</v>
      </c>
      <c r="C1236" s="3" t="str">
        <f>"@@MR100718"</f>
        <v>@@MR100718</v>
      </c>
      <c r="E1236" s="3" t="str">
        <f>"""NAV Direct"",""CRONUS JetCorp USA"",""5405"",""1"",""Released"",""2"",""MR100718"""</f>
        <v>"NAV Direct","CRONUS JetCorp USA","5405","1","Released","2","MR100718"</v>
      </c>
      <c r="F1236" s="3" t="str">
        <f>"∞||""Prod. Order Component"",""Status"",""=Status"",""Prod. Order No."",""=No."""</f>
        <v>∞||"Prod. Order Component","Status","=Status","Prod. Order No.","=No."</v>
      </c>
      <c r="G1236" s="3"/>
      <c r="H1236" s="28" t="str">
        <f>"MR100718"</f>
        <v>MR100718</v>
      </c>
      <c r="I1236" s="29">
        <v>42109</v>
      </c>
      <c r="J1236" s="6"/>
      <c r="K1236" s="20"/>
      <c r="L1236" s="20"/>
      <c r="M1236" s="20"/>
      <c r="N1236" s="20"/>
    </row>
    <row r="1237" spans="1:14" ht="16.5" x14ac:dyDescent="0.3">
      <c r="A1237" t="s">
        <v>59</v>
      </c>
      <c r="B1237" s="3" t="str">
        <f t="shared" ref="B1237:C1243" si="245">B1236</f>
        <v>@@Released</v>
      </c>
      <c r="C1237" s="3" t="str">
        <f t="shared" si="245"/>
        <v>@@MR100718</v>
      </c>
      <c r="D1237" s="3" t="str">
        <f>"@@10000"</f>
        <v>@@10000</v>
      </c>
      <c r="E1237" s="3" t="str">
        <f>"""NAV Direct"",""CRONUS JetCorp USA"",""5406"",""1"",""Released"",""2"",""MR100718"",""3"",""10000"""</f>
        <v>"NAV Direct","CRONUS JetCorp USA","5406","1","Released","2","MR100718","3","10000"</v>
      </c>
      <c r="F1237" s="3" t="str">
        <f>"∞||""Prod. Order Component"",""Prod. Order Line No."",""=Line No."",""Status"",""=Status"",""Prod. Order No."",""=Prod. Order No."""</f>
        <v>∞||"Prod. Order Component","Prod. Order Line No.","=Line No.","Status","=Status","Prod. Order No.","=Prod. Order No."</v>
      </c>
      <c r="G1237" s="3"/>
      <c r="H1237" s="6"/>
      <c r="I1237" s="24" t="str">
        <f>"S200020"</f>
        <v>S200020</v>
      </c>
      <c r="J1237" s="24" t="str">
        <f>"10.75"" Tourch Riser Soccer Trophy"</f>
        <v>10.75" Tourch Riser Soccer Trophy</v>
      </c>
      <c r="K1237" s="25">
        <v>144</v>
      </c>
      <c r="L1237" s="26" t="str">
        <f>"EA"</f>
        <v>EA</v>
      </c>
      <c r="M1237" s="25">
        <v>0</v>
      </c>
      <c r="N1237" s="27"/>
    </row>
    <row r="1238" spans="1:14" ht="16.5" x14ac:dyDescent="0.3">
      <c r="A1238" t="s">
        <v>59</v>
      </c>
      <c r="B1238" s="3" t="str">
        <f t="shared" si="245"/>
        <v>@@Released</v>
      </c>
      <c r="C1238" s="3" t="str">
        <f t="shared" si="245"/>
        <v>@@MR100718</v>
      </c>
      <c r="D1238" s="3" t="str">
        <f t="shared" ref="D1238:D1243" si="246">D1237</f>
        <v>@@10000</v>
      </c>
      <c r="E1238" s="3" t="str">
        <f>"""NAV Direct"",""CRONUS JetCorp USA"",""5407"",""1"",""Released"",""2"",""MR100718"",""3"",""10000"",""4"",""10000"""</f>
        <v>"NAV Direct","CRONUS JetCorp USA","5407","1","Released","2","MR100718","3","10000","4","10000"</v>
      </c>
      <c r="F1238" s="3"/>
      <c r="G1238" s="3"/>
      <c r="H1238" s="6"/>
      <c r="I1238" s="6"/>
      <c r="J1238" s="14" t="str">
        <f>"RM100027"</f>
        <v>RM100027</v>
      </c>
      <c r="K1238" s="22" t="str">
        <f>"1"" Marble"</f>
        <v>1" Marble</v>
      </c>
      <c r="L1238" s="23">
        <v>1</v>
      </c>
      <c r="M1238" s="21" t="str">
        <f>"LB"</f>
        <v>LB</v>
      </c>
      <c r="N1238" s="23">
        <v>0</v>
      </c>
    </row>
    <row r="1239" spans="1:14" ht="16.5" x14ac:dyDescent="0.3">
      <c r="A1239" t="s">
        <v>59</v>
      </c>
      <c r="B1239" s="3" t="str">
        <f t="shared" si="245"/>
        <v>@@Released</v>
      </c>
      <c r="C1239" s="3" t="str">
        <f t="shared" si="245"/>
        <v>@@MR100718</v>
      </c>
      <c r="D1239" s="3" t="str">
        <f t="shared" si="246"/>
        <v>@@10000</v>
      </c>
      <c r="E1239" s="3" t="str">
        <f>"""NAV Direct"",""CRONUS JetCorp USA"",""5407"",""1"",""Released"",""2"",""MR100718"",""3"",""10000"",""4"",""20000"""</f>
        <v>"NAV Direct","CRONUS JetCorp USA","5407","1","Released","2","MR100718","3","10000","4","20000"</v>
      </c>
      <c r="F1239" s="3"/>
      <c r="G1239" s="3"/>
      <c r="H1239" s="6"/>
      <c r="I1239" s="6"/>
      <c r="J1239" s="14" t="str">
        <f>"RM100006"</f>
        <v>RM100006</v>
      </c>
      <c r="K1239" s="22" t="str">
        <f>"3.75"" Soccer Player"</f>
        <v>3.75" Soccer Player</v>
      </c>
      <c r="L1239" s="23">
        <v>1</v>
      </c>
      <c r="M1239" s="21" t="str">
        <f>"EA"</f>
        <v>EA</v>
      </c>
      <c r="N1239" s="23">
        <v>0</v>
      </c>
    </row>
    <row r="1240" spans="1:14" ht="16.5" x14ac:dyDescent="0.3">
      <c r="A1240" t="s">
        <v>59</v>
      </c>
      <c r="B1240" s="3" t="str">
        <f t="shared" si="245"/>
        <v>@@Released</v>
      </c>
      <c r="C1240" s="3" t="str">
        <f t="shared" si="245"/>
        <v>@@MR100718</v>
      </c>
      <c r="D1240" s="3" t="str">
        <f t="shared" si="246"/>
        <v>@@10000</v>
      </c>
      <c r="E1240" s="3" t="str">
        <f>"""NAV Direct"",""CRONUS JetCorp USA"",""5407"",""1"",""Released"",""2"",""MR100718"",""3"",""10000"",""4"",""30000"""</f>
        <v>"NAV Direct","CRONUS JetCorp USA","5407","1","Released","2","MR100718","3","10000","4","30000"</v>
      </c>
      <c r="F1240" s="3"/>
      <c r="G1240" s="3"/>
      <c r="H1240" s="6"/>
      <c r="I1240" s="6"/>
      <c r="J1240" s="14" t="str">
        <f>"RM100023"</f>
        <v>RM100023</v>
      </c>
      <c r="K1240" s="22" t="str">
        <f>"7"" Torch Trophy Riser"</f>
        <v>7" Torch Trophy Riser</v>
      </c>
      <c r="L1240" s="23">
        <v>1</v>
      </c>
      <c r="M1240" s="21" t="str">
        <f>"EA"</f>
        <v>EA</v>
      </c>
      <c r="N1240" s="23">
        <v>0</v>
      </c>
    </row>
    <row r="1241" spans="1:14" ht="16.5" x14ac:dyDescent="0.3">
      <c r="A1241" t="s">
        <v>59</v>
      </c>
      <c r="B1241" s="3" t="str">
        <f t="shared" si="245"/>
        <v>@@Released</v>
      </c>
      <c r="C1241" s="3" t="str">
        <f t="shared" si="245"/>
        <v>@@MR100718</v>
      </c>
      <c r="D1241" s="3" t="str">
        <f t="shared" si="246"/>
        <v>@@10000</v>
      </c>
      <c r="E1241" s="3" t="str">
        <f>"""NAV Direct"",""CRONUS JetCorp USA"",""5407"",""1"",""Released"",""2"",""MR100718"",""3"",""10000"",""4"",""40000"""</f>
        <v>"NAV Direct","CRONUS JetCorp USA","5407","1","Released","2","MR100718","3","10000","4","40000"</v>
      </c>
      <c r="F1241" s="3"/>
      <c r="G1241" s="3"/>
      <c r="H1241" s="6"/>
      <c r="I1241" s="6"/>
      <c r="J1241" s="14" t="str">
        <f>"RM100033"</f>
        <v>RM100033</v>
      </c>
      <c r="K1241" s="22" t="str">
        <f>"Standard Cap Nut"</f>
        <v>Standard Cap Nut</v>
      </c>
      <c r="L1241" s="23">
        <v>1</v>
      </c>
      <c r="M1241" s="21" t="str">
        <f>"EA"</f>
        <v>EA</v>
      </c>
      <c r="N1241" s="23">
        <v>0</v>
      </c>
    </row>
    <row r="1242" spans="1:14" ht="16.5" x14ac:dyDescent="0.3">
      <c r="A1242" t="s">
        <v>59</v>
      </c>
      <c r="B1242" s="3" t="str">
        <f t="shared" si="245"/>
        <v>@@Released</v>
      </c>
      <c r="C1242" s="3" t="str">
        <f t="shared" si="245"/>
        <v>@@MR100718</v>
      </c>
      <c r="D1242" s="3" t="str">
        <f t="shared" si="246"/>
        <v>@@10000</v>
      </c>
      <c r="E1242" s="3" t="str">
        <f>"""NAV Direct"",""CRONUS JetCorp USA"",""5407"",""1"",""Released"",""2"",""MR100718"",""3"",""10000"",""4"",""50000"""</f>
        <v>"NAV Direct","CRONUS JetCorp USA","5407","1","Released","2","MR100718","3","10000","4","50000"</v>
      </c>
      <c r="F1242" s="3"/>
      <c r="G1242" s="3"/>
      <c r="H1242" s="6"/>
      <c r="I1242" s="6"/>
      <c r="J1242" s="14" t="str">
        <f>"RM100034"</f>
        <v>RM100034</v>
      </c>
      <c r="K1242" s="22" t="str">
        <f>"Check Rings"</f>
        <v>Check Rings</v>
      </c>
      <c r="L1242" s="23">
        <v>1</v>
      </c>
      <c r="M1242" s="21" t="str">
        <f>"EA"</f>
        <v>EA</v>
      </c>
      <c r="N1242" s="23">
        <v>0</v>
      </c>
    </row>
    <row r="1243" spans="1:14" ht="16.5" x14ac:dyDescent="0.3">
      <c r="A1243" t="s">
        <v>59</v>
      </c>
      <c r="B1243" s="3" t="str">
        <f t="shared" si="245"/>
        <v>@@Released</v>
      </c>
      <c r="C1243" s="3" t="str">
        <f t="shared" si="245"/>
        <v>@@MR100718</v>
      </c>
      <c r="D1243" s="3" t="str">
        <f t="shared" si="246"/>
        <v>@@10000</v>
      </c>
      <c r="E1243" s="3" t="str">
        <f>"""NAV Direct"",""CRONUS JetCorp USA"",""5407"",""1"",""Released"",""2"",""MR100718"",""3"",""10000"",""4"",""60000"""</f>
        <v>"NAV Direct","CRONUS JetCorp USA","5407","1","Released","2","MR100718","3","10000","4","60000"</v>
      </c>
      <c r="F1243" s="3"/>
      <c r="G1243" s="3"/>
      <c r="H1243" s="6"/>
      <c r="I1243" s="6"/>
      <c r="J1243" s="14" t="str">
        <f>"RM100036"</f>
        <v>RM100036</v>
      </c>
      <c r="K1243" s="22" t="str">
        <f>"1.5"" Emblem"</f>
        <v>1.5" Emblem</v>
      </c>
      <c r="L1243" s="23">
        <v>1</v>
      </c>
      <c r="M1243" s="21" t="str">
        <f>"EA"</f>
        <v>EA</v>
      </c>
      <c r="N1243" s="23">
        <v>0</v>
      </c>
    </row>
    <row r="1244" spans="1:14" ht="16.5" x14ac:dyDescent="0.3">
      <c r="A1244" t="s">
        <v>59</v>
      </c>
      <c r="B1244" s="3" t="str">
        <f>B1238</f>
        <v>@@Released</v>
      </c>
      <c r="C1244" s="3" t="str">
        <f>C1238</f>
        <v>@@MR100718</v>
      </c>
      <c r="D1244" s="3" t="str">
        <f>D1238</f>
        <v>@@10000</v>
      </c>
      <c r="H1244" s="6"/>
      <c r="I1244" s="6"/>
      <c r="J1244" s="6"/>
      <c r="K1244" s="6"/>
      <c r="L1244" s="6"/>
      <c r="M1244" s="6"/>
      <c r="N1244" s="6"/>
    </row>
    <row r="1245" spans="1:14" ht="16.5" x14ac:dyDescent="0.3">
      <c r="A1245" t="s">
        <v>59</v>
      </c>
      <c r="B1245" s="3" t="str">
        <f t="shared" ref="B1245:C1250" si="247">B1244</f>
        <v>@@Released</v>
      </c>
      <c r="C1245" s="3" t="str">
        <f t="shared" si="247"/>
        <v>@@MR100718</v>
      </c>
      <c r="D1245" s="3" t="str">
        <f>"@@20000"</f>
        <v>@@20000</v>
      </c>
      <c r="E1245" s="3" t="str">
        <f>"""NAV Direct"",""CRONUS JetCorp USA"",""5406"",""1"",""Released"",""2"",""MR100718"",""3"",""20000"""</f>
        <v>"NAV Direct","CRONUS JetCorp USA","5406","1","Released","2","MR100718","3","20000"</v>
      </c>
      <c r="F1245" s="3" t="str">
        <f>"∞||""Prod. Order Component"",""Prod. Order Line No."",""=Line No."",""Status"",""=Status"",""Prod. Order No."",""=Prod. Order No."""</f>
        <v>∞||"Prod. Order Component","Prod. Order Line No.","=Line No.","Status","=Status","Prod. Order No.","=Prod. Order No."</v>
      </c>
      <c r="G1245" s="3"/>
      <c r="H1245" s="6"/>
      <c r="I1245" s="24" t="str">
        <f>"S200002"</f>
        <v>S200002</v>
      </c>
      <c r="J1245" s="24" t="str">
        <f>"3.25"" Apple Trophy "</f>
        <v xml:space="preserve">3.25" Apple Trophy </v>
      </c>
      <c r="K1245" s="25">
        <v>144</v>
      </c>
      <c r="L1245" s="26" t="str">
        <f>"EA"</f>
        <v>EA</v>
      </c>
      <c r="M1245" s="25">
        <v>0</v>
      </c>
      <c r="N1245" s="27"/>
    </row>
    <row r="1246" spans="1:14" ht="16.5" x14ac:dyDescent="0.3">
      <c r="A1246" t="s">
        <v>59</v>
      </c>
      <c r="B1246" s="3" t="str">
        <f t="shared" si="247"/>
        <v>@@Released</v>
      </c>
      <c r="C1246" s="3" t="str">
        <f t="shared" si="247"/>
        <v>@@MR100718</v>
      </c>
      <c r="D1246" s="3" t="str">
        <f>D1245</f>
        <v>@@20000</v>
      </c>
      <c r="E1246" s="3" t="str">
        <f>"""NAV Direct"",""CRONUS JetCorp USA"",""5407"",""1"",""Released"",""2"",""MR100718"",""3"",""20000"",""4"",""10000"""</f>
        <v>"NAV Direct","CRONUS JetCorp USA","5407","1","Released","2","MR100718","3","20000","4","10000"</v>
      </c>
      <c r="F1246" s="3"/>
      <c r="G1246" s="3"/>
      <c r="H1246" s="6"/>
      <c r="I1246" s="6"/>
      <c r="J1246" s="14" t="str">
        <f>"RM100027"</f>
        <v>RM100027</v>
      </c>
      <c r="K1246" s="22" t="str">
        <f>"1"" Marble"</f>
        <v>1" Marble</v>
      </c>
      <c r="L1246" s="23">
        <v>1</v>
      </c>
      <c r="M1246" s="21" t="str">
        <f>"LB"</f>
        <v>LB</v>
      </c>
      <c r="N1246" s="23">
        <v>0</v>
      </c>
    </row>
    <row r="1247" spans="1:14" ht="16.5" x14ac:dyDescent="0.3">
      <c r="A1247" t="s">
        <v>59</v>
      </c>
      <c r="B1247" s="3" t="str">
        <f t="shared" si="247"/>
        <v>@@Released</v>
      </c>
      <c r="C1247" s="3" t="str">
        <f t="shared" si="247"/>
        <v>@@MR100718</v>
      </c>
      <c r="D1247" s="3" t="str">
        <f>D1246</f>
        <v>@@20000</v>
      </c>
      <c r="E1247" s="3" t="str">
        <f>"""NAV Direct"",""CRONUS JetCorp USA"",""5407"",""1"",""Released"",""2"",""MR100718"",""3"",""20000"",""4"",""20000"""</f>
        <v>"NAV Direct","CRONUS JetCorp USA","5407","1","Released","2","MR100718","3","20000","4","20000"</v>
      </c>
      <c r="F1247" s="3"/>
      <c r="G1247" s="3"/>
      <c r="H1247" s="6"/>
      <c r="I1247" s="6"/>
      <c r="J1247" s="14" t="str">
        <f>"RM100002"</f>
        <v>RM100002</v>
      </c>
      <c r="K1247" s="22" t="str">
        <f>"3.75"" Apple Trophy Figure"</f>
        <v>3.75" Apple Trophy Figure</v>
      </c>
      <c r="L1247" s="23">
        <v>1</v>
      </c>
      <c r="M1247" s="21" t="str">
        <f>"EA"</f>
        <v>EA</v>
      </c>
      <c r="N1247" s="23">
        <v>0</v>
      </c>
    </row>
    <row r="1248" spans="1:14" ht="16.5" x14ac:dyDescent="0.3">
      <c r="A1248" t="s">
        <v>59</v>
      </c>
      <c r="B1248" s="3" t="str">
        <f t="shared" si="247"/>
        <v>@@Released</v>
      </c>
      <c r="C1248" s="3" t="str">
        <f t="shared" si="247"/>
        <v>@@MR100718</v>
      </c>
      <c r="D1248" s="3" t="str">
        <f>D1247</f>
        <v>@@20000</v>
      </c>
      <c r="E1248" s="3" t="str">
        <f>"""NAV Direct"",""CRONUS JetCorp USA"",""5407"",""1"",""Released"",""2"",""MR100718"",""3"",""20000"",""4"",""30000"""</f>
        <v>"NAV Direct","CRONUS JetCorp USA","5407","1","Released","2","MR100718","3","20000","4","30000"</v>
      </c>
      <c r="F1248" s="3"/>
      <c r="G1248" s="3"/>
      <c r="H1248" s="6"/>
      <c r="I1248" s="6"/>
      <c r="J1248" s="14" t="str">
        <f>"RM100033"</f>
        <v>RM100033</v>
      </c>
      <c r="K1248" s="22" t="str">
        <f>"Standard Cap Nut"</f>
        <v>Standard Cap Nut</v>
      </c>
      <c r="L1248" s="23">
        <v>1</v>
      </c>
      <c r="M1248" s="21" t="str">
        <f>"EA"</f>
        <v>EA</v>
      </c>
      <c r="N1248" s="23">
        <v>0</v>
      </c>
    </row>
    <row r="1249" spans="1:14" ht="16.5" x14ac:dyDescent="0.3">
      <c r="A1249" t="s">
        <v>59</v>
      </c>
      <c r="B1249" s="3" t="str">
        <f t="shared" si="247"/>
        <v>@@Released</v>
      </c>
      <c r="C1249" s="3" t="str">
        <f t="shared" si="247"/>
        <v>@@MR100718</v>
      </c>
      <c r="D1249" s="3" t="str">
        <f>D1248</f>
        <v>@@20000</v>
      </c>
      <c r="E1249" s="3" t="str">
        <f>"""NAV Direct"",""CRONUS JetCorp USA"",""5407"",""1"",""Released"",""2"",""MR100718"",""3"",""20000"",""4"",""40000"""</f>
        <v>"NAV Direct","CRONUS JetCorp USA","5407","1","Released","2","MR100718","3","20000","4","40000"</v>
      </c>
      <c r="F1249" s="3"/>
      <c r="G1249" s="3"/>
      <c r="H1249" s="6"/>
      <c r="I1249" s="6"/>
      <c r="J1249" s="14" t="str">
        <f>"RM100034"</f>
        <v>RM100034</v>
      </c>
      <c r="K1249" s="22" t="str">
        <f>"Check Rings"</f>
        <v>Check Rings</v>
      </c>
      <c r="L1249" s="23">
        <v>1</v>
      </c>
      <c r="M1249" s="21" t="str">
        <f>"EA"</f>
        <v>EA</v>
      </c>
      <c r="N1249" s="23">
        <v>0</v>
      </c>
    </row>
    <row r="1250" spans="1:14" ht="16.5" x14ac:dyDescent="0.3">
      <c r="A1250" t="s">
        <v>59</v>
      </c>
      <c r="B1250" s="3" t="str">
        <f t="shared" si="247"/>
        <v>@@Released</v>
      </c>
      <c r="C1250" s="3" t="str">
        <f t="shared" si="247"/>
        <v>@@MR100718</v>
      </c>
      <c r="D1250" s="3" t="str">
        <f>D1249</f>
        <v>@@20000</v>
      </c>
      <c r="E1250" s="3" t="str">
        <f>"""NAV Direct"",""CRONUS JetCorp USA"",""5407"",""1"",""Released"",""2"",""MR100718"",""3"",""20000"",""4"",""50000"""</f>
        <v>"NAV Direct","CRONUS JetCorp USA","5407","1","Released","2","MR100718","3","20000","4","50000"</v>
      </c>
      <c r="F1250" s="3"/>
      <c r="G1250" s="3"/>
      <c r="H1250" s="6"/>
      <c r="I1250" s="6"/>
      <c r="J1250" s="14" t="str">
        <f>"RM100053"</f>
        <v>RM100053</v>
      </c>
      <c r="K1250" s="22" t="str">
        <f>"3"" Blank Plate"</f>
        <v>3" Blank Plate</v>
      </c>
      <c r="L1250" s="23">
        <v>1</v>
      </c>
      <c r="M1250" s="21" t="str">
        <f>"EA"</f>
        <v>EA</v>
      </c>
      <c r="N1250" s="23">
        <v>0</v>
      </c>
    </row>
    <row r="1251" spans="1:14" ht="16.5" x14ac:dyDescent="0.3">
      <c r="A1251" t="s">
        <v>59</v>
      </c>
      <c r="B1251" s="3" t="str">
        <f>B1246</f>
        <v>@@Released</v>
      </c>
      <c r="C1251" s="3" t="str">
        <f>C1246</f>
        <v>@@MR100718</v>
      </c>
      <c r="D1251" s="3" t="str">
        <f>D1246</f>
        <v>@@20000</v>
      </c>
      <c r="H1251" s="6"/>
      <c r="I1251" s="6"/>
      <c r="J1251" s="6"/>
      <c r="K1251" s="6"/>
      <c r="L1251" s="6"/>
      <c r="M1251" s="6"/>
      <c r="N1251" s="6"/>
    </row>
    <row r="1252" spans="1:14" ht="16.5" x14ac:dyDescent="0.3">
      <c r="A1252" t="s">
        <v>59</v>
      </c>
      <c r="B1252" s="3" t="str">
        <f t="shared" ref="B1252:C1255" si="248">B1251</f>
        <v>@@Released</v>
      </c>
      <c r="C1252" s="3" t="str">
        <f t="shared" si="248"/>
        <v>@@MR100718</v>
      </c>
      <c r="D1252" s="3" t="str">
        <f>"@@30000"</f>
        <v>@@30000</v>
      </c>
      <c r="E1252" s="3" t="str">
        <f>"""NAV Direct"",""CRONUS JetCorp USA"",""5406"",""1"",""Released"",""2"",""MR100718"",""3"",""30000"""</f>
        <v>"NAV Direct","CRONUS JetCorp USA","5406","1","Released","2","MR100718","3","30000"</v>
      </c>
      <c r="F1252" s="3" t="str">
        <f>"∞||""Prod. Order Component"",""Prod. Order Line No."",""=Line No."",""Status"",""=Status"",""Prod. Order No."",""=Prod. Order No."""</f>
        <v>∞||"Prod. Order Component","Prod. Order Line No.","=Line No.","Status","=Status","Prod. Order No.","=Prod. Order No."</v>
      </c>
      <c r="G1252" s="3"/>
      <c r="H1252" s="6"/>
      <c r="I1252" s="24" t="str">
        <f>"S200025"</f>
        <v>S200025</v>
      </c>
      <c r="J1252" s="24" t="str">
        <f>"10.75"" Column Lamp of Knowledge Trophy"</f>
        <v>10.75" Column Lamp of Knowledge Trophy</v>
      </c>
      <c r="K1252" s="25">
        <v>12</v>
      </c>
      <c r="L1252" s="26" t="str">
        <f>"EA"</f>
        <v>EA</v>
      </c>
      <c r="M1252" s="25">
        <v>0</v>
      </c>
      <c r="N1252" s="27"/>
    </row>
    <row r="1253" spans="1:14" ht="16.5" x14ac:dyDescent="0.3">
      <c r="A1253" t="s">
        <v>59</v>
      </c>
      <c r="B1253" s="3" t="str">
        <f t="shared" si="248"/>
        <v>@@Released</v>
      </c>
      <c r="C1253" s="3" t="str">
        <f t="shared" si="248"/>
        <v>@@MR100718</v>
      </c>
      <c r="D1253" s="3" t="str">
        <f>D1252</f>
        <v>@@30000</v>
      </c>
      <c r="E1253" s="3" t="str">
        <f>"""NAV Direct"",""CRONUS JetCorp USA"",""5407"",""1"",""Released"",""2"",""MR100718"",""3"",""30000"",""4"",""10000"""</f>
        <v>"NAV Direct","CRONUS JetCorp USA","5407","1","Released","2","MR100718","3","30000","4","10000"</v>
      </c>
      <c r="F1253" s="3"/>
      <c r="G1253" s="3"/>
      <c r="H1253" s="6"/>
      <c r="I1253" s="6"/>
      <c r="J1253" s="14" t="str">
        <f>"PA100001"</f>
        <v>PA100001</v>
      </c>
      <c r="K1253" s="22" t="str">
        <f>"1"" Marble Base 2.5""x6""x6"", 1 Col. Kit"</f>
        <v>1" Marble Base 2.5"x6"x6", 1 Col. Kit</v>
      </c>
      <c r="L1253" s="23">
        <v>1</v>
      </c>
      <c r="M1253" s="21" t="str">
        <f>"EA"</f>
        <v>EA</v>
      </c>
      <c r="N1253" s="23">
        <v>0</v>
      </c>
    </row>
    <row r="1254" spans="1:14" ht="16.5" x14ac:dyDescent="0.3">
      <c r="A1254" t="s">
        <v>59</v>
      </c>
      <c r="B1254" s="3" t="str">
        <f t="shared" si="248"/>
        <v>@@Released</v>
      </c>
      <c r="C1254" s="3" t="str">
        <f t="shared" si="248"/>
        <v>@@MR100718</v>
      </c>
      <c r="D1254" s="3" t="str">
        <f>D1253</f>
        <v>@@30000</v>
      </c>
      <c r="E1254" s="3" t="str">
        <f>"""NAV Direct"",""CRONUS JetCorp USA"",""5407"",""1"",""Released"",""2"",""MR100718"",""3"",""30000"",""4"",""20000"""</f>
        <v>"NAV Direct","CRONUS JetCorp USA","5407","1","Released","2","MR100718","3","30000","4","20000"</v>
      </c>
      <c r="F1254" s="3"/>
      <c r="G1254" s="3"/>
      <c r="H1254" s="6"/>
      <c r="I1254" s="6"/>
      <c r="J1254" s="14" t="str">
        <f>"RM100054"</f>
        <v>RM100054</v>
      </c>
      <c r="K1254" s="22" t="str">
        <f>"Column Cover"</f>
        <v>Column Cover</v>
      </c>
      <c r="L1254" s="23">
        <v>1</v>
      </c>
      <c r="M1254" s="21" t="str">
        <f>"EA"</f>
        <v>EA</v>
      </c>
      <c r="N1254" s="23">
        <v>0</v>
      </c>
    </row>
    <row r="1255" spans="1:14" ht="16.5" x14ac:dyDescent="0.3">
      <c r="A1255" t="s">
        <v>59</v>
      </c>
      <c r="B1255" s="3" t="str">
        <f t="shared" si="248"/>
        <v>@@Released</v>
      </c>
      <c r="C1255" s="3" t="str">
        <f t="shared" si="248"/>
        <v>@@MR100718</v>
      </c>
      <c r="D1255" s="3" t="str">
        <f>D1254</f>
        <v>@@30000</v>
      </c>
      <c r="E1255" s="3" t="str">
        <f>"""NAV Direct"",""CRONUS JetCorp USA"",""5407"",""1"",""Released"",""2"",""MR100718"",""3"",""30000"",""4"",""30000"""</f>
        <v>"NAV Direct","CRONUS JetCorp USA","5407","1","Released","2","MR100718","3","30000","4","30000"</v>
      </c>
      <c r="F1255" s="3"/>
      <c r="G1255" s="3"/>
      <c r="H1255" s="6"/>
      <c r="I1255" s="6"/>
      <c r="J1255" s="14" t="str">
        <f>"RM100036"</f>
        <v>RM100036</v>
      </c>
      <c r="K1255" s="22" t="str">
        <f>"1.5"" Emblem"</f>
        <v>1.5" Emblem</v>
      </c>
      <c r="L1255" s="23">
        <v>1</v>
      </c>
      <c r="M1255" s="21" t="str">
        <f>"EA"</f>
        <v>EA</v>
      </c>
      <c r="N1255" s="23">
        <v>0</v>
      </c>
    </row>
    <row r="1256" spans="1:14" ht="16.5" x14ac:dyDescent="0.3">
      <c r="A1256" t="s">
        <v>59</v>
      </c>
      <c r="B1256" s="3" t="str">
        <f>B1253</f>
        <v>@@Released</v>
      </c>
      <c r="C1256" s="3" t="str">
        <f>C1253</f>
        <v>@@MR100718</v>
      </c>
      <c r="D1256" s="3" t="str">
        <f>D1253</f>
        <v>@@30000</v>
      </c>
      <c r="H1256" s="6"/>
      <c r="I1256" s="6"/>
      <c r="J1256" s="6"/>
      <c r="K1256" s="6"/>
      <c r="L1256" s="6"/>
      <c r="M1256" s="6"/>
      <c r="N1256" s="6"/>
    </row>
    <row r="1257" spans="1:14" ht="16.5" x14ac:dyDescent="0.3">
      <c r="A1257" t="s">
        <v>59</v>
      </c>
      <c r="B1257" s="3" t="str">
        <f t="shared" ref="B1257:C1263" si="249">B1256</f>
        <v>@@Released</v>
      </c>
      <c r="C1257" s="3" t="str">
        <f t="shared" si="249"/>
        <v>@@MR100718</v>
      </c>
      <c r="D1257" s="3" t="str">
        <f>"@@40000"</f>
        <v>@@40000</v>
      </c>
      <c r="E1257" s="3" t="str">
        <f>"""NAV Direct"",""CRONUS JetCorp USA"",""5406"",""1"",""Released"",""2"",""MR100718"",""3"",""40000"""</f>
        <v>"NAV Direct","CRONUS JetCorp USA","5406","1","Released","2","MR100718","3","40000"</v>
      </c>
      <c r="F1257" s="3" t="str">
        <f>"∞||""Prod. Order Component"",""Prod. Order Line No."",""=Line No."",""Status"",""=Status"",""Prod. Order No."",""=Prod. Order No."""</f>
        <v>∞||"Prod. Order Component","Prod. Order Line No.","=Line No.","Status","=Status","Prod. Order No.","=Prod. Order No."</v>
      </c>
      <c r="G1257" s="3"/>
      <c r="H1257" s="6"/>
      <c r="I1257" s="24" t="str">
        <f>"S200022"</f>
        <v>S200022</v>
      </c>
      <c r="J1257" s="24" t="str">
        <f>"10.75"" Tourch Riser Basketball Trophy"</f>
        <v>10.75" Tourch Riser Basketball Trophy</v>
      </c>
      <c r="K1257" s="25">
        <v>1</v>
      </c>
      <c r="L1257" s="26" t="str">
        <f>"EA"</f>
        <v>EA</v>
      </c>
      <c r="M1257" s="25">
        <v>0</v>
      </c>
      <c r="N1257" s="27"/>
    </row>
    <row r="1258" spans="1:14" ht="16.5" x14ac:dyDescent="0.3">
      <c r="A1258" t="s">
        <v>59</v>
      </c>
      <c r="B1258" s="3" t="str">
        <f t="shared" si="249"/>
        <v>@@Released</v>
      </c>
      <c r="C1258" s="3" t="str">
        <f t="shared" si="249"/>
        <v>@@MR100718</v>
      </c>
      <c r="D1258" s="3" t="str">
        <f t="shared" ref="D1258:D1263" si="250">D1257</f>
        <v>@@40000</v>
      </c>
      <c r="E1258" s="3" t="str">
        <f>"""NAV Direct"",""CRONUS JetCorp USA"",""5407"",""1"",""Released"",""2"",""MR100718"",""3"",""40000"",""4"",""10000"""</f>
        <v>"NAV Direct","CRONUS JetCorp USA","5407","1","Released","2","MR100718","3","40000","4","10000"</v>
      </c>
      <c r="F1258" s="3"/>
      <c r="G1258" s="3"/>
      <c r="H1258" s="6"/>
      <c r="I1258" s="6"/>
      <c r="J1258" s="14" t="str">
        <f>"RM100027"</f>
        <v>RM100027</v>
      </c>
      <c r="K1258" s="22" t="str">
        <f>"1"" Marble"</f>
        <v>1" Marble</v>
      </c>
      <c r="L1258" s="23">
        <v>1</v>
      </c>
      <c r="M1258" s="21" t="str">
        <f>"LB"</f>
        <v>LB</v>
      </c>
      <c r="N1258" s="23">
        <v>0</v>
      </c>
    </row>
    <row r="1259" spans="1:14" ht="16.5" x14ac:dyDescent="0.3">
      <c r="A1259" t="s">
        <v>59</v>
      </c>
      <c r="B1259" s="3" t="str">
        <f t="shared" si="249"/>
        <v>@@Released</v>
      </c>
      <c r="C1259" s="3" t="str">
        <f t="shared" si="249"/>
        <v>@@MR100718</v>
      </c>
      <c r="D1259" s="3" t="str">
        <f t="shared" si="250"/>
        <v>@@40000</v>
      </c>
      <c r="E1259" s="3" t="str">
        <f>"""NAV Direct"",""CRONUS JetCorp USA"",""5407"",""1"",""Released"",""2"",""MR100718"",""3"",""40000"",""4"",""20000"""</f>
        <v>"NAV Direct","CRONUS JetCorp USA","5407","1","Released","2","MR100718","3","40000","4","20000"</v>
      </c>
      <c r="F1259" s="3"/>
      <c r="G1259" s="3"/>
      <c r="H1259" s="6"/>
      <c r="I1259" s="6"/>
      <c r="J1259" s="14" t="str">
        <f>"RM100008"</f>
        <v>RM100008</v>
      </c>
      <c r="K1259" s="22" t="str">
        <f>"3.75"" Basketball Player"</f>
        <v>3.75" Basketball Player</v>
      </c>
      <c r="L1259" s="23">
        <v>1</v>
      </c>
      <c r="M1259" s="21" t="str">
        <f>"EA"</f>
        <v>EA</v>
      </c>
      <c r="N1259" s="23">
        <v>0</v>
      </c>
    </row>
    <row r="1260" spans="1:14" ht="16.5" x14ac:dyDescent="0.3">
      <c r="A1260" t="s">
        <v>59</v>
      </c>
      <c r="B1260" s="3" t="str">
        <f t="shared" si="249"/>
        <v>@@Released</v>
      </c>
      <c r="C1260" s="3" t="str">
        <f t="shared" si="249"/>
        <v>@@MR100718</v>
      </c>
      <c r="D1260" s="3" t="str">
        <f t="shared" si="250"/>
        <v>@@40000</v>
      </c>
      <c r="E1260" s="3" t="str">
        <f>"""NAV Direct"",""CRONUS JetCorp USA"",""5407"",""1"",""Released"",""2"",""MR100718"",""3"",""40000"",""4"",""30000"""</f>
        <v>"NAV Direct","CRONUS JetCorp USA","5407","1","Released","2","MR100718","3","40000","4","30000"</v>
      </c>
      <c r="F1260" s="3"/>
      <c r="G1260" s="3"/>
      <c r="H1260" s="6"/>
      <c r="I1260" s="6"/>
      <c r="J1260" s="14" t="str">
        <f>"RM100023"</f>
        <v>RM100023</v>
      </c>
      <c r="K1260" s="22" t="str">
        <f>"7"" Torch Trophy Riser"</f>
        <v>7" Torch Trophy Riser</v>
      </c>
      <c r="L1260" s="23">
        <v>1</v>
      </c>
      <c r="M1260" s="21" t="str">
        <f>"EA"</f>
        <v>EA</v>
      </c>
      <c r="N1260" s="23">
        <v>0</v>
      </c>
    </row>
    <row r="1261" spans="1:14" ht="16.5" x14ac:dyDescent="0.3">
      <c r="A1261" t="s">
        <v>59</v>
      </c>
      <c r="B1261" s="3" t="str">
        <f t="shared" si="249"/>
        <v>@@Released</v>
      </c>
      <c r="C1261" s="3" t="str">
        <f t="shared" si="249"/>
        <v>@@MR100718</v>
      </c>
      <c r="D1261" s="3" t="str">
        <f t="shared" si="250"/>
        <v>@@40000</v>
      </c>
      <c r="E1261" s="3" t="str">
        <f>"""NAV Direct"",""CRONUS JetCorp USA"",""5407"",""1"",""Released"",""2"",""MR100718"",""3"",""40000"",""4"",""40000"""</f>
        <v>"NAV Direct","CRONUS JetCorp USA","5407","1","Released","2","MR100718","3","40000","4","40000"</v>
      </c>
      <c r="F1261" s="3"/>
      <c r="G1261" s="3"/>
      <c r="H1261" s="6"/>
      <c r="I1261" s="6"/>
      <c r="J1261" s="14" t="str">
        <f>"RM100033"</f>
        <v>RM100033</v>
      </c>
      <c r="K1261" s="22" t="str">
        <f>"Standard Cap Nut"</f>
        <v>Standard Cap Nut</v>
      </c>
      <c r="L1261" s="23">
        <v>1</v>
      </c>
      <c r="M1261" s="21" t="str">
        <f>"EA"</f>
        <v>EA</v>
      </c>
      <c r="N1261" s="23">
        <v>0</v>
      </c>
    </row>
    <row r="1262" spans="1:14" ht="16.5" x14ac:dyDescent="0.3">
      <c r="A1262" t="s">
        <v>59</v>
      </c>
      <c r="B1262" s="3" t="str">
        <f t="shared" si="249"/>
        <v>@@Released</v>
      </c>
      <c r="C1262" s="3" t="str">
        <f t="shared" si="249"/>
        <v>@@MR100718</v>
      </c>
      <c r="D1262" s="3" t="str">
        <f t="shared" si="250"/>
        <v>@@40000</v>
      </c>
      <c r="E1262" s="3" t="str">
        <f>"""NAV Direct"",""CRONUS JetCorp USA"",""5407"",""1"",""Released"",""2"",""MR100718"",""3"",""40000"",""4"",""50000"""</f>
        <v>"NAV Direct","CRONUS JetCorp USA","5407","1","Released","2","MR100718","3","40000","4","50000"</v>
      </c>
      <c r="F1262" s="3"/>
      <c r="G1262" s="3"/>
      <c r="H1262" s="6"/>
      <c r="I1262" s="6"/>
      <c r="J1262" s="14" t="str">
        <f>"RM100034"</f>
        <v>RM100034</v>
      </c>
      <c r="K1262" s="22" t="str">
        <f>"Check Rings"</f>
        <v>Check Rings</v>
      </c>
      <c r="L1262" s="23">
        <v>1</v>
      </c>
      <c r="M1262" s="21" t="str">
        <f>"EA"</f>
        <v>EA</v>
      </c>
      <c r="N1262" s="23">
        <v>0</v>
      </c>
    </row>
    <row r="1263" spans="1:14" ht="16.5" x14ac:dyDescent="0.3">
      <c r="A1263" t="s">
        <v>59</v>
      </c>
      <c r="B1263" s="3" t="str">
        <f t="shared" si="249"/>
        <v>@@Released</v>
      </c>
      <c r="C1263" s="3" t="str">
        <f t="shared" si="249"/>
        <v>@@MR100718</v>
      </c>
      <c r="D1263" s="3" t="str">
        <f t="shared" si="250"/>
        <v>@@40000</v>
      </c>
      <c r="E1263" s="3" t="str">
        <f>"""NAV Direct"",""CRONUS JetCorp USA"",""5407"",""1"",""Released"",""2"",""MR100718"",""3"",""40000"",""4"",""60000"""</f>
        <v>"NAV Direct","CRONUS JetCorp USA","5407","1","Released","2","MR100718","3","40000","4","60000"</v>
      </c>
      <c r="F1263" s="3"/>
      <c r="G1263" s="3"/>
      <c r="H1263" s="6"/>
      <c r="I1263" s="6"/>
      <c r="J1263" s="14" t="str">
        <f>"RM100036"</f>
        <v>RM100036</v>
      </c>
      <c r="K1263" s="22" t="str">
        <f>"1.5"" Emblem"</f>
        <v>1.5" Emblem</v>
      </c>
      <c r="L1263" s="23">
        <v>1</v>
      </c>
      <c r="M1263" s="21" t="str">
        <f>"EA"</f>
        <v>EA</v>
      </c>
      <c r="N1263" s="23">
        <v>0</v>
      </c>
    </row>
    <row r="1264" spans="1:14" ht="16.5" x14ac:dyDescent="0.3">
      <c r="A1264" t="s">
        <v>59</v>
      </c>
      <c r="B1264" s="3" t="str">
        <f>B1258</f>
        <v>@@Released</v>
      </c>
      <c r="C1264" s="3" t="str">
        <f>C1258</f>
        <v>@@MR100718</v>
      </c>
      <c r="D1264" s="3" t="str">
        <f>D1258</f>
        <v>@@40000</v>
      </c>
      <c r="H1264" s="6"/>
      <c r="I1264" s="6"/>
      <c r="J1264" s="6"/>
      <c r="K1264" s="6"/>
      <c r="L1264" s="6"/>
      <c r="M1264" s="6"/>
      <c r="N1264" s="6"/>
    </row>
    <row r="1265" spans="1:14" ht="16.5" x14ac:dyDescent="0.3">
      <c r="A1265" t="s">
        <v>59</v>
      </c>
      <c r="B1265" s="3" t="str">
        <f>"@@Released"</f>
        <v>@@Released</v>
      </c>
      <c r="C1265" s="3" t="str">
        <f>"@@MR100713"</f>
        <v>@@MR100713</v>
      </c>
      <c r="E1265" s="3" t="str">
        <f>"""NAV Direct"",""CRONUS JetCorp USA"",""5405"",""1"",""Released"",""2"",""MR100713"""</f>
        <v>"NAV Direct","CRONUS JetCorp USA","5405","1","Released","2","MR100713"</v>
      </c>
      <c r="F1265" s="3" t="str">
        <f>"∞||""Prod. Order Component"",""Status"",""=Status"",""Prod. Order No."",""=No."""</f>
        <v>∞||"Prod. Order Component","Status","=Status","Prod. Order No.","=No."</v>
      </c>
      <c r="G1265" s="3"/>
      <c r="H1265" s="28" t="str">
        <f>"MR100713"</f>
        <v>MR100713</v>
      </c>
      <c r="I1265" s="29">
        <v>42110</v>
      </c>
      <c r="J1265" s="6"/>
      <c r="K1265" s="20"/>
      <c r="L1265" s="20"/>
      <c r="M1265" s="20"/>
      <c r="N1265" s="20"/>
    </row>
    <row r="1266" spans="1:14" ht="16.5" x14ac:dyDescent="0.3">
      <c r="A1266" t="s">
        <v>59</v>
      </c>
      <c r="B1266" s="3" t="str">
        <f t="shared" ref="B1266:C1269" si="251">B1265</f>
        <v>@@Released</v>
      </c>
      <c r="C1266" s="3" t="str">
        <f t="shared" si="251"/>
        <v>@@MR100713</v>
      </c>
      <c r="D1266" s="3" t="str">
        <f>"@@10000"</f>
        <v>@@10000</v>
      </c>
      <c r="E1266" s="3" t="str">
        <f>"""NAV Direct"",""CRONUS JetCorp USA"",""5406"",""1"",""Released"",""2"",""MR100713"",""3"",""10000"""</f>
        <v>"NAV Direct","CRONUS JetCorp USA","5406","1","Released","2","MR100713","3","10000"</v>
      </c>
      <c r="F1266" s="3" t="str">
        <f>"∞||""Prod. Order Component"",""Prod. Order Line No."",""=Line No."",""Status"",""=Status"",""Prod. Order No."",""=Prod. Order No."""</f>
        <v>∞||"Prod. Order Component","Prod. Order Line No.","=Line No.","Status","=Status","Prod. Order No.","=Prod. Order No."</v>
      </c>
      <c r="G1266" s="3"/>
      <c r="H1266" s="6"/>
      <c r="I1266" s="24" t="str">
        <f>"S200030"</f>
        <v>S200030</v>
      </c>
      <c r="J1266" s="24" t="str">
        <f>"10.75"" Column Volleyball Trophy"</f>
        <v>10.75" Column Volleyball Trophy</v>
      </c>
      <c r="K1266" s="25">
        <v>144</v>
      </c>
      <c r="L1266" s="26" t="str">
        <f>"EA"</f>
        <v>EA</v>
      </c>
      <c r="M1266" s="25">
        <v>0</v>
      </c>
      <c r="N1266" s="27"/>
    </row>
    <row r="1267" spans="1:14" ht="16.5" x14ac:dyDescent="0.3">
      <c r="A1267" t="s">
        <v>59</v>
      </c>
      <c r="B1267" s="3" t="str">
        <f t="shared" si="251"/>
        <v>@@Released</v>
      </c>
      <c r="C1267" s="3" t="str">
        <f t="shared" si="251"/>
        <v>@@MR100713</v>
      </c>
      <c r="D1267" s="3" t="str">
        <f>D1266</f>
        <v>@@10000</v>
      </c>
      <c r="E1267" s="3" t="str">
        <f>"""NAV Direct"",""CRONUS JetCorp USA"",""5407"",""1"",""Released"",""2"",""MR100713"",""3"",""10000"",""4"",""10000"""</f>
        <v>"NAV Direct","CRONUS JetCorp USA","5407","1","Released","2","MR100713","3","10000","4","10000"</v>
      </c>
      <c r="F1267" s="3"/>
      <c r="G1267" s="3"/>
      <c r="H1267" s="6"/>
      <c r="I1267" s="6"/>
      <c r="J1267" s="14" t="str">
        <f>"PA100001"</f>
        <v>PA100001</v>
      </c>
      <c r="K1267" s="22" t="str">
        <f>"1"" Marble Base 2.5""x6""x6"", 1 Col. Kit"</f>
        <v>1" Marble Base 2.5"x6"x6", 1 Col. Kit</v>
      </c>
      <c r="L1267" s="23">
        <v>1</v>
      </c>
      <c r="M1267" s="21" t="str">
        <f>"EA"</f>
        <v>EA</v>
      </c>
      <c r="N1267" s="23">
        <v>0</v>
      </c>
    </row>
    <row r="1268" spans="1:14" ht="16.5" x14ac:dyDescent="0.3">
      <c r="A1268" t="s">
        <v>59</v>
      </c>
      <c r="B1268" s="3" t="str">
        <f t="shared" si="251"/>
        <v>@@Released</v>
      </c>
      <c r="C1268" s="3" t="str">
        <f t="shared" si="251"/>
        <v>@@MR100713</v>
      </c>
      <c r="D1268" s="3" t="str">
        <f>D1267</f>
        <v>@@10000</v>
      </c>
      <c r="E1268" s="3" t="str">
        <f>"""NAV Direct"",""CRONUS JetCorp USA"",""5407"",""1"",""Released"",""2"",""MR100713"",""3"",""10000"",""4"",""20000"""</f>
        <v>"NAV Direct","CRONUS JetCorp USA","5407","1","Released","2","MR100713","3","10000","4","20000"</v>
      </c>
      <c r="F1268" s="3"/>
      <c r="G1268" s="3"/>
      <c r="H1268" s="6"/>
      <c r="I1268" s="6"/>
      <c r="J1268" s="14" t="str">
        <f>"RM100054"</f>
        <v>RM100054</v>
      </c>
      <c r="K1268" s="22" t="str">
        <f>"Column Cover"</f>
        <v>Column Cover</v>
      </c>
      <c r="L1268" s="23">
        <v>1</v>
      </c>
      <c r="M1268" s="21" t="str">
        <f>"EA"</f>
        <v>EA</v>
      </c>
      <c r="N1268" s="23">
        <v>0</v>
      </c>
    </row>
    <row r="1269" spans="1:14" ht="16.5" x14ac:dyDescent="0.3">
      <c r="A1269" t="s">
        <v>59</v>
      </c>
      <c r="B1269" s="3" t="str">
        <f t="shared" si="251"/>
        <v>@@Released</v>
      </c>
      <c r="C1269" s="3" t="str">
        <f t="shared" si="251"/>
        <v>@@MR100713</v>
      </c>
      <c r="D1269" s="3" t="str">
        <f>D1268</f>
        <v>@@10000</v>
      </c>
      <c r="E1269" s="3" t="str">
        <f>"""NAV Direct"",""CRONUS JetCorp USA"",""5407"",""1"",""Released"",""2"",""MR100713"",""3"",""10000"",""4"",""30000"""</f>
        <v>"NAV Direct","CRONUS JetCorp USA","5407","1","Released","2","MR100713","3","10000","4","30000"</v>
      </c>
      <c r="F1269" s="3"/>
      <c r="G1269" s="3"/>
      <c r="H1269" s="6"/>
      <c r="I1269" s="6"/>
      <c r="J1269" s="14" t="str">
        <f>"RM100009"</f>
        <v>RM100009</v>
      </c>
      <c r="K1269" s="22" t="str">
        <f>"3.75"" Volleyball Player"</f>
        <v>3.75" Volleyball Player</v>
      </c>
      <c r="L1269" s="23">
        <v>1</v>
      </c>
      <c r="M1269" s="21" t="str">
        <f>"EA"</f>
        <v>EA</v>
      </c>
      <c r="N1269" s="23">
        <v>0</v>
      </c>
    </row>
    <row r="1270" spans="1:14" ht="16.5" x14ac:dyDescent="0.3">
      <c r="A1270" t="s">
        <v>59</v>
      </c>
      <c r="B1270" s="3" t="str">
        <f>B1267</f>
        <v>@@Released</v>
      </c>
      <c r="C1270" s="3" t="str">
        <f>C1267</f>
        <v>@@MR100713</v>
      </c>
      <c r="D1270" s="3" t="str">
        <f>D1267</f>
        <v>@@10000</v>
      </c>
      <c r="H1270" s="6"/>
      <c r="I1270" s="6"/>
      <c r="J1270" s="6"/>
      <c r="K1270" s="6"/>
      <c r="L1270" s="6"/>
      <c r="M1270" s="6"/>
      <c r="N1270" s="6"/>
    </row>
    <row r="1271" spans="1:14" ht="16.5" x14ac:dyDescent="0.3">
      <c r="A1271" t="s">
        <v>59</v>
      </c>
      <c r="B1271" s="3" t="str">
        <f t="shared" ref="B1271:C1274" si="252">B1270</f>
        <v>@@Released</v>
      </c>
      <c r="C1271" s="3" t="str">
        <f t="shared" si="252"/>
        <v>@@MR100713</v>
      </c>
      <c r="D1271" s="3" t="str">
        <f>"@@20000"</f>
        <v>@@20000</v>
      </c>
      <c r="E1271" s="3" t="str">
        <f>"""NAV Direct"",""CRONUS JetCorp USA"",""5406"",""1"",""Released"",""2"",""MR100713"",""3"",""20000"""</f>
        <v>"NAV Direct","CRONUS JetCorp USA","5406","1","Released","2","MR100713","3","20000"</v>
      </c>
      <c r="F1271" s="3" t="str">
        <f>"∞||""Prod. Order Component"",""Prod. Order Line No."",""=Line No."",""Status"",""=Status"",""Prod. Order No."",""=Prod. Order No."""</f>
        <v>∞||"Prod. Order Component","Prod. Order Line No.","=Line No.","Status","=Status","Prod. Order No.","=Prod. Order No."</v>
      </c>
      <c r="G1271" s="3"/>
      <c r="H1271" s="6"/>
      <c r="I1271" s="24" t="str">
        <f>"S200028"</f>
        <v>S200028</v>
      </c>
      <c r="J1271" s="24" t="str">
        <f>"10.75"" Column Football Trophy"</f>
        <v>10.75" Column Football Trophy</v>
      </c>
      <c r="K1271" s="25">
        <v>6</v>
      </c>
      <c r="L1271" s="26" t="str">
        <f>"EA"</f>
        <v>EA</v>
      </c>
      <c r="M1271" s="25">
        <v>0</v>
      </c>
      <c r="N1271" s="27"/>
    </row>
    <row r="1272" spans="1:14" ht="16.5" x14ac:dyDescent="0.3">
      <c r="A1272" t="s">
        <v>59</v>
      </c>
      <c r="B1272" s="3" t="str">
        <f t="shared" si="252"/>
        <v>@@Released</v>
      </c>
      <c r="C1272" s="3" t="str">
        <f t="shared" si="252"/>
        <v>@@MR100713</v>
      </c>
      <c r="D1272" s="3" t="str">
        <f>D1271</f>
        <v>@@20000</v>
      </c>
      <c r="E1272" s="3" t="str">
        <f>"""NAV Direct"",""CRONUS JetCorp USA"",""5407"",""1"",""Released"",""2"",""MR100713"",""3"",""20000"",""4"",""10000"""</f>
        <v>"NAV Direct","CRONUS JetCorp USA","5407","1","Released","2","MR100713","3","20000","4","10000"</v>
      </c>
      <c r="F1272" s="3"/>
      <c r="G1272" s="3"/>
      <c r="H1272" s="6"/>
      <c r="I1272" s="6"/>
      <c r="J1272" s="14" t="str">
        <f>"PA100001"</f>
        <v>PA100001</v>
      </c>
      <c r="K1272" s="22" t="str">
        <f>"1"" Marble Base 2.5""x6""x6"", 1 Col. Kit"</f>
        <v>1" Marble Base 2.5"x6"x6", 1 Col. Kit</v>
      </c>
      <c r="L1272" s="23">
        <v>1</v>
      </c>
      <c r="M1272" s="21" t="str">
        <f>"EA"</f>
        <v>EA</v>
      </c>
      <c r="N1272" s="23">
        <v>0</v>
      </c>
    </row>
    <row r="1273" spans="1:14" ht="16.5" x14ac:dyDescent="0.3">
      <c r="A1273" t="s">
        <v>59</v>
      </c>
      <c r="B1273" s="3" t="str">
        <f t="shared" si="252"/>
        <v>@@Released</v>
      </c>
      <c r="C1273" s="3" t="str">
        <f t="shared" si="252"/>
        <v>@@MR100713</v>
      </c>
      <c r="D1273" s="3" t="str">
        <f>D1272</f>
        <v>@@20000</v>
      </c>
      <c r="E1273" s="3" t="str">
        <f>"""NAV Direct"",""CRONUS JetCorp USA"",""5407"",""1"",""Released"",""2"",""MR100713"",""3"",""20000"",""4"",""20000"""</f>
        <v>"NAV Direct","CRONUS JetCorp USA","5407","1","Released","2","MR100713","3","20000","4","20000"</v>
      </c>
      <c r="F1273" s="3"/>
      <c r="G1273" s="3"/>
      <c r="H1273" s="6"/>
      <c r="I1273" s="6"/>
      <c r="J1273" s="14" t="str">
        <f>"RM100054"</f>
        <v>RM100054</v>
      </c>
      <c r="K1273" s="22" t="str">
        <f>"Column Cover"</f>
        <v>Column Cover</v>
      </c>
      <c r="L1273" s="23">
        <v>1</v>
      </c>
      <c r="M1273" s="21" t="str">
        <f>"EA"</f>
        <v>EA</v>
      </c>
      <c r="N1273" s="23">
        <v>0</v>
      </c>
    </row>
    <row r="1274" spans="1:14" ht="16.5" x14ac:dyDescent="0.3">
      <c r="A1274" t="s">
        <v>59</v>
      </c>
      <c r="B1274" s="3" t="str">
        <f t="shared" si="252"/>
        <v>@@Released</v>
      </c>
      <c r="C1274" s="3" t="str">
        <f t="shared" si="252"/>
        <v>@@MR100713</v>
      </c>
      <c r="D1274" s="3" t="str">
        <f>D1273</f>
        <v>@@20000</v>
      </c>
      <c r="E1274" s="3" t="str">
        <f>"""NAV Direct"",""CRONUS JetCorp USA"",""5407"",""1"",""Released"",""2"",""MR100713"",""3"",""20000"",""4"",""30000"""</f>
        <v>"NAV Direct","CRONUS JetCorp USA","5407","1","Released","2","MR100713","3","20000","4","30000"</v>
      </c>
      <c r="F1274" s="3"/>
      <c r="G1274" s="3"/>
      <c r="H1274" s="6"/>
      <c r="I1274" s="6"/>
      <c r="J1274" s="14" t="str">
        <f>"RM100007"</f>
        <v>RM100007</v>
      </c>
      <c r="K1274" s="22" t="str">
        <f>"3.75"" Football Player"</f>
        <v>3.75" Football Player</v>
      </c>
      <c r="L1274" s="23">
        <v>1</v>
      </c>
      <c r="M1274" s="21" t="str">
        <f>"EA"</f>
        <v>EA</v>
      </c>
      <c r="N1274" s="23">
        <v>0</v>
      </c>
    </row>
    <row r="1275" spans="1:14" ht="16.5" x14ac:dyDescent="0.3">
      <c r="A1275" t="s">
        <v>59</v>
      </c>
      <c r="B1275" s="3" t="str">
        <f>B1272</f>
        <v>@@Released</v>
      </c>
      <c r="C1275" s="3" t="str">
        <f>C1272</f>
        <v>@@MR100713</v>
      </c>
      <c r="D1275" s="3" t="str">
        <f>D1272</f>
        <v>@@20000</v>
      </c>
      <c r="H1275" s="6"/>
      <c r="I1275" s="6"/>
      <c r="J1275" s="6"/>
      <c r="K1275" s="6"/>
      <c r="L1275" s="6"/>
      <c r="M1275" s="6"/>
      <c r="N1275" s="6"/>
    </row>
    <row r="1276" spans="1:14" ht="16.5" x14ac:dyDescent="0.3">
      <c r="A1276" t="s">
        <v>59</v>
      </c>
      <c r="B1276" s="3" t="str">
        <f>"@@Released"</f>
        <v>@@Released</v>
      </c>
      <c r="C1276" s="3" t="str">
        <f>"@@MR100714"</f>
        <v>@@MR100714</v>
      </c>
      <c r="E1276" s="3" t="str">
        <f>"""NAV Direct"",""CRONUS JetCorp USA"",""5405"",""1"",""Released"",""2"",""MR100714"""</f>
        <v>"NAV Direct","CRONUS JetCorp USA","5405","1","Released","2","MR100714"</v>
      </c>
      <c r="F1276" s="3" t="str">
        <f>"∞||""Prod. Order Component"",""Status"",""=Status"",""Prod. Order No."",""=No."""</f>
        <v>∞||"Prod. Order Component","Status","=Status","Prod. Order No.","=No."</v>
      </c>
      <c r="G1276" s="3"/>
      <c r="H1276" s="28" t="str">
        <f>"MR100714"</f>
        <v>MR100714</v>
      </c>
      <c r="I1276" s="29">
        <v>42110</v>
      </c>
      <c r="J1276" s="6"/>
      <c r="K1276" s="20"/>
      <c r="L1276" s="20"/>
      <c r="M1276" s="20"/>
      <c r="N1276" s="20"/>
    </row>
    <row r="1277" spans="1:14" ht="16.5" x14ac:dyDescent="0.3">
      <c r="A1277" t="s">
        <v>59</v>
      </c>
      <c r="B1277" s="3" t="str">
        <f t="shared" ref="B1277:C1280" si="253">B1276</f>
        <v>@@Released</v>
      </c>
      <c r="C1277" s="3" t="str">
        <f t="shared" si="253"/>
        <v>@@MR100714</v>
      </c>
      <c r="D1277" s="3" t="str">
        <f>"@@10000"</f>
        <v>@@10000</v>
      </c>
      <c r="E1277" s="3" t="str">
        <f>"""NAV Direct"",""CRONUS JetCorp USA"",""5406"",""1"",""Released"",""2"",""MR100714"",""3"",""10000"""</f>
        <v>"NAV Direct","CRONUS JetCorp USA","5406","1","Released","2","MR100714","3","10000"</v>
      </c>
      <c r="F1277" s="3" t="str">
        <f>"∞||""Prod. Order Component"",""Prod. Order Line No."",""=Line No."",""Status"",""=Status"",""Prod. Order No."",""=Prod. Order No."""</f>
        <v>∞||"Prod. Order Component","Prod. Order Line No.","=Line No.","Status","=Status","Prod. Order No.","=Prod. Order No."</v>
      </c>
      <c r="G1277" s="3"/>
      <c r="H1277" s="6"/>
      <c r="I1277" s="24" t="str">
        <f>"S200030"</f>
        <v>S200030</v>
      </c>
      <c r="J1277" s="24" t="str">
        <f>"10.75"" Column Volleyball Trophy"</f>
        <v>10.75" Column Volleyball Trophy</v>
      </c>
      <c r="K1277" s="25">
        <v>144</v>
      </c>
      <c r="L1277" s="26" t="str">
        <f>"EA"</f>
        <v>EA</v>
      </c>
      <c r="M1277" s="25">
        <v>0</v>
      </c>
      <c r="N1277" s="27"/>
    </row>
    <row r="1278" spans="1:14" ht="16.5" x14ac:dyDescent="0.3">
      <c r="A1278" t="s">
        <v>59</v>
      </c>
      <c r="B1278" s="3" t="str">
        <f t="shared" si="253"/>
        <v>@@Released</v>
      </c>
      <c r="C1278" s="3" t="str">
        <f t="shared" si="253"/>
        <v>@@MR100714</v>
      </c>
      <c r="D1278" s="3" t="str">
        <f>D1277</f>
        <v>@@10000</v>
      </c>
      <c r="E1278" s="3" t="str">
        <f>"""NAV Direct"",""CRONUS JetCorp USA"",""5407"",""1"",""Released"",""2"",""MR100714"",""3"",""10000"",""4"",""10000"""</f>
        <v>"NAV Direct","CRONUS JetCorp USA","5407","1","Released","2","MR100714","3","10000","4","10000"</v>
      </c>
      <c r="F1278" s="3"/>
      <c r="G1278" s="3"/>
      <c r="H1278" s="6"/>
      <c r="I1278" s="6"/>
      <c r="J1278" s="14" t="str">
        <f>"PA100001"</f>
        <v>PA100001</v>
      </c>
      <c r="K1278" s="22" t="str">
        <f>"1"" Marble Base 2.5""x6""x6"", 1 Col. Kit"</f>
        <v>1" Marble Base 2.5"x6"x6", 1 Col. Kit</v>
      </c>
      <c r="L1278" s="23">
        <v>1</v>
      </c>
      <c r="M1278" s="21" t="str">
        <f>"EA"</f>
        <v>EA</v>
      </c>
      <c r="N1278" s="23">
        <v>0</v>
      </c>
    </row>
    <row r="1279" spans="1:14" ht="16.5" x14ac:dyDescent="0.3">
      <c r="A1279" t="s">
        <v>59</v>
      </c>
      <c r="B1279" s="3" t="str">
        <f t="shared" si="253"/>
        <v>@@Released</v>
      </c>
      <c r="C1279" s="3" t="str">
        <f t="shared" si="253"/>
        <v>@@MR100714</v>
      </c>
      <c r="D1279" s="3" t="str">
        <f>D1278</f>
        <v>@@10000</v>
      </c>
      <c r="E1279" s="3" t="str">
        <f>"""NAV Direct"",""CRONUS JetCorp USA"",""5407"",""1"",""Released"",""2"",""MR100714"",""3"",""10000"",""4"",""20000"""</f>
        <v>"NAV Direct","CRONUS JetCorp USA","5407","1","Released","2","MR100714","3","10000","4","20000"</v>
      </c>
      <c r="F1279" s="3"/>
      <c r="G1279" s="3"/>
      <c r="H1279" s="6"/>
      <c r="I1279" s="6"/>
      <c r="J1279" s="14" t="str">
        <f>"RM100054"</f>
        <v>RM100054</v>
      </c>
      <c r="K1279" s="22" t="str">
        <f>"Column Cover"</f>
        <v>Column Cover</v>
      </c>
      <c r="L1279" s="23">
        <v>1</v>
      </c>
      <c r="M1279" s="21" t="str">
        <f>"EA"</f>
        <v>EA</v>
      </c>
      <c r="N1279" s="23">
        <v>0</v>
      </c>
    </row>
    <row r="1280" spans="1:14" ht="16.5" x14ac:dyDescent="0.3">
      <c r="A1280" t="s">
        <v>59</v>
      </c>
      <c r="B1280" s="3" t="str">
        <f t="shared" si="253"/>
        <v>@@Released</v>
      </c>
      <c r="C1280" s="3" t="str">
        <f t="shared" si="253"/>
        <v>@@MR100714</v>
      </c>
      <c r="D1280" s="3" t="str">
        <f>D1279</f>
        <v>@@10000</v>
      </c>
      <c r="E1280" s="3" t="str">
        <f>"""NAV Direct"",""CRONUS JetCorp USA"",""5407"",""1"",""Released"",""2"",""MR100714"",""3"",""10000"",""4"",""30000"""</f>
        <v>"NAV Direct","CRONUS JetCorp USA","5407","1","Released","2","MR100714","3","10000","4","30000"</v>
      </c>
      <c r="F1280" s="3"/>
      <c r="G1280" s="3"/>
      <c r="H1280" s="6"/>
      <c r="I1280" s="6"/>
      <c r="J1280" s="14" t="str">
        <f>"RM100009"</f>
        <v>RM100009</v>
      </c>
      <c r="K1280" s="22" t="str">
        <f>"3.75"" Volleyball Player"</f>
        <v>3.75" Volleyball Player</v>
      </c>
      <c r="L1280" s="23">
        <v>1</v>
      </c>
      <c r="M1280" s="21" t="str">
        <f>"EA"</f>
        <v>EA</v>
      </c>
      <c r="N1280" s="23">
        <v>0</v>
      </c>
    </row>
    <row r="1281" spans="1:14" ht="16.5" x14ac:dyDescent="0.3">
      <c r="A1281" t="s">
        <v>59</v>
      </c>
      <c r="B1281" s="3" t="str">
        <f>B1278</f>
        <v>@@Released</v>
      </c>
      <c r="C1281" s="3" t="str">
        <f>C1278</f>
        <v>@@MR100714</v>
      </c>
      <c r="D1281" s="3" t="str">
        <f>D1278</f>
        <v>@@10000</v>
      </c>
      <c r="H1281" s="6"/>
      <c r="I1281" s="6"/>
      <c r="J1281" s="6"/>
      <c r="K1281" s="6"/>
      <c r="L1281" s="6"/>
      <c r="M1281" s="6"/>
      <c r="N1281" s="6"/>
    </row>
    <row r="1282" spans="1:14" ht="16.5" x14ac:dyDescent="0.3">
      <c r="A1282" t="s">
        <v>59</v>
      </c>
      <c r="B1282" s="3" t="str">
        <f>"@@Released"</f>
        <v>@@Released</v>
      </c>
      <c r="C1282" s="3" t="str">
        <f>"@@MR100712"</f>
        <v>@@MR100712</v>
      </c>
      <c r="E1282" s="3" t="str">
        <f>"""NAV Direct"",""CRONUS JetCorp USA"",""5405"",""1"",""Released"",""2"",""MR100712"""</f>
        <v>"NAV Direct","CRONUS JetCorp USA","5405","1","Released","2","MR100712"</v>
      </c>
      <c r="F1282" s="3" t="str">
        <f>"∞||""Prod. Order Component"",""Status"",""=Status"",""Prod. Order No."",""=No."""</f>
        <v>∞||"Prod. Order Component","Status","=Status","Prod. Order No.","=No."</v>
      </c>
      <c r="G1282" s="3"/>
      <c r="H1282" s="28" t="str">
        <f>"MR100712"</f>
        <v>MR100712</v>
      </c>
      <c r="I1282" s="29">
        <v>42112</v>
      </c>
      <c r="J1282" s="6"/>
      <c r="K1282" s="20"/>
      <c r="L1282" s="20"/>
      <c r="M1282" s="20"/>
      <c r="N1282" s="20"/>
    </row>
    <row r="1283" spans="1:14" ht="16.5" x14ac:dyDescent="0.3">
      <c r="A1283" t="s">
        <v>59</v>
      </c>
      <c r="B1283" s="3" t="str">
        <f t="shared" ref="B1283:C1289" si="254">B1282</f>
        <v>@@Released</v>
      </c>
      <c r="C1283" s="3" t="str">
        <f t="shared" si="254"/>
        <v>@@MR100712</v>
      </c>
      <c r="D1283" s="3" t="str">
        <f>"@@10000"</f>
        <v>@@10000</v>
      </c>
      <c r="E1283" s="3" t="str">
        <f>"""NAV Direct"",""CRONUS JetCorp USA"",""5406"",""1"",""Released"",""2"",""MR100712"",""3"",""10000"""</f>
        <v>"NAV Direct","CRONUS JetCorp USA","5406","1","Released","2","MR100712","3","10000"</v>
      </c>
      <c r="F1283" s="3" t="str">
        <f>"∞||""Prod. Order Component"",""Prod. Order Line No."",""=Line No."",""Status"",""=Status"",""Prod. Order No."",""=Prod. Order No."""</f>
        <v>∞||"Prod. Order Component","Prod. Order Line No.","=Line No.","Status","=Status","Prod. Order No.","=Prod. Order No."</v>
      </c>
      <c r="G1283" s="3"/>
      <c r="H1283" s="6"/>
      <c r="I1283" s="24" t="str">
        <f>"S200013"</f>
        <v>S200013</v>
      </c>
      <c r="J1283" s="24" t="str">
        <f>"10.75"" Star Riser Soccer Trophy"</f>
        <v>10.75" Star Riser Soccer Trophy</v>
      </c>
      <c r="K1283" s="25">
        <v>144</v>
      </c>
      <c r="L1283" s="26" t="str">
        <f>"EA"</f>
        <v>EA</v>
      </c>
      <c r="M1283" s="25">
        <v>0</v>
      </c>
      <c r="N1283" s="27"/>
    </row>
    <row r="1284" spans="1:14" ht="16.5" x14ac:dyDescent="0.3">
      <c r="A1284" t="s">
        <v>59</v>
      </c>
      <c r="B1284" s="3" t="str">
        <f t="shared" si="254"/>
        <v>@@Released</v>
      </c>
      <c r="C1284" s="3" t="str">
        <f t="shared" si="254"/>
        <v>@@MR100712</v>
      </c>
      <c r="D1284" s="3" t="str">
        <f t="shared" ref="D1284:D1289" si="255">D1283</f>
        <v>@@10000</v>
      </c>
      <c r="E1284" s="3" t="str">
        <f>"""NAV Direct"",""CRONUS JetCorp USA"",""5407"",""1"",""Released"",""2"",""MR100712"",""3"",""10000"",""4"",""10000"""</f>
        <v>"NAV Direct","CRONUS JetCorp USA","5407","1","Released","2","MR100712","3","10000","4","10000"</v>
      </c>
      <c r="F1284" s="3"/>
      <c r="G1284" s="3"/>
      <c r="H1284" s="6"/>
      <c r="I1284" s="6"/>
      <c r="J1284" s="14" t="str">
        <f>"RM100027"</f>
        <v>RM100027</v>
      </c>
      <c r="K1284" s="22" t="str">
        <f>"1"" Marble"</f>
        <v>1" Marble</v>
      </c>
      <c r="L1284" s="23">
        <v>1</v>
      </c>
      <c r="M1284" s="21" t="str">
        <f>"LB"</f>
        <v>LB</v>
      </c>
      <c r="N1284" s="23">
        <v>0</v>
      </c>
    </row>
    <row r="1285" spans="1:14" ht="16.5" x14ac:dyDescent="0.3">
      <c r="A1285" t="s">
        <v>59</v>
      </c>
      <c r="B1285" s="3" t="str">
        <f t="shared" si="254"/>
        <v>@@Released</v>
      </c>
      <c r="C1285" s="3" t="str">
        <f t="shared" si="254"/>
        <v>@@MR100712</v>
      </c>
      <c r="D1285" s="3" t="str">
        <f t="shared" si="255"/>
        <v>@@10000</v>
      </c>
      <c r="E1285" s="3" t="str">
        <f>"""NAV Direct"",""CRONUS JetCorp USA"",""5407"",""1"",""Released"",""2"",""MR100712"",""3"",""10000"",""4"",""20000"""</f>
        <v>"NAV Direct","CRONUS JetCorp USA","5407","1","Released","2","MR100712","3","10000","4","20000"</v>
      </c>
      <c r="F1285" s="3"/>
      <c r="G1285" s="3"/>
      <c r="H1285" s="6"/>
      <c r="I1285" s="6"/>
      <c r="J1285" s="14" t="str">
        <f>"RM100006"</f>
        <v>RM100006</v>
      </c>
      <c r="K1285" s="22" t="str">
        <f>"3.75"" Soccer Player"</f>
        <v>3.75" Soccer Player</v>
      </c>
      <c r="L1285" s="23">
        <v>1</v>
      </c>
      <c r="M1285" s="21" t="str">
        <f>"EA"</f>
        <v>EA</v>
      </c>
      <c r="N1285" s="23">
        <v>0</v>
      </c>
    </row>
    <row r="1286" spans="1:14" ht="16.5" x14ac:dyDescent="0.3">
      <c r="A1286" t="s">
        <v>59</v>
      </c>
      <c r="B1286" s="3" t="str">
        <f t="shared" si="254"/>
        <v>@@Released</v>
      </c>
      <c r="C1286" s="3" t="str">
        <f t="shared" si="254"/>
        <v>@@MR100712</v>
      </c>
      <c r="D1286" s="3" t="str">
        <f t="shared" si="255"/>
        <v>@@10000</v>
      </c>
      <c r="E1286" s="3" t="str">
        <f>"""NAV Direct"",""CRONUS JetCorp USA"",""5407"",""1"",""Released"",""2"",""MR100712"",""3"",""10000"",""4"",""30000"""</f>
        <v>"NAV Direct","CRONUS JetCorp USA","5407","1","Released","2","MR100712","3","10000","4","30000"</v>
      </c>
      <c r="F1286" s="3"/>
      <c r="G1286" s="3"/>
      <c r="H1286" s="6"/>
      <c r="I1286" s="6"/>
      <c r="J1286" s="14" t="str">
        <f>"RM100016"</f>
        <v>RM100016</v>
      </c>
      <c r="K1286" s="22" t="str">
        <f>"6"" Star Column Trophy Riser"</f>
        <v>6" Star Column Trophy Riser</v>
      </c>
      <c r="L1286" s="23">
        <v>1</v>
      </c>
      <c r="M1286" s="21" t="str">
        <f>"EA"</f>
        <v>EA</v>
      </c>
      <c r="N1286" s="23">
        <v>0</v>
      </c>
    </row>
    <row r="1287" spans="1:14" ht="16.5" x14ac:dyDescent="0.3">
      <c r="A1287" t="s">
        <v>59</v>
      </c>
      <c r="B1287" s="3" t="str">
        <f t="shared" si="254"/>
        <v>@@Released</v>
      </c>
      <c r="C1287" s="3" t="str">
        <f t="shared" si="254"/>
        <v>@@MR100712</v>
      </c>
      <c r="D1287" s="3" t="str">
        <f t="shared" si="255"/>
        <v>@@10000</v>
      </c>
      <c r="E1287" s="3" t="str">
        <f>"""NAV Direct"",""CRONUS JetCorp USA"",""5407"",""1"",""Released"",""2"",""MR100712"",""3"",""10000"",""4"",""40000"""</f>
        <v>"NAV Direct","CRONUS JetCorp USA","5407","1","Released","2","MR100712","3","10000","4","40000"</v>
      </c>
      <c r="F1287" s="3"/>
      <c r="G1287" s="3"/>
      <c r="H1287" s="6"/>
      <c r="I1287" s="6"/>
      <c r="J1287" s="14" t="str">
        <f>"RM100033"</f>
        <v>RM100033</v>
      </c>
      <c r="K1287" s="22" t="str">
        <f>"Standard Cap Nut"</f>
        <v>Standard Cap Nut</v>
      </c>
      <c r="L1287" s="23">
        <v>1</v>
      </c>
      <c r="M1287" s="21" t="str">
        <f>"EA"</f>
        <v>EA</v>
      </c>
      <c r="N1287" s="23">
        <v>0</v>
      </c>
    </row>
    <row r="1288" spans="1:14" ht="16.5" x14ac:dyDescent="0.3">
      <c r="A1288" t="s">
        <v>59</v>
      </c>
      <c r="B1288" s="3" t="str">
        <f t="shared" si="254"/>
        <v>@@Released</v>
      </c>
      <c r="C1288" s="3" t="str">
        <f t="shared" si="254"/>
        <v>@@MR100712</v>
      </c>
      <c r="D1288" s="3" t="str">
        <f t="shared" si="255"/>
        <v>@@10000</v>
      </c>
      <c r="E1288" s="3" t="str">
        <f>"""NAV Direct"",""CRONUS JetCorp USA"",""5407"",""1"",""Released"",""2"",""MR100712"",""3"",""10000"",""4"",""50000"""</f>
        <v>"NAV Direct","CRONUS JetCorp USA","5407","1","Released","2","MR100712","3","10000","4","50000"</v>
      </c>
      <c r="F1288" s="3"/>
      <c r="G1288" s="3"/>
      <c r="H1288" s="6"/>
      <c r="I1288" s="6"/>
      <c r="J1288" s="14" t="str">
        <f>"RM100034"</f>
        <v>RM100034</v>
      </c>
      <c r="K1288" s="22" t="str">
        <f>"Check Rings"</f>
        <v>Check Rings</v>
      </c>
      <c r="L1288" s="23">
        <v>1</v>
      </c>
      <c r="M1288" s="21" t="str">
        <f>"EA"</f>
        <v>EA</v>
      </c>
      <c r="N1288" s="23">
        <v>0</v>
      </c>
    </row>
    <row r="1289" spans="1:14" ht="16.5" x14ac:dyDescent="0.3">
      <c r="A1289" t="s">
        <v>59</v>
      </c>
      <c r="B1289" s="3" t="str">
        <f t="shared" si="254"/>
        <v>@@Released</v>
      </c>
      <c r="C1289" s="3" t="str">
        <f t="shared" si="254"/>
        <v>@@MR100712</v>
      </c>
      <c r="D1289" s="3" t="str">
        <f t="shared" si="255"/>
        <v>@@10000</v>
      </c>
      <c r="E1289" s="3" t="str">
        <f>"""NAV Direct"",""CRONUS JetCorp USA"",""5407"",""1"",""Released"",""2"",""MR100712"",""3"",""10000"",""4"",""60000"""</f>
        <v>"NAV Direct","CRONUS JetCorp USA","5407","1","Released","2","MR100712","3","10000","4","60000"</v>
      </c>
      <c r="F1289" s="3"/>
      <c r="G1289" s="3"/>
      <c r="H1289" s="6"/>
      <c r="I1289" s="6"/>
      <c r="J1289" s="14" t="str">
        <f>"RM100036"</f>
        <v>RM100036</v>
      </c>
      <c r="K1289" s="22" t="str">
        <f>"1.5"" Emblem"</f>
        <v>1.5" Emblem</v>
      </c>
      <c r="L1289" s="23">
        <v>1</v>
      </c>
      <c r="M1289" s="21" t="str">
        <f>"EA"</f>
        <v>EA</v>
      </c>
      <c r="N1289" s="23">
        <v>0</v>
      </c>
    </row>
    <row r="1290" spans="1:14" ht="16.5" x14ac:dyDescent="0.3">
      <c r="A1290" t="s">
        <v>59</v>
      </c>
      <c r="B1290" s="3" t="str">
        <f>B1284</f>
        <v>@@Released</v>
      </c>
      <c r="C1290" s="3" t="str">
        <f>C1284</f>
        <v>@@MR100712</v>
      </c>
      <c r="D1290" s="3" t="str">
        <f>D1284</f>
        <v>@@10000</v>
      </c>
      <c r="H1290" s="6"/>
      <c r="I1290" s="6"/>
      <c r="J1290" s="6"/>
      <c r="K1290" s="6"/>
      <c r="L1290" s="6"/>
      <c r="M1290" s="6"/>
      <c r="N1290" s="6"/>
    </row>
    <row r="1291" spans="1:14" ht="16.5" x14ac:dyDescent="0.3">
      <c r="A1291" t="s">
        <v>59</v>
      </c>
      <c r="B1291" s="3" t="str">
        <f t="shared" ref="B1291:C1296" si="256">B1290</f>
        <v>@@Released</v>
      </c>
      <c r="C1291" s="3" t="str">
        <f t="shared" si="256"/>
        <v>@@MR100712</v>
      </c>
      <c r="D1291" s="3" t="str">
        <f>"@@20000"</f>
        <v>@@20000</v>
      </c>
      <c r="E1291" s="3" t="str">
        <f>"""NAV Direct"",""CRONUS JetCorp USA"",""5406"",""1"",""Released"",""2"",""MR100712"",""3"",""20000"""</f>
        <v>"NAV Direct","CRONUS JetCorp USA","5406","1","Released","2","MR100712","3","20000"</v>
      </c>
      <c r="F1291" s="3" t="str">
        <f>"∞||""Prod. Order Component"",""Prod. Order Line No."",""=Line No."",""Status"",""=Status"",""Prod. Order No."",""=Prod. Order No."""</f>
        <v>∞||"Prod. Order Component","Prod. Order Line No.","=Line No.","Status","=Status","Prod. Order No.","=Prod. Order No."</v>
      </c>
      <c r="G1291" s="3"/>
      <c r="H1291" s="6"/>
      <c r="I1291" s="24" t="str">
        <f>"S200007"</f>
        <v>S200007</v>
      </c>
      <c r="J1291" s="24" t="str">
        <f>"3.75"" Football Trophy"</f>
        <v>3.75" Football Trophy</v>
      </c>
      <c r="K1291" s="25">
        <v>144</v>
      </c>
      <c r="L1291" s="26" t="str">
        <f>"EA"</f>
        <v>EA</v>
      </c>
      <c r="M1291" s="25">
        <v>0</v>
      </c>
      <c r="N1291" s="27"/>
    </row>
    <row r="1292" spans="1:14" ht="16.5" x14ac:dyDescent="0.3">
      <c r="A1292" t="s">
        <v>59</v>
      </c>
      <c r="B1292" s="3" t="str">
        <f t="shared" si="256"/>
        <v>@@Released</v>
      </c>
      <c r="C1292" s="3" t="str">
        <f t="shared" si="256"/>
        <v>@@MR100712</v>
      </c>
      <c r="D1292" s="3" t="str">
        <f>D1291</f>
        <v>@@20000</v>
      </c>
      <c r="E1292" s="3" t="str">
        <f>"""NAV Direct"",""CRONUS JetCorp USA"",""5407"",""1"",""Released"",""2"",""MR100712"",""3"",""20000"",""4"",""10000"""</f>
        <v>"NAV Direct","CRONUS JetCorp USA","5407","1","Released","2","MR100712","3","20000","4","10000"</v>
      </c>
      <c r="F1292" s="3"/>
      <c r="G1292" s="3"/>
      <c r="H1292" s="6"/>
      <c r="I1292" s="6"/>
      <c r="J1292" s="14" t="str">
        <f>"RM100027"</f>
        <v>RM100027</v>
      </c>
      <c r="K1292" s="22" t="str">
        <f>"1"" Marble"</f>
        <v>1" Marble</v>
      </c>
      <c r="L1292" s="23">
        <v>1</v>
      </c>
      <c r="M1292" s="21" t="str">
        <f>"LB"</f>
        <v>LB</v>
      </c>
      <c r="N1292" s="23">
        <v>0</v>
      </c>
    </row>
    <row r="1293" spans="1:14" ht="16.5" x14ac:dyDescent="0.3">
      <c r="A1293" t="s">
        <v>59</v>
      </c>
      <c r="B1293" s="3" t="str">
        <f t="shared" si="256"/>
        <v>@@Released</v>
      </c>
      <c r="C1293" s="3" t="str">
        <f t="shared" si="256"/>
        <v>@@MR100712</v>
      </c>
      <c r="D1293" s="3" t="str">
        <f>D1292</f>
        <v>@@20000</v>
      </c>
      <c r="E1293" s="3" t="str">
        <f>"""NAV Direct"",""CRONUS JetCorp USA"",""5407"",""1"",""Released"",""2"",""MR100712"",""3"",""20000"",""4"",""20000"""</f>
        <v>"NAV Direct","CRONUS JetCorp USA","5407","1","Released","2","MR100712","3","20000","4","20000"</v>
      </c>
      <c r="F1293" s="3"/>
      <c r="G1293" s="3"/>
      <c r="H1293" s="6"/>
      <c r="I1293" s="6"/>
      <c r="J1293" s="14" t="str">
        <f>"RM100007"</f>
        <v>RM100007</v>
      </c>
      <c r="K1293" s="22" t="str">
        <f>"3.75"" Football Player"</f>
        <v>3.75" Football Player</v>
      </c>
      <c r="L1293" s="23">
        <v>1</v>
      </c>
      <c r="M1293" s="21" t="str">
        <f>"EA"</f>
        <v>EA</v>
      </c>
      <c r="N1293" s="23">
        <v>0</v>
      </c>
    </row>
    <row r="1294" spans="1:14" ht="16.5" x14ac:dyDescent="0.3">
      <c r="A1294" t="s">
        <v>59</v>
      </c>
      <c r="B1294" s="3" t="str">
        <f t="shared" si="256"/>
        <v>@@Released</v>
      </c>
      <c r="C1294" s="3" t="str">
        <f t="shared" si="256"/>
        <v>@@MR100712</v>
      </c>
      <c r="D1294" s="3" t="str">
        <f>D1293</f>
        <v>@@20000</v>
      </c>
      <c r="E1294" s="3" t="str">
        <f>"""NAV Direct"",""CRONUS JetCorp USA"",""5407"",""1"",""Released"",""2"",""MR100712"",""3"",""20000"",""4"",""30000"""</f>
        <v>"NAV Direct","CRONUS JetCorp USA","5407","1","Released","2","MR100712","3","20000","4","30000"</v>
      </c>
      <c r="F1294" s="3"/>
      <c r="G1294" s="3"/>
      <c r="H1294" s="6"/>
      <c r="I1294" s="6"/>
      <c r="J1294" s="14" t="str">
        <f>"RM100033"</f>
        <v>RM100033</v>
      </c>
      <c r="K1294" s="22" t="str">
        <f>"Standard Cap Nut"</f>
        <v>Standard Cap Nut</v>
      </c>
      <c r="L1294" s="23">
        <v>1</v>
      </c>
      <c r="M1294" s="21" t="str">
        <f>"EA"</f>
        <v>EA</v>
      </c>
      <c r="N1294" s="23">
        <v>0</v>
      </c>
    </row>
    <row r="1295" spans="1:14" ht="16.5" x14ac:dyDescent="0.3">
      <c r="A1295" t="s">
        <v>59</v>
      </c>
      <c r="B1295" s="3" t="str">
        <f t="shared" si="256"/>
        <v>@@Released</v>
      </c>
      <c r="C1295" s="3" t="str">
        <f t="shared" si="256"/>
        <v>@@MR100712</v>
      </c>
      <c r="D1295" s="3" t="str">
        <f>D1294</f>
        <v>@@20000</v>
      </c>
      <c r="E1295" s="3" t="str">
        <f>"""NAV Direct"",""CRONUS JetCorp USA"",""5407"",""1"",""Released"",""2"",""MR100712"",""3"",""20000"",""4"",""40000"""</f>
        <v>"NAV Direct","CRONUS JetCorp USA","5407","1","Released","2","MR100712","3","20000","4","40000"</v>
      </c>
      <c r="F1295" s="3"/>
      <c r="G1295" s="3"/>
      <c r="H1295" s="6"/>
      <c r="I1295" s="6"/>
      <c r="J1295" s="14" t="str">
        <f>"RM100034"</f>
        <v>RM100034</v>
      </c>
      <c r="K1295" s="22" t="str">
        <f>"Check Rings"</f>
        <v>Check Rings</v>
      </c>
      <c r="L1295" s="23">
        <v>1</v>
      </c>
      <c r="M1295" s="21" t="str">
        <f>"EA"</f>
        <v>EA</v>
      </c>
      <c r="N1295" s="23">
        <v>0</v>
      </c>
    </row>
    <row r="1296" spans="1:14" ht="16.5" x14ac:dyDescent="0.3">
      <c r="A1296" t="s">
        <v>59</v>
      </c>
      <c r="B1296" s="3" t="str">
        <f t="shared" si="256"/>
        <v>@@Released</v>
      </c>
      <c r="C1296" s="3" t="str">
        <f t="shared" si="256"/>
        <v>@@MR100712</v>
      </c>
      <c r="D1296" s="3" t="str">
        <f>D1295</f>
        <v>@@20000</v>
      </c>
      <c r="E1296" s="3" t="str">
        <f>"""NAV Direct"",""CRONUS JetCorp USA"",""5407"",""1"",""Released"",""2"",""MR100712"",""3"",""20000"",""4"",""50000"""</f>
        <v>"NAV Direct","CRONUS JetCorp USA","5407","1","Released","2","MR100712","3","20000","4","50000"</v>
      </c>
      <c r="F1296" s="3"/>
      <c r="G1296" s="3"/>
      <c r="H1296" s="6"/>
      <c r="I1296" s="6"/>
      <c r="J1296" s="14" t="str">
        <f>"RM100053"</f>
        <v>RM100053</v>
      </c>
      <c r="K1296" s="22" t="str">
        <f>"3"" Blank Plate"</f>
        <v>3" Blank Plate</v>
      </c>
      <c r="L1296" s="23">
        <v>1</v>
      </c>
      <c r="M1296" s="21" t="str">
        <f>"EA"</f>
        <v>EA</v>
      </c>
      <c r="N1296" s="23">
        <v>0</v>
      </c>
    </row>
    <row r="1297" spans="1:14" ht="16.5" x14ac:dyDescent="0.3">
      <c r="A1297" t="s">
        <v>59</v>
      </c>
      <c r="B1297" s="3" t="str">
        <f>B1292</f>
        <v>@@Released</v>
      </c>
      <c r="C1297" s="3" t="str">
        <f>C1292</f>
        <v>@@MR100712</v>
      </c>
      <c r="D1297" s="3" t="str">
        <f>D1292</f>
        <v>@@20000</v>
      </c>
      <c r="H1297" s="6"/>
      <c r="I1297" s="6"/>
      <c r="J1297" s="6"/>
      <c r="K1297" s="6"/>
      <c r="L1297" s="6"/>
      <c r="M1297" s="6"/>
      <c r="N1297" s="6"/>
    </row>
    <row r="1298" spans="1:14" ht="16.5" x14ac:dyDescent="0.3">
      <c r="A1298" t="s">
        <v>59</v>
      </c>
      <c r="B1298" s="3" t="str">
        <f t="shared" ref="B1298:C1304" si="257">B1297</f>
        <v>@@Released</v>
      </c>
      <c r="C1298" s="3" t="str">
        <f t="shared" si="257"/>
        <v>@@MR100712</v>
      </c>
      <c r="D1298" s="3" t="str">
        <f>"@@30000"</f>
        <v>@@30000</v>
      </c>
      <c r="E1298" s="3" t="str">
        <f>"""NAV Direct"",""CRONUS JetCorp USA"",""5406"",""1"",""Released"",""2"",""MR100712"",""3"",""30000"""</f>
        <v>"NAV Direct","CRONUS JetCorp USA","5406","1","Released","2","MR100712","3","30000"</v>
      </c>
      <c r="F1298" s="3" t="str">
        <f>"∞||""Prod. Order Component"",""Prod. Order Line No."",""=Line No."",""Status"",""=Status"",""Prod. Order No."",""=Prod. Order No."""</f>
        <v>∞||"Prod. Order Component","Prod. Order Line No.","=Line No.","Status","=Status","Prod. Order No.","=Prod. Order No."</v>
      </c>
      <c r="G1298" s="3"/>
      <c r="H1298" s="6"/>
      <c r="I1298" s="24" t="str">
        <f>"S200018"</f>
        <v>S200018</v>
      </c>
      <c r="J1298" s="24" t="str">
        <f>"10.75"" Tourch Riser Lamp of Knowledge Trophy"</f>
        <v>10.75" Tourch Riser Lamp of Knowledge Trophy</v>
      </c>
      <c r="K1298" s="25">
        <v>6</v>
      </c>
      <c r="L1298" s="26" t="str">
        <f>"EA"</f>
        <v>EA</v>
      </c>
      <c r="M1298" s="25">
        <v>0</v>
      </c>
      <c r="N1298" s="27"/>
    </row>
    <row r="1299" spans="1:14" ht="16.5" x14ac:dyDescent="0.3">
      <c r="A1299" t="s">
        <v>59</v>
      </c>
      <c r="B1299" s="3" t="str">
        <f t="shared" si="257"/>
        <v>@@Released</v>
      </c>
      <c r="C1299" s="3" t="str">
        <f t="shared" si="257"/>
        <v>@@MR100712</v>
      </c>
      <c r="D1299" s="3" t="str">
        <f t="shared" ref="D1299:D1304" si="258">D1298</f>
        <v>@@30000</v>
      </c>
      <c r="E1299" s="3" t="str">
        <f>"""NAV Direct"",""CRONUS JetCorp USA"",""5407"",""1"",""Released"",""2"",""MR100712"",""3"",""30000"",""4"",""10000"""</f>
        <v>"NAV Direct","CRONUS JetCorp USA","5407","1","Released","2","MR100712","3","30000","4","10000"</v>
      </c>
      <c r="F1299" s="3"/>
      <c r="G1299" s="3"/>
      <c r="H1299" s="6"/>
      <c r="I1299" s="6"/>
      <c r="J1299" s="14" t="str">
        <f>"RM100027"</f>
        <v>RM100027</v>
      </c>
      <c r="K1299" s="22" t="str">
        <f>"1"" Marble"</f>
        <v>1" Marble</v>
      </c>
      <c r="L1299" s="23">
        <v>1</v>
      </c>
      <c r="M1299" s="21" t="str">
        <f>"LB"</f>
        <v>LB</v>
      </c>
      <c r="N1299" s="23">
        <v>0</v>
      </c>
    </row>
    <row r="1300" spans="1:14" ht="16.5" x14ac:dyDescent="0.3">
      <c r="A1300" t="s">
        <v>59</v>
      </c>
      <c r="B1300" s="3" t="str">
        <f t="shared" si="257"/>
        <v>@@Released</v>
      </c>
      <c r="C1300" s="3" t="str">
        <f t="shared" si="257"/>
        <v>@@MR100712</v>
      </c>
      <c r="D1300" s="3" t="str">
        <f t="shared" si="258"/>
        <v>@@30000</v>
      </c>
      <c r="E1300" s="3" t="str">
        <f>"""NAV Direct"",""CRONUS JetCorp USA"",""5407"",""1"",""Released"",""2"",""MR100712"",""3"",""30000"",""4"",""20000"""</f>
        <v>"NAV Direct","CRONUS JetCorp USA","5407","1","Released","2","MR100712","3","30000","4","20000"</v>
      </c>
      <c r="F1300" s="3"/>
      <c r="G1300" s="3"/>
      <c r="H1300" s="6"/>
      <c r="I1300" s="6"/>
      <c r="J1300" s="14" t="str">
        <f>"RM100001"</f>
        <v>RM100001</v>
      </c>
      <c r="K1300" s="22" t="str">
        <f>"3.75"" Lamp of Knowledge Upper"</f>
        <v>3.75" Lamp of Knowledge Upper</v>
      </c>
      <c r="L1300" s="23">
        <v>1</v>
      </c>
      <c r="M1300" s="21" t="str">
        <f>"EA"</f>
        <v>EA</v>
      </c>
      <c r="N1300" s="23">
        <v>0</v>
      </c>
    </row>
    <row r="1301" spans="1:14" ht="16.5" x14ac:dyDescent="0.3">
      <c r="A1301" t="s">
        <v>59</v>
      </c>
      <c r="B1301" s="3" t="str">
        <f t="shared" si="257"/>
        <v>@@Released</v>
      </c>
      <c r="C1301" s="3" t="str">
        <f t="shared" si="257"/>
        <v>@@MR100712</v>
      </c>
      <c r="D1301" s="3" t="str">
        <f t="shared" si="258"/>
        <v>@@30000</v>
      </c>
      <c r="E1301" s="3" t="str">
        <f>"""NAV Direct"",""CRONUS JetCorp USA"",""5407"",""1"",""Released"",""2"",""MR100712"",""3"",""30000"",""4"",""30000"""</f>
        <v>"NAV Direct","CRONUS JetCorp USA","5407","1","Released","2","MR100712","3","30000","4","30000"</v>
      </c>
      <c r="F1301" s="3"/>
      <c r="G1301" s="3"/>
      <c r="H1301" s="6"/>
      <c r="I1301" s="6"/>
      <c r="J1301" s="14" t="str">
        <f>"RM100023"</f>
        <v>RM100023</v>
      </c>
      <c r="K1301" s="22" t="str">
        <f>"7"" Torch Trophy Riser"</f>
        <v>7" Torch Trophy Riser</v>
      </c>
      <c r="L1301" s="23">
        <v>1</v>
      </c>
      <c r="M1301" s="21" t="str">
        <f>"EA"</f>
        <v>EA</v>
      </c>
      <c r="N1301" s="23">
        <v>0</v>
      </c>
    </row>
    <row r="1302" spans="1:14" ht="16.5" x14ac:dyDescent="0.3">
      <c r="A1302" t="s">
        <v>59</v>
      </c>
      <c r="B1302" s="3" t="str">
        <f t="shared" si="257"/>
        <v>@@Released</v>
      </c>
      <c r="C1302" s="3" t="str">
        <f t="shared" si="257"/>
        <v>@@MR100712</v>
      </c>
      <c r="D1302" s="3" t="str">
        <f t="shared" si="258"/>
        <v>@@30000</v>
      </c>
      <c r="E1302" s="3" t="str">
        <f>"""NAV Direct"",""CRONUS JetCorp USA"",""5407"",""1"",""Released"",""2"",""MR100712"",""3"",""30000"",""4"",""40000"""</f>
        <v>"NAV Direct","CRONUS JetCorp USA","5407","1","Released","2","MR100712","3","30000","4","40000"</v>
      </c>
      <c r="F1302" s="3"/>
      <c r="G1302" s="3"/>
      <c r="H1302" s="6"/>
      <c r="I1302" s="6"/>
      <c r="J1302" s="14" t="str">
        <f>"RM100033"</f>
        <v>RM100033</v>
      </c>
      <c r="K1302" s="22" t="str">
        <f>"Standard Cap Nut"</f>
        <v>Standard Cap Nut</v>
      </c>
      <c r="L1302" s="23">
        <v>1</v>
      </c>
      <c r="M1302" s="21" t="str">
        <f>"EA"</f>
        <v>EA</v>
      </c>
      <c r="N1302" s="23">
        <v>0</v>
      </c>
    </row>
    <row r="1303" spans="1:14" ht="16.5" x14ac:dyDescent="0.3">
      <c r="A1303" t="s">
        <v>59</v>
      </c>
      <c r="B1303" s="3" t="str">
        <f t="shared" si="257"/>
        <v>@@Released</v>
      </c>
      <c r="C1303" s="3" t="str">
        <f t="shared" si="257"/>
        <v>@@MR100712</v>
      </c>
      <c r="D1303" s="3" t="str">
        <f t="shared" si="258"/>
        <v>@@30000</v>
      </c>
      <c r="E1303" s="3" t="str">
        <f>"""NAV Direct"",""CRONUS JetCorp USA"",""5407"",""1"",""Released"",""2"",""MR100712"",""3"",""30000"",""4"",""50000"""</f>
        <v>"NAV Direct","CRONUS JetCorp USA","5407","1","Released","2","MR100712","3","30000","4","50000"</v>
      </c>
      <c r="F1303" s="3"/>
      <c r="G1303" s="3"/>
      <c r="H1303" s="6"/>
      <c r="I1303" s="6"/>
      <c r="J1303" s="14" t="str">
        <f>"RM100034"</f>
        <v>RM100034</v>
      </c>
      <c r="K1303" s="22" t="str">
        <f>"Check Rings"</f>
        <v>Check Rings</v>
      </c>
      <c r="L1303" s="23">
        <v>1</v>
      </c>
      <c r="M1303" s="21" t="str">
        <f>"EA"</f>
        <v>EA</v>
      </c>
      <c r="N1303" s="23">
        <v>0</v>
      </c>
    </row>
    <row r="1304" spans="1:14" ht="16.5" x14ac:dyDescent="0.3">
      <c r="A1304" t="s">
        <v>59</v>
      </c>
      <c r="B1304" s="3" t="str">
        <f t="shared" si="257"/>
        <v>@@Released</v>
      </c>
      <c r="C1304" s="3" t="str">
        <f t="shared" si="257"/>
        <v>@@MR100712</v>
      </c>
      <c r="D1304" s="3" t="str">
        <f t="shared" si="258"/>
        <v>@@30000</v>
      </c>
      <c r="E1304" s="3" t="str">
        <f>"""NAV Direct"",""CRONUS JetCorp USA"",""5407"",""1"",""Released"",""2"",""MR100712"",""3"",""30000"",""4"",""60000"""</f>
        <v>"NAV Direct","CRONUS JetCorp USA","5407","1","Released","2","MR100712","3","30000","4","60000"</v>
      </c>
      <c r="F1304" s="3"/>
      <c r="G1304" s="3"/>
      <c r="H1304" s="6"/>
      <c r="I1304" s="6"/>
      <c r="J1304" s="14" t="str">
        <f>"RM100036"</f>
        <v>RM100036</v>
      </c>
      <c r="K1304" s="22" t="str">
        <f>"1.5"" Emblem"</f>
        <v>1.5" Emblem</v>
      </c>
      <c r="L1304" s="23">
        <v>1</v>
      </c>
      <c r="M1304" s="21" t="str">
        <f>"EA"</f>
        <v>EA</v>
      </c>
      <c r="N1304" s="23">
        <v>0</v>
      </c>
    </row>
    <row r="1305" spans="1:14" ht="16.5" x14ac:dyDescent="0.3">
      <c r="A1305" t="s">
        <v>59</v>
      </c>
      <c r="B1305" s="3" t="str">
        <f>B1299</f>
        <v>@@Released</v>
      </c>
      <c r="C1305" s="3" t="str">
        <f>C1299</f>
        <v>@@MR100712</v>
      </c>
      <c r="D1305" s="3" t="str">
        <f>D1299</f>
        <v>@@30000</v>
      </c>
      <c r="H1305" s="6"/>
      <c r="I1305" s="6"/>
      <c r="J1305" s="6"/>
      <c r="K1305" s="6"/>
      <c r="L1305" s="6"/>
      <c r="M1305" s="6"/>
      <c r="N1305" s="6"/>
    </row>
    <row r="1306" spans="1:14" ht="16.5" x14ac:dyDescent="0.3">
      <c r="A1306" t="s">
        <v>59</v>
      </c>
      <c r="B1306" s="3" t="str">
        <f>"@@Released"</f>
        <v>@@Released</v>
      </c>
      <c r="C1306" s="3" t="str">
        <f>"@@MR100715"</f>
        <v>@@MR100715</v>
      </c>
      <c r="E1306" s="3" t="str">
        <f>"""NAV Direct"",""CRONUS JetCorp USA"",""5405"",""1"",""Released"",""2"",""MR100715"""</f>
        <v>"NAV Direct","CRONUS JetCorp USA","5405","1","Released","2","MR100715"</v>
      </c>
      <c r="F1306" s="3" t="str">
        <f>"∞||""Prod. Order Component"",""Status"",""=Status"",""Prod. Order No."",""=No."""</f>
        <v>∞||"Prod. Order Component","Status","=Status","Prod. Order No.","=No."</v>
      </c>
      <c r="G1306" s="3"/>
      <c r="H1306" s="28" t="str">
        <f>"MR100715"</f>
        <v>MR100715</v>
      </c>
      <c r="I1306" s="29">
        <v>42112</v>
      </c>
      <c r="J1306" s="6"/>
      <c r="K1306" s="20"/>
      <c r="L1306" s="20"/>
      <c r="M1306" s="20"/>
      <c r="N1306" s="20"/>
    </row>
    <row r="1307" spans="1:14" ht="16.5" x14ac:dyDescent="0.3">
      <c r="A1307" t="s">
        <v>59</v>
      </c>
      <c r="B1307" s="3" t="str">
        <f t="shared" ref="B1307:C1313" si="259">B1306</f>
        <v>@@Released</v>
      </c>
      <c r="C1307" s="3" t="str">
        <f t="shared" si="259"/>
        <v>@@MR100715</v>
      </c>
      <c r="D1307" s="3" t="str">
        <f>"@@10000"</f>
        <v>@@10000</v>
      </c>
      <c r="E1307" s="3" t="str">
        <f>"""NAV Direct"",""CRONUS JetCorp USA"",""5406"",""1"",""Released"",""2"",""MR100715"",""3"",""10000"""</f>
        <v>"NAV Direct","CRONUS JetCorp USA","5406","1","Released","2","MR100715","3","10000"</v>
      </c>
      <c r="F1307" s="3" t="str">
        <f>"∞||""Prod. Order Component"",""Prod. Order Line No."",""=Line No."",""Status"",""=Status"",""Prod. Order No."",""=Prod. Order No."""</f>
        <v>∞||"Prod. Order Component","Prod. Order Line No.","=Line No.","Status","=Status","Prod. Order No.","=Prod. Order No."</v>
      </c>
      <c r="G1307" s="3"/>
      <c r="H1307" s="6"/>
      <c r="I1307" s="24" t="str">
        <f>"S200012"</f>
        <v>S200012</v>
      </c>
      <c r="J1307" s="24" t="str">
        <f>"10.75"" Star Riser Apple Trophy"</f>
        <v>10.75" Star Riser Apple Trophy</v>
      </c>
      <c r="K1307" s="25">
        <v>192</v>
      </c>
      <c r="L1307" s="26" t="str">
        <f>"EA"</f>
        <v>EA</v>
      </c>
      <c r="M1307" s="25">
        <v>0</v>
      </c>
      <c r="N1307" s="27"/>
    </row>
    <row r="1308" spans="1:14" ht="16.5" x14ac:dyDescent="0.3">
      <c r="A1308" t="s">
        <v>59</v>
      </c>
      <c r="B1308" s="3" t="str">
        <f t="shared" si="259"/>
        <v>@@Released</v>
      </c>
      <c r="C1308" s="3" t="str">
        <f t="shared" si="259"/>
        <v>@@MR100715</v>
      </c>
      <c r="D1308" s="3" t="str">
        <f t="shared" ref="D1308:D1313" si="260">D1307</f>
        <v>@@10000</v>
      </c>
      <c r="E1308" s="3" t="str">
        <f>"""NAV Direct"",""CRONUS JetCorp USA"",""5407"",""1"",""Released"",""2"",""MR100715"",""3"",""10000"",""4"",""10000"""</f>
        <v>"NAV Direct","CRONUS JetCorp USA","5407","1","Released","2","MR100715","3","10000","4","10000"</v>
      </c>
      <c r="F1308" s="3"/>
      <c r="G1308" s="3"/>
      <c r="H1308" s="6"/>
      <c r="I1308" s="6"/>
      <c r="J1308" s="14" t="str">
        <f>"RM100027"</f>
        <v>RM100027</v>
      </c>
      <c r="K1308" s="22" t="str">
        <f>"1"" Marble"</f>
        <v>1" Marble</v>
      </c>
      <c r="L1308" s="23">
        <v>1</v>
      </c>
      <c r="M1308" s="21" t="str">
        <f>"LB"</f>
        <v>LB</v>
      </c>
      <c r="N1308" s="23">
        <v>0</v>
      </c>
    </row>
    <row r="1309" spans="1:14" ht="16.5" x14ac:dyDescent="0.3">
      <c r="A1309" t="s">
        <v>59</v>
      </c>
      <c r="B1309" s="3" t="str">
        <f t="shared" si="259"/>
        <v>@@Released</v>
      </c>
      <c r="C1309" s="3" t="str">
        <f t="shared" si="259"/>
        <v>@@MR100715</v>
      </c>
      <c r="D1309" s="3" t="str">
        <f t="shared" si="260"/>
        <v>@@10000</v>
      </c>
      <c r="E1309" s="3" t="str">
        <f>"""NAV Direct"",""CRONUS JetCorp USA"",""5407"",""1"",""Released"",""2"",""MR100715"",""3"",""10000"",""4"",""20000"""</f>
        <v>"NAV Direct","CRONUS JetCorp USA","5407","1","Released","2","MR100715","3","10000","4","20000"</v>
      </c>
      <c r="F1309" s="3"/>
      <c r="G1309" s="3"/>
      <c r="H1309" s="6"/>
      <c r="I1309" s="6"/>
      <c r="J1309" s="14" t="str">
        <f>"RM100002"</f>
        <v>RM100002</v>
      </c>
      <c r="K1309" s="22" t="str">
        <f>"3.75"" Apple Trophy Figure"</f>
        <v>3.75" Apple Trophy Figure</v>
      </c>
      <c r="L1309" s="23">
        <v>1</v>
      </c>
      <c r="M1309" s="21" t="str">
        <f>"EA"</f>
        <v>EA</v>
      </c>
      <c r="N1309" s="23">
        <v>0</v>
      </c>
    </row>
    <row r="1310" spans="1:14" ht="16.5" x14ac:dyDescent="0.3">
      <c r="A1310" t="s">
        <v>59</v>
      </c>
      <c r="B1310" s="3" t="str">
        <f t="shared" si="259"/>
        <v>@@Released</v>
      </c>
      <c r="C1310" s="3" t="str">
        <f t="shared" si="259"/>
        <v>@@MR100715</v>
      </c>
      <c r="D1310" s="3" t="str">
        <f t="shared" si="260"/>
        <v>@@10000</v>
      </c>
      <c r="E1310" s="3" t="str">
        <f>"""NAV Direct"",""CRONUS JetCorp USA"",""5407"",""1"",""Released"",""2"",""MR100715"",""3"",""10000"",""4"",""30000"""</f>
        <v>"NAV Direct","CRONUS JetCorp USA","5407","1","Released","2","MR100715","3","10000","4","30000"</v>
      </c>
      <c r="F1310" s="3"/>
      <c r="G1310" s="3"/>
      <c r="H1310" s="6"/>
      <c r="I1310" s="6"/>
      <c r="J1310" s="14" t="str">
        <f>"RM100016"</f>
        <v>RM100016</v>
      </c>
      <c r="K1310" s="22" t="str">
        <f>"6"" Star Column Trophy Riser"</f>
        <v>6" Star Column Trophy Riser</v>
      </c>
      <c r="L1310" s="23">
        <v>1</v>
      </c>
      <c r="M1310" s="21" t="str">
        <f>"EA"</f>
        <v>EA</v>
      </c>
      <c r="N1310" s="23">
        <v>0</v>
      </c>
    </row>
    <row r="1311" spans="1:14" ht="16.5" x14ac:dyDescent="0.3">
      <c r="A1311" t="s">
        <v>59</v>
      </c>
      <c r="B1311" s="3" t="str">
        <f t="shared" si="259"/>
        <v>@@Released</v>
      </c>
      <c r="C1311" s="3" t="str">
        <f t="shared" si="259"/>
        <v>@@MR100715</v>
      </c>
      <c r="D1311" s="3" t="str">
        <f t="shared" si="260"/>
        <v>@@10000</v>
      </c>
      <c r="E1311" s="3" t="str">
        <f>"""NAV Direct"",""CRONUS JetCorp USA"",""5407"",""1"",""Released"",""2"",""MR100715"",""3"",""10000"",""4"",""40000"""</f>
        <v>"NAV Direct","CRONUS JetCorp USA","5407","1","Released","2","MR100715","3","10000","4","40000"</v>
      </c>
      <c r="F1311" s="3"/>
      <c r="G1311" s="3"/>
      <c r="H1311" s="6"/>
      <c r="I1311" s="6"/>
      <c r="J1311" s="14" t="str">
        <f>"RM100033"</f>
        <v>RM100033</v>
      </c>
      <c r="K1311" s="22" t="str">
        <f>"Standard Cap Nut"</f>
        <v>Standard Cap Nut</v>
      </c>
      <c r="L1311" s="23">
        <v>1</v>
      </c>
      <c r="M1311" s="21" t="str">
        <f>"EA"</f>
        <v>EA</v>
      </c>
      <c r="N1311" s="23">
        <v>0</v>
      </c>
    </row>
    <row r="1312" spans="1:14" ht="16.5" x14ac:dyDescent="0.3">
      <c r="A1312" t="s">
        <v>59</v>
      </c>
      <c r="B1312" s="3" t="str">
        <f t="shared" si="259"/>
        <v>@@Released</v>
      </c>
      <c r="C1312" s="3" t="str">
        <f t="shared" si="259"/>
        <v>@@MR100715</v>
      </c>
      <c r="D1312" s="3" t="str">
        <f t="shared" si="260"/>
        <v>@@10000</v>
      </c>
      <c r="E1312" s="3" t="str">
        <f>"""NAV Direct"",""CRONUS JetCorp USA"",""5407"",""1"",""Released"",""2"",""MR100715"",""3"",""10000"",""4"",""50000"""</f>
        <v>"NAV Direct","CRONUS JetCorp USA","5407","1","Released","2","MR100715","3","10000","4","50000"</v>
      </c>
      <c r="F1312" s="3"/>
      <c r="G1312" s="3"/>
      <c r="H1312" s="6"/>
      <c r="I1312" s="6"/>
      <c r="J1312" s="14" t="str">
        <f>"RM100034"</f>
        <v>RM100034</v>
      </c>
      <c r="K1312" s="22" t="str">
        <f>"Check Rings"</f>
        <v>Check Rings</v>
      </c>
      <c r="L1312" s="23">
        <v>1</v>
      </c>
      <c r="M1312" s="21" t="str">
        <f>"EA"</f>
        <v>EA</v>
      </c>
      <c r="N1312" s="23">
        <v>0</v>
      </c>
    </row>
    <row r="1313" spans="1:14" ht="16.5" x14ac:dyDescent="0.3">
      <c r="A1313" t="s">
        <v>59</v>
      </c>
      <c r="B1313" s="3" t="str">
        <f t="shared" si="259"/>
        <v>@@Released</v>
      </c>
      <c r="C1313" s="3" t="str">
        <f t="shared" si="259"/>
        <v>@@MR100715</v>
      </c>
      <c r="D1313" s="3" t="str">
        <f t="shared" si="260"/>
        <v>@@10000</v>
      </c>
      <c r="E1313" s="3" t="str">
        <f>"""NAV Direct"",""CRONUS JetCorp USA"",""5407"",""1"",""Released"",""2"",""MR100715"",""3"",""10000"",""4"",""60000"""</f>
        <v>"NAV Direct","CRONUS JetCorp USA","5407","1","Released","2","MR100715","3","10000","4","60000"</v>
      </c>
      <c r="F1313" s="3"/>
      <c r="G1313" s="3"/>
      <c r="H1313" s="6"/>
      <c r="I1313" s="6"/>
      <c r="J1313" s="14" t="str">
        <f>"RM100036"</f>
        <v>RM100036</v>
      </c>
      <c r="K1313" s="22" t="str">
        <f>"1.5"" Emblem"</f>
        <v>1.5" Emblem</v>
      </c>
      <c r="L1313" s="23">
        <v>1</v>
      </c>
      <c r="M1313" s="21" t="str">
        <f>"EA"</f>
        <v>EA</v>
      </c>
      <c r="N1313" s="23">
        <v>0</v>
      </c>
    </row>
    <row r="1314" spans="1:14" ht="16.5" x14ac:dyDescent="0.3">
      <c r="A1314" t="s">
        <v>59</v>
      </c>
      <c r="B1314" s="3" t="str">
        <f>B1308</f>
        <v>@@Released</v>
      </c>
      <c r="C1314" s="3" t="str">
        <f>C1308</f>
        <v>@@MR100715</v>
      </c>
      <c r="D1314" s="3" t="str">
        <f>D1308</f>
        <v>@@10000</v>
      </c>
      <c r="H1314" s="6"/>
      <c r="I1314" s="6"/>
      <c r="J1314" s="6"/>
      <c r="K1314" s="6"/>
      <c r="L1314" s="6"/>
      <c r="M1314" s="6"/>
      <c r="N1314" s="6"/>
    </row>
    <row r="1315" spans="1:14" ht="16.5" x14ac:dyDescent="0.3">
      <c r="A1315" t="s">
        <v>59</v>
      </c>
      <c r="B1315" s="3" t="str">
        <f t="shared" ref="B1315:C1320" si="261">B1314</f>
        <v>@@Released</v>
      </c>
      <c r="C1315" s="3" t="str">
        <f t="shared" si="261"/>
        <v>@@MR100715</v>
      </c>
      <c r="D1315" s="3" t="str">
        <f>"@@20000"</f>
        <v>@@20000</v>
      </c>
      <c r="E1315" s="3" t="str">
        <f>"""NAV Direct"",""CRONUS JetCorp USA"",""5406"",""1"",""Released"",""2"",""MR100715"",""3"",""20000"""</f>
        <v>"NAV Direct","CRONUS JetCorp USA","5406","1","Released","2","MR100715","3","20000"</v>
      </c>
      <c r="F1315" s="3" t="str">
        <f>"∞||""Prod. Order Component"",""Prod. Order Line No."",""=Line No."",""Status"",""=Status"",""Prod. Order No."",""=Prod. Order No."""</f>
        <v>∞||"Prod. Order Component","Prod. Order Line No.","=Line No.","Status","=Status","Prod. Order No.","=Prod. Order No."</v>
      </c>
      <c r="G1315" s="3"/>
      <c r="H1315" s="6"/>
      <c r="I1315" s="24" t="str">
        <f>"S200004"</f>
        <v>S200004</v>
      </c>
      <c r="J1315" s="24" t="str">
        <f>"5"" Female Graduate Trophy"</f>
        <v>5" Female Graduate Trophy</v>
      </c>
      <c r="K1315" s="25">
        <v>144</v>
      </c>
      <c r="L1315" s="26" t="str">
        <f>"EA"</f>
        <v>EA</v>
      </c>
      <c r="M1315" s="25">
        <v>0</v>
      </c>
      <c r="N1315" s="27"/>
    </row>
    <row r="1316" spans="1:14" ht="16.5" x14ac:dyDescent="0.3">
      <c r="A1316" t="s">
        <v>59</v>
      </c>
      <c r="B1316" s="3" t="str">
        <f t="shared" si="261"/>
        <v>@@Released</v>
      </c>
      <c r="C1316" s="3" t="str">
        <f t="shared" si="261"/>
        <v>@@MR100715</v>
      </c>
      <c r="D1316" s="3" t="str">
        <f>D1315</f>
        <v>@@20000</v>
      </c>
      <c r="E1316" s="3" t="str">
        <f>"""NAV Direct"",""CRONUS JetCorp USA"",""5407"",""1"",""Released"",""2"",""MR100715"",""3"",""20000"",""4"",""10000"""</f>
        <v>"NAV Direct","CRONUS JetCorp USA","5407","1","Released","2","MR100715","3","20000","4","10000"</v>
      </c>
      <c r="F1316" s="3"/>
      <c r="G1316" s="3"/>
      <c r="H1316" s="6"/>
      <c r="I1316" s="6"/>
      <c r="J1316" s="14" t="str">
        <f>"RM100027"</f>
        <v>RM100027</v>
      </c>
      <c r="K1316" s="22" t="str">
        <f>"1"" Marble"</f>
        <v>1" Marble</v>
      </c>
      <c r="L1316" s="23">
        <v>1</v>
      </c>
      <c r="M1316" s="21" t="str">
        <f>"LB"</f>
        <v>LB</v>
      </c>
      <c r="N1316" s="23">
        <v>0</v>
      </c>
    </row>
    <row r="1317" spans="1:14" ht="16.5" x14ac:dyDescent="0.3">
      <c r="A1317" t="s">
        <v>59</v>
      </c>
      <c r="B1317" s="3" t="str">
        <f t="shared" si="261"/>
        <v>@@Released</v>
      </c>
      <c r="C1317" s="3" t="str">
        <f t="shared" si="261"/>
        <v>@@MR100715</v>
      </c>
      <c r="D1317" s="3" t="str">
        <f>D1316</f>
        <v>@@20000</v>
      </c>
      <c r="E1317" s="3" t="str">
        <f>"""NAV Direct"",""CRONUS JetCorp USA"",""5407"",""1"",""Released"",""2"",""MR100715"",""3"",""20000"",""4"",""20000"""</f>
        <v>"NAV Direct","CRONUS JetCorp USA","5407","1","Released","2","MR100715","3","20000","4","20000"</v>
      </c>
      <c r="F1317" s="3"/>
      <c r="G1317" s="3"/>
      <c r="H1317" s="6"/>
      <c r="I1317" s="6"/>
      <c r="J1317" s="14" t="str">
        <f>"RM100004"</f>
        <v>RM100004</v>
      </c>
      <c r="K1317" s="22" t="str">
        <f>"5"" Female Graduate Figure"</f>
        <v>5" Female Graduate Figure</v>
      </c>
      <c r="L1317" s="23">
        <v>1</v>
      </c>
      <c r="M1317" s="21" t="str">
        <f>"EA"</f>
        <v>EA</v>
      </c>
      <c r="N1317" s="23">
        <v>0</v>
      </c>
    </row>
    <row r="1318" spans="1:14" ht="16.5" x14ac:dyDescent="0.3">
      <c r="A1318" t="s">
        <v>59</v>
      </c>
      <c r="B1318" s="3" t="str">
        <f t="shared" si="261"/>
        <v>@@Released</v>
      </c>
      <c r="C1318" s="3" t="str">
        <f t="shared" si="261"/>
        <v>@@MR100715</v>
      </c>
      <c r="D1318" s="3" t="str">
        <f>D1317</f>
        <v>@@20000</v>
      </c>
      <c r="E1318" s="3" t="str">
        <f>"""NAV Direct"",""CRONUS JetCorp USA"",""5407"",""1"",""Released"",""2"",""MR100715"",""3"",""20000"",""4"",""30000"""</f>
        <v>"NAV Direct","CRONUS JetCorp USA","5407","1","Released","2","MR100715","3","20000","4","30000"</v>
      </c>
      <c r="F1318" s="3"/>
      <c r="G1318" s="3"/>
      <c r="H1318" s="6"/>
      <c r="I1318" s="6"/>
      <c r="J1318" s="14" t="str">
        <f>"RM100033"</f>
        <v>RM100033</v>
      </c>
      <c r="K1318" s="22" t="str">
        <f>"Standard Cap Nut"</f>
        <v>Standard Cap Nut</v>
      </c>
      <c r="L1318" s="23">
        <v>1</v>
      </c>
      <c r="M1318" s="21" t="str">
        <f>"EA"</f>
        <v>EA</v>
      </c>
      <c r="N1318" s="23">
        <v>0</v>
      </c>
    </row>
    <row r="1319" spans="1:14" ht="16.5" x14ac:dyDescent="0.3">
      <c r="A1319" t="s">
        <v>59</v>
      </c>
      <c r="B1319" s="3" t="str">
        <f t="shared" si="261"/>
        <v>@@Released</v>
      </c>
      <c r="C1319" s="3" t="str">
        <f t="shared" si="261"/>
        <v>@@MR100715</v>
      </c>
      <c r="D1319" s="3" t="str">
        <f>D1318</f>
        <v>@@20000</v>
      </c>
      <c r="E1319" s="3" t="str">
        <f>"""NAV Direct"",""CRONUS JetCorp USA"",""5407"",""1"",""Released"",""2"",""MR100715"",""3"",""20000"",""4"",""40000"""</f>
        <v>"NAV Direct","CRONUS JetCorp USA","5407","1","Released","2","MR100715","3","20000","4","40000"</v>
      </c>
      <c r="F1319" s="3"/>
      <c r="G1319" s="3"/>
      <c r="H1319" s="6"/>
      <c r="I1319" s="6"/>
      <c r="J1319" s="14" t="str">
        <f>"RM100034"</f>
        <v>RM100034</v>
      </c>
      <c r="K1319" s="22" t="str">
        <f>"Check Rings"</f>
        <v>Check Rings</v>
      </c>
      <c r="L1319" s="23">
        <v>1</v>
      </c>
      <c r="M1319" s="21" t="str">
        <f>"EA"</f>
        <v>EA</v>
      </c>
      <c r="N1319" s="23">
        <v>0</v>
      </c>
    </row>
    <row r="1320" spans="1:14" ht="16.5" x14ac:dyDescent="0.3">
      <c r="A1320" t="s">
        <v>59</v>
      </c>
      <c r="B1320" s="3" t="str">
        <f t="shared" si="261"/>
        <v>@@Released</v>
      </c>
      <c r="C1320" s="3" t="str">
        <f t="shared" si="261"/>
        <v>@@MR100715</v>
      </c>
      <c r="D1320" s="3" t="str">
        <f>D1319</f>
        <v>@@20000</v>
      </c>
      <c r="E1320" s="3" t="str">
        <f>"""NAV Direct"",""CRONUS JetCorp USA"",""5407"",""1"",""Released"",""2"",""MR100715"",""3"",""20000"",""4"",""50000"""</f>
        <v>"NAV Direct","CRONUS JetCorp USA","5407","1","Released","2","MR100715","3","20000","4","50000"</v>
      </c>
      <c r="F1320" s="3"/>
      <c r="G1320" s="3"/>
      <c r="H1320" s="6"/>
      <c r="I1320" s="6"/>
      <c r="J1320" s="14" t="str">
        <f>"RM100053"</f>
        <v>RM100053</v>
      </c>
      <c r="K1320" s="22" t="str">
        <f>"3"" Blank Plate"</f>
        <v>3" Blank Plate</v>
      </c>
      <c r="L1320" s="23">
        <v>1</v>
      </c>
      <c r="M1320" s="21" t="str">
        <f>"EA"</f>
        <v>EA</v>
      </c>
      <c r="N1320" s="23">
        <v>0</v>
      </c>
    </row>
    <row r="1321" spans="1:14" ht="16.5" x14ac:dyDescent="0.3">
      <c r="A1321" t="s">
        <v>59</v>
      </c>
      <c r="B1321" s="3" t="str">
        <f>B1316</f>
        <v>@@Released</v>
      </c>
      <c r="C1321" s="3" t="str">
        <f>C1316</f>
        <v>@@MR100715</v>
      </c>
      <c r="D1321" s="3" t="str">
        <f>D1316</f>
        <v>@@20000</v>
      </c>
      <c r="H1321" s="6"/>
      <c r="I1321" s="6"/>
      <c r="J1321" s="6"/>
      <c r="K1321" s="6"/>
      <c r="L1321" s="6"/>
      <c r="M1321" s="6"/>
      <c r="N1321" s="6"/>
    </row>
    <row r="1322" spans="1:14" ht="16.5" x14ac:dyDescent="0.3">
      <c r="A1322" t="s">
        <v>59</v>
      </c>
      <c r="B1322" s="3" t="str">
        <f t="shared" ref="B1322:C1325" si="262">B1321</f>
        <v>@@Released</v>
      </c>
      <c r="C1322" s="3" t="str">
        <f t="shared" si="262"/>
        <v>@@MR100715</v>
      </c>
      <c r="D1322" s="3" t="str">
        <f>"@@30000"</f>
        <v>@@30000</v>
      </c>
      <c r="E1322" s="3" t="str">
        <f>"""NAV Direct"",""CRONUS JetCorp USA"",""5406"",""1"",""Released"",""2"",""MR100715"",""3"",""30000"""</f>
        <v>"NAV Direct","CRONUS JetCorp USA","5406","1","Released","2","MR100715","3","30000"</v>
      </c>
      <c r="F1322" s="3" t="str">
        <f>"∞||""Prod. Order Component"",""Prod. Order Line No."",""=Line No."",""Status"",""=Status"",""Prod. Order No."",""=Prod. Order No."""</f>
        <v>∞||"Prod. Order Component","Prod. Order Line No.","=Line No.","Status","=Status","Prod. Order No.","=Prod. Order No."</v>
      </c>
      <c r="G1322" s="3"/>
      <c r="H1322" s="6"/>
      <c r="I1322" s="24" t="str">
        <f>"S200029"</f>
        <v>S200029</v>
      </c>
      <c r="J1322" s="24" t="str">
        <f>"10.75"" Column Basketball Trophy"</f>
        <v>10.75" Column Basketball Trophy</v>
      </c>
      <c r="K1322" s="25">
        <v>12</v>
      </c>
      <c r="L1322" s="26" t="str">
        <f>"EA"</f>
        <v>EA</v>
      </c>
      <c r="M1322" s="25">
        <v>0</v>
      </c>
      <c r="N1322" s="27"/>
    </row>
    <row r="1323" spans="1:14" ht="16.5" x14ac:dyDescent="0.3">
      <c r="A1323" t="s">
        <v>59</v>
      </c>
      <c r="B1323" s="3" t="str">
        <f t="shared" si="262"/>
        <v>@@Released</v>
      </c>
      <c r="C1323" s="3" t="str">
        <f t="shared" si="262"/>
        <v>@@MR100715</v>
      </c>
      <c r="D1323" s="3" t="str">
        <f>D1322</f>
        <v>@@30000</v>
      </c>
      <c r="E1323" s="3" t="str">
        <f>"""NAV Direct"",""CRONUS JetCorp USA"",""5407"",""1"",""Released"",""2"",""MR100715"",""3"",""30000"",""4"",""10000"""</f>
        <v>"NAV Direct","CRONUS JetCorp USA","5407","1","Released","2","MR100715","3","30000","4","10000"</v>
      </c>
      <c r="F1323" s="3"/>
      <c r="G1323" s="3"/>
      <c r="H1323" s="6"/>
      <c r="I1323" s="6"/>
      <c r="J1323" s="14" t="str">
        <f>"PA100001"</f>
        <v>PA100001</v>
      </c>
      <c r="K1323" s="22" t="str">
        <f>"1"" Marble Base 2.5""x6""x6"", 1 Col. Kit"</f>
        <v>1" Marble Base 2.5"x6"x6", 1 Col. Kit</v>
      </c>
      <c r="L1323" s="23">
        <v>1</v>
      </c>
      <c r="M1323" s="21" t="str">
        <f>"EA"</f>
        <v>EA</v>
      </c>
      <c r="N1323" s="23">
        <v>0</v>
      </c>
    </row>
    <row r="1324" spans="1:14" ht="16.5" x14ac:dyDescent="0.3">
      <c r="A1324" t="s">
        <v>59</v>
      </c>
      <c r="B1324" s="3" t="str">
        <f t="shared" si="262"/>
        <v>@@Released</v>
      </c>
      <c r="C1324" s="3" t="str">
        <f t="shared" si="262"/>
        <v>@@MR100715</v>
      </c>
      <c r="D1324" s="3" t="str">
        <f>D1323</f>
        <v>@@30000</v>
      </c>
      <c r="E1324" s="3" t="str">
        <f>"""NAV Direct"",""CRONUS JetCorp USA"",""5407"",""1"",""Released"",""2"",""MR100715"",""3"",""30000"",""4"",""20000"""</f>
        <v>"NAV Direct","CRONUS JetCorp USA","5407","1","Released","2","MR100715","3","30000","4","20000"</v>
      </c>
      <c r="F1324" s="3"/>
      <c r="G1324" s="3"/>
      <c r="H1324" s="6"/>
      <c r="I1324" s="6"/>
      <c r="J1324" s="14" t="str">
        <f>"RM100054"</f>
        <v>RM100054</v>
      </c>
      <c r="K1324" s="22" t="str">
        <f>"Column Cover"</f>
        <v>Column Cover</v>
      </c>
      <c r="L1324" s="23">
        <v>1</v>
      </c>
      <c r="M1324" s="21" t="str">
        <f>"EA"</f>
        <v>EA</v>
      </c>
      <c r="N1324" s="23">
        <v>0</v>
      </c>
    </row>
    <row r="1325" spans="1:14" ht="16.5" x14ac:dyDescent="0.3">
      <c r="A1325" t="s">
        <v>59</v>
      </c>
      <c r="B1325" s="3" t="str">
        <f t="shared" si="262"/>
        <v>@@Released</v>
      </c>
      <c r="C1325" s="3" t="str">
        <f t="shared" si="262"/>
        <v>@@MR100715</v>
      </c>
      <c r="D1325" s="3" t="str">
        <f>D1324</f>
        <v>@@30000</v>
      </c>
      <c r="E1325" s="3" t="str">
        <f>"""NAV Direct"",""CRONUS JetCorp USA"",""5407"",""1"",""Released"",""2"",""MR100715"",""3"",""30000"",""4"",""30000"""</f>
        <v>"NAV Direct","CRONUS JetCorp USA","5407","1","Released","2","MR100715","3","30000","4","30000"</v>
      </c>
      <c r="F1325" s="3"/>
      <c r="G1325" s="3"/>
      <c r="H1325" s="6"/>
      <c r="I1325" s="6"/>
      <c r="J1325" s="14" t="str">
        <f>"RM100008"</f>
        <v>RM100008</v>
      </c>
      <c r="K1325" s="22" t="str">
        <f>"3.75"" Basketball Player"</f>
        <v>3.75" Basketball Player</v>
      </c>
      <c r="L1325" s="23">
        <v>1</v>
      </c>
      <c r="M1325" s="21" t="str">
        <f>"EA"</f>
        <v>EA</v>
      </c>
      <c r="N1325" s="23">
        <v>0</v>
      </c>
    </row>
    <row r="1326" spans="1:14" ht="16.5" x14ac:dyDescent="0.3">
      <c r="A1326" t="s">
        <v>59</v>
      </c>
      <c r="B1326" s="3" t="str">
        <f>B1323</f>
        <v>@@Released</v>
      </c>
      <c r="C1326" s="3" t="str">
        <f>C1323</f>
        <v>@@MR100715</v>
      </c>
      <c r="D1326" s="3" t="str">
        <f>D1323</f>
        <v>@@30000</v>
      </c>
      <c r="H1326" s="6"/>
      <c r="I1326" s="6"/>
      <c r="J1326" s="6"/>
      <c r="K1326" s="6"/>
      <c r="L1326" s="6"/>
      <c r="M1326" s="6"/>
      <c r="N1326" s="6"/>
    </row>
    <row r="1327" spans="1:14" ht="16.5" x14ac:dyDescent="0.3">
      <c r="A1327" t="s">
        <v>59</v>
      </c>
      <c r="B1327" s="3" t="str">
        <f t="shared" ref="B1327:C1333" si="263">B1326</f>
        <v>@@Released</v>
      </c>
      <c r="C1327" s="3" t="str">
        <f t="shared" si="263"/>
        <v>@@MR100715</v>
      </c>
      <c r="D1327" s="3" t="str">
        <f>"@@40000"</f>
        <v>@@40000</v>
      </c>
      <c r="E1327" s="3" t="str">
        <f>"""NAV Direct"",""CRONUS JetCorp USA"",""5406"",""1"",""Released"",""2"",""MR100715"",""3"",""40000"""</f>
        <v>"NAV Direct","CRONUS JetCorp USA","5406","1","Released","2","MR100715","3","40000"</v>
      </c>
      <c r="F1327" s="3" t="str">
        <f>"∞||""Prod. Order Component"",""Prod. Order Line No."",""=Line No."",""Status"",""=Status"",""Prod. Order No."",""=Prod. Order No."""</f>
        <v>∞||"Prod. Order Component","Prod. Order Line No.","=Line No.","Status","=Status","Prod. Order No.","=Prod. Order No."</v>
      </c>
      <c r="G1327" s="3"/>
      <c r="H1327" s="6"/>
      <c r="I1327" s="24" t="str">
        <f>"S200023"</f>
        <v>S200023</v>
      </c>
      <c r="J1327" s="24" t="str">
        <f>"10.75"" Tourch Riser Volleyball Trophy"</f>
        <v>10.75" Tourch Riser Volleyball Trophy</v>
      </c>
      <c r="K1327" s="25">
        <v>1</v>
      </c>
      <c r="L1327" s="26" t="str">
        <f>"EA"</f>
        <v>EA</v>
      </c>
      <c r="M1327" s="25">
        <v>0</v>
      </c>
      <c r="N1327" s="27"/>
    </row>
    <row r="1328" spans="1:14" ht="16.5" x14ac:dyDescent="0.3">
      <c r="A1328" t="s">
        <v>59</v>
      </c>
      <c r="B1328" s="3" t="str">
        <f t="shared" si="263"/>
        <v>@@Released</v>
      </c>
      <c r="C1328" s="3" t="str">
        <f t="shared" si="263"/>
        <v>@@MR100715</v>
      </c>
      <c r="D1328" s="3" t="str">
        <f t="shared" ref="D1328:D1333" si="264">D1327</f>
        <v>@@40000</v>
      </c>
      <c r="E1328" s="3" t="str">
        <f>"""NAV Direct"",""CRONUS JetCorp USA"",""5407"",""1"",""Released"",""2"",""MR100715"",""3"",""40000"",""4"",""10000"""</f>
        <v>"NAV Direct","CRONUS JetCorp USA","5407","1","Released","2","MR100715","3","40000","4","10000"</v>
      </c>
      <c r="F1328" s="3"/>
      <c r="G1328" s="3"/>
      <c r="H1328" s="6"/>
      <c r="I1328" s="6"/>
      <c r="J1328" s="14" t="str">
        <f>"RM100027"</f>
        <v>RM100027</v>
      </c>
      <c r="K1328" s="22" t="str">
        <f>"1"" Marble"</f>
        <v>1" Marble</v>
      </c>
      <c r="L1328" s="23">
        <v>1</v>
      </c>
      <c r="M1328" s="21" t="str">
        <f>"LB"</f>
        <v>LB</v>
      </c>
      <c r="N1328" s="23">
        <v>0</v>
      </c>
    </row>
    <row r="1329" spans="1:14" ht="16.5" x14ac:dyDescent="0.3">
      <c r="A1329" t="s">
        <v>59</v>
      </c>
      <c r="B1329" s="3" t="str">
        <f t="shared" si="263"/>
        <v>@@Released</v>
      </c>
      <c r="C1329" s="3" t="str">
        <f t="shared" si="263"/>
        <v>@@MR100715</v>
      </c>
      <c r="D1329" s="3" t="str">
        <f t="shared" si="264"/>
        <v>@@40000</v>
      </c>
      <c r="E1329" s="3" t="str">
        <f>"""NAV Direct"",""CRONUS JetCorp USA"",""5407"",""1"",""Released"",""2"",""MR100715"",""3"",""40000"",""4"",""20000"""</f>
        <v>"NAV Direct","CRONUS JetCorp USA","5407","1","Released","2","MR100715","3","40000","4","20000"</v>
      </c>
      <c r="F1329" s="3"/>
      <c r="G1329" s="3"/>
      <c r="H1329" s="6"/>
      <c r="I1329" s="6"/>
      <c r="J1329" s="14" t="str">
        <f>"RM100009"</f>
        <v>RM100009</v>
      </c>
      <c r="K1329" s="22" t="str">
        <f>"3.75"" Volleyball Player"</f>
        <v>3.75" Volleyball Player</v>
      </c>
      <c r="L1329" s="23">
        <v>1</v>
      </c>
      <c r="M1329" s="21" t="str">
        <f>"EA"</f>
        <v>EA</v>
      </c>
      <c r="N1329" s="23">
        <v>0</v>
      </c>
    </row>
    <row r="1330" spans="1:14" ht="16.5" x14ac:dyDescent="0.3">
      <c r="A1330" t="s">
        <v>59</v>
      </c>
      <c r="B1330" s="3" t="str">
        <f t="shared" si="263"/>
        <v>@@Released</v>
      </c>
      <c r="C1330" s="3" t="str">
        <f t="shared" si="263"/>
        <v>@@MR100715</v>
      </c>
      <c r="D1330" s="3" t="str">
        <f t="shared" si="264"/>
        <v>@@40000</v>
      </c>
      <c r="E1330" s="3" t="str">
        <f>"""NAV Direct"",""CRONUS JetCorp USA"",""5407"",""1"",""Released"",""2"",""MR100715"",""3"",""40000"",""4"",""30000"""</f>
        <v>"NAV Direct","CRONUS JetCorp USA","5407","1","Released","2","MR100715","3","40000","4","30000"</v>
      </c>
      <c r="F1330" s="3"/>
      <c r="G1330" s="3"/>
      <c r="H1330" s="6"/>
      <c r="I1330" s="6"/>
      <c r="J1330" s="14" t="str">
        <f>"RM100023"</f>
        <v>RM100023</v>
      </c>
      <c r="K1330" s="22" t="str">
        <f>"7"" Torch Trophy Riser"</f>
        <v>7" Torch Trophy Riser</v>
      </c>
      <c r="L1330" s="23">
        <v>1</v>
      </c>
      <c r="M1330" s="21" t="str">
        <f>"EA"</f>
        <v>EA</v>
      </c>
      <c r="N1330" s="23">
        <v>0</v>
      </c>
    </row>
    <row r="1331" spans="1:14" ht="16.5" x14ac:dyDescent="0.3">
      <c r="A1331" t="s">
        <v>59</v>
      </c>
      <c r="B1331" s="3" t="str">
        <f t="shared" si="263"/>
        <v>@@Released</v>
      </c>
      <c r="C1331" s="3" t="str">
        <f t="shared" si="263"/>
        <v>@@MR100715</v>
      </c>
      <c r="D1331" s="3" t="str">
        <f t="shared" si="264"/>
        <v>@@40000</v>
      </c>
      <c r="E1331" s="3" t="str">
        <f>"""NAV Direct"",""CRONUS JetCorp USA"",""5407"",""1"",""Released"",""2"",""MR100715"",""3"",""40000"",""4"",""40000"""</f>
        <v>"NAV Direct","CRONUS JetCorp USA","5407","1","Released","2","MR100715","3","40000","4","40000"</v>
      </c>
      <c r="F1331" s="3"/>
      <c r="G1331" s="3"/>
      <c r="H1331" s="6"/>
      <c r="I1331" s="6"/>
      <c r="J1331" s="14" t="str">
        <f>"RM100033"</f>
        <v>RM100033</v>
      </c>
      <c r="K1331" s="22" t="str">
        <f>"Standard Cap Nut"</f>
        <v>Standard Cap Nut</v>
      </c>
      <c r="L1331" s="23">
        <v>1</v>
      </c>
      <c r="M1331" s="21" t="str">
        <f>"EA"</f>
        <v>EA</v>
      </c>
      <c r="N1331" s="23">
        <v>0</v>
      </c>
    </row>
    <row r="1332" spans="1:14" ht="16.5" x14ac:dyDescent="0.3">
      <c r="A1332" t="s">
        <v>59</v>
      </c>
      <c r="B1332" s="3" t="str">
        <f t="shared" si="263"/>
        <v>@@Released</v>
      </c>
      <c r="C1332" s="3" t="str">
        <f t="shared" si="263"/>
        <v>@@MR100715</v>
      </c>
      <c r="D1332" s="3" t="str">
        <f t="shared" si="264"/>
        <v>@@40000</v>
      </c>
      <c r="E1332" s="3" t="str">
        <f>"""NAV Direct"",""CRONUS JetCorp USA"",""5407"",""1"",""Released"",""2"",""MR100715"",""3"",""40000"",""4"",""50000"""</f>
        <v>"NAV Direct","CRONUS JetCorp USA","5407","1","Released","2","MR100715","3","40000","4","50000"</v>
      </c>
      <c r="F1332" s="3"/>
      <c r="G1332" s="3"/>
      <c r="H1332" s="6"/>
      <c r="I1332" s="6"/>
      <c r="J1332" s="14" t="str">
        <f>"RM100034"</f>
        <v>RM100034</v>
      </c>
      <c r="K1332" s="22" t="str">
        <f>"Check Rings"</f>
        <v>Check Rings</v>
      </c>
      <c r="L1332" s="23">
        <v>1</v>
      </c>
      <c r="M1332" s="21" t="str">
        <f>"EA"</f>
        <v>EA</v>
      </c>
      <c r="N1332" s="23">
        <v>0</v>
      </c>
    </row>
    <row r="1333" spans="1:14" ht="16.5" x14ac:dyDescent="0.3">
      <c r="A1333" t="s">
        <v>59</v>
      </c>
      <c r="B1333" s="3" t="str">
        <f t="shared" si="263"/>
        <v>@@Released</v>
      </c>
      <c r="C1333" s="3" t="str">
        <f t="shared" si="263"/>
        <v>@@MR100715</v>
      </c>
      <c r="D1333" s="3" t="str">
        <f t="shared" si="264"/>
        <v>@@40000</v>
      </c>
      <c r="E1333" s="3" t="str">
        <f>"""NAV Direct"",""CRONUS JetCorp USA"",""5407"",""1"",""Released"",""2"",""MR100715"",""3"",""40000"",""4"",""60000"""</f>
        <v>"NAV Direct","CRONUS JetCorp USA","5407","1","Released","2","MR100715","3","40000","4","60000"</v>
      </c>
      <c r="F1333" s="3"/>
      <c r="G1333" s="3"/>
      <c r="H1333" s="6"/>
      <c r="I1333" s="6"/>
      <c r="J1333" s="14" t="str">
        <f>"RM100036"</f>
        <v>RM100036</v>
      </c>
      <c r="K1333" s="22" t="str">
        <f>"1.5"" Emblem"</f>
        <v>1.5" Emblem</v>
      </c>
      <c r="L1333" s="23">
        <v>1</v>
      </c>
      <c r="M1333" s="21" t="str">
        <f>"EA"</f>
        <v>EA</v>
      </c>
      <c r="N1333" s="23">
        <v>0</v>
      </c>
    </row>
    <row r="1334" spans="1:14" ht="16.5" x14ac:dyDescent="0.3">
      <c r="A1334" t="s">
        <v>59</v>
      </c>
      <c r="B1334" s="3" t="str">
        <f>B1328</f>
        <v>@@Released</v>
      </c>
      <c r="C1334" s="3" t="str">
        <f>C1328</f>
        <v>@@MR100715</v>
      </c>
      <c r="D1334" s="3" t="str">
        <f>D1328</f>
        <v>@@40000</v>
      </c>
      <c r="H1334" s="6"/>
      <c r="I1334" s="6"/>
      <c r="J1334" s="6"/>
      <c r="K1334" s="6"/>
      <c r="L1334" s="6"/>
      <c r="M1334" s="6"/>
      <c r="N1334" s="6"/>
    </row>
    <row r="1335" spans="1:14" ht="16.5" x14ac:dyDescent="0.3">
      <c r="A1335" t="s">
        <v>59</v>
      </c>
      <c r="B1335" s="3" t="str">
        <f t="shared" ref="B1335:C1340" si="265">B1334</f>
        <v>@@Released</v>
      </c>
      <c r="C1335" s="3" t="str">
        <f t="shared" si="265"/>
        <v>@@MR100715</v>
      </c>
      <c r="D1335" s="3" t="str">
        <f>"@@50000"</f>
        <v>@@50000</v>
      </c>
      <c r="E1335" s="3" t="str">
        <f>"""NAV Direct"",""CRONUS JetCorp USA"",""5406"",""1"",""Released"",""2"",""MR100715"",""3"",""50000"""</f>
        <v>"NAV Direct","CRONUS JetCorp USA","5406","1","Released","2","MR100715","3","50000"</v>
      </c>
      <c r="F1335" s="3" t="str">
        <f>"∞||""Prod. Order Component"",""Prod. Order Line No."",""=Line No."",""Status"",""=Status"",""Prod. Order No."",""=Prod. Order No."""</f>
        <v>∞||"Prod. Order Component","Prod. Order Line No.","=Line No.","Status","=Status","Prod. Order No.","=Prod. Order No."</v>
      </c>
      <c r="G1335" s="3"/>
      <c r="H1335" s="6"/>
      <c r="I1335" s="24" t="str">
        <f>"S200010"</f>
        <v>S200010</v>
      </c>
      <c r="J1335" s="24" t="str">
        <f>"3.75"" Wrestling Trophy"</f>
        <v>3.75" Wrestling Trophy</v>
      </c>
      <c r="K1335" s="25">
        <v>1</v>
      </c>
      <c r="L1335" s="26" t="str">
        <f>"EA"</f>
        <v>EA</v>
      </c>
      <c r="M1335" s="25">
        <v>0</v>
      </c>
      <c r="N1335" s="27"/>
    </row>
    <row r="1336" spans="1:14" ht="16.5" x14ac:dyDescent="0.3">
      <c r="A1336" t="s">
        <v>59</v>
      </c>
      <c r="B1336" s="3" t="str">
        <f t="shared" si="265"/>
        <v>@@Released</v>
      </c>
      <c r="C1336" s="3" t="str">
        <f t="shared" si="265"/>
        <v>@@MR100715</v>
      </c>
      <c r="D1336" s="3" t="str">
        <f>D1335</f>
        <v>@@50000</v>
      </c>
      <c r="E1336" s="3" t="str">
        <f>"""NAV Direct"",""CRONUS JetCorp USA"",""5407"",""1"",""Released"",""2"",""MR100715"",""3"",""50000"",""4"",""10000"""</f>
        <v>"NAV Direct","CRONUS JetCorp USA","5407","1","Released","2","MR100715","3","50000","4","10000"</v>
      </c>
      <c r="F1336" s="3"/>
      <c r="G1336" s="3"/>
      <c r="H1336" s="6"/>
      <c r="I1336" s="6"/>
      <c r="J1336" s="14" t="str">
        <f>"RM100027"</f>
        <v>RM100027</v>
      </c>
      <c r="K1336" s="22" t="str">
        <f>"1"" Marble"</f>
        <v>1" Marble</v>
      </c>
      <c r="L1336" s="23">
        <v>1</v>
      </c>
      <c r="M1336" s="21" t="str">
        <f>"LB"</f>
        <v>LB</v>
      </c>
      <c r="N1336" s="23">
        <v>0</v>
      </c>
    </row>
    <row r="1337" spans="1:14" ht="16.5" x14ac:dyDescent="0.3">
      <c r="A1337" t="s">
        <v>59</v>
      </c>
      <c r="B1337" s="3" t="str">
        <f t="shared" si="265"/>
        <v>@@Released</v>
      </c>
      <c r="C1337" s="3" t="str">
        <f t="shared" si="265"/>
        <v>@@MR100715</v>
      </c>
      <c r="D1337" s="3" t="str">
        <f>D1336</f>
        <v>@@50000</v>
      </c>
      <c r="E1337" s="3" t="str">
        <f>"""NAV Direct"",""CRONUS JetCorp USA"",""5407"",""1"",""Released"",""2"",""MR100715"",""3"",""50000"",""4"",""20000"""</f>
        <v>"NAV Direct","CRONUS JetCorp USA","5407","1","Released","2","MR100715","3","50000","4","20000"</v>
      </c>
      <c r="F1337" s="3"/>
      <c r="G1337" s="3"/>
      <c r="H1337" s="6"/>
      <c r="I1337" s="6"/>
      <c r="J1337" s="14" t="str">
        <f>"RM100010"</f>
        <v>RM100010</v>
      </c>
      <c r="K1337" s="22" t="str">
        <f>"3.75"" Wrestler"</f>
        <v>3.75" Wrestler</v>
      </c>
      <c r="L1337" s="23">
        <v>1</v>
      </c>
      <c r="M1337" s="21" t="str">
        <f>"EA"</f>
        <v>EA</v>
      </c>
      <c r="N1337" s="23">
        <v>0</v>
      </c>
    </row>
    <row r="1338" spans="1:14" ht="16.5" x14ac:dyDescent="0.3">
      <c r="A1338" t="s">
        <v>59</v>
      </c>
      <c r="B1338" s="3" t="str">
        <f t="shared" si="265"/>
        <v>@@Released</v>
      </c>
      <c r="C1338" s="3" t="str">
        <f t="shared" si="265"/>
        <v>@@MR100715</v>
      </c>
      <c r="D1338" s="3" t="str">
        <f>D1337</f>
        <v>@@50000</v>
      </c>
      <c r="E1338" s="3" t="str">
        <f>"""NAV Direct"",""CRONUS JetCorp USA"",""5407"",""1"",""Released"",""2"",""MR100715"",""3"",""50000"",""4"",""30000"""</f>
        <v>"NAV Direct","CRONUS JetCorp USA","5407","1","Released","2","MR100715","3","50000","4","30000"</v>
      </c>
      <c r="F1338" s="3"/>
      <c r="G1338" s="3"/>
      <c r="H1338" s="6"/>
      <c r="I1338" s="6"/>
      <c r="J1338" s="14" t="str">
        <f>"RM100033"</f>
        <v>RM100033</v>
      </c>
      <c r="K1338" s="22" t="str">
        <f>"Standard Cap Nut"</f>
        <v>Standard Cap Nut</v>
      </c>
      <c r="L1338" s="23">
        <v>1</v>
      </c>
      <c r="M1338" s="21" t="str">
        <f>"EA"</f>
        <v>EA</v>
      </c>
      <c r="N1338" s="23">
        <v>0</v>
      </c>
    </row>
    <row r="1339" spans="1:14" ht="16.5" x14ac:dyDescent="0.3">
      <c r="A1339" t="s">
        <v>59</v>
      </c>
      <c r="B1339" s="3" t="str">
        <f t="shared" si="265"/>
        <v>@@Released</v>
      </c>
      <c r="C1339" s="3" t="str">
        <f t="shared" si="265"/>
        <v>@@MR100715</v>
      </c>
      <c r="D1339" s="3" t="str">
        <f>D1338</f>
        <v>@@50000</v>
      </c>
      <c r="E1339" s="3" t="str">
        <f>"""NAV Direct"",""CRONUS JetCorp USA"",""5407"",""1"",""Released"",""2"",""MR100715"",""3"",""50000"",""4"",""40000"""</f>
        <v>"NAV Direct","CRONUS JetCorp USA","5407","1","Released","2","MR100715","3","50000","4","40000"</v>
      </c>
      <c r="F1339" s="3"/>
      <c r="G1339" s="3"/>
      <c r="H1339" s="6"/>
      <c r="I1339" s="6"/>
      <c r="J1339" s="14" t="str">
        <f>"RM100034"</f>
        <v>RM100034</v>
      </c>
      <c r="K1339" s="22" t="str">
        <f>"Check Rings"</f>
        <v>Check Rings</v>
      </c>
      <c r="L1339" s="23">
        <v>1</v>
      </c>
      <c r="M1339" s="21" t="str">
        <f>"EA"</f>
        <v>EA</v>
      </c>
      <c r="N1339" s="23">
        <v>0</v>
      </c>
    </row>
    <row r="1340" spans="1:14" ht="16.5" x14ac:dyDescent="0.3">
      <c r="A1340" t="s">
        <v>59</v>
      </c>
      <c r="B1340" s="3" t="str">
        <f t="shared" si="265"/>
        <v>@@Released</v>
      </c>
      <c r="C1340" s="3" t="str">
        <f t="shared" si="265"/>
        <v>@@MR100715</v>
      </c>
      <c r="D1340" s="3" t="str">
        <f>D1339</f>
        <v>@@50000</v>
      </c>
      <c r="E1340" s="3" t="str">
        <f>"""NAV Direct"",""CRONUS JetCorp USA"",""5407"",""1"",""Released"",""2"",""MR100715"",""3"",""50000"",""4"",""50000"""</f>
        <v>"NAV Direct","CRONUS JetCorp USA","5407","1","Released","2","MR100715","3","50000","4","50000"</v>
      </c>
      <c r="F1340" s="3"/>
      <c r="G1340" s="3"/>
      <c r="H1340" s="6"/>
      <c r="I1340" s="6"/>
      <c r="J1340" s="14" t="str">
        <f>"RM100053"</f>
        <v>RM100053</v>
      </c>
      <c r="K1340" s="22" t="str">
        <f>"3"" Blank Plate"</f>
        <v>3" Blank Plate</v>
      </c>
      <c r="L1340" s="23">
        <v>1</v>
      </c>
      <c r="M1340" s="21" t="str">
        <f>"EA"</f>
        <v>EA</v>
      </c>
      <c r="N1340" s="23">
        <v>0</v>
      </c>
    </row>
    <row r="1341" spans="1:14" ht="16.5" x14ac:dyDescent="0.3">
      <c r="A1341" t="s">
        <v>59</v>
      </c>
      <c r="B1341" s="3" t="str">
        <f>B1336</f>
        <v>@@Released</v>
      </c>
      <c r="C1341" s="3" t="str">
        <f>C1336</f>
        <v>@@MR100715</v>
      </c>
      <c r="D1341" s="3" t="str">
        <f>D1336</f>
        <v>@@50000</v>
      </c>
      <c r="H1341" s="6"/>
      <c r="I1341" s="6"/>
      <c r="J1341" s="6"/>
      <c r="K1341" s="6"/>
      <c r="L1341" s="6"/>
      <c r="M1341" s="6"/>
      <c r="N1341" s="6"/>
    </row>
    <row r="1342" spans="1:14" ht="16.5" x14ac:dyDescent="0.3">
      <c r="A1342" t="s">
        <v>59</v>
      </c>
      <c r="B1342" s="3" t="str">
        <f>"@@Released"</f>
        <v>@@Released</v>
      </c>
      <c r="C1342" s="3" t="str">
        <f>"@@MR100717"</f>
        <v>@@MR100717</v>
      </c>
      <c r="E1342" s="3" t="str">
        <f>"""NAV Direct"",""CRONUS JetCorp USA"",""5405"",""1"",""Released"",""2"",""MR100717"""</f>
        <v>"NAV Direct","CRONUS JetCorp USA","5405","1","Released","2","MR100717"</v>
      </c>
      <c r="F1342" s="3" t="str">
        <f>"∞||""Prod. Order Component"",""Status"",""=Status"",""Prod. Order No."",""=No."""</f>
        <v>∞||"Prod. Order Component","Status","=Status","Prod. Order No.","=No."</v>
      </c>
      <c r="G1342" s="3"/>
      <c r="H1342" s="28" t="str">
        <f>"MR100717"</f>
        <v>MR100717</v>
      </c>
      <c r="I1342" s="29">
        <v>42112</v>
      </c>
      <c r="J1342" s="6"/>
      <c r="K1342" s="20"/>
      <c r="L1342" s="20"/>
      <c r="M1342" s="20"/>
      <c r="N1342" s="20"/>
    </row>
    <row r="1343" spans="1:14" ht="16.5" x14ac:dyDescent="0.3">
      <c r="A1343" t="s">
        <v>59</v>
      </c>
      <c r="B1343" s="3" t="str">
        <f t="shared" ref="B1343:C1348" si="266">B1342</f>
        <v>@@Released</v>
      </c>
      <c r="C1343" s="3" t="str">
        <f t="shared" si="266"/>
        <v>@@MR100717</v>
      </c>
      <c r="D1343" s="3" t="str">
        <f>"@@10000"</f>
        <v>@@10000</v>
      </c>
      <c r="E1343" s="3" t="str">
        <f>"""NAV Direct"",""CRONUS JetCorp USA"",""5406"",""1"",""Released"",""2"",""MR100717"",""3"",""10000"""</f>
        <v>"NAV Direct","CRONUS JetCorp USA","5406","1","Released","2","MR100717","3","10000"</v>
      </c>
      <c r="F1343" s="3" t="str">
        <f>"∞||""Prod. Order Component"",""Prod. Order Line No."",""=Line No."",""Status"",""=Status"",""Prod. Order No."",""=Prod. Order No."""</f>
        <v>∞||"Prod. Order Component","Prod. Order Line No.","=Line No.","Status","=Status","Prod. Order No.","=Prod. Order No."</v>
      </c>
      <c r="G1343" s="3"/>
      <c r="H1343" s="6"/>
      <c r="I1343" s="24" t="str">
        <f>"S200002"</f>
        <v>S200002</v>
      </c>
      <c r="J1343" s="24" t="str">
        <f>"3.25"" Apple Trophy "</f>
        <v xml:space="preserve">3.25" Apple Trophy </v>
      </c>
      <c r="K1343" s="25">
        <v>144</v>
      </c>
      <c r="L1343" s="26" t="str">
        <f>"EA"</f>
        <v>EA</v>
      </c>
      <c r="M1343" s="25">
        <v>0</v>
      </c>
      <c r="N1343" s="27"/>
    </row>
    <row r="1344" spans="1:14" ht="16.5" x14ac:dyDescent="0.3">
      <c r="A1344" t="s">
        <v>59</v>
      </c>
      <c r="B1344" s="3" t="str">
        <f t="shared" si="266"/>
        <v>@@Released</v>
      </c>
      <c r="C1344" s="3" t="str">
        <f t="shared" si="266"/>
        <v>@@MR100717</v>
      </c>
      <c r="D1344" s="3" t="str">
        <f>D1343</f>
        <v>@@10000</v>
      </c>
      <c r="E1344" s="3" t="str">
        <f>"""NAV Direct"",""CRONUS JetCorp USA"",""5407"",""1"",""Released"",""2"",""MR100717"",""3"",""10000"",""4"",""10000"""</f>
        <v>"NAV Direct","CRONUS JetCorp USA","5407","1","Released","2","MR100717","3","10000","4","10000"</v>
      </c>
      <c r="F1344" s="3"/>
      <c r="G1344" s="3"/>
      <c r="H1344" s="6"/>
      <c r="I1344" s="6"/>
      <c r="J1344" s="14" t="str">
        <f>"RM100027"</f>
        <v>RM100027</v>
      </c>
      <c r="K1344" s="22" t="str">
        <f>"1"" Marble"</f>
        <v>1" Marble</v>
      </c>
      <c r="L1344" s="23">
        <v>1</v>
      </c>
      <c r="M1344" s="21" t="str">
        <f>"LB"</f>
        <v>LB</v>
      </c>
      <c r="N1344" s="23">
        <v>0</v>
      </c>
    </row>
    <row r="1345" spans="1:14" ht="16.5" x14ac:dyDescent="0.3">
      <c r="A1345" t="s">
        <v>59</v>
      </c>
      <c r="B1345" s="3" t="str">
        <f t="shared" si="266"/>
        <v>@@Released</v>
      </c>
      <c r="C1345" s="3" t="str">
        <f t="shared" si="266"/>
        <v>@@MR100717</v>
      </c>
      <c r="D1345" s="3" t="str">
        <f>D1344</f>
        <v>@@10000</v>
      </c>
      <c r="E1345" s="3" t="str">
        <f>"""NAV Direct"",""CRONUS JetCorp USA"",""5407"",""1"",""Released"",""2"",""MR100717"",""3"",""10000"",""4"",""20000"""</f>
        <v>"NAV Direct","CRONUS JetCorp USA","5407","1","Released","2","MR100717","3","10000","4","20000"</v>
      </c>
      <c r="F1345" s="3"/>
      <c r="G1345" s="3"/>
      <c r="H1345" s="6"/>
      <c r="I1345" s="6"/>
      <c r="J1345" s="14" t="str">
        <f>"RM100002"</f>
        <v>RM100002</v>
      </c>
      <c r="K1345" s="22" t="str">
        <f>"3.75"" Apple Trophy Figure"</f>
        <v>3.75" Apple Trophy Figure</v>
      </c>
      <c r="L1345" s="23">
        <v>1</v>
      </c>
      <c r="M1345" s="21" t="str">
        <f>"EA"</f>
        <v>EA</v>
      </c>
      <c r="N1345" s="23">
        <v>0</v>
      </c>
    </row>
    <row r="1346" spans="1:14" ht="16.5" x14ac:dyDescent="0.3">
      <c r="A1346" t="s">
        <v>59</v>
      </c>
      <c r="B1346" s="3" t="str">
        <f t="shared" si="266"/>
        <v>@@Released</v>
      </c>
      <c r="C1346" s="3" t="str">
        <f t="shared" si="266"/>
        <v>@@MR100717</v>
      </c>
      <c r="D1346" s="3" t="str">
        <f>D1345</f>
        <v>@@10000</v>
      </c>
      <c r="E1346" s="3" t="str">
        <f>"""NAV Direct"",""CRONUS JetCorp USA"",""5407"",""1"",""Released"",""2"",""MR100717"",""3"",""10000"",""4"",""30000"""</f>
        <v>"NAV Direct","CRONUS JetCorp USA","5407","1","Released","2","MR100717","3","10000","4","30000"</v>
      </c>
      <c r="F1346" s="3"/>
      <c r="G1346" s="3"/>
      <c r="H1346" s="6"/>
      <c r="I1346" s="6"/>
      <c r="J1346" s="14" t="str">
        <f>"RM100033"</f>
        <v>RM100033</v>
      </c>
      <c r="K1346" s="22" t="str">
        <f>"Standard Cap Nut"</f>
        <v>Standard Cap Nut</v>
      </c>
      <c r="L1346" s="23">
        <v>1</v>
      </c>
      <c r="M1346" s="21" t="str">
        <f>"EA"</f>
        <v>EA</v>
      </c>
      <c r="N1346" s="23">
        <v>0</v>
      </c>
    </row>
    <row r="1347" spans="1:14" ht="16.5" x14ac:dyDescent="0.3">
      <c r="A1347" t="s">
        <v>59</v>
      </c>
      <c r="B1347" s="3" t="str">
        <f t="shared" si="266"/>
        <v>@@Released</v>
      </c>
      <c r="C1347" s="3" t="str">
        <f t="shared" si="266"/>
        <v>@@MR100717</v>
      </c>
      <c r="D1347" s="3" t="str">
        <f>D1346</f>
        <v>@@10000</v>
      </c>
      <c r="E1347" s="3" t="str">
        <f>"""NAV Direct"",""CRONUS JetCorp USA"",""5407"",""1"",""Released"",""2"",""MR100717"",""3"",""10000"",""4"",""40000"""</f>
        <v>"NAV Direct","CRONUS JetCorp USA","5407","1","Released","2","MR100717","3","10000","4","40000"</v>
      </c>
      <c r="F1347" s="3"/>
      <c r="G1347" s="3"/>
      <c r="H1347" s="6"/>
      <c r="I1347" s="6"/>
      <c r="J1347" s="14" t="str">
        <f>"RM100034"</f>
        <v>RM100034</v>
      </c>
      <c r="K1347" s="22" t="str">
        <f>"Check Rings"</f>
        <v>Check Rings</v>
      </c>
      <c r="L1347" s="23">
        <v>1</v>
      </c>
      <c r="M1347" s="21" t="str">
        <f>"EA"</f>
        <v>EA</v>
      </c>
      <c r="N1347" s="23">
        <v>0</v>
      </c>
    </row>
    <row r="1348" spans="1:14" ht="16.5" x14ac:dyDescent="0.3">
      <c r="A1348" t="s">
        <v>59</v>
      </c>
      <c r="B1348" s="3" t="str">
        <f t="shared" si="266"/>
        <v>@@Released</v>
      </c>
      <c r="C1348" s="3" t="str">
        <f t="shared" si="266"/>
        <v>@@MR100717</v>
      </c>
      <c r="D1348" s="3" t="str">
        <f>D1347</f>
        <v>@@10000</v>
      </c>
      <c r="E1348" s="3" t="str">
        <f>"""NAV Direct"",""CRONUS JetCorp USA"",""5407"",""1"",""Released"",""2"",""MR100717"",""3"",""10000"",""4"",""50000"""</f>
        <v>"NAV Direct","CRONUS JetCorp USA","5407","1","Released","2","MR100717","3","10000","4","50000"</v>
      </c>
      <c r="F1348" s="3"/>
      <c r="G1348" s="3"/>
      <c r="H1348" s="6"/>
      <c r="I1348" s="6"/>
      <c r="J1348" s="14" t="str">
        <f>"RM100053"</f>
        <v>RM100053</v>
      </c>
      <c r="K1348" s="22" t="str">
        <f>"3"" Blank Plate"</f>
        <v>3" Blank Plate</v>
      </c>
      <c r="L1348" s="23">
        <v>1</v>
      </c>
      <c r="M1348" s="21" t="str">
        <f>"EA"</f>
        <v>EA</v>
      </c>
      <c r="N1348" s="23">
        <v>0</v>
      </c>
    </row>
    <row r="1349" spans="1:14" ht="16.5" x14ac:dyDescent="0.3">
      <c r="A1349" t="s">
        <v>59</v>
      </c>
      <c r="B1349" s="3" t="str">
        <f>B1344</f>
        <v>@@Released</v>
      </c>
      <c r="C1349" s="3" t="str">
        <f>C1344</f>
        <v>@@MR100717</v>
      </c>
      <c r="D1349" s="3" t="str">
        <f>D1344</f>
        <v>@@10000</v>
      </c>
      <c r="H1349" s="6"/>
      <c r="I1349" s="6"/>
      <c r="J1349" s="6"/>
      <c r="K1349" s="6"/>
      <c r="L1349" s="6"/>
      <c r="M1349" s="6"/>
      <c r="N1349" s="6"/>
    </row>
    <row r="1350" spans="1:14" ht="16.5" x14ac:dyDescent="0.3">
      <c r="A1350" t="s">
        <v>59</v>
      </c>
      <c r="B1350" s="3" t="str">
        <f t="shared" ref="B1350:C1356" si="267">B1349</f>
        <v>@@Released</v>
      </c>
      <c r="C1350" s="3" t="str">
        <f t="shared" si="267"/>
        <v>@@MR100717</v>
      </c>
      <c r="D1350" s="3" t="str">
        <f>"@@20000"</f>
        <v>@@20000</v>
      </c>
      <c r="E1350" s="3" t="str">
        <f>"""NAV Direct"",""CRONUS JetCorp USA"",""5406"",""1"",""Released"",""2"",""MR100717"",""3"",""20000"""</f>
        <v>"NAV Direct","CRONUS JetCorp USA","5406","1","Released","2","MR100717","3","20000"</v>
      </c>
      <c r="F1350" s="3" t="str">
        <f>"∞||""Prod. Order Component"",""Prod. Order Line No."",""=Line No."",""Status"",""=Status"",""Prod. Order No."",""=Prod. Order No."""</f>
        <v>∞||"Prod. Order Component","Prod. Order Line No.","=Line No.","Status","=Status","Prod. Order No.","=Prod. Order No."</v>
      </c>
      <c r="G1350" s="3"/>
      <c r="H1350" s="6"/>
      <c r="I1350" s="24" t="str">
        <f>"S200014"</f>
        <v>S200014</v>
      </c>
      <c r="J1350" s="24" t="str">
        <f>"10.75"" Star Riser FootballTrophy"</f>
        <v>10.75" Star Riser FootballTrophy</v>
      </c>
      <c r="K1350" s="25">
        <v>48</v>
      </c>
      <c r="L1350" s="26" t="str">
        <f>"EA"</f>
        <v>EA</v>
      </c>
      <c r="M1350" s="25">
        <v>0</v>
      </c>
      <c r="N1350" s="27"/>
    </row>
    <row r="1351" spans="1:14" ht="16.5" x14ac:dyDescent="0.3">
      <c r="A1351" t="s">
        <v>59</v>
      </c>
      <c r="B1351" s="3" t="str">
        <f t="shared" si="267"/>
        <v>@@Released</v>
      </c>
      <c r="C1351" s="3" t="str">
        <f t="shared" si="267"/>
        <v>@@MR100717</v>
      </c>
      <c r="D1351" s="3" t="str">
        <f t="shared" ref="D1351:D1356" si="268">D1350</f>
        <v>@@20000</v>
      </c>
      <c r="E1351" s="3" t="str">
        <f>"""NAV Direct"",""CRONUS JetCorp USA"",""5407"",""1"",""Released"",""2"",""MR100717"",""3"",""20000"",""4"",""10000"""</f>
        <v>"NAV Direct","CRONUS JetCorp USA","5407","1","Released","2","MR100717","3","20000","4","10000"</v>
      </c>
      <c r="F1351" s="3"/>
      <c r="G1351" s="3"/>
      <c r="H1351" s="6"/>
      <c r="I1351" s="6"/>
      <c r="J1351" s="14" t="str">
        <f>"RM100027"</f>
        <v>RM100027</v>
      </c>
      <c r="K1351" s="22" t="str">
        <f>"1"" Marble"</f>
        <v>1" Marble</v>
      </c>
      <c r="L1351" s="23">
        <v>1</v>
      </c>
      <c r="M1351" s="21" t="str">
        <f>"LB"</f>
        <v>LB</v>
      </c>
      <c r="N1351" s="23">
        <v>0</v>
      </c>
    </row>
    <row r="1352" spans="1:14" ht="16.5" x14ac:dyDescent="0.3">
      <c r="A1352" t="s">
        <v>59</v>
      </c>
      <c r="B1352" s="3" t="str">
        <f t="shared" si="267"/>
        <v>@@Released</v>
      </c>
      <c r="C1352" s="3" t="str">
        <f t="shared" si="267"/>
        <v>@@MR100717</v>
      </c>
      <c r="D1352" s="3" t="str">
        <f t="shared" si="268"/>
        <v>@@20000</v>
      </c>
      <c r="E1352" s="3" t="str">
        <f>"""NAV Direct"",""CRONUS JetCorp USA"",""5407"",""1"",""Released"",""2"",""MR100717"",""3"",""20000"",""4"",""20000"""</f>
        <v>"NAV Direct","CRONUS JetCorp USA","5407","1","Released","2","MR100717","3","20000","4","20000"</v>
      </c>
      <c r="F1352" s="3"/>
      <c r="G1352" s="3"/>
      <c r="H1352" s="6"/>
      <c r="I1352" s="6"/>
      <c r="J1352" s="14" t="str">
        <f>"RM100007"</f>
        <v>RM100007</v>
      </c>
      <c r="K1352" s="22" t="str">
        <f>"3.75"" Football Player"</f>
        <v>3.75" Football Player</v>
      </c>
      <c r="L1352" s="23">
        <v>1</v>
      </c>
      <c r="M1352" s="21" t="str">
        <f>"EA"</f>
        <v>EA</v>
      </c>
      <c r="N1352" s="23">
        <v>0</v>
      </c>
    </row>
    <row r="1353" spans="1:14" ht="16.5" x14ac:dyDescent="0.3">
      <c r="A1353" t="s">
        <v>59</v>
      </c>
      <c r="B1353" s="3" t="str">
        <f t="shared" si="267"/>
        <v>@@Released</v>
      </c>
      <c r="C1353" s="3" t="str">
        <f t="shared" si="267"/>
        <v>@@MR100717</v>
      </c>
      <c r="D1353" s="3" t="str">
        <f t="shared" si="268"/>
        <v>@@20000</v>
      </c>
      <c r="E1353" s="3" t="str">
        <f>"""NAV Direct"",""CRONUS JetCorp USA"",""5407"",""1"",""Released"",""2"",""MR100717"",""3"",""20000"",""4"",""30000"""</f>
        <v>"NAV Direct","CRONUS JetCorp USA","5407","1","Released","2","MR100717","3","20000","4","30000"</v>
      </c>
      <c r="F1353" s="3"/>
      <c r="G1353" s="3"/>
      <c r="H1353" s="6"/>
      <c r="I1353" s="6"/>
      <c r="J1353" s="14" t="str">
        <f>"RM100016"</f>
        <v>RM100016</v>
      </c>
      <c r="K1353" s="22" t="str">
        <f>"6"" Star Column Trophy Riser"</f>
        <v>6" Star Column Trophy Riser</v>
      </c>
      <c r="L1353" s="23">
        <v>1</v>
      </c>
      <c r="M1353" s="21" t="str">
        <f>"EA"</f>
        <v>EA</v>
      </c>
      <c r="N1353" s="23">
        <v>0</v>
      </c>
    </row>
    <row r="1354" spans="1:14" ht="16.5" x14ac:dyDescent="0.3">
      <c r="A1354" t="s">
        <v>59</v>
      </c>
      <c r="B1354" s="3" t="str">
        <f t="shared" si="267"/>
        <v>@@Released</v>
      </c>
      <c r="C1354" s="3" t="str">
        <f t="shared" si="267"/>
        <v>@@MR100717</v>
      </c>
      <c r="D1354" s="3" t="str">
        <f t="shared" si="268"/>
        <v>@@20000</v>
      </c>
      <c r="E1354" s="3" t="str">
        <f>"""NAV Direct"",""CRONUS JetCorp USA"",""5407"",""1"",""Released"",""2"",""MR100717"",""3"",""20000"",""4"",""40000"""</f>
        <v>"NAV Direct","CRONUS JetCorp USA","5407","1","Released","2","MR100717","3","20000","4","40000"</v>
      </c>
      <c r="F1354" s="3"/>
      <c r="G1354" s="3"/>
      <c r="H1354" s="6"/>
      <c r="I1354" s="6"/>
      <c r="J1354" s="14" t="str">
        <f>"RM100033"</f>
        <v>RM100033</v>
      </c>
      <c r="K1354" s="22" t="str">
        <f>"Standard Cap Nut"</f>
        <v>Standard Cap Nut</v>
      </c>
      <c r="L1354" s="23">
        <v>1</v>
      </c>
      <c r="M1354" s="21" t="str">
        <f>"EA"</f>
        <v>EA</v>
      </c>
      <c r="N1354" s="23">
        <v>0</v>
      </c>
    </row>
    <row r="1355" spans="1:14" ht="16.5" x14ac:dyDescent="0.3">
      <c r="A1355" t="s">
        <v>59</v>
      </c>
      <c r="B1355" s="3" t="str">
        <f t="shared" si="267"/>
        <v>@@Released</v>
      </c>
      <c r="C1355" s="3" t="str">
        <f t="shared" si="267"/>
        <v>@@MR100717</v>
      </c>
      <c r="D1355" s="3" t="str">
        <f t="shared" si="268"/>
        <v>@@20000</v>
      </c>
      <c r="E1355" s="3" t="str">
        <f>"""NAV Direct"",""CRONUS JetCorp USA"",""5407"",""1"",""Released"",""2"",""MR100717"",""3"",""20000"",""4"",""50000"""</f>
        <v>"NAV Direct","CRONUS JetCorp USA","5407","1","Released","2","MR100717","3","20000","4","50000"</v>
      </c>
      <c r="F1355" s="3"/>
      <c r="G1355" s="3"/>
      <c r="H1355" s="6"/>
      <c r="I1355" s="6"/>
      <c r="J1355" s="14" t="str">
        <f>"RM100034"</f>
        <v>RM100034</v>
      </c>
      <c r="K1355" s="22" t="str">
        <f>"Check Rings"</f>
        <v>Check Rings</v>
      </c>
      <c r="L1355" s="23">
        <v>1</v>
      </c>
      <c r="M1355" s="21" t="str">
        <f>"EA"</f>
        <v>EA</v>
      </c>
      <c r="N1355" s="23">
        <v>0</v>
      </c>
    </row>
    <row r="1356" spans="1:14" ht="16.5" x14ac:dyDescent="0.3">
      <c r="A1356" t="s">
        <v>59</v>
      </c>
      <c r="B1356" s="3" t="str">
        <f t="shared" si="267"/>
        <v>@@Released</v>
      </c>
      <c r="C1356" s="3" t="str">
        <f t="shared" si="267"/>
        <v>@@MR100717</v>
      </c>
      <c r="D1356" s="3" t="str">
        <f t="shared" si="268"/>
        <v>@@20000</v>
      </c>
      <c r="E1356" s="3" t="str">
        <f>"""NAV Direct"",""CRONUS JetCorp USA"",""5407"",""1"",""Released"",""2"",""MR100717"",""3"",""20000"",""4"",""60000"""</f>
        <v>"NAV Direct","CRONUS JetCorp USA","5407","1","Released","2","MR100717","3","20000","4","60000"</v>
      </c>
      <c r="F1356" s="3"/>
      <c r="G1356" s="3"/>
      <c r="H1356" s="6"/>
      <c r="I1356" s="6"/>
      <c r="J1356" s="14" t="str">
        <f>"RM100036"</f>
        <v>RM100036</v>
      </c>
      <c r="K1356" s="22" t="str">
        <f>"1.5"" Emblem"</f>
        <v>1.5" Emblem</v>
      </c>
      <c r="L1356" s="23">
        <v>1</v>
      </c>
      <c r="M1356" s="21" t="str">
        <f>"EA"</f>
        <v>EA</v>
      </c>
      <c r="N1356" s="23">
        <v>0</v>
      </c>
    </row>
    <row r="1357" spans="1:14" ht="16.5" x14ac:dyDescent="0.3">
      <c r="A1357" t="s">
        <v>59</v>
      </c>
      <c r="B1357" s="3" t="str">
        <f>B1351</f>
        <v>@@Released</v>
      </c>
      <c r="C1357" s="3" t="str">
        <f>C1351</f>
        <v>@@MR100717</v>
      </c>
      <c r="D1357" s="3" t="str">
        <f>D1351</f>
        <v>@@20000</v>
      </c>
      <c r="H1357" s="6"/>
      <c r="I1357" s="6"/>
      <c r="J1357" s="6"/>
      <c r="K1357" s="6"/>
      <c r="L1357" s="6"/>
      <c r="M1357" s="6"/>
      <c r="N1357" s="6"/>
    </row>
    <row r="1358" spans="1:14" ht="16.5" x14ac:dyDescent="0.3">
      <c r="A1358" t="s">
        <v>59</v>
      </c>
      <c r="B1358" s="3" t="str">
        <f>"@@Released"</f>
        <v>@@Released</v>
      </c>
      <c r="C1358" s="3" t="str">
        <f>"@@MR100719"</f>
        <v>@@MR100719</v>
      </c>
      <c r="E1358" s="3" t="str">
        <f>"""NAV Direct"",""CRONUS JetCorp USA"",""5405"",""1"",""Released"",""2"",""MR100719"""</f>
        <v>"NAV Direct","CRONUS JetCorp USA","5405","1","Released","2","MR100719"</v>
      </c>
      <c r="F1358" s="3" t="str">
        <f>"∞||""Prod. Order Component"",""Status"",""=Status"",""Prod. Order No."",""=No."""</f>
        <v>∞||"Prod. Order Component","Status","=Status","Prod. Order No.","=No."</v>
      </c>
      <c r="G1358" s="3"/>
      <c r="H1358" s="28" t="str">
        <f>"MR100719"</f>
        <v>MR100719</v>
      </c>
      <c r="I1358" s="29">
        <v>42113</v>
      </c>
      <c r="J1358" s="6"/>
      <c r="K1358" s="20"/>
      <c r="L1358" s="20"/>
      <c r="M1358" s="20"/>
      <c r="N1358" s="20"/>
    </row>
    <row r="1359" spans="1:14" ht="16.5" x14ac:dyDescent="0.3">
      <c r="A1359" t="s">
        <v>59</v>
      </c>
      <c r="B1359" s="3" t="str">
        <f t="shared" ref="B1359:C1364" si="269">B1358</f>
        <v>@@Released</v>
      </c>
      <c r="C1359" s="3" t="str">
        <f t="shared" si="269"/>
        <v>@@MR100719</v>
      </c>
      <c r="D1359" s="3" t="str">
        <f>"@@10000"</f>
        <v>@@10000</v>
      </c>
      <c r="E1359" s="3" t="str">
        <f>"""NAV Direct"",""CRONUS JetCorp USA"",""5406"",""1"",""Released"",""2"",""MR100719"",""3"",""10000"""</f>
        <v>"NAV Direct","CRONUS JetCorp USA","5406","1","Released","2","MR100719","3","10000"</v>
      </c>
      <c r="F1359" s="3" t="str">
        <f>"∞||""Prod. Order Component"",""Prod. Order Line No."",""=Line No."",""Status"",""=Status"",""Prod. Order No."",""=Prod. Order No."""</f>
        <v>∞||"Prod. Order Component","Prod. Order Line No.","=Line No.","Status","=Status","Prod. Order No.","=Prod. Order No."</v>
      </c>
      <c r="G1359" s="3"/>
      <c r="H1359" s="6"/>
      <c r="I1359" s="24" t="str">
        <f>"S200007"</f>
        <v>S200007</v>
      </c>
      <c r="J1359" s="24" t="str">
        <f>"3.75"" Football Trophy"</f>
        <v>3.75" Football Trophy</v>
      </c>
      <c r="K1359" s="25">
        <v>144</v>
      </c>
      <c r="L1359" s="26" t="str">
        <f>"EA"</f>
        <v>EA</v>
      </c>
      <c r="M1359" s="25">
        <v>0</v>
      </c>
      <c r="N1359" s="27"/>
    </row>
    <row r="1360" spans="1:14" ht="16.5" x14ac:dyDescent="0.3">
      <c r="A1360" t="s">
        <v>59</v>
      </c>
      <c r="B1360" s="3" t="str">
        <f t="shared" si="269"/>
        <v>@@Released</v>
      </c>
      <c r="C1360" s="3" t="str">
        <f t="shared" si="269"/>
        <v>@@MR100719</v>
      </c>
      <c r="D1360" s="3" t="str">
        <f>D1359</f>
        <v>@@10000</v>
      </c>
      <c r="E1360" s="3" t="str">
        <f>"""NAV Direct"",""CRONUS JetCorp USA"",""5407"",""1"",""Released"",""2"",""MR100719"",""3"",""10000"",""4"",""10000"""</f>
        <v>"NAV Direct","CRONUS JetCorp USA","5407","1","Released","2","MR100719","3","10000","4","10000"</v>
      </c>
      <c r="F1360" s="3"/>
      <c r="G1360" s="3"/>
      <c r="H1360" s="6"/>
      <c r="I1360" s="6"/>
      <c r="J1360" s="14" t="str">
        <f>"RM100027"</f>
        <v>RM100027</v>
      </c>
      <c r="K1360" s="22" t="str">
        <f>"1"" Marble"</f>
        <v>1" Marble</v>
      </c>
      <c r="L1360" s="23">
        <v>1</v>
      </c>
      <c r="M1360" s="21" t="str">
        <f>"LB"</f>
        <v>LB</v>
      </c>
      <c r="N1360" s="23">
        <v>0</v>
      </c>
    </row>
    <row r="1361" spans="1:14" ht="16.5" x14ac:dyDescent="0.3">
      <c r="A1361" t="s">
        <v>59</v>
      </c>
      <c r="B1361" s="3" t="str">
        <f t="shared" si="269"/>
        <v>@@Released</v>
      </c>
      <c r="C1361" s="3" t="str">
        <f t="shared" si="269"/>
        <v>@@MR100719</v>
      </c>
      <c r="D1361" s="3" t="str">
        <f>D1360</f>
        <v>@@10000</v>
      </c>
      <c r="E1361" s="3" t="str">
        <f>"""NAV Direct"",""CRONUS JetCorp USA"",""5407"",""1"",""Released"",""2"",""MR100719"",""3"",""10000"",""4"",""20000"""</f>
        <v>"NAV Direct","CRONUS JetCorp USA","5407","1","Released","2","MR100719","3","10000","4","20000"</v>
      </c>
      <c r="F1361" s="3"/>
      <c r="G1361" s="3"/>
      <c r="H1361" s="6"/>
      <c r="I1361" s="6"/>
      <c r="J1361" s="14" t="str">
        <f>"RM100007"</f>
        <v>RM100007</v>
      </c>
      <c r="K1361" s="22" t="str">
        <f>"3.75"" Football Player"</f>
        <v>3.75" Football Player</v>
      </c>
      <c r="L1361" s="23">
        <v>1</v>
      </c>
      <c r="M1361" s="21" t="str">
        <f>"EA"</f>
        <v>EA</v>
      </c>
      <c r="N1361" s="23">
        <v>0</v>
      </c>
    </row>
    <row r="1362" spans="1:14" ht="16.5" x14ac:dyDescent="0.3">
      <c r="A1362" t="s">
        <v>59</v>
      </c>
      <c r="B1362" s="3" t="str">
        <f t="shared" si="269"/>
        <v>@@Released</v>
      </c>
      <c r="C1362" s="3" t="str">
        <f t="shared" si="269"/>
        <v>@@MR100719</v>
      </c>
      <c r="D1362" s="3" t="str">
        <f>D1361</f>
        <v>@@10000</v>
      </c>
      <c r="E1362" s="3" t="str">
        <f>"""NAV Direct"",""CRONUS JetCorp USA"",""5407"",""1"",""Released"",""2"",""MR100719"",""3"",""10000"",""4"",""30000"""</f>
        <v>"NAV Direct","CRONUS JetCorp USA","5407","1","Released","2","MR100719","3","10000","4","30000"</v>
      </c>
      <c r="F1362" s="3"/>
      <c r="G1362" s="3"/>
      <c r="H1362" s="6"/>
      <c r="I1362" s="6"/>
      <c r="J1362" s="14" t="str">
        <f>"RM100033"</f>
        <v>RM100033</v>
      </c>
      <c r="K1362" s="22" t="str">
        <f>"Standard Cap Nut"</f>
        <v>Standard Cap Nut</v>
      </c>
      <c r="L1362" s="23">
        <v>1</v>
      </c>
      <c r="M1362" s="21" t="str">
        <f>"EA"</f>
        <v>EA</v>
      </c>
      <c r="N1362" s="23">
        <v>0</v>
      </c>
    </row>
    <row r="1363" spans="1:14" ht="16.5" x14ac:dyDescent="0.3">
      <c r="A1363" t="s">
        <v>59</v>
      </c>
      <c r="B1363" s="3" t="str">
        <f t="shared" si="269"/>
        <v>@@Released</v>
      </c>
      <c r="C1363" s="3" t="str">
        <f t="shared" si="269"/>
        <v>@@MR100719</v>
      </c>
      <c r="D1363" s="3" t="str">
        <f>D1362</f>
        <v>@@10000</v>
      </c>
      <c r="E1363" s="3" t="str">
        <f>"""NAV Direct"",""CRONUS JetCorp USA"",""5407"",""1"",""Released"",""2"",""MR100719"",""3"",""10000"",""4"",""40000"""</f>
        <v>"NAV Direct","CRONUS JetCorp USA","5407","1","Released","2","MR100719","3","10000","4","40000"</v>
      </c>
      <c r="F1363" s="3"/>
      <c r="G1363" s="3"/>
      <c r="H1363" s="6"/>
      <c r="I1363" s="6"/>
      <c r="J1363" s="14" t="str">
        <f>"RM100034"</f>
        <v>RM100034</v>
      </c>
      <c r="K1363" s="22" t="str">
        <f>"Check Rings"</f>
        <v>Check Rings</v>
      </c>
      <c r="L1363" s="23">
        <v>1</v>
      </c>
      <c r="M1363" s="21" t="str">
        <f>"EA"</f>
        <v>EA</v>
      </c>
      <c r="N1363" s="23">
        <v>0</v>
      </c>
    </row>
    <row r="1364" spans="1:14" ht="16.5" x14ac:dyDescent="0.3">
      <c r="A1364" t="s">
        <v>59</v>
      </c>
      <c r="B1364" s="3" t="str">
        <f t="shared" si="269"/>
        <v>@@Released</v>
      </c>
      <c r="C1364" s="3" t="str">
        <f t="shared" si="269"/>
        <v>@@MR100719</v>
      </c>
      <c r="D1364" s="3" t="str">
        <f>D1363</f>
        <v>@@10000</v>
      </c>
      <c r="E1364" s="3" t="str">
        <f>"""NAV Direct"",""CRONUS JetCorp USA"",""5407"",""1"",""Released"",""2"",""MR100719"",""3"",""10000"",""4"",""50000"""</f>
        <v>"NAV Direct","CRONUS JetCorp USA","5407","1","Released","2","MR100719","3","10000","4","50000"</v>
      </c>
      <c r="F1364" s="3"/>
      <c r="G1364" s="3"/>
      <c r="H1364" s="6"/>
      <c r="I1364" s="6"/>
      <c r="J1364" s="14" t="str">
        <f>"RM100053"</f>
        <v>RM100053</v>
      </c>
      <c r="K1364" s="22" t="str">
        <f>"3"" Blank Plate"</f>
        <v>3" Blank Plate</v>
      </c>
      <c r="L1364" s="23">
        <v>1</v>
      </c>
      <c r="M1364" s="21" t="str">
        <f>"EA"</f>
        <v>EA</v>
      </c>
      <c r="N1364" s="23">
        <v>0</v>
      </c>
    </row>
    <row r="1365" spans="1:14" ht="16.5" x14ac:dyDescent="0.3">
      <c r="A1365" t="s">
        <v>59</v>
      </c>
      <c r="B1365" s="3" t="str">
        <f>B1360</f>
        <v>@@Released</v>
      </c>
      <c r="C1365" s="3" t="str">
        <f>C1360</f>
        <v>@@MR100719</v>
      </c>
      <c r="D1365" s="3" t="str">
        <f>D1360</f>
        <v>@@10000</v>
      </c>
      <c r="H1365" s="6"/>
      <c r="I1365" s="6"/>
      <c r="J1365" s="6"/>
      <c r="K1365" s="6"/>
      <c r="L1365" s="6"/>
      <c r="M1365" s="6"/>
      <c r="N1365" s="6"/>
    </row>
    <row r="1366" spans="1:14" ht="16.5" x14ac:dyDescent="0.3">
      <c r="A1366" t="s">
        <v>59</v>
      </c>
      <c r="B1366" s="3" t="str">
        <f t="shared" ref="B1366:C1372" si="270">B1365</f>
        <v>@@Released</v>
      </c>
      <c r="C1366" s="3" t="str">
        <f t="shared" si="270"/>
        <v>@@MR100719</v>
      </c>
      <c r="D1366" s="3" t="str">
        <f>"@@20000"</f>
        <v>@@20000</v>
      </c>
      <c r="E1366" s="3" t="str">
        <f>"""NAV Direct"",""CRONUS JetCorp USA"",""5406"",""1"",""Released"",""2"",""MR100719"",""3"",""20000"""</f>
        <v>"NAV Direct","CRONUS JetCorp USA","5406","1","Released","2","MR100719","3","20000"</v>
      </c>
      <c r="F1366" s="3" t="str">
        <f>"∞||""Prod. Order Component"",""Prod. Order Line No."",""=Line No."",""Status"",""=Status"",""Prod. Order No."",""=Prod. Order No."""</f>
        <v>∞||"Prod. Order Component","Prod. Order Line No.","=Line No.","Status","=Status","Prod. Order No.","=Prod. Order No."</v>
      </c>
      <c r="G1366" s="3"/>
      <c r="H1366" s="6"/>
      <c r="I1366" s="24" t="str">
        <f>"S200024"</f>
        <v>S200024</v>
      </c>
      <c r="J1366" s="24" t="str">
        <f>"10.75"" Tourch Riser Wrestling Trophy"</f>
        <v>10.75" Tourch Riser Wrestling Trophy</v>
      </c>
      <c r="K1366" s="25">
        <v>49</v>
      </c>
      <c r="L1366" s="26" t="str">
        <f>"EA"</f>
        <v>EA</v>
      </c>
      <c r="M1366" s="25">
        <v>0</v>
      </c>
      <c r="N1366" s="27"/>
    </row>
    <row r="1367" spans="1:14" ht="16.5" x14ac:dyDescent="0.3">
      <c r="A1367" t="s">
        <v>59</v>
      </c>
      <c r="B1367" s="3" t="str">
        <f t="shared" si="270"/>
        <v>@@Released</v>
      </c>
      <c r="C1367" s="3" t="str">
        <f t="shared" si="270"/>
        <v>@@MR100719</v>
      </c>
      <c r="D1367" s="3" t="str">
        <f t="shared" ref="D1367:D1372" si="271">D1366</f>
        <v>@@20000</v>
      </c>
      <c r="E1367" s="3" t="str">
        <f>"""NAV Direct"",""CRONUS JetCorp USA"",""5407"",""1"",""Released"",""2"",""MR100719"",""3"",""20000"",""4"",""10000"""</f>
        <v>"NAV Direct","CRONUS JetCorp USA","5407","1","Released","2","MR100719","3","20000","4","10000"</v>
      </c>
      <c r="F1367" s="3"/>
      <c r="G1367" s="3"/>
      <c r="H1367" s="6"/>
      <c r="I1367" s="6"/>
      <c r="J1367" s="14" t="str">
        <f>"RM100027"</f>
        <v>RM100027</v>
      </c>
      <c r="K1367" s="22" t="str">
        <f>"1"" Marble"</f>
        <v>1" Marble</v>
      </c>
      <c r="L1367" s="23">
        <v>1</v>
      </c>
      <c r="M1367" s="21" t="str">
        <f>"LB"</f>
        <v>LB</v>
      </c>
      <c r="N1367" s="23">
        <v>0</v>
      </c>
    </row>
    <row r="1368" spans="1:14" ht="16.5" x14ac:dyDescent="0.3">
      <c r="A1368" t="s">
        <v>59</v>
      </c>
      <c r="B1368" s="3" t="str">
        <f t="shared" si="270"/>
        <v>@@Released</v>
      </c>
      <c r="C1368" s="3" t="str">
        <f t="shared" si="270"/>
        <v>@@MR100719</v>
      </c>
      <c r="D1368" s="3" t="str">
        <f t="shared" si="271"/>
        <v>@@20000</v>
      </c>
      <c r="E1368" s="3" t="str">
        <f>"""NAV Direct"",""CRONUS JetCorp USA"",""5407"",""1"",""Released"",""2"",""MR100719"",""3"",""20000"",""4"",""20000"""</f>
        <v>"NAV Direct","CRONUS JetCorp USA","5407","1","Released","2","MR100719","3","20000","4","20000"</v>
      </c>
      <c r="F1368" s="3"/>
      <c r="G1368" s="3"/>
      <c r="H1368" s="6"/>
      <c r="I1368" s="6"/>
      <c r="J1368" s="14" t="str">
        <f>"RM100010"</f>
        <v>RM100010</v>
      </c>
      <c r="K1368" s="22" t="str">
        <f>"3.75"" Wrestler"</f>
        <v>3.75" Wrestler</v>
      </c>
      <c r="L1368" s="23">
        <v>1</v>
      </c>
      <c r="M1368" s="21" t="str">
        <f>"EA"</f>
        <v>EA</v>
      </c>
      <c r="N1368" s="23">
        <v>0</v>
      </c>
    </row>
    <row r="1369" spans="1:14" ht="16.5" x14ac:dyDescent="0.3">
      <c r="A1369" t="s">
        <v>59</v>
      </c>
      <c r="B1369" s="3" t="str">
        <f t="shared" si="270"/>
        <v>@@Released</v>
      </c>
      <c r="C1369" s="3" t="str">
        <f t="shared" si="270"/>
        <v>@@MR100719</v>
      </c>
      <c r="D1369" s="3" t="str">
        <f t="shared" si="271"/>
        <v>@@20000</v>
      </c>
      <c r="E1369" s="3" t="str">
        <f>"""NAV Direct"",""CRONUS JetCorp USA"",""5407"",""1"",""Released"",""2"",""MR100719"",""3"",""20000"",""4"",""30000"""</f>
        <v>"NAV Direct","CRONUS JetCorp USA","5407","1","Released","2","MR100719","3","20000","4","30000"</v>
      </c>
      <c r="F1369" s="3"/>
      <c r="G1369" s="3"/>
      <c r="H1369" s="6"/>
      <c r="I1369" s="6"/>
      <c r="J1369" s="14" t="str">
        <f>"RM100023"</f>
        <v>RM100023</v>
      </c>
      <c r="K1369" s="22" t="str">
        <f>"7"" Torch Trophy Riser"</f>
        <v>7" Torch Trophy Riser</v>
      </c>
      <c r="L1369" s="23">
        <v>1</v>
      </c>
      <c r="M1369" s="21" t="str">
        <f>"EA"</f>
        <v>EA</v>
      </c>
      <c r="N1369" s="23">
        <v>0</v>
      </c>
    </row>
    <row r="1370" spans="1:14" ht="16.5" x14ac:dyDescent="0.3">
      <c r="A1370" t="s">
        <v>59</v>
      </c>
      <c r="B1370" s="3" t="str">
        <f t="shared" si="270"/>
        <v>@@Released</v>
      </c>
      <c r="C1370" s="3" t="str">
        <f t="shared" si="270"/>
        <v>@@MR100719</v>
      </c>
      <c r="D1370" s="3" t="str">
        <f t="shared" si="271"/>
        <v>@@20000</v>
      </c>
      <c r="E1370" s="3" t="str">
        <f>"""NAV Direct"",""CRONUS JetCorp USA"",""5407"",""1"",""Released"",""2"",""MR100719"",""3"",""20000"",""4"",""40000"""</f>
        <v>"NAV Direct","CRONUS JetCorp USA","5407","1","Released","2","MR100719","3","20000","4","40000"</v>
      </c>
      <c r="F1370" s="3"/>
      <c r="G1370" s="3"/>
      <c r="H1370" s="6"/>
      <c r="I1370" s="6"/>
      <c r="J1370" s="14" t="str">
        <f>"RM100033"</f>
        <v>RM100033</v>
      </c>
      <c r="K1370" s="22" t="str">
        <f>"Standard Cap Nut"</f>
        <v>Standard Cap Nut</v>
      </c>
      <c r="L1370" s="23">
        <v>1</v>
      </c>
      <c r="M1370" s="21" t="str">
        <f>"EA"</f>
        <v>EA</v>
      </c>
      <c r="N1370" s="23">
        <v>0</v>
      </c>
    </row>
    <row r="1371" spans="1:14" ht="16.5" x14ac:dyDescent="0.3">
      <c r="A1371" t="s">
        <v>59</v>
      </c>
      <c r="B1371" s="3" t="str">
        <f t="shared" si="270"/>
        <v>@@Released</v>
      </c>
      <c r="C1371" s="3" t="str">
        <f t="shared" si="270"/>
        <v>@@MR100719</v>
      </c>
      <c r="D1371" s="3" t="str">
        <f t="shared" si="271"/>
        <v>@@20000</v>
      </c>
      <c r="E1371" s="3" t="str">
        <f>"""NAV Direct"",""CRONUS JetCorp USA"",""5407"",""1"",""Released"",""2"",""MR100719"",""3"",""20000"",""4"",""50000"""</f>
        <v>"NAV Direct","CRONUS JetCorp USA","5407","1","Released","2","MR100719","3","20000","4","50000"</v>
      </c>
      <c r="F1371" s="3"/>
      <c r="G1371" s="3"/>
      <c r="H1371" s="6"/>
      <c r="I1371" s="6"/>
      <c r="J1371" s="14" t="str">
        <f>"RM100034"</f>
        <v>RM100034</v>
      </c>
      <c r="K1371" s="22" t="str">
        <f>"Check Rings"</f>
        <v>Check Rings</v>
      </c>
      <c r="L1371" s="23">
        <v>1</v>
      </c>
      <c r="M1371" s="21" t="str">
        <f>"EA"</f>
        <v>EA</v>
      </c>
      <c r="N1371" s="23">
        <v>0</v>
      </c>
    </row>
    <row r="1372" spans="1:14" ht="16.5" x14ac:dyDescent="0.3">
      <c r="A1372" t="s">
        <v>59</v>
      </c>
      <c r="B1372" s="3" t="str">
        <f t="shared" si="270"/>
        <v>@@Released</v>
      </c>
      <c r="C1372" s="3" t="str">
        <f t="shared" si="270"/>
        <v>@@MR100719</v>
      </c>
      <c r="D1372" s="3" t="str">
        <f t="shared" si="271"/>
        <v>@@20000</v>
      </c>
      <c r="E1372" s="3" t="str">
        <f>"""NAV Direct"",""CRONUS JetCorp USA"",""5407"",""1"",""Released"",""2"",""MR100719"",""3"",""20000"",""4"",""60000"""</f>
        <v>"NAV Direct","CRONUS JetCorp USA","5407","1","Released","2","MR100719","3","20000","4","60000"</v>
      </c>
      <c r="F1372" s="3"/>
      <c r="G1372" s="3"/>
      <c r="H1372" s="6"/>
      <c r="I1372" s="6"/>
      <c r="J1372" s="14" t="str">
        <f>"RM100036"</f>
        <v>RM100036</v>
      </c>
      <c r="K1372" s="22" t="str">
        <f>"1.5"" Emblem"</f>
        <v>1.5" Emblem</v>
      </c>
      <c r="L1372" s="23">
        <v>1</v>
      </c>
      <c r="M1372" s="21" t="str">
        <f>"EA"</f>
        <v>EA</v>
      </c>
      <c r="N1372" s="23">
        <v>0</v>
      </c>
    </row>
    <row r="1373" spans="1:14" ht="16.5" x14ac:dyDescent="0.3">
      <c r="A1373" t="s">
        <v>59</v>
      </c>
      <c r="B1373" s="3" t="str">
        <f>B1367</f>
        <v>@@Released</v>
      </c>
      <c r="C1373" s="3" t="str">
        <f>C1367</f>
        <v>@@MR100719</v>
      </c>
      <c r="D1373" s="3" t="str">
        <f>D1367</f>
        <v>@@20000</v>
      </c>
      <c r="H1373" s="6"/>
      <c r="I1373" s="6"/>
      <c r="J1373" s="6"/>
      <c r="K1373" s="6"/>
      <c r="L1373" s="6"/>
      <c r="M1373" s="6"/>
      <c r="N1373" s="6"/>
    </row>
    <row r="1374" spans="1:14" ht="16.5" x14ac:dyDescent="0.3">
      <c r="A1374" t="s">
        <v>59</v>
      </c>
      <c r="B1374" s="3" t="str">
        <f t="shared" ref="B1374:C1379" si="272">B1373</f>
        <v>@@Released</v>
      </c>
      <c r="C1374" s="3" t="str">
        <f t="shared" si="272"/>
        <v>@@MR100719</v>
      </c>
      <c r="D1374" s="3" t="str">
        <f>"@@30000"</f>
        <v>@@30000</v>
      </c>
      <c r="E1374" s="3" t="str">
        <f>"""NAV Direct"",""CRONUS JetCorp USA"",""5406"",""1"",""Released"",""2"",""MR100719"",""3"",""30000"""</f>
        <v>"NAV Direct","CRONUS JetCorp USA","5406","1","Released","2","MR100719","3","30000"</v>
      </c>
      <c r="F1374" s="3" t="str">
        <f>"∞||""Prod. Order Component"",""Prod. Order Line No."",""=Line No."",""Status"",""=Status"",""Prod. Order No."",""=Prod. Order No."""</f>
        <v>∞||"Prod. Order Component","Prod. Order Line No.","=Line No.","Status","=Status","Prod. Order No.","=Prod. Order No."</v>
      </c>
      <c r="G1374" s="3"/>
      <c r="H1374" s="6"/>
      <c r="I1374" s="24" t="str">
        <f>"S200009"</f>
        <v>S200009</v>
      </c>
      <c r="J1374" s="24" t="str">
        <f>"3.75"" Volleyball Trophy"</f>
        <v>3.75" Volleyball Trophy</v>
      </c>
      <c r="K1374" s="25">
        <v>48</v>
      </c>
      <c r="L1374" s="26" t="str">
        <f>"EA"</f>
        <v>EA</v>
      </c>
      <c r="M1374" s="25">
        <v>0</v>
      </c>
      <c r="N1374" s="27"/>
    </row>
    <row r="1375" spans="1:14" ht="16.5" x14ac:dyDescent="0.3">
      <c r="A1375" t="s">
        <v>59</v>
      </c>
      <c r="B1375" s="3" t="str">
        <f t="shared" si="272"/>
        <v>@@Released</v>
      </c>
      <c r="C1375" s="3" t="str">
        <f t="shared" si="272"/>
        <v>@@MR100719</v>
      </c>
      <c r="D1375" s="3" t="str">
        <f>D1374</f>
        <v>@@30000</v>
      </c>
      <c r="E1375" s="3" t="str">
        <f>"""NAV Direct"",""CRONUS JetCorp USA"",""5407"",""1"",""Released"",""2"",""MR100719"",""3"",""30000"",""4"",""10000"""</f>
        <v>"NAV Direct","CRONUS JetCorp USA","5407","1","Released","2","MR100719","3","30000","4","10000"</v>
      </c>
      <c r="F1375" s="3"/>
      <c r="G1375" s="3"/>
      <c r="H1375" s="6"/>
      <c r="I1375" s="6"/>
      <c r="J1375" s="14" t="str">
        <f>"RM100027"</f>
        <v>RM100027</v>
      </c>
      <c r="K1375" s="22" t="str">
        <f>"1"" Marble"</f>
        <v>1" Marble</v>
      </c>
      <c r="L1375" s="23">
        <v>1</v>
      </c>
      <c r="M1375" s="21" t="str">
        <f>"LB"</f>
        <v>LB</v>
      </c>
      <c r="N1375" s="23">
        <v>0</v>
      </c>
    </row>
    <row r="1376" spans="1:14" ht="16.5" x14ac:dyDescent="0.3">
      <c r="A1376" t="s">
        <v>59</v>
      </c>
      <c r="B1376" s="3" t="str">
        <f t="shared" si="272"/>
        <v>@@Released</v>
      </c>
      <c r="C1376" s="3" t="str">
        <f t="shared" si="272"/>
        <v>@@MR100719</v>
      </c>
      <c r="D1376" s="3" t="str">
        <f>D1375</f>
        <v>@@30000</v>
      </c>
      <c r="E1376" s="3" t="str">
        <f>"""NAV Direct"",""CRONUS JetCorp USA"",""5407"",""1"",""Released"",""2"",""MR100719"",""3"",""30000"",""4"",""20000"""</f>
        <v>"NAV Direct","CRONUS JetCorp USA","5407","1","Released","2","MR100719","3","30000","4","20000"</v>
      </c>
      <c r="F1376" s="3"/>
      <c r="G1376" s="3"/>
      <c r="H1376" s="6"/>
      <c r="I1376" s="6"/>
      <c r="J1376" s="14" t="str">
        <f>"RM100009"</f>
        <v>RM100009</v>
      </c>
      <c r="K1376" s="22" t="str">
        <f>"3.75"" Volleyball Player"</f>
        <v>3.75" Volleyball Player</v>
      </c>
      <c r="L1376" s="23">
        <v>1</v>
      </c>
      <c r="M1376" s="21" t="str">
        <f>"EA"</f>
        <v>EA</v>
      </c>
      <c r="N1376" s="23">
        <v>0</v>
      </c>
    </row>
    <row r="1377" spans="1:14" ht="16.5" x14ac:dyDescent="0.3">
      <c r="A1377" t="s">
        <v>59</v>
      </c>
      <c r="B1377" s="3" t="str">
        <f t="shared" si="272"/>
        <v>@@Released</v>
      </c>
      <c r="C1377" s="3" t="str">
        <f t="shared" si="272"/>
        <v>@@MR100719</v>
      </c>
      <c r="D1377" s="3" t="str">
        <f>D1376</f>
        <v>@@30000</v>
      </c>
      <c r="E1377" s="3" t="str">
        <f>"""NAV Direct"",""CRONUS JetCorp USA"",""5407"",""1"",""Released"",""2"",""MR100719"",""3"",""30000"",""4"",""30000"""</f>
        <v>"NAV Direct","CRONUS JetCorp USA","5407","1","Released","2","MR100719","3","30000","4","30000"</v>
      </c>
      <c r="F1377" s="3"/>
      <c r="G1377" s="3"/>
      <c r="H1377" s="6"/>
      <c r="I1377" s="6"/>
      <c r="J1377" s="14" t="str">
        <f>"RM100033"</f>
        <v>RM100033</v>
      </c>
      <c r="K1377" s="22" t="str">
        <f>"Standard Cap Nut"</f>
        <v>Standard Cap Nut</v>
      </c>
      <c r="L1377" s="23">
        <v>1</v>
      </c>
      <c r="M1377" s="21" t="str">
        <f>"EA"</f>
        <v>EA</v>
      </c>
      <c r="N1377" s="23">
        <v>0</v>
      </c>
    </row>
    <row r="1378" spans="1:14" ht="16.5" x14ac:dyDescent="0.3">
      <c r="A1378" t="s">
        <v>59</v>
      </c>
      <c r="B1378" s="3" t="str">
        <f t="shared" si="272"/>
        <v>@@Released</v>
      </c>
      <c r="C1378" s="3" t="str">
        <f t="shared" si="272"/>
        <v>@@MR100719</v>
      </c>
      <c r="D1378" s="3" t="str">
        <f>D1377</f>
        <v>@@30000</v>
      </c>
      <c r="E1378" s="3" t="str">
        <f>"""NAV Direct"",""CRONUS JetCorp USA"",""5407"",""1"",""Released"",""2"",""MR100719"",""3"",""30000"",""4"",""40000"""</f>
        <v>"NAV Direct","CRONUS JetCorp USA","5407","1","Released","2","MR100719","3","30000","4","40000"</v>
      </c>
      <c r="F1378" s="3"/>
      <c r="G1378" s="3"/>
      <c r="H1378" s="6"/>
      <c r="I1378" s="6"/>
      <c r="J1378" s="14" t="str">
        <f>"RM100034"</f>
        <v>RM100034</v>
      </c>
      <c r="K1378" s="22" t="str">
        <f>"Check Rings"</f>
        <v>Check Rings</v>
      </c>
      <c r="L1378" s="23">
        <v>1</v>
      </c>
      <c r="M1378" s="21" t="str">
        <f>"EA"</f>
        <v>EA</v>
      </c>
      <c r="N1378" s="23">
        <v>0</v>
      </c>
    </row>
    <row r="1379" spans="1:14" ht="16.5" x14ac:dyDescent="0.3">
      <c r="A1379" t="s">
        <v>59</v>
      </c>
      <c r="B1379" s="3" t="str">
        <f t="shared" si="272"/>
        <v>@@Released</v>
      </c>
      <c r="C1379" s="3" t="str">
        <f t="shared" si="272"/>
        <v>@@MR100719</v>
      </c>
      <c r="D1379" s="3" t="str">
        <f>D1378</f>
        <v>@@30000</v>
      </c>
      <c r="E1379" s="3" t="str">
        <f>"""NAV Direct"",""CRONUS JetCorp USA"",""5407"",""1"",""Released"",""2"",""MR100719"",""3"",""30000"",""4"",""50000"""</f>
        <v>"NAV Direct","CRONUS JetCorp USA","5407","1","Released","2","MR100719","3","30000","4","50000"</v>
      </c>
      <c r="F1379" s="3"/>
      <c r="G1379" s="3"/>
      <c r="H1379" s="6"/>
      <c r="I1379" s="6"/>
      <c r="J1379" s="14" t="str">
        <f>"RM100053"</f>
        <v>RM100053</v>
      </c>
      <c r="K1379" s="22" t="str">
        <f>"3"" Blank Plate"</f>
        <v>3" Blank Plate</v>
      </c>
      <c r="L1379" s="23">
        <v>1</v>
      </c>
      <c r="M1379" s="21" t="str">
        <f>"EA"</f>
        <v>EA</v>
      </c>
      <c r="N1379" s="23">
        <v>0</v>
      </c>
    </row>
    <row r="1380" spans="1:14" ht="16.5" x14ac:dyDescent="0.3">
      <c r="A1380" t="s">
        <v>59</v>
      </c>
      <c r="B1380" s="3" t="str">
        <f>B1375</f>
        <v>@@Released</v>
      </c>
      <c r="C1380" s="3" t="str">
        <f>C1375</f>
        <v>@@MR100719</v>
      </c>
      <c r="D1380" s="3" t="str">
        <f>D1375</f>
        <v>@@30000</v>
      </c>
      <c r="H1380" s="6"/>
      <c r="I1380" s="6"/>
      <c r="J1380" s="6"/>
      <c r="K1380" s="6"/>
      <c r="L1380" s="6"/>
      <c r="M1380" s="6"/>
      <c r="N1380" s="6"/>
    </row>
    <row r="1381" spans="1:14" ht="16.5" x14ac:dyDescent="0.3">
      <c r="A1381" t="s">
        <v>59</v>
      </c>
      <c r="B1381" s="3" t="str">
        <f t="shared" ref="B1381:C1384" si="273">B1380</f>
        <v>@@Released</v>
      </c>
      <c r="C1381" s="3" t="str">
        <f t="shared" si="273"/>
        <v>@@MR100719</v>
      </c>
      <c r="D1381" s="3" t="str">
        <f>"@@40000"</f>
        <v>@@40000</v>
      </c>
      <c r="E1381" s="3" t="str">
        <f>"""NAV Direct"",""CRONUS JetCorp USA"",""5406"",""1"",""Released"",""2"",""MR100719"",""3"",""40000"""</f>
        <v>"NAV Direct","CRONUS JetCorp USA","5406","1","Released","2","MR100719","3","40000"</v>
      </c>
      <c r="F1381" s="3" t="str">
        <f>"∞||""Prod. Order Component"",""Prod. Order Line No."",""=Line No."",""Status"",""=Status"",""Prod. Order No."",""=Prod. Order No."""</f>
        <v>∞||"Prod. Order Component","Prod. Order Line No.","=Line No.","Status","=Status","Prod. Order No.","=Prod. Order No."</v>
      </c>
      <c r="G1381" s="3"/>
      <c r="H1381" s="6"/>
      <c r="I1381" s="24" t="str">
        <f>"S200028"</f>
        <v>S200028</v>
      </c>
      <c r="J1381" s="24" t="str">
        <f>"10.75"" Column Football Trophy"</f>
        <v>10.75" Column Football Trophy</v>
      </c>
      <c r="K1381" s="25">
        <v>7</v>
      </c>
      <c r="L1381" s="26" t="str">
        <f>"EA"</f>
        <v>EA</v>
      </c>
      <c r="M1381" s="25">
        <v>0</v>
      </c>
      <c r="N1381" s="27"/>
    </row>
    <row r="1382" spans="1:14" ht="16.5" x14ac:dyDescent="0.3">
      <c r="A1382" t="s">
        <v>59</v>
      </c>
      <c r="B1382" s="3" t="str">
        <f t="shared" si="273"/>
        <v>@@Released</v>
      </c>
      <c r="C1382" s="3" t="str">
        <f t="shared" si="273"/>
        <v>@@MR100719</v>
      </c>
      <c r="D1382" s="3" t="str">
        <f>D1381</f>
        <v>@@40000</v>
      </c>
      <c r="E1382" s="3" t="str">
        <f>"""NAV Direct"",""CRONUS JetCorp USA"",""5407"",""1"",""Released"",""2"",""MR100719"",""3"",""40000"",""4"",""10000"""</f>
        <v>"NAV Direct","CRONUS JetCorp USA","5407","1","Released","2","MR100719","3","40000","4","10000"</v>
      </c>
      <c r="F1382" s="3"/>
      <c r="G1382" s="3"/>
      <c r="H1382" s="6"/>
      <c r="I1382" s="6"/>
      <c r="J1382" s="14" t="str">
        <f>"PA100001"</f>
        <v>PA100001</v>
      </c>
      <c r="K1382" s="22" t="str">
        <f>"1"" Marble Base 2.5""x6""x6"", 1 Col. Kit"</f>
        <v>1" Marble Base 2.5"x6"x6", 1 Col. Kit</v>
      </c>
      <c r="L1382" s="23">
        <v>1</v>
      </c>
      <c r="M1382" s="21" t="str">
        <f>"EA"</f>
        <v>EA</v>
      </c>
      <c r="N1382" s="23">
        <v>0</v>
      </c>
    </row>
    <row r="1383" spans="1:14" ht="16.5" x14ac:dyDescent="0.3">
      <c r="A1383" t="s">
        <v>59</v>
      </c>
      <c r="B1383" s="3" t="str">
        <f t="shared" si="273"/>
        <v>@@Released</v>
      </c>
      <c r="C1383" s="3" t="str">
        <f t="shared" si="273"/>
        <v>@@MR100719</v>
      </c>
      <c r="D1383" s="3" t="str">
        <f>D1382</f>
        <v>@@40000</v>
      </c>
      <c r="E1383" s="3" t="str">
        <f>"""NAV Direct"",""CRONUS JetCorp USA"",""5407"",""1"",""Released"",""2"",""MR100719"",""3"",""40000"",""4"",""20000"""</f>
        <v>"NAV Direct","CRONUS JetCorp USA","5407","1","Released","2","MR100719","3","40000","4","20000"</v>
      </c>
      <c r="F1383" s="3"/>
      <c r="G1383" s="3"/>
      <c r="H1383" s="6"/>
      <c r="I1383" s="6"/>
      <c r="J1383" s="14" t="str">
        <f>"RM100054"</f>
        <v>RM100054</v>
      </c>
      <c r="K1383" s="22" t="str">
        <f>"Column Cover"</f>
        <v>Column Cover</v>
      </c>
      <c r="L1383" s="23">
        <v>1</v>
      </c>
      <c r="M1383" s="21" t="str">
        <f>"EA"</f>
        <v>EA</v>
      </c>
      <c r="N1383" s="23">
        <v>0</v>
      </c>
    </row>
    <row r="1384" spans="1:14" ht="16.5" x14ac:dyDescent="0.3">
      <c r="A1384" t="s">
        <v>59</v>
      </c>
      <c r="B1384" s="3" t="str">
        <f t="shared" si="273"/>
        <v>@@Released</v>
      </c>
      <c r="C1384" s="3" t="str">
        <f t="shared" si="273"/>
        <v>@@MR100719</v>
      </c>
      <c r="D1384" s="3" t="str">
        <f>D1383</f>
        <v>@@40000</v>
      </c>
      <c r="E1384" s="3" t="str">
        <f>"""NAV Direct"",""CRONUS JetCorp USA"",""5407"",""1"",""Released"",""2"",""MR100719"",""3"",""40000"",""4"",""30000"""</f>
        <v>"NAV Direct","CRONUS JetCorp USA","5407","1","Released","2","MR100719","3","40000","4","30000"</v>
      </c>
      <c r="F1384" s="3"/>
      <c r="G1384" s="3"/>
      <c r="H1384" s="6"/>
      <c r="I1384" s="6"/>
      <c r="J1384" s="14" t="str">
        <f>"RM100007"</f>
        <v>RM100007</v>
      </c>
      <c r="K1384" s="22" t="str">
        <f>"3.75"" Football Player"</f>
        <v>3.75" Football Player</v>
      </c>
      <c r="L1384" s="23">
        <v>1</v>
      </c>
      <c r="M1384" s="21" t="str">
        <f>"EA"</f>
        <v>EA</v>
      </c>
      <c r="N1384" s="23">
        <v>0</v>
      </c>
    </row>
    <row r="1385" spans="1:14" ht="16.5" x14ac:dyDescent="0.3">
      <c r="A1385" t="s">
        <v>59</v>
      </c>
      <c r="B1385" s="3" t="str">
        <f>B1382</f>
        <v>@@Released</v>
      </c>
      <c r="C1385" s="3" t="str">
        <f>C1382</f>
        <v>@@MR100719</v>
      </c>
      <c r="D1385" s="3" t="str">
        <f>D1382</f>
        <v>@@40000</v>
      </c>
      <c r="H1385" s="6"/>
      <c r="I1385" s="6"/>
      <c r="J1385" s="6"/>
      <c r="K1385" s="6"/>
      <c r="L1385" s="6"/>
      <c r="M1385" s="6"/>
      <c r="N1385" s="6"/>
    </row>
    <row r="1386" spans="1:14" ht="16.5" x14ac:dyDescent="0.3">
      <c r="A1386" t="s">
        <v>59</v>
      </c>
      <c r="B1386" s="3" t="str">
        <f>"@@Released"</f>
        <v>@@Released</v>
      </c>
      <c r="C1386" s="3" t="str">
        <f>"@@MR100722"</f>
        <v>@@MR100722</v>
      </c>
      <c r="E1386" s="3" t="str">
        <f>"""NAV Direct"",""CRONUS JetCorp USA"",""5405"",""1"",""Released"",""2"",""MR100722"""</f>
        <v>"NAV Direct","CRONUS JetCorp USA","5405","1","Released","2","MR100722"</v>
      </c>
      <c r="F1386" s="3" t="str">
        <f>"∞||""Prod. Order Component"",""Status"",""=Status"",""Prod. Order No."",""=No."""</f>
        <v>∞||"Prod. Order Component","Status","=Status","Prod. Order No.","=No."</v>
      </c>
      <c r="G1386" s="3"/>
      <c r="H1386" s="28" t="str">
        <f>"MR100722"</f>
        <v>MR100722</v>
      </c>
      <c r="I1386" s="29">
        <v>42113</v>
      </c>
      <c r="J1386" s="6"/>
      <c r="K1386" s="20"/>
      <c r="L1386" s="20"/>
      <c r="M1386" s="20"/>
      <c r="N1386" s="20"/>
    </row>
    <row r="1387" spans="1:14" ht="16.5" x14ac:dyDescent="0.3">
      <c r="A1387" t="s">
        <v>59</v>
      </c>
      <c r="B1387" s="3" t="str">
        <f t="shared" ref="B1387:C1393" si="274">B1386</f>
        <v>@@Released</v>
      </c>
      <c r="C1387" s="3" t="str">
        <f t="shared" si="274"/>
        <v>@@MR100722</v>
      </c>
      <c r="D1387" s="3" t="str">
        <f>"@@10000"</f>
        <v>@@10000</v>
      </c>
      <c r="E1387" s="3" t="str">
        <f>"""NAV Direct"",""CRONUS JetCorp USA"",""5406"",""1"",""Released"",""2"",""MR100722"",""3"",""10000"""</f>
        <v>"NAV Direct","CRONUS JetCorp USA","5406","1","Released","2","MR100722","3","10000"</v>
      </c>
      <c r="F1387" s="3" t="str">
        <f>"∞||""Prod. Order Component"",""Prod. Order Line No."",""=Line No."",""Status"",""=Status"",""Prod. Order No."",""=Prod. Order No."""</f>
        <v>∞||"Prod. Order Component","Prod. Order Line No.","=Line No.","Status","=Status","Prod. Order No.","=Prod. Order No."</v>
      </c>
      <c r="G1387" s="3"/>
      <c r="H1387" s="6"/>
      <c r="I1387" s="24" t="str">
        <f>"S200019"</f>
        <v>S200019</v>
      </c>
      <c r="J1387" s="24" t="str">
        <f>"10.75"" Tourch Riser Apple Trophy"</f>
        <v>10.75" Tourch Riser Apple Trophy</v>
      </c>
      <c r="K1387" s="25">
        <v>144</v>
      </c>
      <c r="L1387" s="26" t="str">
        <f>"EA"</f>
        <v>EA</v>
      </c>
      <c r="M1387" s="25">
        <v>0</v>
      </c>
      <c r="N1387" s="27"/>
    </row>
    <row r="1388" spans="1:14" ht="16.5" x14ac:dyDescent="0.3">
      <c r="A1388" t="s">
        <v>59</v>
      </c>
      <c r="B1388" s="3" t="str">
        <f t="shared" si="274"/>
        <v>@@Released</v>
      </c>
      <c r="C1388" s="3" t="str">
        <f t="shared" si="274"/>
        <v>@@MR100722</v>
      </c>
      <c r="D1388" s="3" t="str">
        <f t="shared" ref="D1388:D1393" si="275">D1387</f>
        <v>@@10000</v>
      </c>
      <c r="E1388" s="3" t="str">
        <f>"""NAV Direct"",""CRONUS JetCorp USA"",""5407"",""1"",""Released"",""2"",""MR100722"",""3"",""10000"",""4"",""10000"""</f>
        <v>"NAV Direct","CRONUS JetCorp USA","5407","1","Released","2","MR100722","3","10000","4","10000"</v>
      </c>
      <c r="F1388" s="3"/>
      <c r="G1388" s="3"/>
      <c r="H1388" s="6"/>
      <c r="I1388" s="6"/>
      <c r="J1388" s="14" t="str">
        <f>"RM100027"</f>
        <v>RM100027</v>
      </c>
      <c r="K1388" s="22" t="str">
        <f>"1"" Marble"</f>
        <v>1" Marble</v>
      </c>
      <c r="L1388" s="23">
        <v>1</v>
      </c>
      <c r="M1388" s="21" t="str">
        <f>"LB"</f>
        <v>LB</v>
      </c>
      <c r="N1388" s="23">
        <v>0</v>
      </c>
    </row>
    <row r="1389" spans="1:14" ht="16.5" x14ac:dyDescent="0.3">
      <c r="A1389" t="s">
        <v>59</v>
      </c>
      <c r="B1389" s="3" t="str">
        <f t="shared" si="274"/>
        <v>@@Released</v>
      </c>
      <c r="C1389" s="3" t="str">
        <f t="shared" si="274"/>
        <v>@@MR100722</v>
      </c>
      <c r="D1389" s="3" t="str">
        <f t="shared" si="275"/>
        <v>@@10000</v>
      </c>
      <c r="E1389" s="3" t="str">
        <f>"""NAV Direct"",""CRONUS JetCorp USA"",""5407"",""1"",""Released"",""2"",""MR100722"",""3"",""10000"",""4"",""20000"""</f>
        <v>"NAV Direct","CRONUS JetCorp USA","5407","1","Released","2","MR100722","3","10000","4","20000"</v>
      </c>
      <c r="F1389" s="3"/>
      <c r="G1389" s="3"/>
      <c r="H1389" s="6"/>
      <c r="I1389" s="6"/>
      <c r="J1389" s="14" t="str">
        <f>"RM100002"</f>
        <v>RM100002</v>
      </c>
      <c r="K1389" s="22" t="str">
        <f>"3.75"" Apple Trophy Figure"</f>
        <v>3.75" Apple Trophy Figure</v>
      </c>
      <c r="L1389" s="23">
        <v>1</v>
      </c>
      <c r="M1389" s="21" t="str">
        <f>"EA"</f>
        <v>EA</v>
      </c>
      <c r="N1389" s="23">
        <v>0</v>
      </c>
    </row>
    <row r="1390" spans="1:14" ht="16.5" x14ac:dyDescent="0.3">
      <c r="A1390" t="s">
        <v>59</v>
      </c>
      <c r="B1390" s="3" t="str">
        <f t="shared" si="274"/>
        <v>@@Released</v>
      </c>
      <c r="C1390" s="3" t="str">
        <f t="shared" si="274"/>
        <v>@@MR100722</v>
      </c>
      <c r="D1390" s="3" t="str">
        <f t="shared" si="275"/>
        <v>@@10000</v>
      </c>
      <c r="E1390" s="3" t="str">
        <f>"""NAV Direct"",""CRONUS JetCorp USA"",""5407"",""1"",""Released"",""2"",""MR100722"",""3"",""10000"",""4"",""30000"""</f>
        <v>"NAV Direct","CRONUS JetCorp USA","5407","1","Released","2","MR100722","3","10000","4","30000"</v>
      </c>
      <c r="F1390" s="3"/>
      <c r="G1390" s="3"/>
      <c r="H1390" s="6"/>
      <c r="I1390" s="6"/>
      <c r="J1390" s="14" t="str">
        <f>"RM100023"</f>
        <v>RM100023</v>
      </c>
      <c r="K1390" s="22" t="str">
        <f>"7"" Torch Trophy Riser"</f>
        <v>7" Torch Trophy Riser</v>
      </c>
      <c r="L1390" s="23">
        <v>1</v>
      </c>
      <c r="M1390" s="21" t="str">
        <f>"EA"</f>
        <v>EA</v>
      </c>
      <c r="N1390" s="23">
        <v>0</v>
      </c>
    </row>
    <row r="1391" spans="1:14" ht="16.5" x14ac:dyDescent="0.3">
      <c r="A1391" t="s">
        <v>59</v>
      </c>
      <c r="B1391" s="3" t="str">
        <f t="shared" si="274"/>
        <v>@@Released</v>
      </c>
      <c r="C1391" s="3" t="str">
        <f t="shared" si="274"/>
        <v>@@MR100722</v>
      </c>
      <c r="D1391" s="3" t="str">
        <f t="shared" si="275"/>
        <v>@@10000</v>
      </c>
      <c r="E1391" s="3" t="str">
        <f>"""NAV Direct"",""CRONUS JetCorp USA"",""5407"",""1"",""Released"",""2"",""MR100722"",""3"",""10000"",""4"",""40000"""</f>
        <v>"NAV Direct","CRONUS JetCorp USA","5407","1","Released","2","MR100722","3","10000","4","40000"</v>
      </c>
      <c r="F1391" s="3"/>
      <c r="G1391" s="3"/>
      <c r="H1391" s="6"/>
      <c r="I1391" s="6"/>
      <c r="J1391" s="14" t="str">
        <f>"RM100033"</f>
        <v>RM100033</v>
      </c>
      <c r="K1391" s="22" t="str">
        <f>"Standard Cap Nut"</f>
        <v>Standard Cap Nut</v>
      </c>
      <c r="L1391" s="23">
        <v>1</v>
      </c>
      <c r="M1391" s="21" t="str">
        <f>"EA"</f>
        <v>EA</v>
      </c>
      <c r="N1391" s="23">
        <v>0</v>
      </c>
    </row>
    <row r="1392" spans="1:14" ht="16.5" x14ac:dyDescent="0.3">
      <c r="A1392" t="s">
        <v>59</v>
      </c>
      <c r="B1392" s="3" t="str">
        <f t="shared" si="274"/>
        <v>@@Released</v>
      </c>
      <c r="C1392" s="3" t="str">
        <f t="shared" si="274"/>
        <v>@@MR100722</v>
      </c>
      <c r="D1392" s="3" t="str">
        <f t="shared" si="275"/>
        <v>@@10000</v>
      </c>
      <c r="E1392" s="3" t="str">
        <f>"""NAV Direct"",""CRONUS JetCorp USA"",""5407"",""1"",""Released"",""2"",""MR100722"",""3"",""10000"",""4"",""50000"""</f>
        <v>"NAV Direct","CRONUS JetCorp USA","5407","1","Released","2","MR100722","3","10000","4","50000"</v>
      </c>
      <c r="F1392" s="3"/>
      <c r="G1392" s="3"/>
      <c r="H1392" s="6"/>
      <c r="I1392" s="6"/>
      <c r="J1392" s="14" t="str">
        <f>"RM100034"</f>
        <v>RM100034</v>
      </c>
      <c r="K1392" s="22" t="str">
        <f>"Check Rings"</f>
        <v>Check Rings</v>
      </c>
      <c r="L1392" s="23">
        <v>1</v>
      </c>
      <c r="M1392" s="21" t="str">
        <f>"EA"</f>
        <v>EA</v>
      </c>
      <c r="N1392" s="23">
        <v>0</v>
      </c>
    </row>
    <row r="1393" spans="1:14" ht="16.5" x14ac:dyDescent="0.3">
      <c r="A1393" t="s">
        <v>59</v>
      </c>
      <c r="B1393" s="3" t="str">
        <f t="shared" si="274"/>
        <v>@@Released</v>
      </c>
      <c r="C1393" s="3" t="str">
        <f t="shared" si="274"/>
        <v>@@MR100722</v>
      </c>
      <c r="D1393" s="3" t="str">
        <f t="shared" si="275"/>
        <v>@@10000</v>
      </c>
      <c r="E1393" s="3" t="str">
        <f>"""NAV Direct"",""CRONUS JetCorp USA"",""5407"",""1"",""Released"",""2"",""MR100722"",""3"",""10000"",""4"",""60000"""</f>
        <v>"NAV Direct","CRONUS JetCorp USA","5407","1","Released","2","MR100722","3","10000","4","60000"</v>
      </c>
      <c r="F1393" s="3"/>
      <c r="G1393" s="3"/>
      <c r="H1393" s="6"/>
      <c r="I1393" s="6"/>
      <c r="J1393" s="14" t="str">
        <f>"RM100036"</f>
        <v>RM100036</v>
      </c>
      <c r="K1393" s="22" t="str">
        <f>"1.5"" Emblem"</f>
        <v>1.5" Emblem</v>
      </c>
      <c r="L1393" s="23">
        <v>1</v>
      </c>
      <c r="M1393" s="21" t="str">
        <f>"EA"</f>
        <v>EA</v>
      </c>
      <c r="N1393" s="23">
        <v>0</v>
      </c>
    </row>
    <row r="1394" spans="1:14" ht="16.5" x14ac:dyDescent="0.3">
      <c r="A1394" t="s">
        <v>59</v>
      </c>
      <c r="B1394" s="3" t="str">
        <f>B1388</f>
        <v>@@Released</v>
      </c>
      <c r="C1394" s="3" t="str">
        <f>C1388</f>
        <v>@@MR100722</v>
      </c>
      <c r="D1394" s="3" t="str">
        <f>D1388</f>
        <v>@@10000</v>
      </c>
      <c r="H1394" s="6"/>
      <c r="I1394" s="6"/>
      <c r="J1394" s="6"/>
      <c r="K1394" s="6"/>
      <c r="L1394" s="6"/>
      <c r="M1394" s="6"/>
      <c r="N1394" s="6"/>
    </row>
    <row r="1395" spans="1:14" ht="16.5" x14ac:dyDescent="0.3">
      <c r="A1395" t="s">
        <v>59</v>
      </c>
      <c r="B1395" s="3" t="str">
        <f t="shared" ref="B1395:C1400" si="276">B1394</f>
        <v>@@Released</v>
      </c>
      <c r="C1395" s="3" t="str">
        <f t="shared" si="276"/>
        <v>@@MR100722</v>
      </c>
      <c r="D1395" s="3" t="str">
        <f>"@@20000"</f>
        <v>@@20000</v>
      </c>
      <c r="E1395" s="3" t="str">
        <f>"""NAV Direct"",""CRONUS JetCorp USA"",""5406"",""1"",""Released"",""2"",""MR100722"",""3"",""20000"""</f>
        <v>"NAV Direct","CRONUS JetCorp USA","5406","1","Released","2","MR100722","3","20000"</v>
      </c>
      <c r="F1395" s="3" t="str">
        <f>"∞||""Prod. Order Component"",""Prod. Order Line No."",""=Line No."",""Status"",""=Status"",""Prod. Order No."",""=Prod. Order No."""</f>
        <v>∞||"Prod. Order Component","Prod. Order Line No.","=Line No.","Status","=Status","Prod. Order No.","=Prod. Order No."</v>
      </c>
      <c r="G1395" s="3"/>
      <c r="H1395" s="6"/>
      <c r="I1395" s="24" t="str">
        <f>"S200009"</f>
        <v>S200009</v>
      </c>
      <c r="J1395" s="24" t="str">
        <f>"3.75"" Volleyball Trophy"</f>
        <v>3.75" Volleyball Trophy</v>
      </c>
      <c r="K1395" s="25">
        <v>48</v>
      </c>
      <c r="L1395" s="26" t="str">
        <f>"EA"</f>
        <v>EA</v>
      </c>
      <c r="M1395" s="25">
        <v>0</v>
      </c>
      <c r="N1395" s="27"/>
    </row>
    <row r="1396" spans="1:14" ht="16.5" x14ac:dyDescent="0.3">
      <c r="A1396" t="s">
        <v>59</v>
      </c>
      <c r="B1396" s="3" t="str">
        <f t="shared" si="276"/>
        <v>@@Released</v>
      </c>
      <c r="C1396" s="3" t="str">
        <f t="shared" si="276"/>
        <v>@@MR100722</v>
      </c>
      <c r="D1396" s="3" t="str">
        <f>D1395</f>
        <v>@@20000</v>
      </c>
      <c r="E1396" s="3" t="str">
        <f>"""NAV Direct"",""CRONUS JetCorp USA"",""5407"",""1"",""Released"",""2"",""MR100722"",""3"",""20000"",""4"",""10000"""</f>
        <v>"NAV Direct","CRONUS JetCorp USA","5407","1","Released","2","MR100722","3","20000","4","10000"</v>
      </c>
      <c r="F1396" s="3"/>
      <c r="G1396" s="3"/>
      <c r="H1396" s="6"/>
      <c r="I1396" s="6"/>
      <c r="J1396" s="14" t="str">
        <f>"RM100027"</f>
        <v>RM100027</v>
      </c>
      <c r="K1396" s="22" t="str">
        <f>"1"" Marble"</f>
        <v>1" Marble</v>
      </c>
      <c r="L1396" s="23">
        <v>1</v>
      </c>
      <c r="M1396" s="21" t="str">
        <f>"LB"</f>
        <v>LB</v>
      </c>
      <c r="N1396" s="23">
        <v>0</v>
      </c>
    </row>
    <row r="1397" spans="1:14" ht="16.5" x14ac:dyDescent="0.3">
      <c r="A1397" t="s">
        <v>59</v>
      </c>
      <c r="B1397" s="3" t="str">
        <f t="shared" si="276"/>
        <v>@@Released</v>
      </c>
      <c r="C1397" s="3" t="str">
        <f t="shared" si="276"/>
        <v>@@MR100722</v>
      </c>
      <c r="D1397" s="3" t="str">
        <f>D1396</f>
        <v>@@20000</v>
      </c>
      <c r="E1397" s="3" t="str">
        <f>"""NAV Direct"",""CRONUS JetCorp USA"",""5407"",""1"",""Released"",""2"",""MR100722"",""3"",""20000"",""4"",""20000"""</f>
        <v>"NAV Direct","CRONUS JetCorp USA","5407","1","Released","2","MR100722","3","20000","4","20000"</v>
      </c>
      <c r="F1397" s="3"/>
      <c r="G1397" s="3"/>
      <c r="H1397" s="6"/>
      <c r="I1397" s="6"/>
      <c r="J1397" s="14" t="str">
        <f>"RM100009"</f>
        <v>RM100009</v>
      </c>
      <c r="K1397" s="22" t="str">
        <f>"3.75"" Volleyball Player"</f>
        <v>3.75" Volleyball Player</v>
      </c>
      <c r="L1397" s="23">
        <v>1</v>
      </c>
      <c r="M1397" s="21" t="str">
        <f>"EA"</f>
        <v>EA</v>
      </c>
      <c r="N1397" s="23">
        <v>0</v>
      </c>
    </row>
    <row r="1398" spans="1:14" ht="16.5" x14ac:dyDescent="0.3">
      <c r="A1398" t="s">
        <v>59</v>
      </c>
      <c r="B1398" s="3" t="str">
        <f t="shared" si="276"/>
        <v>@@Released</v>
      </c>
      <c r="C1398" s="3" t="str">
        <f t="shared" si="276"/>
        <v>@@MR100722</v>
      </c>
      <c r="D1398" s="3" t="str">
        <f>D1397</f>
        <v>@@20000</v>
      </c>
      <c r="E1398" s="3" t="str">
        <f>"""NAV Direct"",""CRONUS JetCorp USA"",""5407"",""1"",""Released"",""2"",""MR100722"",""3"",""20000"",""4"",""30000"""</f>
        <v>"NAV Direct","CRONUS JetCorp USA","5407","1","Released","2","MR100722","3","20000","4","30000"</v>
      </c>
      <c r="F1398" s="3"/>
      <c r="G1398" s="3"/>
      <c r="H1398" s="6"/>
      <c r="I1398" s="6"/>
      <c r="J1398" s="14" t="str">
        <f>"RM100033"</f>
        <v>RM100033</v>
      </c>
      <c r="K1398" s="22" t="str">
        <f>"Standard Cap Nut"</f>
        <v>Standard Cap Nut</v>
      </c>
      <c r="L1398" s="23">
        <v>1</v>
      </c>
      <c r="M1398" s="21" t="str">
        <f>"EA"</f>
        <v>EA</v>
      </c>
      <c r="N1398" s="23">
        <v>0</v>
      </c>
    </row>
    <row r="1399" spans="1:14" ht="16.5" x14ac:dyDescent="0.3">
      <c r="A1399" t="s">
        <v>59</v>
      </c>
      <c r="B1399" s="3" t="str">
        <f t="shared" si="276"/>
        <v>@@Released</v>
      </c>
      <c r="C1399" s="3" t="str">
        <f t="shared" si="276"/>
        <v>@@MR100722</v>
      </c>
      <c r="D1399" s="3" t="str">
        <f>D1398</f>
        <v>@@20000</v>
      </c>
      <c r="E1399" s="3" t="str">
        <f>"""NAV Direct"",""CRONUS JetCorp USA"",""5407"",""1"",""Released"",""2"",""MR100722"",""3"",""20000"",""4"",""40000"""</f>
        <v>"NAV Direct","CRONUS JetCorp USA","5407","1","Released","2","MR100722","3","20000","4","40000"</v>
      </c>
      <c r="F1399" s="3"/>
      <c r="G1399" s="3"/>
      <c r="H1399" s="6"/>
      <c r="I1399" s="6"/>
      <c r="J1399" s="14" t="str">
        <f>"RM100034"</f>
        <v>RM100034</v>
      </c>
      <c r="K1399" s="22" t="str">
        <f>"Check Rings"</f>
        <v>Check Rings</v>
      </c>
      <c r="L1399" s="23">
        <v>1</v>
      </c>
      <c r="M1399" s="21" t="str">
        <f>"EA"</f>
        <v>EA</v>
      </c>
      <c r="N1399" s="23">
        <v>0</v>
      </c>
    </row>
    <row r="1400" spans="1:14" ht="16.5" x14ac:dyDescent="0.3">
      <c r="A1400" t="s">
        <v>59</v>
      </c>
      <c r="B1400" s="3" t="str">
        <f t="shared" si="276"/>
        <v>@@Released</v>
      </c>
      <c r="C1400" s="3" t="str">
        <f t="shared" si="276"/>
        <v>@@MR100722</v>
      </c>
      <c r="D1400" s="3" t="str">
        <f>D1399</f>
        <v>@@20000</v>
      </c>
      <c r="E1400" s="3" t="str">
        <f>"""NAV Direct"",""CRONUS JetCorp USA"",""5407"",""1"",""Released"",""2"",""MR100722"",""3"",""20000"",""4"",""50000"""</f>
        <v>"NAV Direct","CRONUS JetCorp USA","5407","1","Released","2","MR100722","3","20000","4","50000"</v>
      </c>
      <c r="F1400" s="3"/>
      <c r="G1400" s="3"/>
      <c r="H1400" s="6"/>
      <c r="I1400" s="6"/>
      <c r="J1400" s="14" t="str">
        <f>"RM100053"</f>
        <v>RM100053</v>
      </c>
      <c r="K1400" s="22" t="str">
        <f>"3"" Blank Plate"</f>
        <v>3" Blank Plate</v>
      </c>
      <c r="L1400" s="23">
        <v>1</v>
      </c>
      <c r="M1400" s="21" t="str">
        <f>"EA"</f>
        <v>EA</v>
      </c>
      <c r="N1400" s="23">
        <v>0</v>
      </c>
    </row>
    <row r="1401" spans="1:14" ht="16.5" x14ac:dyDescent="0.3">
      <c r="A1401" t="s">
        <v>59</v>
      </c>
      <c r="B1401" s="3" t="str">
        <f>B1396</f>
        <v>@@Released</v>
      </c>
      <c r="C1401" s="3" t="str">
        <f>C1396</f>
        <v>@@MR100722</v>
      </c>
      <c r="D1401" s="3" t="str">
        <f>D1396</f>
        <v>@@20000</v>
      </c>
      <c r="H1401" s="6"/>
      <c r="I1401" s="6"/>
      <c r="J1401" s="6"/>
      <c r="K1401" s="6"/>
      <c r="L1401" s="6"/>
      <c r="M1401" s="6"/>
      <c r="N1401" s="6"/>
    </row>
    <row r="1402" spans="1:14" ht="16.5" x14ac:dyDescent="0.3">
      <c r="A1402" t="s">
        <v>59</v>
      </c>
      <c r="B1402" s="3" t="str">
        <f t="shared" ref="B1402:C1405" si="277">B1401</f>
        <v>@@Released</v>
      </c>
      <c r="C1402" s="3" t="str">
        <f t="shared" si="277"/>
        <v>@@MR100722</v>
      </c>
      <c r="D1402" s="3" t="str">
        <f>"@@30000"</f>
        <v>@@30000</v>
      </c>
      <c r="E1402" s="3" t="str">
        <f>"""NAV Direct"",""CRONUS JetCorp USA"",""5406"",""1"",""Released"",""2"",""MR100722"",""3"",""30000"""</f>
        <v>"NAV Direct","CRONUS JetCorp USA","5406","1","Released","2","MR100722","3","30000"</v>
      </c>
      <c r="F1402" s="3" t="str">
        <f>"∞||""Prod. Order Component"",""Prod. Order Line No."",""=Line No."",""Status"",""=Status"",""Prod. Order No."",""=Prod. Order No."""</f>
        <v>∞||"Prod. Order Component","Prod. Order Line No.","=Line No.","Status","=Status","Prod. Order No.","=Prod. Order No."</v>
      </c>
      <c r="G1402" s="3"/>
      <c r="H1402" s="6"/>
      <c r="I1402" s="24" t="str">
        <f>"S200028"</f>
        <v>S200028</v>
      </c>
      <c r="J1402" s="24" t="str">
        <f>"10.75"" Column Football Trophy"</f>
        <v>10.75" Column Football Trophy</v>
      </c>
      <c r="K1402" s="25">
        <v>6</v>
      </c>
      <c r="L1402" s="26" t="str">
        <f>"EA"</f>
        <v>EA</v>
      </c>
      <c r="M1402" s="25">
        <v>0</v>
      </c>
      <c r="N1402" s="27"/>
    </row>
    <row r="1403" spans="1:14" ht="16.5" x14ac:dyDescent="0.3">
      <c r="A1403" t="s">
        <v>59</v>
      </c>
      <c r="B1403" s="3" t="str">
        <f t="shared" si="277"/>
        <v>@@Released</v>
      </c>
      <c r="C1403" s="3" t="str">
        <f t="shared" si="277"/>
        <v>@@MR100722</v>
      </c>
      <c r="D1403" s="3" t="str">
        <f>D1402</f>
        <v>@@30000</v>
      </c>
      <c r="E1403" s="3" t="str">
        <f>"""NAV Direct"",""CRONUS JetCorp USA"",""5407"",""1"",""Released"",""2"",""MR100722"",""3"",""30000"",""4"",""10000"""</f>
        <v>"NAV Direct","CRONUS JetCorp USA","5407","1","Released","2","MR100722","3","30000","4","10000"</v>
      </c>
      <c r="F1403" s="3"/>
      <c r="G1403" s="3"/>
      <c r="H1403" s="6"/>
      <c r="I1403" s="6"/>
      <c r="J1403" s="14" t="str">
        <f>"PA100001"</f>
        <v>PA100001</v>
      </c>
      <c r="K1403" s="22" t="str">
        <f>"1"" Marble Base 2.5""x6""x6"", 1 Col. Kit"</f>
        <v>1" Marble Base 2.5"x6"x6", 1 Col. Kit</v>
      </c>
      <c r="L1403" s="23">
        <v>1</v>
      </c>
      <c r="M1403" s="21" t="str">
        <f>"EA"</f>
        <v>EA</v>
      </c>
      <c r="N1403" s="23">
        <v>0</v>
      </c>
    </row>
    <row r="1404" spans="1:14" ht="16.5" x14ac:dyDescent="0.3">
      <c r="A1404" t="s">
        <v>59</v>
      </c>
      <c r="B1404" s="3" t="str">
        <f t="shared" si="277"/>
        <v>@@Released</v>
      </c>
      <c r="C1404" s="3" t="str">
        <f t="shared" si="277"/>
        <v>@@MR100722</v>
      </c>
      <c r="D1404" s="3" t="str">
        <f>D1403</f>
        <v>@@30000</v>
      </c>
      <c r="E1404" s="3" t="str">
        <f>"""NAV Direct"",""CRONUS JetCorp USA"",""5407"",""1"",""Released"",""2"",""MR100722"",""3"",""30000"",""4"",""20000"""</f>
        <v>"NAV Direct","CRONUS JetCorp USA","5407","1","Released","2","MR100722","3","30000","4","20000"</v>
      </c>
      <c r="F1404" s="3"/>
      <c r="G1404" s="3"/>
      <c r="H1404" s="6"/>
      <c r="I1404" s="6"/>
      <c r="J1404" s="14" t="str">
        <f>"RM100054"</f>
        <v>RM100054</v>
      </c>
      <c r="K1404" s="22" t="str">
        <f>"Column Cover"</f>
        <v>Column Cover</v>
      </c>
      <c r="L1404" s="23">
        <v>1</v>
      </c>
      <c r="M1404" s="21" t="str">
        <f>"EA"</f>
        <v>EA</v>
      </c>
      <c r="N1404" s="23">
        <v>0</v>
      </c>
    </row>
    <row r="1405" spans="1:14" ht="16.5" x14ac:dyDescent="0.3">
      <c r="A1405" t="s">
        <v>59</v>
      </c>
      <c r="B1405" s="3" t="str">
        <f t="shared" si="277"/>
        <v>@@Released</v>
      </c>
      <c r="C1405" s="3" t="str">
        <f t="shared" si="277"/>
        <v>@@MR100722</v>
      </c>
      <c r="D1405" s="3" t="str">
        <f>D1404</f>
        <v>@@30000</v>
      </c>
      <c r="E1405" s="3" t="str">
        <f>"""NAV Direct"",""CRONUS JetCorp USA"",""5407"",""1"",""Released"",""2"",""MR100722"",""3"",""30000"",""4"",""30000"""</f>
        <v>"NAV Direct","CRONUS JetCorp USA","5407","1","Released","2","MR100722","3","30000","4","30000"</v>
      </c>
      <c r="F1405" s="3"/>
      <c r="G1405" s="3"/>
      <c r="H1405" s="6"/>
      <c r="I1405" s="6"/>
      <c r="J1405" s="14" t="str">
        <f>"RM100007"</f>
        <v>RM100007</v>
      </c>
      <c r="K1405" s="22" t="str">
        <f>"3.75"" Football Player"</f>
        <v>3.75" Football Player</v>
      </c>
      <c r="L1405" s="23">
        <v>1</v>
      </c>
      <c r="M1405" s="21" t="str">
        <f>"EA"</f>
        <v>EA</v>
      </c>
      <c r="N1405" s="23">
        <v>0</v>
      </c>
    </row>
    <row r="1406" spans="1:14" ht="16.5" x14ac:dyDescent="0.3">
      <c r="A1406" t="s">
        <v>59</v>
      </c>
      <c r="B1406" s="3" t="str">
        <f>B1403</f>
        <v>@@Released</v>
      </c>
      <c r="C1406" s="3" t="str">
        <f>C1403</f>
        <v>@@MR100722</v>
      </c>
      <c r="D1406" s="3" t="str">
        <f>D1403</f>
        <v>@@30000</v>
      </c>
      <c r="H1406" s="6"/>
      <c r="I1406" s="6"/>
      <c r="J1406" s="6"/>
      <c r="K1406" s="6"/>
      <c r="L1406" s="6"/>
      <c r="M1406" s="6"/>
      <c r="N1406" s="6"/>
    </row>
    <row r="1407" spans="1:14" ht="16.5" x14ac:dyDescent="0.3">
      <c r="A1407" t="s">
        <v>59</v>
      </c>
      <c r="B1407" s="3" t="str">
        <f>"@@Released"</f>
        <v>@@Released</v>
      </c>
      <c r="C1407" s="3" t="str">
        <f>"@@MR100725"</f>
        <v>@@MR100725</v>
      </c>
      <c r="E1407" s="3" t="str">
        <f>"""NAV Direct"",""CRONUS JetCorp USA"",""5405"",""1"",""Released"",""2"",""MR100725"""</f>
        <v>"NAV Direct","CRONUS JetCorp USA","5405","1","Released","2","MR100725"</v>
      </c>
      <c r="F1407" s="3" t="str">
        <f>"∞||""Prod. Order Component"",""Status"",""=Status"",""Prod. Order No."",""=No."""</f>
        <v>∞||"Prod. Order Component","Status","=Status","Prod. Order No.","=No."</v>
      </c>
      <c r="G1407" s="3"/>
      <c r="H1407" s="28" t="str">
        <f>"MR100725"</f>
        <v>MR100725</v>
      </c>
      <c r="I1407" s="29">
        <v>42113</v>
      </c>
      <c r="J1407" s="6"/>
      <c r="K1407" s="20"/>
      <c r="L1407" s="20"/>
      <c r="M1407" s="20"/>
      <c r="N1407" s="20"/>
    </row>
    <row r="1408" spans="1:14" ht="16.5" x14ac:dyDescent="0.3">
      <c r="A1408" t="s">
        <v>59</v>
      </c>
      <c r="B1408" s="3" t="str">
        <f t="shared" ref="B1408:C1414" si="278">B1407</f>
        <v>@@Released</v>
      </c>
      <c r="C1408" s="3" t="str">
        <f t="shared" si="278"/>
        <v>@@MR100725</v>
      </c>
      <c r="D1408" s="3" t="str">
        <f>"@@10000"</f>
        <v>@@10000</v>
      </c>
      <c r="E1408" s="3" t="str">
        <f>"""NAV Direct"",""CRONUS JetCorp USA"",""5406"",""1"",""Released"",""2"",""MR100725"",""3"",""10000"""</f>
        <v>"NAV Direct","CRONUS JetCorp USA","5406","1","Released","2","MR100725","3","10000"</v>
      </c>
      <c r="F1408" s="3" t="str">
        <f>"∞||""Prod. Order Component"",""Prod. Order Line No."",""=Line No."",""Status"",""=Status"",""Prod. Order No."",""=Prod. Order No."""</f>
        <v>∞||"Prod. Order Component","Prod. Order Line No.","=Line No.","Status","=Status","Prod. Order No.","=Prod. Order No."</v>
      </c>
      <c r="G1408" s="3"/>
      <c r="H1408" s="6"/>
      <c r="I1408" s="24" t="str">
        <f>"S200019"</f>
        <v>S200019</v>
      </c>
      <c r="J1408" s="24" t="str">
        <f>"10.75"" Tourch Riser Apple Trophy"</f>
        <v>10.75" Tourch Riser Apple Trophy</v>
      </c>
      <c r="K1408" s="25">
        <v>144</v>
      </c>
      <c r="L1408" s="26" t="str">
        <f>"EA"</f>
        <v>EA</v>
      </c>
      <c r="M1408" s="25">
        <v>0</v>
      </c>
      <c r="N1408" s="27"/>
    </row>
    <row r="1409" spans="1:14" ht="16.5" x14ac:dyDescent="0.3">
      <c r="A1409" t="s">
        <v>59</v>
      </c>
      <c r="B1409" s="3" t="str">
        <f t="shared" si="278"/>
        <v>@@Released</v>
      </c>
      <c r="C1409" s="3" t="str">
        <f t="shared" si="278"/>
        <v>@@MR100725</v>
      </c>
      <c r="D1409" s="3" t="str">
        <f t="shared" ref="D1409:D1414" si="279">D1408</f>
        <v>@@10000</v>
      </c>
      <c r="E1409" s="3" t="str">
        <f>"""NAV Direct"",""CRONUS JetCorp USA"",""5407"",""1"",""Released"",""2"",""MR100725"",""3"",""10000"",""4"",""10000"""</f>
        <v>"NAV Direct","CRONUS JetCorp USA","5407","1","Released","2","MR100725","3","10000","4","10000"</v>
      </c>
      <c r="F1409" s="3"/>
      <c r="G1409" s="3"/>
      <c r="H1409" s="6"/>
      <c r="I1409" s="6"/>
      <c r="J1409" s="14" t="str">
        <f>"RM100027"</f>
        <v>RM100027</v>
      </c>
      <c r="K1409" s="22" t="str">
        <f>"1"" Marble"</f>
        <v>1" Marble</v>
      </c>
      <c r="L1409" s="23">
        <v>1</v>
      </c>
      <c r="M1409" s="21" t="str">
        <f>"LB"</f>
        <v>LB</v>
      </c>
      <c r="N1409" s="23">
        <v>0</v>
      </c>
    </row>
    <row r="1410" spans="1:14" ht="16.5" x14ac:dyDescent="0.3">
      <c r="A1410" t="s">
        <v>59</v>
      </c>
      <c r="B1410" s="3" t="str">
        <f t="shared" si="278"/>
        <v>@@Released</v>
      </c>
      <c r="C1410" s="3" t="str">
        <f t="shared" si="278"/>
        <v>@@MR100725</v>
      </c>
      <c r="D1410" s="3" t="str">
        <f t="shared" si="279"/>
        <v>@@10000</v>
      </c>
      <c r="E1410" s="3" t="str">
        <f>"""NAV Direct"",""CRONUS JetCorp USA"",""5407"",""1"",""Released"",""2"",""MR100725"",""3"",""10000"",""4"",""20000"""</f>
        <v>"NAV Direct","CRONUS JetCorp USA","5407","1","Released","2","MR100725","3","10000","4","20000"</v>
      </c>
      <c r="F1410" s="3"/>
      <c r="G1410" s="3"/>
      <c r="H1410" s="6"/>
      <c r="I1410" s="6"/>
      <c r="J1410" s="14" t="str">
        <f>"RM100002"</f>
        <v>RM100002</v>
      </c>
      <c r="K1410" s="22" t="str">
        <f>"3.75"" Apple Trophy Figure"</f>
        <v>3.75" Apple Trophy Figure</v>
      </c>
      <c r="L1410" s="23">
        <v>1</v>
      </c>
      <c r="M1410" s="21" t="str">
        <f>"EA"</f>
        <v>EA</v>
      </c>
      <c r="N1410" s="23">
        <v>0</v>
      </c>
    </row>
    <row r="1411" spans="1:14" ht="16.5" x14ac:dyDescent="0.3">
      <c r="A1411" t="s">
        <v>59</v>
      </c>
      <c r="B1411" s="3" t="str">
        <f t="shared" si="278"/>
        <v>@@Released</v>
      </c>
      <c r="C1411" s="3" t="str">
        <f t="shared" si="278"/>
        <v>@@MR100725</v>
      </c>
      <c r="D1411" s="3" t="str">
        <f t="shared" si="279"/>
        <v>@@10000</v>
      </c>
      <c r="E1411" s="3" t="str">
        <f>"""NAV Direct"",""CRONUS JetCorp USA"",""5407"",""1"",""Released"",""2"",""MR100725"",""3"",""10000"",""4"",""30000"""</f>
        <v>"NAV Direct","CRONUS JetCorp USA","5407","1","Released","2","MR100725","3","10000","4","30000"</v>
      </c>
      <c r="F1411" s="3"/>
      <c r="G1411" s="3"/>
      <c r="H1411" s="6"/>
      <c r="I1411" s="6"/>
      <c r="J1411" s="14" t="str">
        <f>"RM100023"</f>
        <v>RM100023</v>
      </c>
      <c r="K1411" s="22" t="str">
        <f>"7"" Torch Trophy Riser"</f>
        <v>7" Torch Trophy Riser</v>
      </c>
      <c r="L1411" s="23">
        <v>1</v>
      </c>
      <c r="M1411" s="21" t="str">
        <f>"EA"</f>
        <v>EA</v>
      </c>
      <c r="N1411" s="23">
        <v>0</v>
      </c>
    </row>
    <row r="1412" spans="1:14" ht="16.5" x14ac:dyDescent="0.3">
      <c r="A1412" t="s">
        <v>59</v>
      </c>
      <c r="B1412" s="3" t="str">
        <f t="shared" si="278"/>
        <v>@@Released</v>
      </c>
      <c r="C1412" s="3" t="str">
        <f t="shared" si="278"/>
        <v>@@MR100725</v>
      </c>
      <c r="D1412" s="3" t="str">
        <f t="shared" si="279"/>
        <v>@@10000</v>
      </c>
      <c r="E1412" s="3" t="str">
        <f>"""NAV Direct"",""CRONUS JetCorp USA"",""5407"",""1"",""Released"",""2"",""MR100725"",""3"",""10000"",""4"",""40000"""</f>
        <v>"NAV Direct","CRONUS JetCorp USA","5407","1","Released","2","MR100725","3","10000","4","40000"</v>
      </c>
      <c r="F1412" s="3"/>
      <c r="G1412" s="3"/>
      <c r="H1412" s="6"/>
      <c r="I1412" s="6"/>
      <c r="J1412" s="14" t="str">
        <f>"RM100033"</f>
        <v>RM100033</v>
      </c>
      <c r="K1412" s="22" t="str">
        <f>"Standard Cap Nut"</f>
        <v>Standard Cap Nut</v>
      </c>
      <c r="L1412" s="23">
        <v>1</v>
      </c>
      <c r="M1412" s="21" t="str">
        <f>"EA"</f>
        <v>EA</v>
      </c>
      <c r="N1412" s="23">
        <v>0</v>
      </c>
    </row>
    <row r="1413" spans="1:14" ht="16.5" x14ac:dyDescent="0.3">
      <c r="A1413" t="s">
        <v>59</v>
      </c>
      <c r="B1413" s="3" t="str">
        <f t="shared" si="278"/>
        <v>@@Released</v>
      </c>
      <c r="C1413" s="3" t="str">
        <f t="shared" si="278"/>
        <v>@@MR100725</v>
      </c>
      <c r="D1413" s="3" t="str">
        <f t="shared" si="279"/>
        <v>@@10000</v>
      </c>
      <c r="E1413" s="3" t="str">
        <f>"""NAV Direct"",""CRONUS JetCorp USA"",""5407"",""1"",""Released"",""2"",""MR100725"",""3"",""10000"",""4"",""50000"""</f>
        <v>"NAV Direct","CRONUS JetCorp USA","5407","1","Released","2","MR100725","3","10000","4","50000"</v>
      </c>
      <c r="F1413" s="3"/>
      <c r="G1413" s="3"/>
      <c r="H1413" s="6"/>
      <c r="I1413" s="6"/>
      <c r="J1413" s="14" t="str">
        <f>"RM100034"</f>
        <v>RM100034</v>
      </c>
      <c r="K1413" s="22" t="str">
        <f>"Check Rings"</f>
        <v>Check Rings</v>
      </c>
      <c r="L1413" s="23">
        <v>1</v>
      </c>
      <c r="M1413" s="21" t="str">
        <f>"EA"</f>
        <v>EA</v>
      </c>
      <c r="N1413" s="23">
        <v>0</v>
      </c>
    </row>
    <row r="1414" spans="1:14" ht="16.5" x14ac:dyDescent="0.3">
      <c r="A1414" t="s">
        <v>59</v>
      </c>
      <c r="B1414" s="3" t="str">
        <f t="shared" si="278"/>
        <v>@@Released</v>
      </c>
      <c r="C1414" s="3" t="str">
        <f t="shared" si="278"/>
        <v>@@MR100725</v>
      </c>
      <c r="D1414" s="3" t="str">
        <f t="shared" si="279"/>
        <v>@@10000</v>
      </c>
      <c r="E1414" s="3" t="str">
        <f>"""NAV Direct"",""CRONUS JetCorp USA"",""5407"",""1"",""Released"",""2"",""MR100725"",""3"",""10000"",""4"",""60000"""</f>
        <v>"NAV Direct","CRONUS JetCorp USA","5407","1","Released","2","MR100725","3","10000","4","60000"</v>
      </c>
      <c r="F1414" s="3"/>
      <c r="G1414" s="3"/>
      <c r="H1414" s="6"/>
      <c r="I1414" s="6"/>
      <c r="J1414" s="14" t="str">
        <f>"RM100036"</f>
        <v>RM100036</v>
      </c>
      <c r="K1414" s="22" t="str">
        <f>"1.5"" Emblem"</f>
        <v>1.5" Emblem</v>
      </c>
      <c r="L1414" s="23">
        <v>1</v>
      </c>
      <c r="M1414" s="21" t="str">
        <f>"EA"</f>
        <v>EA</v>
      </c>
      <c r="N1414" s="23">
        <v>0</v>
      </c>
    </row>
    <row r="1415" spans="1:14" ht="16.5" x14ac:dyDescent="0.3">
      <c r="A1415" t="s">
        <v>59</v>
      </c>
      <c r="B1415" s="3" t="str">
        <f>B1409</f>
        <v>@@Released</v>
      </c>
      <c r="C1415" s="3" t="str">
        <f>C1409</f>
        <v>@@MR100725</v>
      </c>
      <c r="D1415" s="3" t="str">
        <f>D1409</f>
        <v>@@10000</v>
      </c>
      <c r="H1415" s="6"/>
      <c r="I1415" s="6"/>
      <c r="J1415" s="6"/>
      <c r="K1415" s="6"/>
      <c r="L1415" s="6"/>
      <c r="M1415" s="6"/>
      <c r="N1415" s="6"/>
    </row>
    <row r="1416" spans="1:14" ht="16.5" x14ac:dyDescent="0.3">
      <c r="A1416" t="s">
        <v>59</v>
      </c>
      <c r="B1416" s="3" t="str">
        <f t="shared" ref="B1416:C1421" si="280">B1415</f>
        <v>@@Released</v>
      </c>
      <c r="C1416" s="3" t="str">
        <f t="shared" si="280"/>
        <v>@@MR100725</v>
      </c>
      <c r="D1416" s="3" t="str">
        <f>"@@20000"</f>
        <v>@@20000</v>
      </c>
      <c r="E1416" s="3" t="str">
        <f>"""NAV Direct"",""CRONUS JetCorp USA"",""5406"",""1"",""Released"",""2"",""MR100725"",""3"",""20000"""</f>
        <v>"NAV Direct","CRONUS JetCorp USA","5406","1","Released","2","MR100725","3","20000"</v>
      </c>
      <c r="F1416" s="3" t="str">
        <f>"∞||""Prod. Order Component"",""Prod. Order Line No."",""=Line No."",""Status"",""=Status"",""Prod. Order No."",""=Prod. Order No."""</f>
        <v>∞||"Prod. Order Component","Prod. Order Line No.","=Line No.","Status","=Status","Prod. Order No.","=Prod. Order No."</v>
      </c>
      <c r="G1416" s="3"/>
      <c r="H1416" s="6"/>
      <c r="I1416" s="24" t="str">
        <f>"S200006"</f>
        <v>S200006</v>
      </c>
      <c r="J1416" s="24" t="str">
        <f>"3.75"" Soccer Trophy"</f>
        <v>3.75" Soccer Trophy</v>
      </c>
      <c r="K1416" s="25">
        <v>48</v>
      </c>
      <c r="L1416" s="26" t="str">
        <f>"EA"</f>
        <v>EA</v>
      </c>
      <c r="M1416" s="25">
        <v>0</v>
      </c>
      <c r="N1416" s="27"/>
    </row>
    <row r="1417" spans="1:14" ht="16.5" x14ac:dyDescent="0.3">
      <c r="A1417" t="s">
        <v>59</v>
      </c>
      <c r="B1417" s="3" t="str">
        <f t="shared" si="280"/>
        <v>@@Released</v>
      </c>
      <c r="C1417" s="3" t="str">
        <f t="shared" si="280"/>
        <v>@@MR100725</v>
      </c>
      <c r="D1417" s="3" t="str">
        <f>D1416</f>
        <v>@@20000</v>
      </c>
      <c r="E1417" s="3" t="str">
        <f>"""NAV Direct"",""CRONUS JetCorp USA"",""5407"",""1"",""Released"",""2"",""MR100725"",""3"",""20000"",""4"",""10000"""</f>
        <v>"NAV Direct","CRONUS JetCorp USA","5407","1","Released","2","MR100725","3","20000","4","10000"</v>
      </c>
      <c r="F1417" s="3"/>
      <c r="G1417" s="3"/>
      <c r="H1417" s="6"/>
      <c r="I1417" s="6"/>
      <c r="J1417" s="14" t="str">
        <f>"RM100027"</f>
        <v>RM100027</v>
      </c>
      <c r="K1417" s="22" t="str">
        <f>"1"" Marble"</f>
        <v>1" Marble</v>
      </c>
      <c r="L1417" s="23">
        <v>1</v>
      </c>
      <c r="M1417" s="21" t="str">
        <f>"LB"</f>
        <v>LB</v>
      </c>
      <c r="N1417" s="23">
        <v>0</v>
      </c>
    </row>
    <row r="1418" spans="1:14" ht="16.5" x14ac:dyDescent="0.3">
      <c r="A1418" t="s">
        <v>59</v>
      </c>
      <c r="B1418" s="3" t="str">
        <f t="shared" si="280"/>
        <v>@@Released</v>
      </c>
      <c r="C1418" s="3" t="str">
        <f t="shared" si="280"/>
        <v>@@MR100725</v>
      </c>
      <c r="D1418" s="3" t="str">
        <f>D1417</f>
        <v>@@20000</v>
      </c>
      <c r="E1418" s="3" t="str">
        <f>"""NAV Direct"",""CRONUS JetCorp USA"",""5407"",""1"",""Released"",""2"",""MR100725"",""3"",""20000"",""4"",""20000"""</f>
        <v>"NAV Direct","CRONUS JetCorp USA","5407","1","Released","2","MR100725","3","20000","4","20000"</v>
      </c>
      <c r="F1418" s="3"/>
      <c r="G1418" s="3"/>
      <c r="H1418" s="6"/>
      <c r="I1418" s="6"/>
      <c r="J1418" s="14" t="str">
        <f>"RM100006"</f>
        <v>RM100006</v>
      </c>
      <c r="K1418" s="22" t="str">
        <f>"3.75"" Soccer Player"</f>
        <v>3.75" Soccer Player</v>
      </c>
      <c r="L1418" s="23">
        <v>1</v>
      </c>
      <c r="M1418" s="21" t="str">
        <f>"EA"</f>
        <v>EA</v>
      </c>
      <c r="N1418" s="23">
        <v>0</v>
      </c>
    </row>
    <row r="1419" spans="1:14" ht="16.5" x14ac:dyDescent="0.3">
      <c r="A1419" t="s">
        <v>59</v>
      </c>
      <c r="B1419" s="3" t="str">
        <f t="shared" si="280"/>
        <v>@@Released</v>
      </c>
      <c r="C1419" s="3" t="str">
        <f t="shared" si="280"/>
        <v>@@MR100725</v>
      </c>
      <c r="D1419" s="3" t="str">
        <f>D1418</f>
        <v>@@20000</v>
      </c>
      <c r="E1419" s="3" t="str">
        <f>"""NAV Direct"",""CRONUS JetCorp USA"",""5407"",""1"",""Released"",""2"",""MR100725"",""3"",""20000"",""4"",""30000"""</f>
        <v>"NAV Direct","CRONUS JetCorp USA","5407","1","Released","2","MR100725","3","20000","4","30000"</v>
      </c>
      <c r="F1419" s="3"/>
      <c r="G1419" s="3"/>
      <c r="H1419" s="6"/>
      <c r="I1419" s="6"/>
      <c r="J1419" s="14" t="str">
        <f>"RM100033"</f>
        <v>RM100033</v>
      </c>
      <c r="K1419" s="22" t="str">
        <f>"Standard Cap Nut"</f>
        <v>Standard Cap Nut</v>
      </c>
      <c r="L1419" s="23">
        <v>1</v>
      </c>
      <c r="M1419" s="21" t="str">
        <f>"EA"</f>
        <v>EA</v>
      </c>
      <c r="N1419" s="23">
        <v>0</v>
      </c>
    </row>
    <row r="1420" spans="1:14" ht="16.5" x14ac:dyDescent="0.3">
      <c r="A1420" t="s">
        <v>59</v>
      </c>
      <c r="B1420" s="3" t="str">
        <f t="shared" si="280"/>
        <v>@@Released</v>
      </c>
      <c r="C1420" s="3" t="str">
        <f t="shared" si="280"/>
        <v>@@MR100725</v>
      </c>
      <c r="D1420" s="3" t="str">
        <f>D1419</f>
        <v>@@20000</v>
      </c>
      <c r="E1420" s="3" t="str">
        <f>"""NAV Direct"",""CRONUS JetCorp USA"",""5407"",""1"",""Released"",""2"",""MR100725"",""3"",""20000"",""4"",""40000"""</f>
        <v>"NAV Direct","CRONUS JetCorp USA","5407","1","Released","2","MR100725","3","20000","4","40000"</v>
      </c>
      <c r="F1420" s="3"/>
      <c r="G1420" s="3"/>
      <c r="H1420" s="6"/>
      <c r="I1420" s="6"/>
      <c r="J1420" s="14" t="str">
        <f>"RM100034"</f>
        <v>RM100034</v>
      </c>
      <c r="K1420" s="22" t="str">
        <f>"Check Rings"</f>
        <v>Check Rings</v>
      </c>
      <c r="L1420" s="23">
        <v>1</v>
      </c>
      <c r="M1420" s="21" t="str">
        <f>"EA"</f>
        <v>EA</v>
      </c>
      <c r="N1420" s="23">
        <v>0</v>
      </c>
    </row>
    <row r="1421" spans="1:14" ht="16.5" x14ac:dyDescent="0.3">
      <c r="A1421" t="s">
        <v>59</v>
      </c>
      <c r="B1421" s="3" t="str">
        <f t="shared" si="280"/>
        <v>@@Released</v>
      </c>
      <c r="C1421" s="3" t="str">
        <f t="shared" si="280"/>
        <v>@@MR100725</v>
      </c>
      <c r="D1421" s="3" t="str">
        <f>D1420</f>
        <v>@@20000</v>
      </c>
      <c r="E1421" s="3" t="str">
        <f>"""NAV Direct"",""CRONUS JetCorp USA"",""5407"",""1"",""Released"",""2"",""MR100725"",""3"",""20000"",""4"",""50000"""</f>
        <v>"NAV Direct","CRONUS JetCorp USA","5407","1","Released","2","MR100725","3","20000","4","50000"</v>
      </c>
      <c r="F1421" s="3"/>
      <c r="G1421" s="3"/>
      <c r="H1421" s="6"/>
      <c r="I1421" s="6"/>
      <c r="J1421" s="14" t="str">
        <f>"RM100053"</f>
        <v>RM100053</v>
      </c>
      <c r="K1421" s="22" t="str">
        <f>"3"" Blank Plate"</f>
        <v>3" Blank Plate</v>
      </c>
      <c r="L1421" s="23">
        <v>1</v>
      </c>
      <c r="M1421" s="21" t="str">
        <f>"EA"</f>
        <v>EA</v>
      </c>
      <c r="N1421" s="23">
        <v>0</v>
      </c>
    </row>
    <row r="1422" spans="1:14" ht="16.5" x14ac:dyDescent="0.3">
      <c r="A1422" t="s">
        <v>59</v>
      </c>
      <c r="B1422" s="3" t="str">
        <f>B1417</f>
        <v>@@Released</v>
      </c>
      <c r="C1422" s="3" t="str">
        <f>C1417</f>
        <v>@@MR100725</v>
      </c>
      <c r="D1422" s="3" t="str">
        <f>D1417</f>
        <v>@@20000</v>
      </c>
      <c r="H1422" s="6"/>
      <c r="I1422" s="6"/>
      <c r="J1422" s="6"/>
      <c r="K1422" s="6"/>
      <c r="L1422" s="6"/>
      <c r="M1422" s="6"/>
      <c r="N1422" s="6"/>
    </row>
    <row r="1423" spans="1:14" ht="16.5" x14ac:dyDescent="0.3">
      <c r="A1423" t="s">
        <v>59</v>
      </c>
      <c r="B1423" s="3" t="str">
        <f t="shared" ref="B1423:C1429" si="281">B1422</f>
        <v>@@Released</v>
      </c>
      <c r="C1423" s="3" t="str">
        <f t="shared" si="281"/>
        <v>@@MR100725</v>
      </c>
      <c r="D1423" s="3" t="str">
        <f>"@@30000"</f>
        <v>@@30000</v>
      </c>
      <c r="E1423" s="3" t="str">
        <f>"""NAV Direct"",""CRONUS JetCorp USA"",""5406"",""1"",""Released"",""2"",""MR100725"",""3"",""30000"""</f>
        <v>"NAV Direct","CRONUS JetCorp USA","5406","1","Released","2","MR100725","3","30000"</v>
      </c>
      <c r="F1423" s="3" t="str">
        <f>"∞||""Prod. Order Component"",""Prod. Order Line No."",""=Line No."",""Status"",""=Status"",""Prod. Order No."",""=Prod. Order No."""</f>
        <v>∞||"Prod. Order Component","Prod. Order Line No.","=Line No.","Status","=Status","Prod. Order No.","=Prod. Order No."</v>
      </c>
      <c r="G1423" s="3"/>
      <c r="H1423" s="6"/>
      <c r="I1423" s="24" t="str">
        <f>"S200011"</f>
        <v>S200011</v>
      </c>
      <c r="J1423" s="24" t="str">
        <f>"10.75"" Star Riser Lamp of Knowledge Trophy"</f>
        <v>10.75" Star Riser Lamp of Knowledge Trophy</v>
      </c>
      <c r="K1423" s="25">
        <v>6</v>
      </c>
      <c r="L1423" s="26" t="str">
        <f>"EA"</f>
        <v>EA</v>
      </c>
      <c r="M1423" s="25">
        <v>0</v>
      </c>
      <c r="N1423" s="27"/>
    </row>
    <row r="1424" spans="1:14" ht="16.5" x14ac:dyDescent="0.3">
      <c r="A1424" t="s">
        <v>59</v>
      </c>
      <c r="B1424" s="3" t="str">
        <f t="shared" si="281"/>
        <v>@@Released</v>
      </c>
      <c r="C1424" s="3" t="str">
        <f t="shared" si="281"/>
        <v>@@MR100725</v>
      </c>
      <c r="D1424" s="3" t="str">
        <f t="shared" ref="D1424:D1429" si="282">D1423</f>
        <v>@@30000</v>
      </c>
      <c r="E1424" s="3" t="str">
        <f>"""NAV Direct"",""CRONUS JetCorp USA"",""5407"",""1"",""Released"",""2"",""MR100725"",""3"",""30000"",""4"",""10000"""</f>
        <v>"NAV Direct","CRONUS JetCorp USA","5407","1","Released","2","MR100725","3","30000","4","10000"</v>
      </c>
      <c r="F1424" s="3"/>
      <c r="G1424" s="3"/>
      <c r="H1424" s="6"/>
      <c r="I1424" s="6"/>
      <c r="J1424" s="14" t="str">
        <f>"RM100027"</f>
        <v>RM100027</v>
      </c>
      <c r="K1424" s="22" t="str">
        <f>"1"" Marble"</f>
        <v>1" Marble</v>
      </c>
      <c r="L1424" s="23">
        <v>1</v>
      </c>
      <c r="M1424" s="21" t="str">
        <f>"LB"</f>
        <v>LB</v>
      </c>
      <c r="N1424" s="23">
        <v>0</v>
      </c>
    </row>
    <row r="1425" spans="1:14" ht="16.5" x14ac:dyDescent="0.3">
      <c r="A1425" t="s">
        <v>59</v>
      </c>
      <c r="B1425" s="3" t="str">
        <f t="shared" si="281"/>
        <v>@@Released</v>
      </c>
      <c r="C1425" s="3" t="str">
        <f t="shared" si="281"/>
        <v>@@MR100725</v>
      </c>
      <c r="D1425" s="3" t="str">
        <f t="shared" si="282"/>
        <v>@@30000</v>
      </c>
      <c r="E1425" s="3" t="str">
        <f>"""NAV Direct"",""CRONUS JetCorp USA"",""5407"",""1"",""Released"",""2"",""MR100725"",""3"",""30000"",""4"",""20000"""</f>
        <v>"NAV Direct","CRONUS JetCorp USA","5407","1","Released","2","MR100725","3","30000","4","20000"</v>
      </c>
      <c r="F1425" s="3"/>
      <c r="G1425" s="3"/>
      <c r="H1425" s="6"/>
      <c r="I1425" s="6"/>
      <c r="J1425" s="14" t="str">
        <f>"RM100001"</f>
        <v>RM100001</v>
      </c>
      <c r="K1425" s="22" t="str">
        <f>"3.75"" Lamp of Knowledge Upper"</f>
        <v>3.75" Lamp of Knowledge Upper</v>
      </c>
      <c r="L1425" s="23">
        <v>1</v>
      </c>
      <c r="M1425" s="21" t="str">
        <f>"EA"</f>
        <v>EA</v>
      </c>
      <c r="N1425" s="23">
        <v>0</v>
      </c>
    </row>
    <row r="1426" spans="1:14" ht="16.5" x14ac:dyDescent="0.3">
      <c r="A1426" t="s">
        <v>59</v>
      </c>
      <c r="B1426" s="3" t="str">
        <f t="shared" si="281"/>
        <v>@@Released</v>
      </c>
      <c r="C1426" s="3" t="str">
        <f t="shared" si="281"/>
        <v>@@MR100725</v>
      </c>
      <c r="D1426" s="3" t="str">
        <f t="shared" si="282"/>
        <v>@@30000</v>
      </c>
      <c r="E1426" s="3" t="str">
        <f>"""NAV Direct"",""CRONUS JetCorp USA"",""5407"",""1"",""Released"",""2"",""MR100725"",""3"",""30000"",""4"",""30000"""</f>
        <v>"NAV Direct","CRONUS JetCorp USA","5407","1","Released","2","MR100725","3","30000","4","30000"</v>
      </c>
      <c r="F1426" s="3"/>
      <c r="G1426" s="3"/>
      <c r="H1426" s="6"/>
      <c r="I1426" s="6"/>
      <c r="J1426" s="14" t="str">
        <f>"RM100016"</f>
        <v>RM100016</v>
      </c>
      <c r="K1426" s="22" t="str">
        <f>"6"" Star Column Trophy Riser"</f>
        <v>6" Star Column Trophy Riser</v>
      </c>
      <c r="L1426" s="23">
        <v>1</v>
      </c>
      <c r="M1426" s="21" t="str">
        <f>"EA"</f>
        <v>EA</v>
      </c>
      <c r="N1426" s="23">
        <v>0</v>
      </c>
    </row>
    <row r="1427" spans="1:14" ht="16.5" x14ac:dyDescent="0.3">
      <c r="A1427" t="s">
        <v>59</v>
      </c>
      <c r="B1427" s="3" t="str">
        <f t="shared" si="281"/>
        <v>@@Released</v>
      </c>
      <c r="C1427" s="3" t="str">
        <f t="shared" si="281"/>
        <v>@@MR100725</v>
      </c>
      <c r="D1427" s="3" t="str">
        <f t="shared" si="282"/>
        <v>@@30000</v>
      </c>
      <c r="E1427" s="3" t="str">
        <f>"""NAV Direct"",""CRONUS JetCorp USA"",""5407"",""1"",""Released"",""2"",""MR100725"",""3"",""30000"",""4"",""40000"""</f>
        <v>"NAV Direct","CRONUS JetCorp USA","5407","1","Released","2","MR100725","3","30000","4","40000"</v>
      </c>
      <c r="F1427" s="3"/>
      <c r="G1427" s="3"/>
      <c r="H1427" s="6"/>
      <c r="I1427" s="6"/>
      <c r="J1427" s="14" t="str">
        <f>"RM100033"</f>
        <v>RM100033</v>
      </c>
      <c r="K1427" s="22" t="str">
        <f>"Standard Cap Nut"</f>
        <v>Standard Cap Nut</v>
      </c>
      <c r="L1427" s="23">
        <v>1</v>
      </c>
      <c r="M1427" s="21" t="str">
        <f>"EA"</f>
        <v>EA</v>
      </c>
      <c r="N1427" s="23">
        <v>0</v>
      </c>
    </row>
    <row r="1428" spans="1:14" ht="16.5" x14ac:dyDescent="0.3">
      <c r="A1428" t="s">
        <v>59</v>
      </c>
      <c r="B1428" s="3" t="str">
        <f t="shared" si="281"/>
        <v>@@Released</v>
      </c>
      <c r="C1428" s="3" t="str">
        <f t="shared" si="281"/>
        <v>@@MR100725</v>
      </c>
      <c r="D1428" s="3" t="str">
        <f t="shared" si="282"/>
        <v>@@30000</v>
      </c>
      <c r="E1428" s="3" t="str">
        <f>"""NAV Direct"",""CRONUS JetCorp USA"",""5407"",""1"",""Released"",""2"",""MR100725"",""3"",""30000"",""4"",""50000"""</f>
        <v>"NAV Direct","CRONUS JetCorp USA","5407","1","Released","2","MR100725","3","30000","4","50000"</v>
      </c>
      <c r="F1428" s="3"/>
      <c r="G1428" s="3"/>
      <c r="H1428" s="6"/>
      <c r="I1428" s="6"/>
      <c r="J1428" s="14" t="str">
        <f>"RM100034"</f>
        <v>RM100034</v>
      </c>
      <c r="K1428" s="22" t="str">
        <f>"Check Rings"</f>
        <v>Check Rings</v>
      </c>
      <c r="L1428" s="23">
        <v>1</v>
      </c>
      <c r="M1428" s="21" t="str">
        <f>"EA"</f>
        <v>EA</v>
      </c>
      <c r="N1428" s="23">
        <v>0</v>
      </c>
    </row>
    <row r="1429" spans="1:14" ht="16.5" x14ac:dyDescent="0.3">
      <c r="A1429" t="s">
        <v>59</v>
      </c>
      <c r="B1429" s="3" t="str">
        <f t="shared" si="281"/>
        <v>@@Released</v>
      </c>
      <c r="C1429" s="3" t="str">
        <f t="shared" si="281"/>
        <v>@@MR100725</v>
      </c>
      <c r="D1429" s="3" t="str">
        <f t="shared" si="282"/>
        <v>@@30000</v>
      </c>
      <c r="E1429" s="3" t="str">
        <f>"""NAV Direct"",""CRONUS JetCorp USA"",""5407"",""1"",""Released"",""2"",""MR100725"",""3"",""30000"",""4"",""60000"""</f>
        <v>"NAV Direct","CRONUS JetCorp USA","5407","1","Released","2","MR100725","3","30000","4","60000"</v>
      </c>
      <c r="F1429" s="3"/>
      <c r="G1429" s="3"/>
      <c r="H1429" s="6"/>
      <c r="I1429" s="6"/>
      <c r="J1429" s="14" t="str">
        <f>"RM100036"</f>
        <v>RM100036</v>
      </c>
      <c r="K1429" s="22" t="str">
        <f>"1.5"" Emblem"</f>
        <v>1.5" Emblem</v>
      </c>
      <c r="L1429" s="23">
        <v>1</v>
      </c>
      <c r="M1429" s="21" t="str">
        <f>"EA"</f>
        <v>EA</v>
      </c>
      <c r="N1429" s="23">
        <v>0</v>
      </c>
    </row>
    <row r="1430" spans="1:14" ht="16.5" x14ac:dyDescent="0.3">
      <c r="A1430" t="s">
        <v>59</v>
      </c>
      <c r="B1430" s="3" t="str">
        <f>B1424</f>
        <v>@@Released</v>
      </c>
      <c r="C1430" s="3" t="str">
        <f>C1424</f>
        <v>@@MR100725</v>
      </c>
      <c r="D1430" s="3" t="str">
        <f>D1424</f>
        <v>@@30000</v>
      </c>
      <c r="H1430" s="6"/>
      <c r="I1430" s="6"/>
      <c r="J1430" s="6"/>
      <c r="K1430" s="6"/>
      <c r="L1430" s="6"/>
      <c r="M1430" s="6"/>
      <c r="N1430" s="6"/>
    </row>
    <row r="1431" spans="1:14" ht="16.5" x14ac:dyDescent="0.3">
      <c r="A1431" t="s">
        <v>59</v>
      </c>
      <c r="B1431" s="3" t="str">
        <f>"@@Released"</f>
        <v>@@Released</v>
      </c>
      <c r="C1431" s="3" t="str">
        <f>"@@MR100720"</f>
        <v>@@MR100720</v>
      </c>
      <c r="E1431" s="3" t="str">
        <f>"""NAV Direct"",""CRONUS JetCorp USA"",""5405"",""1"",""Released"",""2"",""MR100720"""</f>
        <v>"NAV Direct","CRONUS JetCorp USA","5405","1","Released","2","MR100720"</v>
      </c>
      <c r="F1431" s="3" t="str">
        <f>"∞||""Prod. Order Component"",""Status"",""=Status"",""Prod. Order No."",""=No."""</f>
        <v>∞||"Prod. Order Component","Status","=Status","Prod. Order No.","=No."</v>
      </c>
      <c r="G1431" s="3"/>
      <c r="H1431" s="28" t="str">
        <f>"MR100720"</f>
        <v>MR100720</v>
      </c>
      <c r="I1431" s="29">
        <v>42115</v>
      </c>
      <c r="J1431" s="6"/>
      <c r="K1431" s="20"/>
      <c r="L1431" s="20"/>
      <c r="M1431" s="20"/>
      <c r="N1431" s="20"/>
    </row>
    <row r="1432" spans="1:14" ht="16.5" x14ac:dyDescent="0.3">
      <c r="A1432" t="s">
        <v>59</v>
      </c>
      <c r="B1432" s="3" t="str">
        <f t="shared" ref="B1432:C1438" si="283">B1431</f>
        <v>@@Released</v>
      </c>
      <c r="C1432" s="3" t="str">
        <f t="shared" si="283"/>
        <v>@@MR100720</v>
      </c>
      <c r="D1432" s="3" t="str">
        <f>"@@10000"</f>
        <v>@@10000</v>
      </c>
      <c r="E1432" s="3" t="str">
        <f>"""NAV Direct"",""CRONUS JetCorp USA"",""5406"",""1"",""Released"",""2"",""MR100720"",""3"",""10000"""</f>
        <v>"NAV Direct","CRONUS JetCorp USA","5406","1","Released","2","MR100720","3","10000"</v>
      </c>
      <c r="F1432" s="3" t="str">
        <f>"∞||""Prod. Order Component"",""Prod. Order Line No."",""=Line No."",""Status"",""=Status"",""Prod. Order No."",""=Prod. Order No."""</f>
        <v>∞||"Prod. Order Component","Prod. Order Line No.","=Line No.","Status","=Status","Prod. Order No.","=Prod. Order No."</v>
      </c>
      <c r="G1432" s="3"/>
      <c r="H1432" s="6"/>
      <c r="I1432" s="24" t="str">
        <f>"S200022"</f>
        <v>S200022</v>
      </c>
      <c r="J1432" s="24" t="str">
        <f>"10.75"" Tourch Riser Basketball Trophy"</f>
        <v>10.75" Tourch Riser Basketball Trophy</v>
      </c>
      <c r="K1432" s="25">
        <v>144</v>
      </c>
      <c r="L1432" s="26" t="str">
        <f>"EA"</f>
        <v>EA</v>
      </c>
      <c r="M1432" s="25">
        <v>0</v>
      </c>
      <c r="N1432" s="27"/>
    </row>
    <row r="1433" spans="1:14" ht="16.5" x14ac:dyDescent="0.3">
      <c r="A1433" t="s">
        <v>59</v>
      </c>
      <c r="B1433" s="3" t="str">
        <f t="shared" si="283"/>
        <v>@@Released</v>
      </c>
      <c r="C1433" s="3" t="str">
        <f t="shared" si="283"/>
        <v>@@MR100720</v>
      </c>
      <c r="D1433" s="3" t="str">
        <f t="shared" ref="D1433:D1438" si="284">D1432</f>
        <v>@@10000</v>
      </c>
      <c r="E1433" s="3" t="str">
        <f>"""NAV Direct"",""CRONUS JetCorp USA"",""5407"",""1"",""Released"",""2"",""MR100720"",""3"",""10000"",""4"",""10000"""</f>
        <v>"NAV Direct","CRONUS JetCorp USA","5407","1","Released","2","MR100720","3","10000","4","10000"</v>
      </c>
      <c r="F1433" s="3"/>
      <c r="G1433" s="3"/>
      <c r="H1433" s="6"/>
      <c r="I1433" s="6"/>
      <c r="J1433" s="14" t="str">
        <f>"RM100027"</f>
        <v>RM100027</v>
      </c>
      <c r="K1433" s="22" t="str">
        <f>"1"" Marble"</f>
        <v>1" Marble</v>
      </c>
      <c r="L1433" s="23">
        <v>1</v>
      </c>
      <c r="M1433" s="21" t="str">
        <f>"LB"</f>
        <v>LB</v>
      </c>
      <c r="N1433" s="23">
        <v>0</v>
      </c>
    </row>
    <row r="1434" spans="1:14" ht="16.5" x14ac:dyDescent="0.3">
      <c r="A1434" t="s">
        <v>59</v>
      </c>
      <c r="B1434" s="3" t="str">
        <f t="shared" si="283"/>
        <v>@@Released</v>
      </c>
      <c r="C1434" s="3" t="str">
        <f t="shared" si="283"/>
        <v>@@MR100720</v>
      </c>
      <c r="D1434" s="3" t="str">
        <f t="shared" si="284"/>
        <v>@@10000</v>
      </c>
      <c r="E1434" s="3" t="str">
        <f>"""NAV Direct"",""CRONUS JetCorp USA"",""5407"",""1"",""Released"",""2"",""MR100720"",""3"",""10000"",""4"",""20000"""</f>
        <v>"NAV Direct","CRONUS JetCorp USA","5407","1","Released","2","MR100720","3","10000","4","20000"</v>
      </c>
      <c r="F1434" s="3"/>
      <c r="G1434" s="3"/>
      <c r="H1434" s="6"/>
      <c r="I1434" s="6"/>
      <c r="J1434" s="14" t="str">
        <f>"RM100008"</f>
        <v>RM100008</v>
      </c>
      <c r="K1434" s="22" t="str">
        <f>"3.75"" Basketball Player"</f>
        <v>3.75" Basketball Player</v>
      </c>
      <c r="L1434" s="23">
        <v>1</v>
      </c>
      <c r="M1434" s="21" t="str">
        <f>"EA"</f>
        <v>EA</v>
      </c>
      <c r="N1434" s="23">
        <v>0</v>
      </c>
    </row>
    <row r="1435" spans="1:14" ht="16.5" x14ac:dyDescent="0.3">
      <c r="A1435" t="s">
        <v>59</v>
      </c>
      <c r="B1435" s="3" t="str">
        <f t="shared" si="283"/>
        <v>@@Released</v>
      </c>
      <c r="C1435" s="3" t="str">
        <f t="shared" si="283"/>
        <v>@@MR100720</v>
      </c>
      <c r="D1435" s="3" t="str">
        <f t="shared" si="284"/>
        <v>@@10000</v>
      </c>
      <c r="E1435" s="3" t="str">
        <f>"""NAV Direct"",""CRONUS JetCorp USA"",""5407"",""1"",""Released"",""2"",""MR100720"",""3"",""10000"",""4"",""30000"""</f>
        <v>"NAV Direct","CRONUS JetCorp USA","5407","1","Released","2","MR100720","3","10000","4","30000"</v>
      </c>
      <c r="F1435" s="3"/>
      <c r="G1435" s="3"/>
      <c r="H1435" s="6"/>
      <c r="I1435" s="6"/>
      <c r="J1435" s="14" t="str">
        <f>"RM100023"</f>
        <v>RM100023</v>
      </c>
      <c r="K1435" s="22" t="str">
        <f>"7"" Torch Trophy Riser"</f>
        <v>7" Torch Trophy Riser</v>
      </c>
      <c r="L1435" s="23">
        <v>1</v>
      </c>
      <c r="M1435" s="21" t="str">
        <f>"EA"</f>
        <v>EA</v>
      </c>
      <c r="N1435" s="23">
        <v>0</v>
      </c>
    </row>
    <row r="1436" spans="1:14" ht="16.5" x14ac:dyDescent="0.3">
      <c r="A1436" t="s">
        <v>59</v>
      </c>
      <c r="B1436" s="3" t="str">
        <f t="shared" si="283"/>
        <v>@@Released</v>
      </c>
      <c r="C1436" s="3" t="str">
        <f t="shared" si="283"/>
        <v>@@MR100720</v>
      </c>
      <c r="D1436" s="3" t="str">
        <f t="shared" si="284"/>
        <v>@@10000</v>
      </c>
      <c r="E1436" s="3" t="str">
        <f>"""NAV Direct"",""CRONUS JetCorp USA"",""5407"",""1"",""Released"",""2"",""MR100720"",""3"",""10000"",""4"",""40000"""</f>
        <v>"NAV Direct","CRONUS JetCorp USA","5407","1","Released","2","MR100720","3","10000","4","40000"</v>
      </c>
      <c r="F1436" s="3"/>
      <c r="G1436" s="3"/>
      <c r="H1436" s="6"/>
      <c r="I1436" s="6"/>
      <c r="J1436" s="14" t="str">
        <f>"RM100033"</f>
        <v>RM100033</v>
      </c>
      <c r="K1436" s="22" t="str">
        <f>"Standard Cap Nut"</f>
        <v>Standard Cap Nut</v>
      </c>
      <c r="L1436" s="23">
        <v>1</v>
      </c>
      <c r="M1436" s="21" t="str">
        <f>"EA"</f>
        <v>EA</v>
      </c>
      <c r="N1436" s="23">
        <v>0</v>
      </c>
    </row>
    <row r="1437" spans="1:14" ht="16.5" x14ac:dyDescent="0.3">
      <c r="A1437" t="s">
        <v>59</v>
      </c>
      <c r="B1437" s="3" t="str">
        <f t="shared" si="283"/>
        <v>@@Released</v>
      </c>
      <c r="C1437" s="3" t="str">
        <f t="shared" si="283"/>
        <v>@@MR100720</v>
      </c>
      <c r="D1437" s="3" t="str">
        <f t="shared" si="284"/>
        <v>@@10000</v>
      </c>
      <c r="E1437" s="3" t="str">
        <f>"""NAV Direct"",""CRONUS JetCorp USA"",""5407"",""1"",""Released"",""2"",""MR100720"",""3"",""10000"",""4"",""50000"""</f>
        <v>"NAV Direct","CRONUS JetCorp USA","5407","1","Released","2","MR100720","3","10000","4","50000"</v>
      </c>
      <c r="F1437" s="3"/>
      <c r="G1437" s="3"/>
      <c r="H1437" s="6"/>
      <c r="I1437" s="6"/>
      <c r="J1437" s="14" t="str">
        <f>"RM100034"</f>
        <v>RM100034</v>
      </c>
      <c r="K1437" s="22" t="str">
        <f>"Check Rings"</f>
        <v>Check Rings</v>
      </c>
      <c r="L1437" s="23">
        <v>1</v>
      </c>
      <c r="M1437" s="21" t="str">
        <f>"EA"</f>
        <v>EA</v>
      </c>
      <c r="N1437" s="23">
        <v>0</v>
      </c>
    </row>
    <row r="1438" spans="1:14" ht="16.5" x14ac:dyDescent="0.3">
      <c r="A1438" t="s">
        <v>59</v>
      </c>
      <c r="B1438" s="3" t="str">
        <f t="shared" si="283"/>
        <v>@@Released</v>
      </c>
      <c r="C1438" s="3" t="str">
        <f t="shared" si="283"/>
        <v>@@MR100720</v>
      </c>
      <c r="D1438" s="3" t="str">
        <f t="shared" si="284"/>
        <v>@@10000</v>
      </c>
      <c r="E1438" s="3" t="str">
        <f>"""NAV Direct"",""CRONUS JetCorp USA"",""5407"",""1"",""Released"",""2"",""MR100720"",""3"",""10000"",""4"",""60000"""</f>
        <v>"NAV Direct","CRONUS JetCorp USA","5407","1","Released","2","MR100720","3","10000","4","60000"</v>
      </c>
      <c r="F1438" s="3"/>
      <c r="G1438" s="3"/>
      <c r="H1438" s="6"/>
      <c r="I1438" s="6"/>
      <c r="J1438" s="14" t="str">
        <f>"RM100036"</f>
        <v>RM100036</v>
      </c>
      <c r="K1438" s="22" t="str">
        <f>"1.5"" Emblem"</f>
        <v>1.5" Emblem</v>
      </c>
      <c r="L1438" s="23">
        <v>1</v>
      </c>
      <c r="M1438" s="21" t="str">
        <f>"EA"</f>
        <v>EA</v>
      </c>
      <c r="N1438" s="23">
        <v>0</v>
      </c>
    </row>
    <row r="1439" spans="1:14" ht="16.5" x14ac:dyDescent="0.3">
      <c r="A1439" t="s">
        <v>59</v>
      </c>
      <c r="B1439" s="3" t="str">
        <f>B1433</f>
        <v>@@Released</v>
      </c>
      <c r="C1439" s="3" t="str">
        <f>C1433</f>
        <v>@@MR100720</v>
      </c>
      <c r="D1439" s="3" t="str">
        <f>D1433</f>
        <v>@@10000</v>
      </c>
      <c r="H1439" s="6"/>
      <c r="I1439" s="6"/>
      <c r="J1439" s="6"/>
      <c r="K1439" s="6"/>
      <c r="L1439" s="6"/>
      <c r="M1439" s="6"/>
      <c r="N1439" s="6"/>
    </row>
    <row r="1440" spans="1:14" ht="16.5" x14ac:dyDescent="0.3">
      <c r="A1440" t="s">
        <v>59</v>
      </c>
      <c r="B1440" s="3" t="str">
        <f t="shared" ref="B1440:C1446" si="285">B1439</f>
        <v>@@Released</v>
      </c>
      <c r="C1440" s="3" t="str">
        <f t="shared" si="285"/>
        <v>@@MR100720</v>
      </c>
      <c r="D1440" s="3" t="str">
        <f>"@@20000"</f>
        <v>@@20000</v>
      </c>
      <c r="E1440" s="3" t="str">
        <f>"""NAV Direct"",""CRONUS JetCorp USA"",""5406"",""1"",""Released"",""2"",""MR100720"",""3"",""20000"""</f>
        <v>"NAV Direct","CRONUS JetCorp USA","5406","1","Released","2","MR100720","3","20000"</v>
      </c>
      <c r="F1440" s="3" t="str">
        <f>"∞||""Prod. Order Component"",""Prod. Order Line No."",""=Line No."",""Status"",""=Status"",""Prod. Order No."",""=Prod. Order No."""</f>
        <v>∞||"Prod. Order Component","Prod. Order Line No.","=Line No.","Status","=Status","Prod. Order No.","=Prod. Order No."</v>
      </c>
      <c r="G1440" s="3"/>
      <c r="H1440" s="6"/>
      <c r="I1440" s="24" t="str">
        <f>"S200018"</f>
        <v>S200018</v>
      </c>
      <c r="J1440" s="24" t="str">
        <f>"10.75"" Tourch Riser Lamp of Knowledge Trophy"</f>
        <v>10.75" Tourch Riser Lamp of Knowledge Trophy</v>
      </c>
      <c r="K1440" s="25">
        <v>144</v>
      </c>
      <c r="L1440" s="26" t="str">
        <f>"EA"</f>
        <v>EA</v>
      </c>
      <c r="M1440" s="25">
        <v>0</v>
      </c>
      <c r="N1440" s="27"/>
    </row>
    <row r="1441" spans="1:14" ht="16.5" x14ac:dyDescent="0.3">
      <c r="A1441" t="s">
        <v>59</v>
      </c>
      <c r="B1441" s="3" t="str">
        <f t="shared" si="285"/>
        <v>@@Released</v>
      </c>
      <c r="C1441" s="3" t="str">
        <f t="shared" si="285"/>
        <v>@@MR100720</v>
      </c>
      <c r="D1441" s="3" t="str">
        <f t="shared" ref="D1441:D1446" si="286">D1440</f>
        <v>@@20000</v>
      </c>
      <c r="E1441" s="3" t="str">
        <f>"""NAV Direct"",""CRONUS JetCorp USA"",""5407"",""1"",""Released"",""2"",""MR100720"",""3"",""20000"",""4"",""10000"""</f>
        <v>"NAV Direct","CRONUS JetCorp USA","5407","1","Released","2","MR100720","3","20000","4","10000"</v>
      </c>
      <c r="F1441" s="3"/>
      <c r="G1441" s="3"/>
      <c r="H1441" s="6"/>
      <c r="I1441" s="6"/>
      <c r="J1441" s="14" t="str">
        <f>"RM100027"</f>
        <v>RM100027</v>
      </c>
      <c r="K1441" s="22" t="str">
        <f>"1"" Marble"</f>
        <v>1" Marble</v>
      </c>
      <c r="L1441" s="23">
        <v>1</v>
      </c>
      <c r="M1441" s="21" t="str">
        <f>"LB"</f>
        <v>LB</v>
      </c>
      <c r="N1441" s="23">
        <v>0</v>
      </c>
    </row>
    <row r="1442" spans="1:14" ht="16.5" x14ac:dyDescent="0.3">
      <c r="A1442" t="s">
        <v>59</v>
      </c>
      <c r="B1442" s="3" t="str">
        <f t="shared" si="285"/>
        <v>@@Released</v>
      </c>
      <c r="C1442" s="3" t="str">
        <f t="shared" si="285"/>
        <v>@@MR100720</v>
      </c>
      <c r="D1442" s="3" t="str">
        <f t="shared" si="286"/>
        <v>@@20000</v>
      </c>
      <c r="E1442" s="3" t="str">
        <f>"""NAV Direct"",""CRONUS JetCorp USA"",""5407"",""1"",""Released"",""2"",""MR100720"",""3"",""20000"",""4"",""20000"""</f>
        <v>"NAV Direct","CRONUS JetCorp USA","5407","1","Released","2","MR100720","3","20000","4","20000"</v>
      </c>
      <c r="F1442" s="3"/>
      <c r="G1442" s="3"/>
      <c r="H1442" s="6"/>
      <c r="I1442" s="6"/>
      <c r="J1442" s="14" t="str">
        <f>"RM100001"</f>
        <v>RM100001</v>
      </c>
      <c r="K1442" s="22" t="str">
        <f>"3.75"" Lamp of Knowledge Upper"</f>
        <v>3.75" Lamp of Knowledge Upper</v>
      </c>
      <c r="L1442" s="23">
        <v>1</v>
      </c>
      <c r="M1442" s="21" t="str">
        <f>"EA"</f>
        <v>EA</v>
      </c>
      <c r="N1442" s="23">
        <v>0</v>
      </c>
    </row>
    <row r="1443" spans="1:14" ht="16.5" x14ac:dyDescent="0.3">
      <c r="A1443" t="s">
        <v>59</v>
      </c>
      <c r="B1443" s="3" t="str">
        <f t="shared" si="285"/>
        <v>@@Released</v>
      </c>
      <c r="C1443" s="3" t="str">
        <f t="shared" si="285"/>
        <v>@@MR100720</v>
      </c>
      <c r="D1443" s="3" t="str">
        <f t="shared" si="286"/>
        <v>@@20000</v>
      </c>
      <c r="E1443" s="3" t="str">
        <f>"""NAV Direct"",""CRONUS JetCorp USA"",""5407"",""1"",""Released"",""2"",""MR100720"",""3"",""20000"",""4"",""30000"""</f>
        <v>"NAV Direct","CRONUS JetCorp USA","5407","1","Released","2","MR100720","3","20000","4","30000"</v>
      </c>
      <c r="F1443" s="3"/>
      <c r="G1443" s="3"/>
      <c r="H1443" s="6"/>
      <c r="I1443" s="6"/>
      <c r="J1443" s="14" t="str">
        <f>"RM100023"</f>
        <v>RM100023</v>
      </c>
      <c r="K1443" s="22" t="str">
        <f>"7"" Torch Trophy Riser"</f>
        <v>7" Torch Trophy Riser</v>
      </c>
      <c r="L1443" s="23">
        <v>1</v>
      </c>
      <c r="M1443" s="21" t="str">
        <f>"EA"</f>
        <v>EA</v>
      </c>
      <c r="N1443" s="23">
        <v>0</v>
      </c>
    </row>
    <row r="1444" spans="1:14" ht="16.5" x14ac:dyDescent="0.3">
      <c r="A1444" t="s">
        <v>59</v>
      </c>
      <c r="B1444" s="3" t="str">
        <f t="shared" si="285"/>
        <v>@@Released</v>
      </c>
      <c r="C1444" s="3" t="str">
        <f t="shared" si="285"/>
        <v>@@MR100720</v>
      </c>
      <c r="D1444" s="3" t="str">
        <f t="shared" si="286"/>
        <v>@@20000</v>
      </c>
      <c r="E1444" s="3" t="str">
        <f>"""NAV Direct"",""CRONUS JetCorp USA"",""5407"",""1"",""Released"",""2"",""MR100720"",""3"",""20000"",""4"",""40000"""</f>
        <v>"NAV Direct","CRONUS JetCorp USA","5407","1","Released","2","MR100720","3","20000","4","40000"</v>
      </c>
      <c r="F1444" s="3"/>
      <c r="G1444" s="3"/>
      <c r="H1444" s="6"/>
      <c r="I1444" s="6"/>
      <c r="J1444" s="14" t="str">
        <f>"RM100033"</f>
        <v>RM100033</v>
      </c>
      <c r="K1444" s="22" t="str">
        <f>"Standard Cap Nut"</f>
        <v>Standard Cap Nut</v>
      </c>
      <c r="L1444" s="23">
        <v>1</v>
      </c>
      <c r="M1444" s="21" t="str">
        <f>"EA"</f>
        <v>EA</v>
      </c>
      <c r="N1444" s="23">
        <v>0</v>
      </c>
    </row>
    <row r="1445" spans="1:14" ht="16.5" x14ac:dyDescent="0.3">
      <c r="A1445" t="s">
        <v>59</v>
      </c>
      <c r="B1445" s="3" t="str">
        <f t="shared" si="285"/>
        <v>@@Released</v>
      </c>
      <c r="C1445" s="3" t="str">
        <f t="shared" si="285"/>
        <v>@@MR100720</v>
      </c>
      <c r="D1445" s="3" t="str">
        <f t="shared" si="286"/>
        <v>@@20000</v>
      </c>
      <c r="E1445" s="3" t="str">
        <f>"""NAV Direct"",""CRONUS JetCorp USA"",""5407"",""1"",""Released"",""2"",""MR100720"",""3"",""20000"",""4"",""50000"""</f>
        <v>"NAV Direct","CRONUS JetCorp USA","5407","1","Released","2","MR100720","3","20000","4","50000"</v>
      </c>
      <c r="F1445" s="3"/>
      <c r="G1445" s="3"/>
      <c r="H1445" s="6"/>
      <c r="I1445" s="6"/>
      <c r="J1445" s="14" t="str">
        <f>"RM100034"</f>
        <v>RM100034</v>
      </c>
      <c r="K1445" s="22" t="str">
        <f>"Check Rings"</f>
        <v>Check Rings</v>
      </c>
      <c r="L1445" s="23">
        <v>1</v>
      </c>
      <c r="M1445" s="21" t="str">
        <f>"EA"</f>
        <v>EA</v>
      </c>
      <c r="N1445" s="23">
        <v>0</v>
      </c>
    </row>
    <row r="1446" spans="1:14" ht="16.5" x14ac:dyDescent="0.3">
      <c r="A1446" t="s">
        <v>59</v>
      </c>
      <c r="B1446" s="3" t="str">
        <f t="shared" si="285"/>
        <v>@@Released</v>
      </c>
      <c r="C1446" s="3" t="str">
        <f t="shared" si="285"/>
        <v>@@MR100720</v>
      </c>
      <c r="D1446" s="3" t="str">
        <f t="shared" si="286"/>
        <v>@@20000</v>
      </c>
      <c r="E1446" s="3" t="str">
        <f>"""NAV Direct"",""CRONUS JetCorp USA"",""5407"",""1"",""Released"",""2"",""MR100720"",""3"",""20000"",""4"",""60000"""</f>
        <v>"NAV Direct","CRONUS JetCorp USA","5407","1","Released","2","MR100720","3","20000","4","60000"</v>
      </c>
      <c r="F1446" s="3"/>
      <c r="G1446" s="3"/>
      <c r="H1446" s="6"/>
      <c r="I1446" s="6"/>
      <c r="J1446" s="14" t="str">
        <f>"RM100036"</f>
        <v>RM100036</v>
      </c>
      <c r="K1446" s="22" t="str">
        <f>"1.5"" Emblem"</f>
        <v>1.5" Emblem</v>
      </c>
      <c r="L1446" s="23">
        <v>1</v>
      </c>
      <c r="M1446" s="21" t="str">
        <f>"EA"</f>
        <v>EA</v>
      </c>
      <c r="N1446" s="23">
        <v>0</v>
      </c>
    </row>
    <row r="1447" spans="1:14" ht="16.5" x14ac:dyDescent="0.3">
      <c r="A1447" t="s">
        <v>59</v>
      </c>
      <c r="B1447" s="3" t="str">
        <f>B1441</f>
        <v>@@Released</v>
      </c>
      <c r="C1447" s="3" t="str">
        <f>C1441</f>
        <v>@@MR100720</v>
      </c>
      <c r="D1447" s="3" t="str">
        <f>D1441</f>
        <v>@@20000</v>
      </c>
      <c r="H1447" s="6"/>
      <c r="I1447" s="6"/>
      <c r="J1447" s="6"/>
      <c r="K1447" s="6"/>
      <c r="L1447" s="6"/>
      <c r="M1447" s="6"/>
      <c r="N1447" s="6"/>
    </row>
    <row r="1448" spans="1:14" ht="16.5" x14ac:dyDescent="0.3">
      <c r="A1448" t="s">
        <v>59</v>
      </c>
      <c r="B1448" s="3" t="str">
        <f>"@@Released"</f>
        <v>@@Released</v>
      </c>
      <c r="C1448" s="3" t="str">
        <f>"@@MR100721"</f>
        <v>@@MR100721</v>
      </c>
      <c r="E1448" s="3" t="str">
        <f>"""NAV Direct"",""CRONUS JetCorp USA"",""5405"",""1"",""Released"",""2"",""MR100721"""</f>
        <v>"NAV Direct","CRONUS JetCorp USA","5405","1","Released","2","MR100721"</v>
      </c>
      <c r="F1448" s="3" t="str">
        <f>"∞||""Prod. Order Component"",""Status"",""=Status"",""Prod. Order No."",""=No."""</f>
        <v>∞||"Prod. Order Component","Status","=Status","Prod. Order No.","=No."</v>
      </c>
      <c r="G1448" s="3"/>
      <c r="H1448" s="28" t="str">
        <f>"MR100721"</f>
        <v>MR100721</v>
      </c>
      <c r="I1448" s="29">
        <v>42115</v>
      </c>
      <c r="J1448" s="6"/>
      <c r="K1448" s="20"/>
      <c r="L1448" s="20"/>
      <c r="M1448" s="20"/>
      <c r="N1448" s="20"/>
    </row>
    <row r="1449" spans="1:14" ht="16.5" x14ac:dyDescent="0.3">
      <c r="A1449" t="s">
        <v>59</v>
      </c>
      <c r="B1449" s="3" t="str">
        <f t="shared" ref="B1449:C1455" si="287">B1448</f>
        <v>@@Released</v>
      </c>
      <c r="C1449" s="3" t="str">
        <f t="shared" si="287"/>
        <v>@@MR100721</v>
      </c>
      <c r="D1449" s="3" t="str">
        <f>"@@10000"</f>
        <v>@@10000</v>
      </c>
      <c r="E1449" s="3" t="str">
        <f>"""NAV Direct"",""CRONUS JetCorp USA"",""5406"",""1"",""Released"",""2"",""MR100721"",""3"",""10000"""</f>
        <v>"NAV Direct","CRONUS JetCorp USA","5406","1","Released","2","MR100721","3","10000"</v>
      </c>
      <c r="F1449" s="3" t="str">
        <f>"∞||""Prod. Order Component"",""Prod. Order Line No."",""=Line No."",""Status"",""=Status"",""Prod. Order No."",""=Prod. Order No."""</f>
        <v>∞||"Prod. Order Component","Prod. Order Line No.","=Line No.","Status","=Status","Prod. Order No.","=Prod. Order No."</v>
      </c>
      <c r="G1449" s="3"/>
      <c r="H1449" s="6"/>
      <c r="I1449" s="24" t="str">
        <f>"S200011"</f>
        <v>S200011</v>
      </c>
      <c r="J1449" s="24" t="str">
        <f>"10.75"" Star Riser Lamp of Knowledge Trophy"</f>
        <v>10.75" Star Riser Lamp of Knowledge Trophy</v>
      </c>
      <c r="K1449" s="25">
        <v>144</v>
      </c>
      <c r="L1449" s="26" t="str">
        <f>"EA"</f>
        <v>EA</v>
      </c>
      <c r="M1449" s="25">
        <v>0</v>
      </c>
      <c r="N1449" s="27"/>
    </row>
    <row r="1450" spans="1:14" ht="16.5" x14ac:dyDescent="0.3">
      <c r="A1450" t="s">
        <v>59</v>
      </c>
      <c r="B1450" s="3" t="str">
        <f t="shared" si="287"/>
        <v>@@Released</v>
      </c>
      <c r="C1450" s="3" t="str">
        <f t="shared" si="287"/>
        <v>@@MR100721</v>
      </c>
      <c r="D1450" s="3" t="str">
        <f t="shared" ref="D1450:D1455" si="288">D1449</f>
        <v>@@10000</v>
      </c>
      <c r="E1450" s="3" t="str">
        <f>"""NAV Direct"",""CRONUS JetCorp USA"",""5407"",""1"",""Released"",""2"",""MR100721"",""3"",""10000"",""4"",""10000"""</f>
        <v>"NAV Direct","CRONUS JetCorp USA","5407","1","Released","2","MR100721","3","10000","4","10000"</v>
      </c>
      <c r="F1450" s="3"/>
      <c r="G1450" s="3"/>
      <c r="H1450" s="6"/>
      <c r="I1450" s="6"/>
      <c r="J1450" s="14" t="str">
        <f>"RM100027"</f>
        <v>RM100027</v>
      </c>
      <c r="K1450" s="22" t="str">
        <f>"1"" Marble"</f>
        <v>1" Marble</v>
      </c>
      <c r="L1450" s="23">
        <v>1</v>
      </c>
      <c r="M1450" s="21" t="str">
        <f>"LB"</f>
        <v>LB</v>
      </c>
      <c r="N1450" s="23">
        <v>0</v>
      </c>
    </row>
    <row r="1451" spans="1:14" ht="16.5" x14ac:dyDescent="0.3">
      <c r="A1451" t="s">
        <v>59</v>
      </c>
      <c r="B1451" s="3" t="str">
        <f t="shared" si="287"/>
        <v>@@Released</v>
      </c>
      <c r="C1451" s="3" t="str">
        <f t="shared" si="287"/>
        <v>@@MR100721</v>
      </c>
      <c r="D1451" s="3" t="str">
        <f t="shared" si="288"/>
        <v>@@10000</v>
      </c>
      <c r="E1451" s="3" t="str">
        <f>"""NAV Direct"",""CRONUS JetCorp USA"",""5407"",""1"",""Released"",""2"",""MR100721"",""3"",""10000"",""4"",""20000"""</f>
        <v>"NAV Direct","CRONUS JetCorp USA","5407","1","Released","2","MR100721","3","10000","4","20000"</v>
      </c>
      <c r="F1451" s="3"/>
      <c r="G1451" s="3"/>
      <c r="H1451" s="6"/>
      <c r="I1451" s="6"/>
      <c r="J1451" s="14" t="str">
        <f>"RM100001"</f>
        <v>RM100001</v>
      </c>
      <c r="K1451" s="22" t="str">
        <f>"3.75"" Lamp of Knowledge Upper"</f>
        <v>3.75" Lamp of Knowledge Upper</v>
      </c>
      <c r="L1451" s="23">
        <v>1</v>
      </c>
      <c r="M1451" s="21" t="str">
        <f>"EA"</f>
        <v>EA</v>
      </c>
      <c r="N1451" s="23">
        <v>0</v>
      </c>
    </row>
    <row r="1452" spans="1:14" ht="16.5" x14ac:dyDescent="0.3">
      <c r="A1452" t="s">
        <v>59</v>
      </c>
      <c r="B1452" s="3" t="str">
        <f t="shared" si="287"/>
        <v>@@Released</v>
      </c>
      <c r="C1452" s="3" t="str">
        <f t="shared" si="287"/>
        <v>@@MR100721</v>
      </c>
      <c r="D1452" s="3" t="str">
        <f t="shared" si="288"/>
        <v>@@10000</v>
      </c>
      <c r="E1452" s="3" t="str">
        <f>"""NAV Direct"",""CRONUS JetCorp USA"",""5407"",""1"",""Released"",""2"",""MR100721"",""3"",""10000"",""4"",""30000"""</f>
        <v>"NAV Direct","CRONUS JetCorp USA","5407","1","Released","2","MR100721","3","10000","4","30000"</v>
      </c>
      <c r="F1452" s="3"/>
      <c r="G1452" s="3"/>
      <c r="H1452" s="6"/>
      <c r="I1452" s="6"/>
      <c r="J1452" s="14" t="str">
        <f>"RM100016"</f>
        <v>RM100016</v>
      </c>
      <c r="K1452" s="22" t="str">
        <f>"6"" Star Column Trophy Riser"</f>
        <v>6" Star Column Trophy Riser</v>
      </c>
      <c r="L1452" s="23">
        <v>1</v>
      </c>
      <c r="M1452" s="21" t="str">
        <f>"EA"</f>
        <v>EA</v>
      </c>
      <c r="N1452" s="23">
        <v>0</v>
      </c>
    </row>
    <row r="1453" spans="1:14" ht="16.5" x14ac:dyDescent="0.3">
      <c r="A1453" t="s">
        <v>59</v>
      </c>
      <c r="B1453" s="3" t="str">
        <f t="shared" si="287"/>
        <v>@@Released</v>
      </c>
      <c r="C1453" s="3" t="str">
        <f t="shared" si="287"/>
        <v>@@MR100721</v>
      </c>
      <c r="D1453" s="3" t="str">
        <f t="shared" si="288"/>
        <v>@@10000</v>
      </c>
      <c r="E1453" s="3" t="str">
        <f>"""NAV Direct"",""CRONUS JetCorp USA"",""5407"",""1"",""Released"",""2"",""MR100721"",""3"",""10000"",""4"",""40000"""</f>
        <v>"NAV Direct","CRONUS JetCorp USA","5407","1","Released","2","MR100721","3","10000","4","40000"</v>
      </c>
      <c r="F1453" s="3"/>
      <c r="G1453" s="3"/>
      <c r="H1453" s="6"/>
      <c r="I1453" s="6"/>
      <c r="J1453" s="14" t="str">
        <f>"RM100033"</f>
        <v>RM100033</v>
      </c>
      <c r="K1453" s="22" t="str">
        <f>"Standard Cap Nut"</f>
        <v>Standard Cap Nut</v>
      </c>
      <c r="L1453" s="23">
        <v>1</v>
      </c>
      <c r="M1453" s="21" t="str">
        <f>"EA"</f>
        <v>EA</v>
      </c>
      <c r="N1453" s="23">
        <v>0</v>
      </c>
    </row>
    <row r="1454" spans="1:14" ht="16.5" x14ac:dyDescent="0.3">
      <c r="A1454" t="s">
        <v>59</v>
      </c>
      <c r="B1454" s="3" t="str">
        <f t="shared" si="287"/>
        <v>@@Released</v>
      </c>
      <c r="C1454" s="3" t="str">
        <f t="shared" si="287"/>
        <v>@@MR100721</v>
      </c>
      <c r="D1454" s="3" t="str">
        <f t="shared" si="288"/>
        <v>@@10000</v>
      </c>
      <c r="E1454" s="3" t="str">
        <f>"""NAV Direct"",""CRONUS JetCorp USA"",""5407"",""1"",""Released"",""2"",""MR100721"",""3"",""10000"",""4"",""50000"""</f>
        <v>"NAV Direct","CRONUS JetCorp USA","5407","1","Released","2","MR100721","3","10000","4","50000"</v>
      </c>
      <c r="F1454" s="3"/>
      <c r="G1454" s="3"/>
      <c r="H1454" s="6"/>
      <c r="I1454" s="6"/>
      <c r="J1454" s="14" t="str">
        <f>"RM100034"</f>
        <v>RM100034</v>
      </c>
      <c r="K1454" s="22" t="str">
        <f>"Check Rings"</f>
        <v>Check Rings</v>
      </c>
      <c r="L1454" s="23">
        <v>1</v>
      </c>
      <c r="M1454" s="21" t="str">
        <f>"EA"</f>
        <v>EA</v>
      </c>
      <c r="N1454" s="23">
        <v>0</v>
      </c>
    </row>
    <row r="1455" spans="1:14" ht="16.5" x14ac:dyDescent="0.3">
      <c r="A1455" t="s">
        <v>59</v>
      </c>
      <c r="B1455" s="3" t="str">
        <f t="shared" si="287"/>
        <v>@@Released</v>
      </c>
      <c r="C1455" s="3" t="str">
        <f t="shared" si="287"/>
        <v>@@MR100721</v>
      </c>
      <c r="D1455" s="3" t="str">
        <f t="shared" si="288"/>
        <v>@@10000</v>
      </c>
      <c r="E1455" s="3" t="str">
        <f>"""NAV Direct"",""CRONUS JetCorp USA"",""5407"",""1"",""Released"",""2"",""MR100721"",""3"",""10000"",""4"",""60000"""</f>
        <v>"NAV Direct","CRONUS JetCorp USA","5407","1","Released","2","MR100721","3","10000","4","60000"</v>
      </c>
      <c r="F1455" s="3"/>
      <c r="G1455" s="3"/>
      <c r="H1455" s="6"/>
      <c r="I1455" s="6"/>
      <c r="J1455" s="14" t="str">
        <f>"RM100036"</f>
        <v>RM100036</v>
      </c>
      <c r="K1455" s="22" t="str">
        <f>"1.5"" Emblem"</f>
        <v>1.5" Emblem</v>
      </c>
      <c r="L1455" s="23">
        <v>1</v>
      </c>
      <c r="M1455" s="21" t="str">
        <f>"EA"</f>
        <v>EA</v>
      </c>
      <c r="N1455" s="23">
        <v>0</v>
      </c>
    </row>
    <row r="1456" spans="1:14" ht="16.5" x14ac:dyDescent="0.3">
      <c r="A1456" t="s">
        <v>59</v>
      </c>
      <c r="B1456" s="3" t="str">
        <f>B1450</f>
        <v>@@Released</v>
      </c>
      <c r="C1456" s="3" t="str">
        <f>C1450</f>
        <v>@@MR100721</v>
      </c>
      <c r="D1456" s="3" t="str">
        <f>D1450</f>
        <v>@@10000</v>
      </c>
      <c r="H1456" s="6"/>
      <c r="I1456" s="6"/>
      <c r="J1456" s="6"/>
      <c r="K1456" s="6"/>
      <c r="L1456" s="6"/>
      <c r="M1456" s="6"/>
      <c r="N1456" s="6"/>
    </row>
    <row r="1457" spans="1:14" ht="16.5" x14ac:dyDescent="0.3">
      <c r="A1457" t="s">
        <v>59</v>
      </c>
      <c r="B1457" s="3" t="str">
        <f t="shared" ref="B1457:C1463" si="289">B1456</f>
        <v>@@Released</v>
      </c>
      <c r="C1457" s="3" t="str">
        <f t="shared" si="289"/>
        <v>@@MR100721</v>
      </c>
      <c r="D1457" s="3" t="str">
        <f>"@@20000"</f>
        <v>@@20000</v>
      </c>
      <c r="E1457" s="3" t="str">
        <f>"""NAV Direct"",""CRONUS JetCorp USA"",""5406"",""1"",""Released"",""2"",""MR100721"",""3"",""20000"""</f>
        <v>"NAV Direct","CRONUS JetCorp USA","5406","1","Released","2","MR100721","3","20000"</v>
      </c>
      <c r="F1457" s="3" t="str">
        <f>"∞||""Prod. Order Component"",""Prod. Order Line No."",""=Line No."",""Status"",""=Status"",""Prod. Order No."",""=Prod. Order No."""</f>
        <v>∞||"Prod. Order Component","Prod. Order Line No.","=Line No.","Status","=Status","Prod. Order No.","=Prod. Order No."</v>
      </c>
      <c r="G1457" s="3"/>
      <c r="H1457" s="6"/>
      <c r="I1457" s="24" t="str">
        <f>"S200017"</f>
        <v>S200017</v>
      </c>
      <c r="J1457" s="24" t="str">
        <f>"10.75"" Tourch Riser WrestlingTrophy"</f>
        <v>10.75" Tourch Riser WrestlingTrophy</v>
      </c>
      <c r="K1457" s="25">
        <v>6</v>
      </c>
      <c r="L1457" s="26" t="str">
        <f>"EA"</f>
        <v>EA</v>
      </c>
      <c r="M1457" s="25">
        <v>0</v>
      </c>
      <c r="N1457" s="27"/>
    </row>
    <row r="1458" spans="1:14" ht="16.5" x14ac:dyDescent="0.3">
      <c r="A1458" t="s">
        <v>59</v>
      </c>
      <c r="B1458" s="3" t="str">
        <f t="shared" si="289"/>
        <v>@@Released</v>
      </c>
      <c r="C1458" s="3" t="str">
        <f t="shared" si="289"/>
        <v>@@MR100721</v>
      </c>
      <c r="D1458" s="3" t="str">
        <f t="shared" ref="D1458:D1463" si="290">D1457</f>
        <v>@@20000</v>
      </c>
      <c r="E1458" s="3" t="str">
        <f>"""NAV Direct"",""CRONUS JetCorp USA"",""5407"",""1"",""Released"",""2"",""MR100721"",""3"",""20000"",""4"",""10000"""</f>
        <v>"NAV Direct","CRONUS JetCorp USA","5407","1","Released","2","MR100721","3","20000","4","10000"</v>
      </c>
      <c r="F1458" s="3"/>
      <c r="G1458" s="3"/>
      <c r="H1458" s="6"/>
      <c r="I1458" s="6"/>
      <c r="J1458" s="14" t="str">
        <f>"RM100027"</f>
        <v>RM100027</v>
      </c>
      <c r="K1458" s="22" t="str">
        <f>"1"" Marble"</f>
        <v>1" Marble</v>
      </c>
      <c r="L1458" s="23">
        <v>1</v>
      </c>
      <c r="M1458" s="21" t="str">
        <f>"LB"</f>
        <v>LB</v>
      </c>
      <c r="N1458" s="23">
        <v>0</v>
      </c>
    </row>
    <row r="1459" spans="1:14" ht="16.5" x14ac:dyDescent="0.3">
      <c r="A1459" t="s">
        <v>59</v>
      </c>
      <c r="B1459" s="3" t="str">
        <f t="shared" si="289"/>
        <v>@@Released</v>
      </c>
      <c r="C1459" s="3" t="str">
        <f t="shared" si="289"/>
        <v>@@MR100721</v>
      </c>
      <c r="D1459" s="3" t="str">
        <f t="shared" si="290"/>
        <v>@@20000</v>
      </c>
      <c r="E1459" s="3" t="str">
        <f>"""NAV Direct"",""CRONUS JetCorp USA"",""5407"",""1"",""Released"",""2"",""MR100721"",""3"",""20000"",""4"",""20000"""</f>
        <v>"NAV Direct","CRONUS JetCorp USA","5407","1","Released","2","MR100721","3","20000","4","20000"</v>
      </c>
      <c r="F1459" s="3"/>
      <c r="G1459" s="3"/>
      <c r="H1459" s="6"/>
      <c r="I1459" s="6"/>
      <c r="J1459" s="14" t="str">
        <f>"RM100010"</f>
        <v>RM100010</v>
      </c>
      <c r="K1459" s="22" t="str">
        <f>"3.75"" Wrestler"</f>
        <v>3.75" Wrestler</v>
      </c>
      <c r="L1459" s="23">
        <v>1</v>
      </c>
      <c r="M1459" s="21" t="str">
        <f>"EA"</f>
        <v>EA</v>
      </c>
      <c r="N1459" s="23">
        <v>0</v>
      </c>
    </row>
    <row r="1460" spans="1:14" ht="16.5" x14ac:dyDescent="0.3">
      <c r="A1460" t="s">
        <v>59</v>
      </c>
      <c r="B1460" s="3" t="str">
        <f t="shared" si="289"/>
        <v>@@Released</v>
      </c>
      <c r="C1460" s="3" t="str">
        <f t="shared" si="289"/>
        <v>@@MR100721</v>
      </c>
      <c r="D1460" s="3" t="str">
        <f t="shared" si="290"/>
        <v>@@20000</v>
      </c>
      <c r="E1460" s="3" t="str">
        <f>"""NAV Direct"",""CRONUS JetCorp USA"",""5407"",""1"",""Released"",""2"",""MR100721"",""3"",""20000"",""4"",""30000"""</f>
        <v>"NAV Direct","CRONUS JetCorp USA","5407","1","Released","2","MR100721","3","20000","4","30000"</v>
      </c>
      <c r="F1460" s="3"/>
      <c r="G1460" s="3"/>
      <c r="H1460" s="6"/>
      <c r="I1460" s="6"/>
      <c r="J1460" s="14" t="str">
        <f>"RM100016"</f>
        <v>RM100016</v>
      </c>
      <c r="K1460" s="22" t="str">
        <f>"6"" Star Column Trophy Riser"</f>
        <v>6" Star Column Trophy Riser</v>
      </c>
      <c r="L1460" s="23">
        <v>1</v>
      </c>
      <c r="M1460" s="21" t="str">
        <f>"EA"</f>
        <v>EA</v>
      </c>
      <c r="N1460" s="23">
        <v>0</v>
      </c>
    </row>
    <row r="1461" spans="1:14" ht="16.5" x14ac:dyDescent="0.3">
      <c r="A1461" t="s">
        <v>59</v>
      </c>
      <c r="B1461" s="3" t="str">
        <f t="shared" si="289"/>
        <v>@@Released</v>
      </c>
      <c r="C1461" s="3" t="str">
        <f t="shared" si="289"/>
        <v>@@MR100721</v>
      </c>
      <c r="D1461" s="3" t="str">
        <f t="shared" si="290"/>
        <v>@@20000</v>
      </c>
      <c r="E1461" s="3" t="str">
        <f>"""NAV Direct"",""CRONUS JetCorp USA"",""5407"",""1"",""Released"",""2"",""MR100721"",""3"",""20000"",""4"",""40000"""</f>
        <v>"NAV Direct","CRONUS JetCorp USA","5407","1","Released","2","MR100721","3","20000","4","40000"</v>
      </c>
      <c r="F1461" s="3"/>
      <c r="G1461" s="3"/>
      <c r="H1461" s="6"/>
      <c r="I1461" s="6"/>
      <c r="J1461" s="14" t="str">
        <f>"RM100033"</f>
        <v>RM100033</v>
      </c>
      <c r="K1461" s="22" t="str">
        <f>"Standard Cap Nut"</f>
        <v>Standard Cap Nut</v>
      </c>
      <c r="L1461" s="23">
        <v>1</v>
      </c>
      <c r="M1461" s="21" t="str">
        <f>"EA"</f>
        <v>EA</v>
      </c>
      <c r="N1461" s="23">
        <v>0</v>
      </c>
    </row>
    <row r="1462" spans="1:14" ht="16.5" x14ac:dyDescent="0.3">
      <c r="A1462" t="s">
        <v>59</v>
      </c>
      <c r="B1462" s="3" t="str">
        <f t="shared" si="289"/>
        <v>@@Released</v>
      </c>
      <c r="C1462" s="3" t="str">
        <f t="shared" si="289"/>
        <v>@@MR100721</v>
      </c>
      <c r="D1462" s="3" t="str">
        <f t="shared" si="290"/>
        <v>@@20000</v>
      </c>
      <c r="E1462" s="3" t="str">
        <f>"""NAV Direct"",""CRONUS JetCorp USA"",""5407"",""1"",""Released"",""2"",""MR100721"",""3"",""20000"",""4"",""50000"""</f>
        <v>"NAV Direct","CRONUS JetCorp USA","5407","1","Released","2","MR100721","3","20000","4","50000"</v>
      </c>
      <c r="F1462" s="3"/>
      <c r="G1462" s="3"/>
      <c r="H1462" s="6"/>
      <c r="I1462" s="6"/>
      <c r="J1462" s="14" t="str">
        <f>"RM100034"</f>
        <v>RM100034</v>
      </c>
      <c r="K1462" s="22" t="str">
        <f>"Check Rings"</f>
        <v>Check Rings</v>
      </c>
      <c r="L1462" s="23">
        <v>1</v>
      </c>
      <c r="M1462" s="21" t="str">
        <f>"EA"</f>
        <v>EA</v>
      </c>
      <c r="N1462" s="23">
        <v>0</v>
      </c>
    </row>
    <row r="1463" spans="1:14" ht="16.5" x14ac:dyDescent="0.3">
      <c r="A1463" t="s">
        <v>59</v>
      </c>
      <c r="B1463" s="3" t="str">
        <f t="shared" si="289"/>
        <v>@@Released</v>
      </c>
      <c r="C1463" s="3" t="str">
        <f t="shared" si="289"/>
        <v>@@MR100721</v>
      </c>
      <c r="D1463" s="3" t="str">
        <f t="shared" si="290"/>
        <v>@@20000</v>
      </c>
      <c r="E1463" s="3" t="str">
        <f>"""NAV Direct"",""CRONUS JetCorp USA"",""5407"",""1"",""Released"",""2"",""MR100721"",""3"",""20000"",""4"",""60000"""</f>
        <v>"NAV Direct","CRONUS JetCorp USA","5407","1","Released","2","MR100721","3","20000","4","60000"</v>
      </c>
      <c r="F1463" s="3"/>
      <c r="G1463" s="3"/>
      <c r="H1463" s="6"/>
      <c r="I1463" s="6"/>
      <c r="J1463" s="14" t="str">
        <f>"RM100036"</f>
        <v>RM100036</v>
      </c>
      <c r="K1463" s="22" t="str">
        <f>"1.5"" Emblem"</f>
        <v>1.5" Emblem</v>
      </c>
      <c r="L1463" s="23">
        <v>1</v>
      </c>
      <c r="M1463" s="21" t="str">
        <f>"EA"</f>
        <v>EA</v>
      </c>
      <c r="N1463" s="23">
        <v>0</v>
      </c>
    </row>
    <row r="1464" spans="1:14" ht="16.5" x14ac:dyDescent="0.3">
      <c r="A1464" t="s">
        <v>59</v>
      </c>
      <c r="B1464" s="3" t="str">
        <f>B1458</f>
        <v>@@Released</v>
      </c>
      <c r="C1464" s="3" t="str">
        <f>C1458</f>
        <v>@@MR100721</v>
      </c>
      <c r="D1464" s="3" t="str">
        <f>D1458</f>
        <v>@@20000</v>
      </c>
      <c r="H1464" s="6"/>
      <c r="I1464" s="6"/>
      <c r="J1464" s="6"/>
      <c r="K1464" s="6"/>
      <c r="L1464" s="6"/>
      <c r="M1464" s="6"/>
      <c r="N1464" s="6"/>
    </row>
    <row r="1465" spans="1:14" ht="16.5" x14ac:dyDescent="0.3">
      <c r="A1465" t="s">
        <v>59</v>
      </c>
      <c r="B1465" s="3" t="str">
        <f>"@@Released"</f>
        <v>@@Released</v>
      </c>
      <c r="C1465" s="3" t="str">
        <f>"@@MR100724"</f>
        <v>@@MR100724</v>
      </c>
      <c r="E1465" s="3" t="str">
        <f>"""NAV Direct"",""CRONUS JetCorp USA"",""5405"",""1"",""Released"",""2"",""MR100724"""</f>
        <v>"NAV Direct","CRONUS JetCorp USA","5405","1","Released","2","MR100724"</v>
      </c>
      <c r="F1465" s="3" t="str">
        <f>"∞||""Prod. Order Component"",""Status"",""=Status"",""Prod. Order No."",""=No."""</f>
        <v>∞||"Prod. Order Component","Status","=Status","Prod. Order No.","=No."</v>
      </c>
      <c r="G1465" s="3"/>
      <c r="H1465" s="28" t="str">
        <f>"MR100724"</f>
        <v>MR100724</v>
      </c>
      <c r="I1465" s="29">
        <v>42115</v>
      </c>
      <c r="J1465" s="6"/>
      <c r="K1465" s="20"/>
      <c r="L1465" s="20"/>
      <c r="M1465" s="20"/>
      <c r="N1465" s="20"/>
    </row>
    <row r="1466" spans="1:14" ht="16.5" x14ac:dyDescent="0.3">
      <c r="A1466" t="s">
        <v>59</v>
      </c>
      <c r="B1466" s="3" t="str">
        <f t="shared" ref="B1466:C1472" si="291">B1465</f>
        <v>@@Released</v>
      </c>
      <c r="C1466" s="3" t="str">
        <f t="shared" si="291"/>
        <v>@@MR100724</v>
      </c>
      <c r="D1466" s="3" t="str">
        <f>"@@10000"</f>
        <v>@@10000</v>
      </c>
      <c r="E1466" s="3" t="str">
        <f>"""NAV Direct"",""CRONUS JetCorp USA"",""5406"",""1"",""Released"",""2"",""MR100724"",""3"",""10000"""</f>
        <v>"NAV Direct","CRONUS JetCorp USA","5406","1","Released","2","MR100724","3","10000"</v>
      </c>
      <c r="F1466" s="3" t="str">
        <f>"∞||""Prod. Order Component"",""Prod. Order Line No."",""=Line No."",""Status"",""=Status"",""Prod. Order No."",""=Prod. Order No."""</f>
        <v>∞||"Prod. Order Component","Prod. Order Line No.","=Line No.","Status","=Status","Prod. Order No.","=Prod. Order No."</v>
      </c>
      <c r="G1466" s="3"/>
      <c r="H1466" s="6"/>
      <c r="I1466" s="24" t="str">
        <f>"S200018"</f>
        <v>S200018</v>
      </c>
      <c r="J1466" s="24" t="str">
        <f>"10.75"" Tourch Riser Lamp of Knowledge Trophy"</f>
        <v>10.75" Tourch Riser Lamp of Knowledge Trophy</v>
      </c>
      <c r="K1466" s="25">
        <v>144</v>
      </c>
      <c r="L1466" s="26" t="str">
        <f>"EA"</f>
        <v>EA</v>
      </c>
      <c r="M1466" s="25">
        <v>0</v>
      </c>
      <c r="N1466" s="27"/>
    </row>
    <row r="1467" spans="1:14" ht="16.5" x14ac:dyDescent="0.3">
      <c r="A1467" t="s">
        <v>59</v>
      </c>
      <c r="B1467" s="3" t="str">
        <f t="shared" si="291"/>
        <v>@@Released</v>
      </c>
      <c r="C1467" s="3" t="str">
        <f t="shared" si="291"/>
        <v>@@MR100724</v>
      </c>
      <c r="D1467" s="3" t="str">
        <f t="shared" ref="D1467:D1472" si="292">D1466</f>
        <v>@@10000</v>
      </c>
      <c r="E1467" s="3" t="str">
        <f>"""NAV Direct"",""CRONUS JetCorp USA"",""5407"",""1"",""Released"",""2"",""MR100724"",""3"",""10000"",""4"",""10000"""</f>
        <v>"NAV Direct","CRONUS JetCorp USA","5407","1","Released","2","MR100724","3","10000","4","10000"</v>
      </c>
      <c r="F1467" s="3"/>
      <c r="G1467" s="3"/>
      <c r="H1467" s="6"/>
      <c r="I1467" s="6"/>
      <c r="J1467" s="14" t="str">
        <f>"RM100027"</f>
        <v>RM100027</v>
      </c>
      <c r="K1467" s="22" t="str">
        <f>"1"" Marble"</f>
        <v>1" Marble</v>
      </c>
      <c r="L1467" s="23">
        <v>1</v>
      </c>
      <c r="M1467" s="21" t="str">
        <f>"LB"</f>
        <v>LB</v>
      </c>
      <c r="N1467" s="23">
        <v>0</v>
      </c>
    </row>
    <row r="1468" spans="1:14" ht="16.5" x14ac:dyDescent="0.3">
      <c r="A1468" t="s">
        <v>59</v>
      </c>
      <c r="B1468" s="3" t="str">
        <f t="shared" si="291"/>
        <v>@@Released</v>
      </c>
      <c r="C1468" s="3" t="str">
        <f t="shared" si="291"/>
        <v>@@MR100724</v>
      </c>
      <c r="D1468" s="3" t="str">
        <f t="shared" si="292"/>
        <v>@@10000</v>
      </c>
      <c r="E1468" s="3" t="str">
        <f>"""NAV Direct"",""CRONUS JetCorp USA"",""5407"",""1"",""Released"",""2"",""MR100724"",""3"",""10000"",""4"",""20000"""</f>
        <v>"NAV Direct","CRONUS JetCorp USA","5407","1","Released","2","MR100724","3","10000","4","20000"</v>
      </c>
      <c r="F1468" s="3"/>
      <c r="G1468" s="3"/>
      <c r="H1468" s="6"/>
      <c r="I1468" s="6"/>
      <c r="J1468" s="14" t="str">
        <f>"RM100001"</f>
        <v>RM100001</v>
      </c>
      <c r="K1468" s="22" t="str">
        <f>"3.75"" Lamp of Knowledge Upper"</f>
        <v>3.75" Lamp of Knowledge Upper</v>
      </c>
      <c r="L1468" s="23">
        <v>1</v>
      </c>
      <c r="M1468" s="21" t="str">
        <f>"EA"</f>
        <v>EA</v>
      </c>
      <c r="N1468" s="23">
        <v>0</v>
      </c>
    </row>
    <row r="1469" spans="1:14" ht="16.5" x14ac:dyDescent="0.3">
      <c r="A1469" t="s">
        <v>59</v>
      </c>
      <c r="B1469" s="3" t="str">
        <f t="shared" si="291"/>
        <v>@@Released</v>
      </c>
      <c r="C1469" s="3" t="str">
        <f t="shared" si="291"/>
        <v>@@MR100724</v>
      </c>
      <c r="D1469" s="3" t="str">
        <f t="shared" si="292"/>
        <v>@@10000</v>
      </c>
      <c r="E1469" s="3" t="str">
        <f>"""NAV Direct"",""CRONUS JetCorp USA"",""5407"",""1"",""Released"",""2"",""MR100724"",""3"",""10000"",""4"",""30000"""</f>
        <v>"NAV Direct","CRONUS JetCorp USA","5407","1","Released","2","MR100724","3","10000","4","30000"</v>
      </c>
      <c r="F1469" s="3"/>
      <c r="G1469" s="3"/>
      <c r="H1469" s="6"/>
      <c r="I1469" s="6"/>
      <c r="J1469" s="14" t="str">
        <f>"RM100023"</f>
        <v>RM100023</v>
      </c>
      <c r="K1469" s="22" t="str">
        <f>"7"" Torch Trophy Riser"</f>
        <v>7" Torch Trophy Riser</v>
      </c>
      <c r="L1469" s="23">
        <v>1</v>
      </c>
      <c r="M1469" s="21" t="str">
        <f>"EA"</f>
        <v>EA</v>
      </c>
      <c r="N1469" s="23">
        <v>0</v>
      </c>
    </row>
    <row r="1470" spans="1:14" ht="16.5" x14ac:dyDescent="0.3">
      <c r="A1470" t="s">
        <v>59</v>
      </c>
      <c r="B1470" s="3" t="str">
        <f t="shared" si="291"/>
        <v>@@Released</v>
      </c>
      <c r="C1470" s="3" t="str">
        <f t="shared" si="291"/>
        <v>@@MR100724</v>
      </c>
      <c r="D1470" s="3" t="str">
        <f t="shared" si="292"/>
        <v>@@10000</v>
      </c>
      <c r="E1470" s="3" t="str">
        <f>"""NAV Direct"",""CRONUS JetCorp USA"",""5407"",""1"",""Released"",""2"",""MR100724"",""3"",""10000"",""4"",""40000"""</f>
        <v>"NAV Direct","CRONUS JetCorp USA","5407","1","Released","2","MR100724","3","10000","4","40000"</v>
      </c>
      <c r="F1470" s="3"/>
      <c r="G1470" s="3"/>
      <c r="H1470" s="6"/>
      <c r="I1470" s="6"/>
      <c r="J1470" s="14" t="str">
        <f>"RM100033"</f>
        <v>RM100033</v>
      </c>
      <c r="K1470" s="22" t="str">
        <f>"Standard Cap Nut"</f>
        <v>Standard Cap Nut</v>
      </c>
      <c r="L1470" s="23">
        <v>1</v>
      </c>
      <c r="M1470" s="21" t="str">
        <f>"EA"</f>
        <v>EA</v>
      </c>
      <c r="N1470" s="23">
        <v>0</v>
      </c>
    </row>
    <row r="1471" spans="1:14" ht="16.5" x14ac:dyDescent="0.3">
      <c r="A1471" t="s">
        <v>59</v>
      </c>
      <c r="B1471" s="3" t="str">
        <f t="shared" si="291"/>
        <v>@@Released</v>
      </c>
      <c r="C1471" s="3" t="str">
        <f t="shared" si="291"/>
        <v>@@MR100724</v>
      </c>
      <c r="D1471" s="3" t="str">
        <f t="shared" si="292"/>
        <v>@@10000</v>
      </c>
      <c r="E1471" s="3" t="str">
        <f>"""NAV Direct"",""CRONUS JetCorp USA"",""5407"",""1"",""Released"",""2"",""MR100724"",""3"",""10000"",""4"",""50000"""</f>
        <v>"NAV Direct","CRONUS JetCorp USA","5407","1","Released","2","MR100724","3","10000","4","50000"</v>
      </c>
      <c r="F1471" s="3"/>
      <c r="G1471" s="3"/>
      <c r="H1471" s="6"/>
      <c r="I1471" s="6"/>
      <c r="J1471" s="14" t="str">
        <f>"RM100034"</f>
        <v>RM100034</v>
      </c>
      <c r="K1471" s="22" t="str">
        <f>"Check Rings"</f>
        <v>Check Rings</v>
      </c>
      <c r="L1471" s="23">
        <v>1</v>
      </c>
      <c r="M1471" s="21" t="str">
        <f>"EA"</f>
        <v>EA</v>
      </c>
      <c r="N1471" s="23">
        <v>0</v>
      </c>
    </row>
    <row r="1472" spans="1:14" ht="16.5" x14ac:dyDescent="0.3">
      <c r="A1472" t="s">
        <v>59</v>
      </c>
      <c r="B1472" s="3" t="str">
        <f t="shared" si="291"/>
        <v>@@Released</v>
      </c>
      <c r="C1472" s="3" t="str">
        <f t="shared" si="291"/>
        <v>@@MR100724</v>
      </c>
      <c r="D1472" s="3" t="str">
        <f t="shared" si="292"/>
        <v>@@10000</v>
      </c>
      <c r="E1472" s="3" t="str">
        <f>"""NAV Direct"",""CRONUS JetCorp USA"",""5407"",""1"",""Released"",""2"",""MR100724"",""3"",""10000"",""4"",""60000"""</f>
        <v>"NAV Direct","CRONUS JetCorp USA","5407","1","Released","2","MR100724","3","10000","4","60000"</v>
      </c>
      <c r="F1472" s="3"/>
      <c r="G1472" s="3"/>
      <c r="H1472" s="6"/>
      <c r="I1472" s="6"/>
      <c r="J1472" s="14" t="str">
        <f>"RM100036"</f>
        <v>RM100036</v>
      </c>
      <c r="K1472" s="22" t="str">
        <f>"1.5"" Emblem"</f>
        <v>1.5" Emblem</v>
      </c>
      <c r="L1472" s="23">
        <v>1</v>
      </c>
      <c r="M1472" s="21" t="str">
        <f>"EA"</f>
        <v>EA</v>
      </c>
      <c r="N1472" s="23">
        <v>0</v>
      </c>
    </row>
    <row r="1473" spans="1:14" ht="16.5" x14ac:dyDescent="0.3">
      <c r="A1473" t="s">
        <v>59</v>
      </c>
      <c r="B1473" s="3" t="str">
        <f>B1467</f>
        <v>@@Released</v>
      </c>
      <c r="C1473" s="3" t="str">
        <f>C1467</f>
        <v>@@MR100724</v>
      </c>
      <c r="D1473" s="3" t="str">
        <f>D1467</f>
        <v>@@10000</v>
      </c>
      <c r="H1473" s="6"/>
      <c r="I1473" s="6"/>
      <c r="J1473" s="6"/>
      <c r="K1473" s="6"/>
      <c r="L1473" s="6"/>
      <c r="M1473" s="6"/>
      <c r="N1473" s="6"/>
    </row>
    <row r="1474" spans="1:14" ht="16.5" x14ac:dyDescent="0.3">
      <c r="A1474" t="s">
        <v>59</v>
      </c>
      <c r="B1474" s="3" t="str">
        <f t="shared" ref="B1474:C1480" si="293">B1473</f>
        <v>@@Released</v>
      </c>
      <c r="C1474" s="3" t="str">
        <f t="shared" si="293"/>
        <v>@@MR100724</v>
      </c>
      <c r="D1474" s="3" t="str">
        <f>"@@20000"</f>
        <v>@@20000</v>
      </c>
      <c r="E1474" s="3" t="str">
        <f>"""NAV Direct"",""CRONUS JetCorp USA"",""5406"",""1"",""Released"",""2"",""MR100724"",""3"",""20000"""</f>
        <v>"NAV Direct","CRONUS JetCorp USA","5406","1","Released","2","MR100724","3","20000"</v>
      </c>
      <c r="F1474" s="3" t="str">
        <f>"∞||""Prod. Order Component"",""Prod. Order Line No."",""=Line No."",""Status"",""=Status"",""Prod. Order No."",""=Prod. Order No."""</f>
        <v>∞||"Prod. Order Component","Prod. Order Line No.","=Line No.","Status","=Status","Prod. Order No.","=Prod. Order No."</v>
      </c>
      <c r="G1474" s="3"/>
      <c r="H1474" s="6"/>
      <c r="I1474" s="24" t="str">
        <f>"S200014"</f>
        <v>S200014</v>
      </c>
      <c r="J1474" s="24" t="str">
        <f>"10.75"" Star Riser FootballTrophy"</f>
        <v>10.75" Star Riser FootballTrophy</v>
      </c>
      <c r="K1474" s="25">
        <v>12</v>
      </c>
      <c r="L1474" s="26" t="str">
        <f>"EA"</f>
        <v>EA</v>
      </c>
      <c r="M1474" s="25">
        <v>0</v>
      </c>
      <c r="N1474" s="27"/>
    </row>
    <row r="1475" spans="1:14" ht="16.5" x14ac:dyDescent="0.3">
      <c r="A1475" t="s">
        <v>59</v>
      </c>
      <c r="B1475" s="3" t="str">
        <f t="shared" si="293"/>
        <v>@@Released</v>
      </c>
      <c r="C1475" s="3" t="str">
        <f t="shared" si="293"/>
        <v>@@MR100724</v>
      </c>
      <c r="D1475" s="3" t="str">
        <f t="shared" ref="D1475:D1480" si="294">D1474</f>
        <v>@@20000</v>
      </c>
      <c r="E1475" s="3" t="str">
        <f>"""NAV Direct"",""CRONUS JetCorp USA"",""5407"",""1"",""Released"",""2"",""MR100724"",""3"",""20000"",""4"",""10000"""</f>
        <v>"NAV Direct","CRONUS JetCorp USA","5407","1","Released","2","MR100724","3","20000","4","10000"</v>
      </c>
      <c r="F1475" s="3"/>
      <c r="G1475" s="3"/>
      <c r="H1475" s="6"/>
      <c r="I1475" s="6"/>
      <c r="J1475" s="14" t="str">
        <f>"RM100027"</f>
        <v>RM100027</v>
      </c>
      <c r="K1475" s="22" t="str">
        <f>"1"" Marble"</f>
        <v>1" Marble</v>
      </c>
      <c r="L1475" s="23">
        <v>1</v>
      </c>
      <c r="M1475" s="21" t="str">
        <f>"LB"</f>
        <v>LB</v>
      </c>
      <c r="N1475" s="23">
        <v>0</v>
      </c>
    </row>
    <row r="1476" spans="1:14" ht="16.5" x14ac:dyDescent="0.3">
      <c r="A1476" t="s">
        <v>59</v>
      </c>
      <c r="B1476" s="3" t="str">
        <f t="shared" si="293"/>
        <v>@@Released</v>
      </c>
      <c r="C1476" s="3" t="str">
        <f t="shared" si="293"/>
        <v>@@MR100724</v>
      </c>
      <c r="D1476" s="3" t="str">
        <f t="shared" si="294"/>
        <v>@@20000</v>
      </c>
      <c r="E1476" s="3" t="str">
        <f>"""NAV Direct"",""CRONUS JetCorp USA"",""5407"",""1"",""Released"",""2"",""MR100724"",""3"",""20000"",""4"",""20000"""</f>
        <v>"NAV Direct","CRONUS JetCorp USA","5407","1","Released","2","MR100724","3","20000","4","20000"</v>
      </c>
      <c r="F1476" s="3"/>
      <c r="G1476" s="3"/>
      <c r="H1476" s="6"/>
      <c r="I1476" s="6"/>
      <c r="J1476" s="14" t="str">
        <f>"RM100007"</f>
        <v>RM100007</v>
      </c>
      <c r="K1476" s="22" t="str">
        <f>"3.75"" Football Player"</f>
        <v>3.75" Football Player</v>
      </c>
      <c r="L1476" s="23">
        <v>1</v>
      </c>
      <c r="M1476" s="21" t="str">
        <f>"EA"</f>
        <v>EA</v>
      </c>
      <c r="N1476" s="23">
        <v>0</v>
      </c>
    </row>
    <row r="1477" spans="1:14" ht="16.5" x14ac:dyDescent="0.3">
      <c r="A1477" t="s">
        <v>59</v>
      </c>
      <c r="B1477" s="3" t="str">
        <f t="shared" si="293"/>
        <v>@@Released</v>
      </c>
      <c r="C1477" s="3" t="str">
        <f t="shared" si="293"/>
        <v>@@MR100724</v>
      </c>
      <c r="D1477" s="3" t="str">
        <f t="shared" si="294"/>
        <v>@@20000</v>
      </c>
      <c r="E1477" s="3" t="str">
        <f>"""NAV Direct"",""CRONUS JetCorp USA"",""5407"",""1"",""Released"",""2"",""MR100724"",""3"",""20000"",""4"",""30000"""</f>
        <v>"NAV Direct","CRONUS JetCorp USA","5407","1","Released","2","MR100724","3","20000","4","30000"</v>
      </c>
      <c r="F1477" s="3"/>
      <c r="G1477" s="3"/>
      <c r="H1477" s="6"/>
      <c r="I1477" s="6"/>
      <c r="J1477" s="14" t="str">
        <f>"RM100016"</f>
        <v>RM100016</v>
      </c>
      <c r="K1477" s="22" t="str">
        <f>"6"" Star Column Trophy Riser"</f>
        <v>6" Star Column Trophy Riser</v>
      </c>
      <c r="L1477" s="23">
        <v>1</v>
      </c>
      <c r="M1477" s="21" t="str">
        <f>"EA"</f>
        <v>EA</v>
      </c>
      <c r="N1477" s="23">
        <v>0</v>
      </c>
    </row>
    <row r="1478" spans="1:14" ht="16.5" x14ac:dyDescent="0.3">
      <c r="A1478" t="s">
        <v>59</v>
      </c>
      <c r="B1478" s="3" t="str">
        <f t="shared" si="293"/>
        <v>@@Released</v>
      </c>
      <c r="C1478" s="3" t="str">
        <f t="shared" si="293"/>
        <v>@@MR100724</v>
      </c>
      <c r="D1478" s="3" t="str">
        <f t="shared" si="294"/>
        <v>@@20000</v>
      </c>
      <c r="E1478" s="3" t="str">
        <f>"""NAV Direct"",""CRONUS JetCorp USA"",""5407"",""1"",""Released"",""2"",""MR100724"",""3"",""20000"",""4"",""40000"""</f>
        <v>"NAV Direct","CRONUS JetCorp USA","5407","1","Released","2","MR100724","3","20000","4","40000"</v>
      </c>
      <c r="F1478" s="3"/>
      <c r="G1478" s="3"/>
      <c r="H1478" s="6"/>
      <c r="I1478" s="6"/>
      <c r="J1478" s="14" t="str">
        <f>"RM100033"</f>
        <v>RM100033</v>
      </c>
      <c r="K1478" s="22" t="str">
        <f>"Standard Cap Nut"</f>
        <v>Standard Cap Nut</v>
      </c>
      <c r="L1478" s="23">
        <v>1</v>
      </c>
      <c r="M1478" s="21" t="str">
        <f>"EA"</f>
        <v>EA</v>
      </c>
      <c r="N1478" s="23">
        <v>0</v>
      </c>
    </row>
    <row r="1479" spans="1:14" ht="16.5" x14ac:dyDescent="0.3">
      <c r="A1479" t="s">
        <v>59</v>
      </c>
      <c r="B1479" s="3" t="str">
        <f t="shared" si="293"/>
        <v>@@Released</v>
      </c>
      <c r="C1479" s="3" t="str">
        <f t="shared" si="293"/>
        <v>@@MR100724</v>
      </c>
      <c r="D1479" s="3" t="str">
        <f t="shared" si="294"/>
        <v>@@20000</v>
      </c>
      <c r="E1479" s="3" t="str">
        <f>"""NAV Direct"",""CRONUS JetCorp USA"",""5407"",""1"",""Released"",""2"",""MR100724"",""3"",""20000"",""4"",""50000"""</f>
        <v>"NAV Direct","CRONUS JetCorp USA","5407","1","Released","2","MR100724","3","20000","4","50000"</v>
      </c>
      <c r="F1479" s="3"/>
      <c r="G1479" s="3"/>
      <c r="H1479" s="6"/>
      <c r="I1479" s="6"/>
      <c r="J1479" s="14" t="str">
        <f>"RM100034"</f>
        <v>RM100034</v>
      </c>
      <c r="K1479" s="22" t="str">
        <f>"Check Rings"</f>
        <v>Check Rings</v>
      </c>
      <c r="L1479" s="23">
        <v>1</v>
      </c>
      <c r="M1479" s="21" t="str">
        <f>"EA"</f>
        <v>EA</v>
      </c>
      <c r="N1479" s="23">
        <v>0</v>
      </c>
    </row>
    <row r="1480" spans="1:14" ht="16.5" x14ac:dyDescent="0.3">
      <c r="A1480" t="s">
        <v>59</v>
      </c>
      <c r="B1480" s="3" t="str">
        <f t="shared" si="293"/>
        <v>@@Released</v>
      </c>
      <c r="C1480" s="3" t="str">
        <f t="shared" si="293"/>
        <v>@@MR100724</v>
      </c>
      <c r="D1480" s="3" t="str">
        <f t="shared" si="294"/>
        <v>@@20000</v>
      </c>
      <c r="E1480" s="3" t="str">
        <f>"""NAV Direct"",""CRONUS JetCorp USA"",""5407"",""1"",""Released"",""2"",""MR100724"",""3"",""20000"",""4"",""60000"""</f>
        <v>"NAV Direct","CRONUS JetCorp USA","5407","1","Released","2","MR100724","3","20000","4","60000"</v>
      </c>
      <c r="F1480" s="3"/>
      <c r="G1480" s="3"/>
      <c r="H1480" s="6"/>
      <c r="I1480" s="6"/>
      <c r="J1480" s="14" t="str">
        <f>"RM100036"</f>
        <v>RM100036</v>
      </c>
      <c r="K1480" s="22" t="str">
        <f>"1.5"" Emblem"</f>
        <v>1.5" Emblem</v>
      </c>
      <c r="L1480" s="23">
        <v>1</v>
      </c>
      <c r="M1480" s="21" t="str">
        <f>"EA"</f>
        <v>EA</v>
      </c>
      <c r="N1480" s="23">
        <v>0</v>
      </c>
    </row>
    <row r="1481" spans="1:14" ht="16.5" x14ac:dyDescent="0.3">
      <c r="A1481" t="s">
        <v>59</v>
      </c>
      <c r="B1481" s="3" t="str">
        <f>B1475</f>
        <v>@@Released</v>
      </c>
      <c r="C1481" s="3" t="str">
        <f>C1475</f>
        <v>@@MR100724</v>
      </c>
      <c r="D1481" s="3" t="str">
        <f>D1475</f>
        <v>@@20000</v>
      </c>
      <c r="H1481" s="6"/>
      <c r="I1481" s="6"/>
      <c r="J1481" s="6"/>
      <c r="K1481" s="6"/>
      <c r="L1481" s="6"/>
      <c r="M1481" s="6"/>
      <c r="N1481" s="6"/>
    </row>
    <row r="1482" spans="1:14" ht="16.5" x14ac:dyDescent="0.3">
      <c r="A1482" t="s">
        <v>59</v>
      </c>
      <c r="B1482" s="3" t="str">
        <f>"@@Released"</f>
        <v>@@Released</v>
      </c>
      <c r="C1482" s="3" t="str">
        <f>"@@MR100731"</f>
        <v>@@MR100731</v>
      </c>
      <c r="E1482" s="3" t="str">
        <f>"""NAV Direct"",""CRONUS JetCorp USA"",""5405"",""1"",""Released"",""2"",""MR100731"""</f>
        <v>"NAV Direct","CRONUS JetCorp USA","5405","1","Released","2","MR100731"</v>
      </c>
      <c r="F1482" s="3" t="str">
        <f>"∞||""Prod. Order Component"",""Status"",""=Status"",""Prod. Order No."",""=No."""</f>
        <v>∞||"Prod. Order Component","Status","=Status","Prod. Order No.","=No."</v>
      </c>
      <c r="G1482" s="3"/>
      <c r="H1482" s="28" t="str">
        <f>"MR100731"</f>
        <v>MR100731</v>
      </c>
      <c r="I1482" s="29">
        <v>42119</v>
      </c>
      <c r="J1482" s="6"/>
      <c r="K1482" s="20"/>
      <c r="L1482" s="20"/>
      <c r="M1482" s="20"/>
      <c r="N1482" s="20"/>
    </row>
    <row r="1483" spans="1:14" ht="16.5" x14ac:dyDescent="0.3">
      <c r="A1483" t="s">
        <v>59</v>
      </c>
      <c r="B1483" s="3" t="str">
        <f t="shared" ref="B1483:C1486" si="295">B1482</f>
        <v>@@Released</v>
      </c>
      <c r="C1483" s="3" t="str">
        <f t="shared" si="295"/>
        <v>@@MR100731</v>
      </c>
      <c r="D1483" s="3" t="str">
        <f>"@@10000"</f>
        <v>@@10000</v>
      </c>
      <c r="E1483" s="3" t="str">
        <f>"""NAV Direct"",""CRONUS JetCorp USA"",""5406"",""1"",""Released"",""2"",""MR100731"",""3"",""10000"""</f>
        <v>"NAV Direct","CRONUS JetCorp USA","5406","1","Released","2","MR100731","3","10000"</v>
      </c>
      <c r="F1483" s="3" t="str">
        <f>"∞||""Prod. Order Component"",""Prod. Order Line No."",""=Line No."",""Status"",""=Status"",""Prod. Order No."",""=Prod. Order No."""</f>
        <v>∞||"Prod. Order Component","Prod. Order Line No.","=Line No.","Status","=Status","Prod. Order No.","=Prod. Order No."</v>
      </c>
      <c r="G1483" s="3"/>
      <c r="H1483" s="6"/>
      <c r="I1483" s="24" t="str">
        <f>"S200028"</f>
        <v>S200028</v>
      </c>
      <c r="J1483" s="24" t="str">
        <f>"10.75"" Column Football Trophy"</f>
        <v>10.75" Column Football Trophy</v>
      </c>
      <c r="K1483" s="25">
        <v>144</v>
      </c>
      <c r="L1483" s="26" t="str">
        <f>"EA"</f>
        <v>EA</v>
      </c>
      <c r="M1483" s="25">
        <v>0</v>
      </c>
      <c r="N1483" s="27"/>
    </row>
    <row r="1484" spans="1:14" ht="16.5" x14ac:dyDescent="0.3">
      <c r="A1484" t="s">
        <v>59</v>
      </c>
      <c r="B1484" s="3" t="str">
        <f t="shared" si="295"/>
        <v>@@Released</v>
      </c>
      <c r="C1484" s="3" t="str">
        <f t="shared" si="295"/>
        <v>@@MR100731</v>
      </c>
      <c r="D1484" s="3" t="str">
        <f>D1483</f>
        <v>@@10000</v>
      </c>
      <c r="E1484" s="3" t="str">
        <f>"""NAV Direct"",""CRONUS JetCorp USA"",""5407"",""1"",""Released"",""2"",""MR100731"",""3"",""10000"",""4"",""10000"""</f>
        <v>"NAV Direct","CRONUS JetCorp USA","5407","1","Released","2","MR100731","3","10000","4","10000"</v>
      </c>
      <c r="F1484" s="3"/>
      <c r="G1484" s="3"/>
      <c r="H1484" s="6"/>
      <c r="I1484" s="6"/>
      <c r="J1484" s="14" t="str">
        <f>"PA100001"</f>
        <v>PA100001</v>
      </c>
      <c r="K1484" s="22" t="str">
        <f>"1"" Marble Base 2.5""x6""x6"", 1 Col. Kit"</f>
        <v>1" Marble Base 2.5"x6"x6", 1 Col. Kit</v>
      </c>
      <c r="L1484" s="23">
        <v>1</v>
      </c>
      <c r="M1484" s="21" t="str">
        <f>"EA"</f>
        <v>EA</v>
      </c>
      <c r="N1484" s="23">
        <v>0</v>
      </c>
    </row>
    <row r="1485" spans="1:14" ht="16.5" x14ac:dyDescent="0.3">
      <c r="A1485" t="s">
        <v>59</v>
      </c>
      <c r="B1485" s="3" t="str">
        <f t="shared" si="295"/>
        <v>@@Released</v>
      </c>
      <c r="C1485" s="3" t="str">
        <f t="shared" si="295"/>
        <v>@@MR100731</v>
      </c>
      <c r="D1485" s="3" t="str">
        <f>D1484</f>
        <v>@@10000</v>
      </c>
      <c r="E1485" s="3" t="str">
        <f>"""NAV Direct"",""CRONUS JetCorp USA"",""5407"",""1"",""Released"",""2"",""MR100731"",""3"",""10000"",""4"",""20000"""</f>
        <v>"NAV Direct","CRONUS JetCorp USA","5407","1","Released","2","MR100731","3","10000","4","20000"</v>
      </c>
      <c r="F1485" s="3"/>
      <c r="G1485" s="3"/>
      <c r="H1485" s="6"/>
      <c r="I1485" s="6"/>
      <c r="J1485" s="14" t="str">
        <f>"RM100054"</f>
        <v>RM100054</v>
      </c>
      <c r="K1485" s="22" t="str">
        <f>"Column Cover"</f>
        <v>Column Cover</v>
      </c>
      <c r="L1485" s="23">
        <v>1</v>
      </c>
      <c r="M1485" s="21" t="str">
        <f>"EA"</f>
        <v>EA</v>
      </c>
      <c r="N1485" s="23">
        <v>0</v>
      </c>
    </row>
    <row r="1486" spans="1:14" ht="16.5" x14ac:dyDescent="0.3">
      <c r="A1486" t="s">
        <v>59</v>
      </c>
      <c r="B1486" s="3" t="str">
        <f t="shared" si="295"/>
        <v>@@Released</v>
      </c>
      <c r="C1486" s="3" t="str">
        <f t="shared" si="295"/>
        <v>@@MR100731</v>
      </c>
      <c r="D1486" s="3" t="str">
        <f>D1485</f>
        <v>@@10000</v>
      </c>
      <c r="E1486" s="3" t="str">
        <f>"""NAV Direct"",""CRONUS JetCorp USA"",""5407"",""1"",""Released"",""2"",""MR100731"",""3"",""10000"",""4"",""30000"""</f>
        <v>"NAV Direct","CRONUS JetCorp USA","5407","1","Released","2","MR100731","3","10000","4","30000"</v>
      </c>
      <c r="F1486" s="3"/>
      <c r="G1486" s="3"/>
      <c r="H1486" s="6"/>
      <c r="I1486" s="6"/>
      <c r="J1486" s="14" t="str">
        <f>"RM100007"</f>
        <v>RM100007</v>
      </c>
      <c r="K1486" s="22" t="str">
        <f>"3.75"" Football Player"</f>
        <v>3.75" Football Player</v>
      </c>
      <c r="L1486" s="23">
        <v>1</v>
      </c>
      <c r="M1486" s="21" t="str">
        <f>"EA"</f>
        <v>EA</v>
      </c>
      <c r="N1486" s="23">
        <v>0</v>
      </c>
    </row>
    <row r="1487" spans="1:14" ht="16.5" x14ac:dyDescent="0.3">
      <c r="A1487" t="s">
        <v>59</v>
      </c>
      <c r="B1487" s="3" t="str">
        <f>B1484</f>
        <v>@@Released</v>
      </c>
      <c r="C1487" s="3" t="str">
        <f>C1484</f>
        <v>@@MR100731</v>
      </c>
      <c r="D1487" s="3" t="str">
        <f>D1484</f>
        <v>@@10000</v>
      </c>
      <c r="H1487" s="6"/>
      <c r="I1487" s="6"/>
      <c r="J1487" s="6"/>
      <c r="K1487" s="6"/>
      <c r="L1487" s="6"/>
      <c r="M1487" s="6"/>
      <c r="N1487" s="6"/>
    </row>
    <row r="1488" spans="1:14" ht="16.5" x14ac:dyDescent="0.3">
      <c r="A1488" t="s">
        <v>59</v>
      </c>
      <c r="B1488" s="3" t="str">
        <f>"@@Released"</f>
        <v>@@Released</v>
      </c>
      <c r="C1488" s="3" t="str">
        <f>"@@MR100732"</f>
        <v>@@MR100732</v>
      </c>
      <c r="E1488" s="3" t="str">
        <f>"""NAV Direct"",""CRONUS JetCorp USA"",""5405"",""1"",""Released"",""2"",""MR100732"""</f>
        <v>"NAV Direct","CRONUS JetCorp USA","5405","1","Released","2","MR100732"</v>
      </c>
      <c r="F1488" s="3" t="str">
        <f>"∞||""Prod. Order Component"",""Status"",""=Status"",""Prod. Order No."",""=No."""</f>
        <v>∞||"Prod. Order Component","Status","=Status","Prod. Order No.","=No."</v>
      </c>
      <c r="G1488" s="3"/>
      <c r="H1488" s="28" t="str">
        <f>"MR100732"</f>
        <v>MR100732</v>
      </c>
      <c r="I1488" s="29">
        <v>42119</v>
      </c>
      <c r="J1488" s="6"/>
      <c r="K1488" s="20"/>
      <c r="L1488" s="20"/>
      <c r="M1488" s="20"/>
      <c r="N1488" s="20"/>
    </row>
    <row r="1489" spans="1:14" ht="16.5" x14ac:dyDescent="0.3">
      <c r="A1489" t="s">
        <v>59</v>
      </c>
      <c r="B1489" s="3" t="str">
        <f t="shared" ref="B1489:C1494" si="296">B1488</f>
        <v>@@Released</v>
      </c>
      <c r="C1489" s="3" t="str">
        <f t="shared" si="296"/>
        <v>@@MR100732</v>
      </c>
      <c r="D1489" s="3" t="str">
        <f>"@@10000"</f>
        <v>@@10000</v>
      </c>
      <c r="E1489" s="3" t="str">
        <f>"""NAV Direct"",""CRONUS JetCorp USA"",""5406"",""1"",""Released"",""2"",""MR100732"",""3"",""10000"""</f>
        <v>"NAV Direct","CRONUS JetCorp USA","5406","1","Released","2","MR100732","3","10000"</v>
      </c>
      <c r="F1489" s="3" t="str">
        <f>"∞||""Prod. Order Component"",""Prod. Order Line No."",""=Line No."",""Status"",""=Status"",""Prod. Order No."",""=Prod. Order No."""</f>
        <v>∞||"Prod. Order Component","Prod. Order Line No.","=Line No.","Status","=Status","Prod. Order No.","=Prod. Order No."</v>
      </c>
      <c r="G1489" s="3"/>
      <c r="H1489" s="6"/>
      <c r="I1489" s="24" t="str">
        <f>"S200008"</f>
        <v>S200008</v>
      </c>
      <c r="J1489" s="24" t="str">
        <f>"3.75"" Basketball Trophy"</f>
        <v>3.75" Basketball Trophy</v>
      </c>
      <c r="K1489" s="25">
        <v>144</v>
      </c>
      <c r="L1489" s="26" t="str">
        <f>"EA"</f>
        <v>EA</v>
      </c>
      <c r="M1489" s="25">
        <v>0</v>
      </c>
      <c r="N1489" s="27"/>
    </row>
    <row r="1490" spans="1:14" ht="16.5" x14ac:dyDescent="0.3">
      <c r="A1490" t="s">
        <v>59</v>
      </c>
      <c r="B1490" s="3" t="str">
        <f t="shared" si="296"/>
        <v>@@Released</v>
      </c>
      <c r="C1490" s="3" t="str">
        <f t="shared" si="296"/>
        <v>@@MR100732</v>
      </c>
      <c r="D1490" s="3" t="str">
        <f>D1489</f>
        <v>@@10000</v>
      </c>
      <c r="E1490" s="3" t="str">
        <f>"""NAV Direct"",""CRONUS JetCorp USA"",""5407"",""1"",""Released"",""2"",""MR100732"",""3"",""10000"",""4"",""10000"""</f>
        <v>"NAV Direct","CRONUS JetCorp USA","5407","1","Released","2","MR100732","3","10000","4","10000"</v>
      </c>
      <c r="F1490" s="3"/>
      <c r="G1490" s="3"/>
      <c r="H1490" s="6"/>
      <c r="I1490" s="6"/>
      <c r="J1490" s="14" t="str">
        <f>"RM100027"</f>
        <v>RM100027</v>
      </c>
      <c r="K1490" s="22" t="str">
        <f>"1"" Marble"</f>
        <v>1" Marble</v>
      </c>
      <c r="L1490" s="23">
        <v>1</v>
      </c>
      <c r="M1490" s="21" t="str">
        <f>"LB"</f>
        <v>LB</v>
      </c>
      <c r="N1490" s="23">
        <v>0</v>
      </c>
    </row>
    <row r="1491" spans="1:14" ht="16.5" x14ac:dyDescent="0.3">
      <c r="A1491" t="s">
        <v>59</v>
      </c>
      <c r="B1491" s="3" t="str">
        <f t="shared" si="296"/>
        <v>@@Released</v>
      </c>
      <c r="C1491" s="3" t="str">
        <f t="shared" si="296"/>
        <v>@@MR100732</v>
      </c>
      <c r="D1491" s="3" t="str">
        <f>D1490</f>
        <v>@@10000</v>
      </c>
      <c r="E1491" s="3" t="str">
        <f>"""NAV Direct"",""CRONUS JetCorp USA"",""5407"",""1"",""Released"",""2"",""MR100732"",""3"",""10000"",""4"",""20000"""</f>
        <v>"NAV Direct","CRONUS JetCorp USA","5407","1","Released","2","MR100732","3","10000","4","20000"</v>
      </c>
      <c r="F1491" s="3"/>
      <c r="G1491" s="3"/>
      <c r="H1491" s="6"/>
      <c r="I1491" s="6"/>
      <c r="J1491" s="14" t="str">
        <f>"RM100008"</f>
        <v>RM100008</v>
      </c>
      <c r="K1491" s="22" t="str">
        <f>"3.75"" Basketball Player"</f>
        <v>3.75" Basketball Player</v>
      </c>
      <c r="L1491" s="23">
        <v>1</v>
      </c>
      <c r="M1491" s="21" t="str">
        <f>"EA"</f>
        <v>EA</v>
      </c>
      <c r="N1491" s="23">
        <v>0</v>
      </c>
    </row>
    <row r="1492" spans="1:14" ht="16.5" x14ac:dyDescent="0.3">
      <c r="A1492" t="s">
        <v>59</v>
      </c>
      <c r="B1492" s="3" t="str">
        <f t="shared" si="296"/>
        <v>@@Released</v>
      </c>
      <c r="C1492" s="3" t="str">
        <f t="shared" si="296"/>
        <v>@@MR100732</v>
      </c>
      <c r="D1492" s="3" t="str">
        <f>D1491</f>
        <v>@@10000</v>
      </c>
      <c r="E1492" s="3" t="str">
        <f>"""NAV Direct"",""CRONUS JetCorp USA"",""5407"",""1"",""Released"",""2"",""MR100732"",""3"",""10000"",""4"",""30000"""</f>
        <v>"NAV Direct","CRONUS JetCorp USA","5407","1","Released","2","MR100732","3","10000","4","30000"</v>
      </c>
      <c r="F1492" s="3"/>
      <c r="G1492" s="3"/>
      <c r="H1492" s="6"/>
      <c r="I1492" s="6"/>
      <c r="J1492" s="14" t="str">
        <f>"RM100033"</f>
        <v>RM100033</v>
      </c>
      <c r="K1492" s="22" t="str">
        <f>"Standard Cap Nut"</f>
        <v>Standard Cap Nut</v>
      </c>
      <c r="L1492" s="23">
        <v>1</v>
      </c>
      <c r="M1492" s="21" t="str">
        <f>"EA"</f>
        <v>EA</v>
      </c>
      <c r="N1492" s="23">
        <v>0</v>
      </c>
    </row>
    <row r="1493" spans="1:14" ht="16.5" x14ac:dyDescent="0.3">
      <c r="A1493" t="s">
        <v>59</v>
      </c>
      <c r="B1493" s="3" t="str">
        <f t="shared" si="296"/>
        <v>@@Released</v>
      </c>
      <c r="C1493" s="3" t="str">
        <f t="shared" si="296"/>
        <v>@@MR100732</v>
      </c>
      <c r="D1493" s="3" t="str">
        <f>D1492</f>
        <v>@@10000</v>
      </c>
      <c r="E1493" s="3" t="str">
        <f>"""NAV Direct"",""CRONUS JetCorp USA"",""5407"",""1"",""Released"",""2"",""MR100732"",""3"",""10000"",""4"",""40000"""</f>
        <v>"NAV Direct","CRONUS JetCorp USA","5407","1","Released","2","MR100732","3","10000","4","40000"</v>
      </c>
      <c r="F1493" s="3"/>
      <c r="G1493" s="3"/>
      <c r="H1493" s="6"/>
      <c r="I1493" s="6"/>
      <c r="J1493" s="14" t="str">
        <f>"RM100034"</f>
        <v>RM100034</v>
      </c>
      <c r="K1493" s="22" t="str">
        <f>"Check Rings"</f>
        <v>Check Rings</v>
      </c>
      <c r="L1493" s="23">
        <v>1</v>
      </c>
      <c r="M1493" s="21" t="str">
        <f>"EA"</f>
        <v>EA</v>
      </c>
      <c r="N1493" s="23">
        <v>0</v>
      </c>
    </row>
    <row r="1494" spans="1:14" ht="16.5" x14ac:dyDescent="0.3">
      <c r="A1494" t="s">
        <v>59</v>
      </c>
      <c r="B1494" s="3" t="str">
        <f t="shared" si="296"/>
        <v>@@Released</v>
      </c>
      <c r="C1494" s="3" t="str">
        <f t="shared" si="296"/>
        <v>@@MR100732</v>
      </c>
      <c r="D1494" s="3" t="str">
        <f>D1493</f>
        <v>@@10000</v>
      </c>
      <c r="E1494" s="3" t="str">
        <f>"""NAV Direct"",""CRONUS JetCorp USA"",""5407"",""1"",""Released"",""2"",""MR100732"",""3"",""10000"",""4"",""50000"""</f>
        <v>"NAV Direct","CRONUS JetCorp USA","5407","1","Released","2","MR100732","3","10000","4","50000"</v>
      </c>
      <c r="F1494" s="3"/>
      <c r="G1494" s="3"/>
      <c r="H1494" s="6"/>
      <c r="I1494" s="6"/>
      <c r="J1494" s="14" t="str">
        <f>"RM100053"</f>
        <v>RM100053</v>
      </c>
      <c r="K1494" s="22" t="str">
        <f>"3"" Blank Plate"</f>
        <v>3" Blank Plate</v>
      </c>
      <c r="L1494" s="23">
        <v>1</v>
      </c>
      <c r="M1494" s="21" t="str">
        <f>"EA"</f>
        <v>EA</v>
      </c>
      <c r="N1494" s="23">
        <v>0</v>
      </c>
    </row>
    <row r="1495" spans="1:14" ht="16.5" x14ac:dyDescent="0.3">
      <c r="A1495" t="s">
        <v>59</v>
      </c>
      <c r="B1495" s="3" t="str">
        <f>B1490</f>
        <v>@@Released</v>
      </c>
      <c r="C1495" s="3" t="str">
        <f>C1490</f>
        <v>@@MR100732</v>
      </c>
      <c r="D1495" s="3" t="str">
        <f>D1490</f>
        <v>@@10000</v>
      </c>
      <c r="H1495" s="6"/>
      <c r="I1495" s="6"/>
      <c r="J1495" s="6"/>
      <c r="K1495" s="6"/>
      <c r="L1495" s="6"/>
      <c r="M1495" s="6"/>
      <c r="N1495" s="6"/>
    </row>
    <row r="1496" spans="1:14" ht="16.5" x14ac:dyDescent="0.3">
      <c r="A1496" t="s">
        <v>59</v>
      </c>
      <c r="B1496" s="3" t="str">
        <f t="shared" ref="B1496:C1501" si="297">B1495</f>
        <v>@@Released</v>
      </c>
      <c r="C1496" s="3" t="str">
        <f t="shared" si="297"/>
        <v>@@MR100732</v>
      </c>
      <c r="D1496" s="3" t="str">
        <f>"@@20000"</f>
        <v>@@20000</v>
      </c>
      <c r="E1496" s="3" t="str">
        <f>"""NAV Direct"",""CRONUS JetCorp USA"",""5406"",""1"",""Released"",""2"",""MR100732"",""3"",""20000"""</f>
        <v>"NAV Direct","CRONUS JetCorp USA","5406","1","Released","2","MR100732","3","20000"</v>
      </c>
      <c r="F1496" s="3" t="str">
        <f>"∞||""Prod. Order Component"",""Prod. Order Line No."",""=Line No."",""Status"",""=Status"",""Prod. Order No."",""=Prod. Order No."""</f>
        <v>∞||"Prod. Order Component","Prod. Order Line No.","=Line No.","Status","=Status","Prod. Order No.","=Prod. Order No."</v>
      </c>
      <c r="G1496" s="3"/>
      <c r="H1496" s="6"/>
      <c r="I1496" s="24" t="str">
        <f>"S200002"</f>
        <v>S200002</v>
      </c>
      <c r="J1496" s="24" t="str">
        <f>"3.25"" Apple Trophy "</f>
        <v xml:space="preserve">3.25" Apple Trophy </v>
      </c>
      <c r="K1496" s="25">
        <v>24</v>
      </c>
      <c r="L1496" s="26" t="str">
        <f>"EA"</f>
        <v>EA</v>
      </c>
      <c r="M1496" s="25">
        <v>0</v>
      </c>
      <c r="N1496" s="27"/>
    </row>
    <row r="1497" spans="1:14" ht="16.5" x14ac:dyDescent="0.3">
      <c r="A1497" t="s">
        <v>59</v>
      </c>
      <c r="B1497" s="3" t="str">
        <f t="shared" si="297"/>
        <v>@@Released</v>
      </c>
      <c r="C1497" s="3" t="str">
        <f t="shared" si="297"/>
        <v>@@MR100732</v>
      </c>
      <c r="D1497" s="3" t="str">
        <f>D1496</f>
        <v>@@20000</v>
      </c>
      <c r="E1497" s="3" t="str">
        <f>"""NAV Direct"",""CRONUS JetCorp USA"",""5407"",""1"",""Released"",""2"",""MR100732"",""3"",""20000"",""4"",""10000"""</f>
        <v>"NAV Direct","CRONUS JetCorp USA","5407","1","Released","2","MR100732","3","20000","4","10000"</v>
      </c>
      <c r="F1497" s="3"/>
      <c r="G1497" s="3"/>
      <c r="H1497" s="6"/>
      <c r="I1497" s="6"/>
      <c r="J1497" s="14" t="str">
        <f>"RM100027"</f>
        <v>RM100027</v>
      </c>
      <c r="K1497" s="22" t="str">
        <f>"1"" Marble"</f>
        <v>1" Marble</v>
      </c>
      <c r="L1497" s="23">
        <v>1</v>
      </c>
      <c r="M1497" s="21" t="str">
        <f>"LB"</f>
        <v>LB</v>
      </c>
      <c r="N1497" s="23">
        <v>0</v>
      </c>
    </row>
    <row r="1498" spans="1:14" ht="16.5" x14ac:dyDescent="0.3">
      <c r="A1498" t="s">
        <v>59</v>
      </c>
      <c r="B1498" s="3" t="str">
        <f t="shared" si="297"/>
        <v>@@Released</v>
      </c>
      <c r="C1498" s="3" t="str">
        <f t="shared" si="297"/>
        <v>@@MR100732</v>
      </c>
      <c r="D1498" s="3" t="str">
        <f>D1497</f>
        <v>@@20000</v>
      </c>
      <c r="E1498" s="3" t="str">
        <f>"""NAV Direct"",""CRONUS JetCorp USA"",""5407"",""1"",""Released"",""2"",""MR100732"",""3"",""20000"",""4"",""20000"""</f>
        <v>"NAV Direct","CRONUS JetCorp USA","5407","1","Released","2","MR100732","3","20000","4","20000"</v>
      </c>
      <c r="F1498" s="3"/>
      <c r="G1498" s="3"/>
      <c r="H1498" s="6"/>
      <c r="I1498" s="6"/>
      <c r="J1498" s="14" t="str">
        <f>"RM100002"</f>
        <v>RM100002</v>
      </c>
      <c r="K1498" s="22" t="str">
        <f>"3.75"" Apple Trophy Figure"</f>
        <v>3.75" Apple Trophy Figure</v>
      </c>
      <c r="L1498" s="23">
        <v>1</v>
      </c>
      <c r="M1498" s="21" t="str">
        <f>"EA"</f>
        <v>EA</v>
      </c>
      <c r="N1498" s="23">
        <v>0</v>
      </c>
    </row>
    <row r="1499" spans="1:14" ht="16.5" x14ac:dyDescent="0.3">
      <c r="A1499" t="s">
        <v>59</v>
      </c>
      <c r="B1499" s="3" t="str">
        <f t="shared" si="297"/>
        <v>@@Released</v>
      </c>
      <c r="C1499" s="3" t="str">
        <f t="shared" si="297"/>
        <v>@@MR100732</v>
      </c>
      <c r="D1499" s="3" t="str">
        <f>D1498</f>
        <v>@@20000</v>
      </c>
      <c r="E1499" s="3" t="str">
        <f>"""NAV Direct"",""CRONUS JetCorp USA"",""5407"",""1"",""Released"",""2"",""MR100732"",""3"",""20000"",""4"",""30000"""</f>
        <v>"NAV Direct","CRONUS JetCorp USA","5407","1","Released","2","MR100732","3","20000","4","30000"</v>
      </c>
      <c r="F1499" s="3"/>
      <c r="G1499" s="3"/>
      <c r="H1499" s="6"/>
      <c r="I1499" s="6"/>
      <c r="J1499" s="14" t="str">
        <f>"RM100033"</f>
        <v>RM100033</v>
      </c>
      <c r="K1499" s="22" t="str">
        <f>"Standard Cap Nut"</f>
        <v>Standard Cap Nut</v>
      </c>
      <c r="L1499" s="23">
        <v>1</v>
      </c>
      <c r="M1499" s="21" t="str">
        <f>"EA"</f>
        <v>EA</v>
      </c>
      <c r="N1499" s="23">
        <v>0</v>
      </c>
    </row>
    <row r="1500" spans="1:14" ht="16.5" x14ac:dyDescent="0.3">
      <c r="A1500" t="s">
        <v>59</v>
      </c>
      <c r="B1500" s="3" t="str">
        <f t="shared" si="297"/>
        <v>@@Released</v>
      </c>
      <c r="C1500" s="3" t="str">
        <f t="shared" si="297"/>
        <v>@@MR100732</v>
      </c>
      <c r="D1500" s="3" t="str">
        <f>D1499</f>
        <v>@@20000</v>
      </c>
      <c r="E1500" s="3" t="str">
        <f>"""NAV Direct"",""CRONUS JetCorp USA"",""5407"",""1"",""Released"",""2"",""MR100732"",""3"",""20000"",""4"",""40000"""</f>
        <v>"NAV Direct","CRONUS JetCorp USA","5407","1","Released","2","MR100732","3","20000","4","40000"</v>
      </c>
      <c r="F1500" s="3"/>
      <c r="G1500" s="3"/>
      <c r="H1500" s="6"/>
      <c r="I1500" s="6"/>
      <c r="J1500" s="14" t="str">
        <f>"RM100034"</f>
        <v>RM100034</v>
      </c>
      <c r="K1500" s="22" t="str">
        <f>"Check Rings"</f>
        <v>Check Rings</v>
      </c>
      <c r="L1500" s="23">
        <v>1</v>
      </c>
      <c r="M1500" s="21" t="str">
        <f>"EA"</f>
        <v>EA</v>
      </c>
      <c r="N1500" s="23">
        <v>0</v>
      </c>
    </row>
    <row r="1501" spans="1:14" ht="16.5" x14ac:dyDescent="0.3">
      <c r="A1501" t="s">
        <v>59</v>
      </c>
      <c r="B1501" s="3" t="str">
        <f t="shared" si="297"/>
        <v>@@Released</v>
      </c>
      <c r="C1501" s="3" t="str">
        <f t="shared" si="297"/>
        <v>@@MR100732</v>
      </c>
      <c r="D1501" s="3" t="str">
        <f>D1500</f>
        <v>@@20000</v>
      </c>
      <c r="E1501" s="3" t="str">
        <f>"""NAV Direct"",""CRONUS JetCorp USA"",""5407"",""1"",""Released"",""2"",""MR100732"",""3"",""20000"",""4"",""50000"""</f>
        <v>"NAV Direct","CRONUS JetCorp USA","5407","1","Released","2","MR100732","3","20000","4","50000"</v>
      </c>
      <c r="F1501" s="3"/>
      <c r="G1501" s="3"/>
      <c r="H1501" s="6"/>
      <c r="I1501" s="6"/>
      <c r="J1501" s="14" t="str">
        <f>"RM100053"</f>
        <v>RM100053</v>
      </c>
      <c r="K1501" s="22" t="str">
        <f>"3"" Blank Plate"</f>
        <v>3" Blank Plate</v>
      </c>
      <c r="L1501" s="23">
        <v>1</v>
      </c>
      <c r="M1501" s="21" t="str">
        <f>"EA"</f>
        <v>EA</v>
      </c>
      <c r="N1501" s="23">
        <v>0</v>
      </c>
    </row>
    <row r="1502" spans="1:14" ht="16.5" x14ac:dyDescent="0.3">
      <c r="A1502" t="s">
        <v>59</v>
      </c>
      <c r="B1502" s="3" t="str">
        <f>B1497</f>
        <v>@@Released</v>
      </c>
      <c r="C1502" s="3" t="str">
        <f>C1497</f>
        <v>@@MR100732</v>
      </c>
      <c r="D1502" s="3" t="str">
        <f>D1497</f>
        <v>@@20000</v>
      </c>
      <c r="H1502" s="6"/>
      <c r="I1502" s="6"/>
      <c r="J1502" s="6"/>
      <c r="K1502" s="6"/>
      <c r="L1502" s="6"/>
      <c r="M1502" s="6"/>
      <c r="N1502" s="6"/>
    </row>
    <row r="1503" spans="1:14" ht="16.5" x14ac:dyDescent="0.3">
      <c r="A1503" t="s">
        <v>59</v>
      </c>
      <c r="B1503" s="3" t="str">
        <f>"@@Released"</f>
        <v>@@Released</v>
      </c>
      <c r="C1503" s="3" t="str">
        <f>"@@MR100727"</f>
        <v>@@MR100727</v>
      </c>
      <c r="E1503" s="3" t="str">
        <f>"""NAV Direct"",""CRONUS JetCorp USA"",""5405"",""1"",""Released"",""2"",""MR100727"""</f>
        <v>"NAV Direct","CRONUS JetCorp USA","5405","1","Released","2","MR100727"</v>
      </c>
      <c r="F1503" s="3" t="str">
        <f>"∞||""Prod. Order Component"",""Status"",""=Status"",""Prod. Order No."",""=No."""</f>
        <v>∞||"Prod. Order Component","Status","=Status","Prod. Order No.","=No."</v>
      </c>
      <c r="G1503" s="3"/>
      <c r="H1503" s="28" t="str">
        <f>"MR100727"</f>
        <v>MR100727</v>
      </c>
      <c r="I1503" s="29">
        <v>42120</v>
      </c>
      <c r="J1503" s="6"/>
      <c r="K1503" s="20"/>
      <c r="L1503" s="20"/>
      <c r="M1503" s="20"/>
      <c r="N1503" s="20"/>
    </row>
    <row r="1504" spans="1:14" ht="16.5" x14ac:dyDescent="0.3">
      <c r="A1504" t="s">
        <v>59</v>
      </c>
      <c r="B1504" s="3" t="str">
        <f t="shared" ref="B1504:C1509" si="298">B1503</f>
        <v>@@Released</v>
      </c>
      <c r="C1504" s="3" t="str">
        <f t="shared" si="298"/>
        <v>@@MR100727</v>
      </c>
      <c r="D1504" s="3" t="str">
        <f>"@@10000"</f>
        <v>@@10000</v>
      </c>
      <c r="E1504" s="3" t="str">
        <f>"""NAV Direct"",""CRONUS JetCorp USA"",""5406"",""1"",""Released"",""2"",""MR100727"",""3"",""10000"""</f>
        <v>"NAV Direct","CRONUS JetCorp USA","5406","1","Released","2","MR100727","3","10000"</v>
      </c>
      <c r="F1504" s="3" t="str">
        <f>"∞||""Prod. Order Component"",""Prod. Order Line No."",""=Line No."",""Status"",""=Status"",""Prod. Order No."",""=Prod. Order No."""</f>
        <v>∞||"Prod. Order Component","Prod. Order Line No.","=Line No.","Status","=Status","Prod. Order No.","=Prod. Order No."</v>
      </c>
      <c r="G1504" s="3"/>
      <c r="H1504" s="6"/>
      <c r="I1504" s="24" t="str">
        <f>"S200006"</f>
        <v>S200006</v>
      </c>
      <c r="J1504" s="24" t="str">
        <f>"3.75"" Soccer Trophy"</f>
        <v>3.75" Soccer Trophy</v>
      </c>
      <c r="K1504" s="25">
        <v>144</v>
      </c>
      <c r="L1504" s="26" t="str">
        <f>"EA"</f>
        <v>EA</v>
      </c>
      <c r="M1504" s="25">
        <v>0</v>
      </c>
      <c r="N1504" s="27"/>
    </row>
    <row r="1505" spans="1:14" ht="16.5" x14ac:dyDescent="0.3">
      <c r="A1505" t="s">
        <v>59</v>
      </c>
      <c r="B1505" s="3" t="str">
        <f t="shared" si="298"/>
        <v>@@Released</v>
      </c>
      <c r="C1505" s="3" t="str">
        <f t="shared" si="298"/>
        <v>@@MR100727</v>
      </c>
      <c r="D1505" s="3" t="str">
        <f>D1504</f>
        <v>@@10000</v>
      </c>
      <c r="E1505" s="3" t="str">
        <f>"""NAV Direct"",""CRONUS JetCorp USA"",""5407"",""1"",""Released"",""2"",""MR100727"",""3"",""10000"",""4"",""10000"""</f>
        <v>"NAV Direct","CRONUS JetCorp USA","5407","1","Released","2","MR100727","3","10000","4","10000"</v>
      </c>
      <c r="F1505" s="3"/>
      <c r="G1505" s="3"/>
      <c r="H1505" s="6"/>
      <c r="I1505" s="6"/>
      <c r="J1505" s="14" t="str">
        <f>"RM100027"</f>
        <v>RM100027</v>
      </c>
      <c r="K1505" s="22" t="str">
        <f>"1"" Marble"</f>
        <v>1" Marble</v>
      </c>
      <c r="L1505" s="23">
        <v>1</v>
      </c>
      <c r="M1505" s="21" t="str">
        <f>"LB"</f>
        <v>LB</v>
      </c>
      <c r="N1505" s="23">
        <v>0</v>
      </c>
    </row>
    <row r="1506" spans="1:14" ht="16.5" x14ac:dyDescent="0.3">
      <c r="A1506" t="s">
        <v>59</v>
      </c>
      <c r="B1506" s="3" t="str">
        <f t="shared" si="298"/>
        <v>@@Released</v>
      </c>
      <c r="C1506" s="3" t="str">
        <f t="shared" si="298"/>
        <v>@@MR100727</v>
      </c>
      <c r="D1506" s="3" t="str">
        <f>D1505</f>
        <v>@@10000</v>
      </c>
      <c r="E1506" s="3" t="str">
        <f>"""NAV Direct"",""CRONUS JetCorp USA"",""5407"",""1"",""Released"",""2"",""MR100727"",""3"",""10000"",""4"",""20000"""</f>
        <v>"NAV Direct","CRONUS JetCorp USA","5407","1","Released","2","MR100727","3","10000","4","20000"</v>
      </c>
      <c r="F1506" s="3"/>
      <c r="G1506" s="3"/>
      <c r="H1506" s="6"/>
      <c r="I1506" s="6"/>
      <c r="J1506" s="14" t="str">
        <f>"RM100006"</f>
        <v>RM100006</v>
      </c>
      <c r="K1506" s="22" t="str">
        <f>"3.75"" Soccer Player"</f>
        <v>3.75" Soccer Player</v>
      </c>
      <c r="L1506" s="23">
        <v>1</v>
      </c>
      <c r="M1506" s="21" t="str">
        <f>"EA"</f>
        <v>EA</v>
      </c>
      <c r="N1506" s="23">
        <v>0</v>
      </c>
    </row>
    <row r="1507" spans="1:14" ht="16.5" x14ac:dyDescent="0.3">
      <c r="A1507" t="s">
        <v>59</v>
      </c>
      <c r="B1507" s="3" t="str">
        <f t="shared" si="298"/>
        <v>@@Released</v>
      </c>
      <c r="C1507" s="3" t="str">
        <f t="shared" si="298"/>
        <v>@@MR100727</v>
      </c>
      <c r="D1507" s="3" t="str">
        <f>D1506</f>
        <v>@@10000</v>
      </c>
      <c r="E1507" s="3" t="str">
        <f>"""NAV Direct"",""CRONUS JetCorp USA"",""5407"",""1"",""Released"",""2"",""MR100727"",""3"",""10000"",""4"",""30000"""</f>
        <v>"NAV Direct","CRONUS JetCorp USA","5407","1","Released","2","MR100727","3","10000","4","30000"</v>
      </c>
      <c r="F1507" s="3"/>
      <c r="G1507" s="3"/>
      <c r="H1507" s="6"/>
      <c r="I1507" s="6"/>
      <c r="J1507" s="14" t="str">
        <f>"RM100033"</f>
        <v>RM100033</v>
      </c>
      <c r="K1507" s="22" t="str">
        <f>"Standard Cap Nut"</f>
        <v>Standard Cap Nut</v>
      </c>
      <c r="L1507" s="23">
        <v>1</v>
      </c>
      <c r="M1507" s="21" t="str">
        <f>"EA"</f>
        <v>EA</v>
      </c>
      <c r="N1507" s="23">
        <v>0</v>
      </c>
    </row>
    <row r="1508" spans="1:14" ht="16.5" x14ac:dyDescent="0.3">
      <c r="A1508" t="s">
        <v>59</v>
      </c>
      <c r="B1508" s="3" t="str">
        <f t="shared" si="298"/>
        <v>@@Released</v>
      </c>
      <c r="C1508" s="3" t="str">
        <f t="shared" si="298"/>
        <v>@@MR100727</v>
      </c>
      <c r="D1508" s="3" t="str">
        <f>D1507</f>
        <v>@@10000</v>
      </c>
      <c r="E1508" s="3" t="str">
        <f>"""NAV Direct"",""CRONUS JetCorp USA"",""5407"",""1"",""Released"",""2"",""MR100727"",""3"",""10000"",""4"",""40000"""</f>
        <v>"NAV Direct","CRONUS JetCorp USA","5407","1","Released","2","MR100727","3","10000","4","40000"</v>
      </c>
      <c r="F1508" s="3"/>
      <c r="G1508" s="3"/>
      <c r="H1508" s="6"/>
      <c r="I1508" s="6"/>
      <c r="J1508" s="14" t="str">
        <f>"RM100034"</f>
        <v>RM100034</v>
      </c>
      <c r="K1508" s="22" t="str">
        <f>"Check Rings"</f>
        <v>Check Rings</v>
      </c>
      <c r="L1508" s="23">
        <v>1</v>
      </c>
      <c r="M1508" s="21" t="str">
        <f>"EA"</f>
        <v>EA</v>
      </c>
      <c r="N1508" s="23">
        <v>0</v>
      </c>
    </row>
    <row r="1509" spans="1:14" ht="16.5" x14ac:dyDescent="0.3">
      <c r="A1509" t="s">
        <v>59</v>
      </c>
      <c r="B1509" s="3" t="str">
        <f t="shared" si="298"/>
        <v>@@Released</v>
      </c>
      <c r="C1509" s="3" t="str">
        <f t="shared" si="298"/>
        <v>@@MR100727</v>
      </c>
      <c r="D1509" s="3" t="str">
        <f>D1508</f>
        <v>@@10000</v>
      </c>
      <c r="E1509" s="3" t="str">
        <f>"""NAV Direct"",""CRONUS JetCorp USA"",""5407"",""1"",""Released"",""2"",""MR100727"",""3"",""10000"",""4"",""50000"""</f>
        <v>"NAV Direct","CRONUS JetCorp USA","5407","1","Released","2","MR100727","3","10000","4","50000"</v>
      </c>
      <c r="F1509" s="3"/>
      <c r="G1509" s="3"/>
      <c r="H1509" s="6"/>
      <c r="I1509" s="6"/>
      <c r="J1509" s="14" t="str">
        <f>"RM100053"</f>
        <v>RM100053</v>
      </c>
      <c r="K1509" s="22" t="str">
        <f>"3"" Blank Plate"</f>
        <v>3" Blank Plate</v>
      </c>
      <c r="L1509" s="23">
        <v>1</v>
      </c>
      <c r="M1509" s="21" t="str">
        <f>"EA"</f>
        <v>EA</v>
      </c>
      <c r="N1509" s="23">
        <v>0</v>
      </c>
    </row>
    <row r="1510" spans="1:14" ht="16.5" x14ac:dyDescent="0.3">
      <c r="A1510" t="s">
        <v>59</v>
      </c>
      <c r="B1510" s="3" t="str">
        <f>B1505</f>
        <v>@@Released</v>
      </c>
      <c r="C1510" s="3" t="str">
        <f>C1505</f>
        <v>@@MR100727</v>
      </c>
      <c r="D1510" s="3" t="str">
        <f>D1505</f>
        <v>@@10000</v>
      </c>
      <c r="H1510" s="6"/>
      <c r="I1510" s="6"/>
      <c r="J1510" s="6"/>
      <c r="K1510" s="6"/>
      <c r="L1510" s="6"/>
      <c r="M1510" s="6"/>
      <c r="N1510" s="6"/>
    </row>
    <row r="1511" spans="1:14" ht="16.5" x14ac:dyDescent="0.3">
      <c r="A1511" t="s">
        <v>59</v>
      </c>
      <c r="B1511" s="3" t="str">
        <f t="shared" ref="B1511:C1514" si="299">B1510</f>
        <v>@@Released</v>
      </c>
      <c r="C1511" s="3" t="str">
        <f t="shared" si="299"/>
        <v>@@MR100727</v>
      </c>
      <c r="D1511" s="3" t="str">
        <f>"@@20000"</f>
        <v>@@20000</v>
      </c>
      <c r="E1511" s="3" t="str">
        <f>"""NAV Direct"",""CRONUS JetCorp USA"",""5406"",""1"",""Released"",""2"",""MR100727"",""3"",""20000"""</f>
        <v>"NAV Direct","CRONUS JetCorp USA","5406","1","Released","2","MR100727","3","20000"</v>
      </c>
      <c r="F1511" s="3" t="str">
        <f>"∞||""Prod. Order Component"",""Prod. Order Line No."",""=Line No."",""Status"",""=Status"",""Prod. Order No."",""=Prod. Order No."""</f>
        <v>∞||"Prod. Order Component","Prod. Order Line No.","=Line No.","Status","=Status","Prod. Order No.","=Prod. Order No."</v>
      </c>
      <c r="G1511" s="3"/>
      <c r="H1511" s="6"/>
      <c r="I1511" s="24" t="str">
        <f>"S200031"</f>
        <v>S200031</v>
      </c>
      <c r="J1511" s="24" t="str">
        <f>"10.75"" Column Wrestling Trophy"</f>
        <v>10.75" Column Wrestling Trophy</v>
      </c>
      <c r="K1511" s="25">
        <v>48</v>
      </c>
      <c r="L1511" s="26" t="str">
        <f>"EA"</f>
        <v>EA</v>
      </c>
      <c r="M1511" s="25">
        <v>0</v>
      </c>
      <c r="N1511" s="27"/>
    </row>
    <row r="1512" spans="1:14" ht="16.5" x14ac:dyDescent="0.3">
      <c r="A1512" t="s">
        <v>59</v>
      </c>
      <c r="B1512" s="3" t="str">
        <f t="shared" si="299"/>
        <v>@@Released</v>
      </c>
      <c r="C1512" s="3" t="str">
        <f t="shared" si="299"/>
        <v>@@MR100727</v>
      </c>
      <c r="D1512" s="3" t="str">
        <f>D1511</f>
        <v>@@20000</v>
      </c>
      <c r="E1512" s="3" t="str">
        <f>"""NAV Direct"",""CRONUS JetCorp USA"",""5407"",""1"",""Released"",""2"",""MR100727"",""3"",""20000"",""4"",""10000"""</f>
        <v>"NAV Direct","CRONUS JetCorp USA","5407","1","Released","2","MR100727","3","20000","4","10000"</v>
      </c>
      <c r="F1512" s="3"/>
      <c r="G1512" s="3"/>
      <c r="H1512" s="6"/>
      <c r="I1512" s="6"/>
      <c r="J1512" s="14" t="str">
        <f>"PA100001"</f>
        <v>PA100001</v>
      </c>
      <c r="K1512" s="22" t="str">
        <f>"1"" Marble Base 2.5""x6""x6"", 1 Col. Kit"</f>
        <v>1" Marble Base 2.5"x6"x6", 1 Col. Kit</v>
      </c>
      <c r="L1512" s="23">
        <v>1</v>
      </c>
      <c r="M1512" s="21" t="str">
        <f>"EA"</f>
        <v>EA</v>
      </c>
      <c r="N1512" s="23">
        <v>0</v>
      </c>
    </row>
    <row r="1513" spans="1:14" ht="16.5" x14ac:dyDescent="0.3">
      <c r="A1513" t="s">
        <v>59</v>
      </c>
      <c r="B1513" s="3" t="str">
        <f t="shared" si="299"/>
        <v>@@Released</v>
      </c>
      <c r="C1513" s="3" t="str">
        <f t="shared" si="299"/>
        <v>@@MR100727</v>
      </c>
      <c r="D1513" s="3" t="str">
        <f>D1512</f>
        <v>@@20000</v>
      </c>
      <c r="E1513" s="3" t="str">
        <f>"""NAV Direct"",""CRONUS JetCorp USA"",""5407"",""1"",""Released"",""2"",""MR100727"",""3"",""20000"",""4"",""20000"""</f>
        <v>"NAV Direct","CRONUS JetCorp USA","5407","1","Released","2","MR100727","3","20000","4","20000"</v>
      </c>
      <c r="F1513" s="3"/>
      <c r="G1513" s="3"/>
      <c r="H1513" s="6"/>
      <c r="I1513" s="6"/>
      <c r="J1513" s="14" t="str">
        <f>"RM100054"</f>
        <v>RM100054</v>
      </c>
      <c r="K1513" s="22" t="str">
        <f>"Column Cover"</f>
        <v>Column Cover</v>
      </c>
      <c r="L1513" s="23">
        <v>1</v>
      </c>
      <c r="M1513" s="21" t="str">
        <f>"EA"</f>
        <v>EA</v>
      </c>
      <c r="N1513" s="23">
        <v>0</v>
      </c>
    </row>
    <row r="1514" spans="1:14" ht="16.5" x14ac:dyDescent="0.3">
      <c r="A1514" t="s">
        <v>59</v>
      </c>
      <c r="B1514" s="3" t="str">
        <f t="shared" si="299"/>
        <v>@@Released</v>
      </c>
      <c r="C1514" s="3" t="str">
        <f t="shared" si="299"/>
        <v>@@MR100727</v>
      </c>
      <c r="D1514" s="3" t="str">
        <f>D1513</f>
        <v>@@20000</v>
      </c>
      <c r="E1514" s="3" t="str">
        <f>"""NAV Direct"",""CRONUS JetCorp USA"",""5407"",""1"",""Released"",""2"",""MR100727"",""3"",""20000"",""4"",""30000"""</f>
        <v>"NAV Direct","CRONUS JetCorp USA","5407","1","Released","2","MR100727","3","20000","4","30000"</v>
      </c>
      <c r="F1514" s="3"/>
      <c r="G1514" s="3"/>
      <c r="H1514" s="6"/>
      <c r="I1514" s="6"/>
      <c r="J1514" s="14" t="str">
        <f>"RM100010"</f>
        <v>RM100010</v>
      </c>
      <c r="K1514" s="22" t="str">
        <f>"3.75"" Wrestler"</f>
        <v>3.75" Wrestler</v>
      </c>
      <c r="L1514" s="23">
        <v>1</v>
      </c>
      <c r="M1514" s="21" t="str">
        <f>"EA"</f>
        <v>EA</v>
      </c>
      <c r="N1514" s="23">
        <v>0</v>
      </c>
    </row>
    <row r="1515" spans="1:14" ht="16.5" x14ac:dyDescent="0.3">
      <c r="A1515" t="s">
        <v>59</v>
      </c>
      <c r="B1515" s="3" t="str">
        <f>B1512</f>
        <v>@@Released</v>
      </c>
      <c r="C1515" s="3" t="str">
        <f>C1512</f>
        <v>@@MR100727</v>
      </c>
      <c r="D1515" s="3" t="str">
        <f>D1512</f>
        <v>@@20000</v>
      </c>
      <c r="H1515" s="6"/>
      <c r="I1515" s="6"/>
      <c r="J1515" s="6"/>
      <c r="K1515" s="6"/>
      <c r="L1515" s="6"/>
      <c r="M1515" s="6"/>
      <c r="N1515" s="6"/>
    </row>
    <row r="1516" spans="1:14" ht="16.5" x14ac:dyDescent="0.3">
      <c r="A1516" t="s">
        <v>59</v>
      </c>
      <c r="B1516" s="3" t="str">
        <f t="shared" ref="B1516:C1522" si="300">B1515</f>
        <v>@@Released</v>
      </c>
      <c r="C1516" s="3" t="str">
        <f t="shared" si="300"/>
        <v>@@MR100727</v>
      </c>
      <c r="D1516" s="3" t="str">
        <f>"@@30000"</f>
        <v>@@30000</v>
      </c>
      <c r="E1516" s="3" t="str">
        <f>"""NAV Direct"",""CRONUS JetCorp USA"",""5406"",""1"",""Released"",""2"",""MR100727"",""3"",""30000"""</f>
        <v>"NAV Direct","CRONUS JetCorp USA","5406","1","Released","2","MR100727","3","30000"</v>
      </c>
      <c r="F1516" s="3" t="str">
        <f>"∞||""Prod. Order Component"",""Prod. Order Line No."",""=Line No."",""Status"",""=Status"",""Prod. Order No."",""=Prod. Order No."""</f>
        <v>∞||"Prod. Order Component","Prod. Order Line No.","=Line No.","Status","=Status","Prod. Order No.","=Prod. Order No."</v>
      </c>
      <c r="G1516" s="3"/>
      <c r="H1516" s="6"/>
      <c r="I1516" s="24" t="str">
        <f>"S200013"</f>
        <v>S200013</v>
      </c>
      <c r="J1516" s="24" t="str">
        <f>"10.75"" Star Riser Soccer Trophy"</f>
        <v>10.75" Star Riser Soccer Trophy</v>
      </c>
      <c r="K1516" s="25">
        <v>6</v>
      </c>
      <c r="L1516" s="26" t="str">
        <f>"EA"</f>
        <v>EA</v>
      </c>
      <c r="M1516" s="25">
        <v>0</v>
      </c>
      <c r="N1516" s="27"/>
    </row>
    <row r="1517" spans="1:14" ht="16.5" x14ac:dyDescent="0.3">
      <c r="A1517" t="s">
        <v>59</v>
      </c>
      <c r="B1517" s="3" t="str">
        <f t="shared" si="300"/>
        <v>@@Released</v>
      </c>
      <c r="C1517" s="3" t="str">
        <f t="shared" si="300"/>
        <v>@@MR100727</v>
      </c>
      <c r="D1517" s="3" t="str">
        <f t="shared" ref="D1517:D1522" si="301">D1516</f>
        <v>@@30000</v>
      </c>
      <c r="E1517" s="3" t="str">
        <f>"""NAV Direct"",""CRONUS JetCorp USA"",""5407"",""1"",""Released"",""2"",""MR100727"",""3"",""30000"",""4"",""10000"""</f>
        <v>"NAV Direct","CRONUS JetCorp USA","5407","1","Released","2","MR100727","3","30000","4","10000"</v>
      </c>
      <c r="F1517" s="3"/>
      <c r="G1517" s="3"/>
      <c r="H1517" s="6"/>
      <c r="I1517" s="6"/>
      <c r="J1517" s="14" t="str">
        <f>"RM100027"</f>
        <v>RM100027</v>
      </c>
      <c r="K1517" s="22" t="str">
        <f>"1"" Marble"</f>
        <v>1" Marble</v>
      </c>
      <c r="L1517" s="23">
        <v>1</v>
      </c>
      <c r="M1517" s="21" t="str">
        <f>"LB"</f>
        <v>LB</v>
      </c>
      <c r="N1517" s="23">
        <v>0</v>
      </c>
    </row>
    <row r="1518" spans="1:14" ht="16.5" x14ac:dyDescent="0.3">
      <c r="A1518" t="s">
        <v>59</v>
      </c>
      <c r="B1518" s="3" t="str">
        <f t="shared" si="300"/>
        <v>@@Released</v>
      </c>
      <c r="C1518" s="3" t="str">
        <f t="shared" si="300"/>
        <v>@@MR100727</v>
      </c>
      <c r="D1518" s="3" t="str">
        <f t="shared" si="301"/>
        <v>@@30000</v>
      </c>
      <c r="E1518" s="3" t="str">
        <f>"""NAV Direct"",""CRONUS JetCorp USA"",""5407"",""1"",""Released"",""2"",""MR100727"",""3"",""30000"",""4"",""20000"""</f>
        <v>"NAV Direct","CRONUS JetCorp USA","5407","1","Released","2","MR100727","3","30000","4","20000"</v>
      </c>
      <c r="F1518" s="3"/>
      <c r="G1518" s="3"/>
      <c r="H1518" s="6"/>
      <c r="I1518" s="6"/>
      <c r="J1518" s="14" t="str">
        <f>"RM100006"</f>
        <v>RM100006</v>
      </c>
      <c r="K1518" s="22" t="str">
        <f>"3.75"" Soccer Player"</f>
        <v>3.75" Soccer Player</v>
      </c>
      <c r="L1518" s="23">
        <v>1</v>
      </c>
      <c r="M1518" s="21" t="str">
        <f>"EA"</f>
        <v>EA</v>
      </c>
      <c r="N1518" s="23">
        <v>0</v>
      </c>
    </row>
    <row r="1519" spans="1:14" ht="16.5" x14ac:dyDescent="0.3">
      <c r="A1519" t="s">
        <v>59</v>
      </c>
      <c r="B1519" s="3" t="str">
        <f t="shared" si="300"/>
        <v>@@Released</v>
      </c>
      <c r="C1519" s="3" t="str">
        <f t="shared" si="300"/>
        <v>@@MR100727</v>
      </c>
      <c r="D1519" s="3" t="str">
        <f t="shared" si="301"/>
        <v>@@30000</v>
      </c>
      <c r="E1519" s="3" t="str">
        <f>"""NAV Direct"",""CRONUS JetCorp USA"",""5407"",""1"",""Released"",""2"",""MR100727"",""3"",""30000"",""4"",""30000"""</f>
        <v>"NAV Direct","CRONUS JetCorp USA","5407","1","Released","2","MR100727","3","30000","4","30000"</v>
      </c>
      <c r="F1519" s="3"/>
      <c r="G1519" s="3"/>
      <c r="H1519" s="6"/>
      <c r="I1519" s="6"/>
      <c r="J1519" s="14" t="str">
        <f>"RM100016"</f>
        <v>RM100016</v>
      </c>
      <c r="K1519" s="22" t="str">
        <f>"6"" Star Column Trophy Riser"</f>
        <v>6" Star Column Trophy Riser</v>
      </c>
      <c r="L1519" s="23">
        <v>1</v>
      </c>
      <c r="M1519" s="21" t="str">
        <f>"EA"</f>
        <v>EA</v>
      </c>
      <c r="N1519" s="23">
        <v>0</v>
      </c>
    </row>
    <row r="1520" spans="1:14" ht="16.5" x14ac:dyDescent="0.3">
      <c r="A1520" t="s">
        <v>59</v>
      </c>
      <c r="B1520" s="3" t="str">
        <f t="shared" si="300"/>
        <v>@@Released</v>
      </c>
      <c r="C1520" s="3" t="str">
        <f t="shared" si="300"/>
        <v>@@MR100727</v>
      </c>
      <c r="D1520" s="3" t="str">
        <f t="shared" si="301"/>
        <v>@@30000</v>
      </c>
      <c r="E1520" s="3" t="str">
        <f>"""NAV Direct"",""CRONUS JetCorp USA"",""5407"",""1"",""Released"",""2"",""MR100727"",""3"",""30000"",""4"",""40000"""</f>
        <v>"NAV Direct","CRONUS JetCorp USA","5407","1","Released","2","MR100727","3","30000","4","40000"</v>
      </c>
      <c r="F1520" s="3"/>
      <c r="G1520" s="3"/>
      <c r="H1520" s="6"/>
      <c r="I1520" s="6"/>
      <c r="J1520" s="14" t="str">
        <f>"RM100033"</f>
        <v>RM100033</v>
      </c>
      <c r="K1520" s="22" t="str">
        <f>"Standard Cap Nut"</f>
        <v>Standard Cap Nut</v>
      </c>
      <c r="L1520" s="23">
        <v>1</v>
      </c>
      <c r="M1520" s="21" t="str">
        <f>"EA"</f>
        <v>EA</v>
      </c>
      <c r="N1520" s="23">
        <v>0</v>
      </c>
    </row>
    <row r="1521" spans="1:14" ht="16.5" x14ac:dyDescent="0.3">
      <c r="A1521" t="s">
        <v>59</v>
      </c>
      <c r="B1521" s="3" t="str">
        <f t="shared" si="300"/>
        <v>@@Released</v>
      </c>
      <c r="C1521" s="3" t="str">
        <f t="shared" si="300"/>
        <v>@@MR100727</v>
      </c>
      <c r="D1521" s="3" t="str">
        <f t="shared" si="301"/>
        <v>@@30000</v>
      </c>
      <c r="E1521" s="3" t="str">
        <f>"""NAV Direct"",""CRONUS JetCorp USA"",""5407"",""1"",""Released"",""2"",""MR100727"",""3"",""30000"",""4"",""50000"""</f>
        <v>"NAV Direct","CRONUS JetCorp USA","5407","1","Released","2","MR100727","3","30000","4","50000"</v>
      </c>
      <c r="F1521" s="3"/>
      <c r="G1521" s="3"/>
      <c r="H1521" s="6"/>
      <c r="I1521" s="6"/>
      <c r="J1521" s="14" t="str">
        <f>"RM100034"</f>
        <v>RM100034</v>
      </c>
      <c r="K1521" s="22" t="str">
        <f>"Check Rings"</f>
        <v>Check Rings</v>
      </c>
      <c r="L1521" s="23">
        <v>1</v>
      </c>
      <c r="M1521" s="21" t="str">
        <f>"EA"</f>
        <v>EA</v>
      </c>
      <c r="N1521" s="23">
        <v>0</v>
      </c>
    </row>
    <row r="1522" spans="1:14" ht="16.5" x14ac:dyDescent="0.3">
      <c r="A1522" t="s">
        <v>59</v>
      </c>
      <c r="B1522" s="3" t="str">
        <f t="shared" si="300"/>
        <v>@@Released</v>
      </c>
      <c r="C1522" s="3" t="str">
        <f t="shared" si="300"/>
        <v>@@MR100727</v>
      </c>
      <c r="D1522" s="3" t="str">
        <f t="shared" si="301"/>
        <v>@@30000</v>
      </c>
      <c r="E1522" s="3" t="str">
        <f>"""NAV Direct"",""CRONUS JetCorp USA"",""5407"",""1"",""Released"",""2"",""MR100727"",""3"",""30000"",""4"",""60000"""</f>
        <v>"NAV Direct","CRONUS JetCorp USA","5407","1","Released","2","MR100727","3","30000","4","60000"</v>
      </c>
      <c r="F1522" s="3"/>
      <c r="G1522" s="3"/>
      <c r="H1522" s="6"/>
      <c r="I1522" s="6"/>
      <c r="J1522" s="14" t="str">
        <f>"RM100036"</f>
        <v>RM100036</v>
      </c>
      <c r="K1522" s="22" t="str">
        <f>"1.5"" Emblem"</f>
        <v>1.5" Emblem</v>
      </c>
      <c r="L1522" s="23">
        <v>1</v>
      </c>
      <c r="M1522" s="21" t="str">
        <f>"EA"</f>
        <v>EA</v>
      </c>
      <c r="N1522" s="23">
        <v>0</v>
      </c>
    </row>
    <row r="1523" spans="1:14" ht="16.5" x14ac:dyDescent="0.3">
      <c r="A1523" t="s">
        <v>59</v>
      </c>
      <c r="B1523" s="3" t="str">
        <f>B1517</f>
        <v>@@Released</v>
      </c>
      <c r="C1523" s="3" t="str">
        <f>C1517</f>
        <v>@@MR100727</v>
      </c>
      <c r="D1523" s="3" t="str">
        <f>D1517</f>
        <v>@@30000</v>
      </c>
      <c r="H1523" s="6"/>
      <c r="I1523" s="6"/>
      <c r="J1523" s="6"/>
      <c r="K1523" s="6"/>
      <c r="L1523" s="6"/>
      <c r="M1523" s="6"/>
      <c r="N1523" s="6"/>
    </row>
    <row r="1524" spans="1:14" ht="16.5" x14ac:dyDescent="0.3">
      <c r="A1524" t="s">
        <v>59</v>
      </c>
      <c r="B1524" s="3" t="str">
        <f>"@@Released"</f>
        <v>@@Released</v>
      </c>
      <c r="C1524" s="3" t="str">
        <f>"@@MR100723"</f>
        <v>@@MR100723</v>
      </c>
      <c r="E1524" s="3" t="str">
        <f>"""NAV Direct"",""CRONUS JetCorp USA"",""5405"",""1"",""Released"",""2"",""MR100723"""</f>
        <v>"NAV Direct","CRONUS JetCorp USA","5405","1","Released","2","MR100723"</v>
      </c>
      <c r="F1524" s="3" t="str">
        <f>"∞||""Prod. Order Component"",""Status"",""=Status"",""Prod. Order No."",""=No."""</f>
        <v>∞||"Prod. Order Component","Status","=Status","Prod. Order No.","=No."</v>
      </c>
      <c r="G1524" s="3"/>
      <c r="H1524" s="28" t="str">
        <f>"MR100723"</f>
        <v>MR100723</v>
      </c>
      <c r="I1524" s="29">
        <v>42124</v>
      </c>
      <c r="J1524" s="6"/>
      <c r="K1524" s="20"/>
      <c r="L1524" s="20"/>
      <c r="M1524" s="20"/>
      <c r="N1524" s="20"/>
    </row>
    <row r="1525" spans="1:14" ht="16.5" x14ac:dyDescent="0.3">
      <c r="A1525" t="s">
        <v>59</v>
      </c>
      <c r="B1525" s="3" t="str">
        <f t="shared" ref="B1525:C1528" si="302">B1524</f>
        <v>@@Released</v>
      </c>
      <c r="C1525" s="3" t="str">
        <f t="shared" si="302"/>
        <v>@@MR100723</v>
      </c>
      <c r="D1525" s="3" t="str">
        <f>"@@10000"</f>
        <v>@@10000</v>
      </c>
      <c r="E1525" s="3" t="str">
        <f>"""NAV Direct"",""CRONUS JetCorp USA"",""5406"",""1"",""Released"",""2"",""MR100723"",""3"",""10000"""</f>
        <v>"NAV Direct","CRONUS JetCorp USA","5406","1","Released","2","MR100723","3","10000"</v>
      </c>
      <c r="F1525" s="3" t="str">
        <f>"∞||""Prod. Order Component"",""Prod. Order Line No."",""=Line No."",""Status"",""=Status"",""Prod. Order No."",""=Prod. Order No."""</f>
        <v>∞||"Prod. Order Component","Prod. Order Line No.","=Line No.","Status","=Status","Prod. Order No.","=Prod. Order No."</v>
      </c>
      <c r="G1525" s="3"/>
      <c r="H1525" s="6"/>
      <c r="I1525" s="24" t="str">
        <f>"S200028"</f>
        <v>S200028</v>
      </c>
      <c r="J1525" s="24" t="str">
        <f>"10.75"" Column Football Trophy"</f>
        <v>10.75" Column Football Trophy</v>
      </c>
      <c r="K1525" s="25">
        <v>144</v>
      </c>
      <c r="L1525" s="26" t="str">
        <f>"EA"</f>
        <v>EA</v>
      </c>
      <c r="M1525" s="25">
        <v>0</v>
      </c>
      <c r="N1525" s="27"/>
    </row>
    <row r="1526" spans="1:14" ht="16.5" x14ac:dyDescent="0.3">
      <c r="A1526" t="s">
        <v>59</v>
      </c>
      <c r="B1526" s="3" t="str">
        <f t="shared" si="302"/>
        <v>@@Released</v>
      </c>
      <c r="C1526" s="3" t="str">
        <f t="shared" si="302"/>
        <v>@@MR100723</v>
      </c>
      <c r="D1526" s="3" t="str">
        <f>D1525</f>
        <v>@@10000</v>
      </c>
      <c r="E1526" s="3" t="str">
        <f>"""NAV Direct"",""CRONUS JetCorp USA"",""5407"",""1"",""Released"",""2"",""MR100723"",""3"",""10000"",""4"",""10000"""</f>
        <v>"NAV Direct","CRONUS JetCorp USA","5407","1","Released","2","MR100723","3","10000","4","10000"</v>
      </c>
      <c r="F1526" s="3"/>
      <c r="G1526" s="3"/>
      <c r="H1526" s="6"/>
      <c r="I1526" s="6"/>
      <c r="J1526" s="14" t="str">
        <f>"PA100001"</f>
        <v>PA100001</v>
      </c>
      <c r="K1526" s="22" t="str">
        <f>"1"" Marble Base 2.5""x6""x6"", 1 Col. Kit"</f>
        <v>1" Marble Base 2.5"x6"x6", 1 Col. Kit</v>
      </c>
      <c r="L1526" s="23">
        <v>1</v>
      </c>
      <c r="M1526" s="21" t="str">
        <f>"EA"</f>
        <v>EA</v>
      </c>
      <c r="N1526" s="23">
        <v>0</v>
      </c>
    </row>
    <row r="1527" spans="1:14" ht="16.5" x14ac:dyDescent="0.3">
      <c r="A1527" t="s">
        <v>59</v>
      </c>
      <c r="B1527" s="3" t="str">
        <f t="shared" si="302"/>
        <v>@@Released</v>
      </c>
      <c r="C1527" s="3" t="str">
        <f t="shared" si="302"/>
        <v>@@MR100723</v>
      </c>
      <c r="D1527" s="3" t="str">
        <f>D1526</f>
        <v>@@10000</v>
      </c>
      <c r="E1527" s="3" t="str">
        <f>"""NAV Direct"",""CRONUS JetCorp USA"",""5407"",""1"",""Released"",""2"",""MR100723"",""3"",""10000"",""4"",""20000"""</f>
        <v>"NAV Direct","CRONUS JetCorp USA","5407","1","Released","2","MR100723","3","10000","4","20000"</v>
      </c>
      <c r="F1527" s="3"/>
      <c r="G1527" s="3"/>
      <c r="H1527" s="6"/>
      <c r="I1527" s="6"/>
      <c r="J1527" s="14" t="str">
        <f>"RM100054"</f>
        <v>RM100054</v>
      </c>
      <c r="K1527" s="22" t="str">
        <f>"Column Cover"</f>
        <v>Column Cover</v>
      </c>
      <c r="L1527" s="23">
        <v>1</v>
      </c>
      <c r="M1527" s="21" t="str">
        <f>"EA"</f>
        <v>EA</v>
      </c>
      <c r="N1527" s="23">
        <v>0</v>
      </c>
    </row>
    <row r="1528" spans="1:14" ht="16.5" x14ac:dyDescent="0.3">
      <c r="A1528" t="s">
        <v>59</v>
      </c>
      <c r="B1528" s="3" t="str">
        <f t="shared" si="302"/>
        <v>@@Released</v>
      </c>
      <c r="C1528" s="3" t="str">
        <f t="shared" si="302"/>
        <v>@@MR100723</v>
      </c>
      <c r="D1528" s="3" t="str">
        <f>D1527</f>
        <v>@@10000</v>
      </c>
      <c r="E1528" s="3" t="str">
        <f>"""NAV Direct"",""CRONUS JetCorp USA"",""5407"",""1"",""Released"",""2"",""MR100723"",""3"",""10000"",""4"",""30000"""</f>
        <v>"NAV Direct","CRONUS JetCorp USA","5407","1","Released","2","MR100723","3","10000","4","30000"</v>
      </c>
      <c r="F1528" s="3"/>
      <c r="G1528" s="3"/>
      <c r="H1528" s="6"/>
      <c r="I1528" s="6"/>
      <c r="J1528" s="14" t="str">
        <f>"RM100007"</f>
        <v>RM100007</v>
      </c>
      <c r="K1528" s="22" t="str">
        <f>"3.75"" Football Player"</f>
        <v>3.75" Football Player</v>
      </c>
      <c r="L1528" s="23">
        <v>1</v>
      </c>
      <c r="M1528" s="21" t="str">
        <f>"EA"</f>
        <v>EA</v>
      </c>
      <c r="N1528" s="23">
        <v>0</v>
      </c>
    </row>
    <row r="1529" spans="1:14" ht="16.5" x14ac:dyDescent="0.3">
      <c r="A1529" t="s">
        <v>59</v>
      </c>
      <c r="B1529" s="3" t="str">
        <f>B1526</f>
        <v>@@Released</v>
      </c>
      <c r="C1529" s="3" t="str">
        <f>C1526</f>
        <v>@@MR100723</v>
      </c>
      <c r="D1529" s="3" t="str">
        <f>D1526</f>
        <v>@@10000</v>
      </c>
      <c r="H1529" s="6"/>
      <c r="I1529" s="6"/>
      <c r="J1529" s="6"/>
      <c r="K1529" s="6"/>
      <c r="L1529" s="6"/>
      <c r="M1529" s="6"/>
      <c r="N1529" s="6"/>
    </row>
    <row r="1530" spans="1:14" ht="16.5" x14ac:dyDescent="0.3">
      <c r="A1530" t="s">
        <v>59</v>
      </c>
      <c r="B1530" s="3" t="str">
        <f t="shared" ref="B1530:C1536" si="303">B1529</f>
        <v>@@Released</v>
      </c>
      <c r="C1530" s="3" t="str">
        <f t="shared" si="303"/>
        <v>@@MR100723</v>
      </c>
      <c r="D1530" s="3" t="str">
        <f>"@@20000"</f>
        <v>@@20000</v>
      </c>
      <c r="E1530" s="3" t="str">
        <f>"""NAV Direct"",""CRONUS JetCorp USA"",""5406"",""1"",""Released"",""2"",""MR100723"",""3"",""20000"""</f>
        <v>"NAV Direct","CRONUS JetCorp USA","5406","1","Released","2","MR100723","3","20000"</v>
      </c>
      <c r="F1530" s="3" t="str">
        <f>"∞||""Prod. Order Component"",""Prod. Order Line No."",""=Line No."",""Status"",""=Status"",""Prod. Order No."",""=Prod. Order No."""</f>
        <v>∞||"Prod. Order Component","Prod. Order Line No.","=Line No.","Status","=Status","Prod. Order No.","=Prod. Order No."</v>
      </c>
      <c r="G1530" s="3"/>
      <c r="H1530" s="6"/>
      <c r="I1530" s="24" t="str">
        <f>"S200014"</f>
        <v>S200014</v>
      </c>
      <c r="J1530" s="24" t="str">
        <f>"10.75"" Star Riser FootballTrophy"</f>
        <v>10.75" Star Riser FootballTrophy</v>
      </c>
      <c r="K1530" s="25">
        <v>144</v>
      </c>
      <c r="L1530" s="26" t="str">
        <f>"EA"</f>
        <v>EA</v>
      </c>
      <c r="M1530" s="25">
        <v>0</v>
      </c>
      <c r="N1530" s="27"/>
    </row>
    <row r="1531" spans="1:14" ht="16.5" x14ac:dyDescent="0.3">
      <c r="A1531" t="s">
        <v>59</v>
      </c>
      <c r="B1531" s="3" t="str">
        <f t="shared" si="303"/>
        <v>@@Released</v>
      </c>
      <c r="C1531" s="3" t="str">
        <f t="shared" si="303"/>
        <v>@@MR100723</v>
      </c>
      <c r="D1531" s="3" t="str">
        <f t="shared" ref="D1531:D1536" si="304">D1530</f>
        <v>@@20000</v>
      </c>
      <c r="E1531" s="3" t="str">
        <f>"""NAV Direct"",""CRONUS JetCorp USA"",""5407"",""1"",""Released"",""2"",""MR100723"",""3"",""20000"",""4"",""10000"""</f>
        <v>"NAV Direct","CRONUS JetCorp USA","5407","1","Released","2","MR100723","3","20000","4","10000"</v>
      </c>
      <c r="F1531" s="3"/>
      <c r="G1531" s="3"/>
      <c r="H1531" s="6"/>
      <c r="I1531" s="6"/>
      <c r="J1531" s="14" t="str">
        <f>"RM100027"</f>
        <v>RM100027</v>
      </c>
      <c r="K1531" s="22" t="str">
        <f>"1"" Marble"</f>
        <v>1" Marble</v>
      </c>
      <c r="L1531" s="23">
        <v>1</v>
      </c>
      <c r="M1531" s="21" t="str">
        <f>"LB"</f>
        <v>LB</v>
      </c>
      <c r="N1531" s="23">
        <v>0</v>
      </c>
    </row>
    <row r="1532" spans="1:14" ht="16.5" x14ac:dyDescent="0.3">
      <c r="A1532" t="s">
        <v>59</v>
      </c>
      <c r="B1532" s="3" t="str">
        <f t="shared" si="303"/>
        <v>@@Released</v>
      </c>
      <c r="C1532" s="3" t="str">
        <f t="shared" si="303"/>
        <v>@@MR100723</v>
      </c>
      <c r="D1532" s="3" t="str">
        <f t="shared" si="304"/>
        <v>@@20000</v>
      </c>
      <c r="E1532" s="3" t="str">
        <f>"""NAV Direct"",""CRONUS JetCorp USA"",""5407"",""1"",""Released"",""2"",""MR100723"",""3"",""20000"",""4"",""20000"""</f>
        <v>"NAV Direct","CRONUS JetCorp USA","5407","1","Released","2","MR100723","3","20000","4","20000"</v>
      </c>
      <c r="F1532" s="3"/>
      <c r="G1532" s="3"/>
      <c r="H1532" s="6"/>
      <c r="I1532" s="6"/>
      <c r="J1532" s="14" t="str">
        <f>"RM100007"</f>
        <v>RM100007</v>
      </c>
      <c r="K1532" s="22" t="str">
        <f>"3.75"" Football Player"</f>
        <v>3.75" Football Player</v>
      </c>
      <c r="L1532" s="23">
        <v>1</v>
      </c>
      <c r="M1532" s="21" t="str">
        <f>"EA"</f>
        <v>EA</v>
      </c>
      <c r="N1532" s="23">
        <v>0</v>
      </c>
    </row>
    <row r="1533" spans="1:14" ht="16.5" x14ac:dyDescent="0.3">
      <c r="A1533" t="s">
        <v>59</v>
      </c>
      <c r="B1533" s="3" t="str">
        <f t="shared" si="303"/>
        <v>@@Released</v>
      </c>
      <c r="C1533" s="3" t="str">
        <f t="shared" si="303"/>
        <v>@@MR100723</v>
      </c>
      <c r="D1533" s="3" t="str">
        <f t="shared" si="304"/>
        <v>@@20000</v>
      </c>
      <c r="E1533" s="3" t="str">
        <f>"""NAV Direct"",""CRONUS JetCorp USA"",""5407"",""1"",""Released"",""2"",""MR100723"",""3"",""20000"",""4"",""30000"""</f>
        <v>"NAV Direct","CRONUS JetCorp USA","5407","1","Released","2","MR100723","3","20000","4","30000"</v>
      </c>
      <c r="F1533" s="3"/>
      <c r="G1533" s="3"/>
      <c r="H1533" s="6"/>
      <c r="I1533" s="6"/>
      <c r="J1533" s="14" t="str">
        <f>"RM100016"</f>
        <v>RM100016</v>
      </c>
      <c r="K1533" s="22" t="str">
        <f>"6"" Star Column Trophy Riser"</f>
        <v>6" Star Column Trophy Riser</v>
      </c>
      <c r="L1533" s="23">
        <v>1</v>
      </c>
      <c r="M1533" s="21" t="str">
        <f>"EA"</f>
        <v>EA</v>
      </c>
      <c r="N1533" s="23">
        <v>0</v>
      </c>
    </row>
    <row r="1534" spans="1:14" ht="16.5" x14ac:dyDescent="0.3">
      <c r="A1534" t="s">
        <v>59</v>
      </c>
      <c r="B1534" s="3" t="str">
        <f t="shared" si="303"/>
        <v>@@Released</v>
      </c>
      <c r="C1534" s="3" t="str">
        <f t="shared" si="303"/>
        <v>@@MR100723</v>
      </c>
      <c r="D1534" s="3" t="str">
        <f t="shared" si="304"/>
        <v>@@20000</v>
      </c>
      <c r="E1534" s="3" t="str">
        <f>"""NAV Direct"",""CRONUS JetCorp USA"",""5407"",""1"",""Released"",""2"",""MR100723"",""3"",""20000"",""4"",""40000"""</f>
        <v>"NAV Direct","CRONUS JetCorp USA","5407","1","Released","2","MR100723","3","20000","4","40000"</v>
      </c>
      <c r="F1534" s="3"/>
      <c r="G1534" s="3"/>
      <c r="H1534" s="6"/>
      <c r="I1534" s="6"/>
      <c r="J1534" s="14" t="str">
        <f>"RM100033"</f>
        <v>RM100033</v>
      </c>
      <c r="K1534" s="22" t="str">
        <f>"Standard Cap Nut"</f>
        <v>Standard Cap Nut</v>
      </c>
      <c r="L1534" s="23">
        <v>1</v>
      </c>
      <c r="M1534" s="21" t="str">
        <f>"EA"</f>
        <v>EA</v>
      </c>
      <c r="N1534" s="23">
        <v>0</v>
      </c>
    </row>
    <row r="1535" spans="1:14" ht="16.5" x14ac:dyDescent="0.3">
      <c r="A1535" t="s">
        <v>59</v>
      </c>
      <c r="B1535" s="3" t="str">
        <f t="shared" si="303"/>
        <v>@@Released</v>
      </c>
      <c r="C1535" s="3" t="str">
        <f t="shared" si="303"/>
        <v>@@MR100723</v>
      </c>
      <c r="D1535" s="3" t="str">
        <f t="shared" si="304"/>
        <v>@@20000</v>
      </c>
      <c r="E1535" s="3" t="str">
        <f>"""NAV Direct"",""CRONUS JetCorp USA"",""5407"",""1"",""Released"",""2"",""MR100723"",""3"",""20000"",""4"",""50000"""</f>
        <v>"NAV Direct","CRONUS JetCorp USA","5407","1","Released","2","MR100723","3","20000","4","50000"</v>
      </c>
      <c r="F1535" s="3"/>
      <c r="G1535" s="3"/>
      <c r="H1535" s="6"/>
      <c r="I1535" s="6"/>
      <c r="J1535" s="14" t="str">
        <f>"RM100034"</f>
        <v>RM100034</v>
      </c>
      <c r="K1535" s="22" t="str">
        <f>"Check Rings"</f>
        <v>Check Rings</v>
      </c>
      <c r="L1535" s="23">
        <v>1</v>
      </c>
      <c r="M1535" s="21" t="str">
        <f>"EA"</f>
        <v>EA</v>
      </c>
      <c r="N1535" s="23">
        <v>0</v>
      </c>
    </row>
    <row r="1536" spans="1:14" ht="16.5" x14ac:dyDescent="0.3">
      <c r="A1536" t="s">
        <v>59</v>
      </c>
      <c r="B1536" s="3" t="str">
        <f t="shared" si="303"/>
        <v>@@Released</v>
      </c>
      <c r="C1536" s="3" t="str">
        <f t="shared" si="303"/>
        <v>@@MR100723</v>
      </c>
      <c r="D1536" s="3" t="str">
        <f t="shared" si="304"/>
        <v>@@20000</v>
      </c>
      <c r="E1536" s="3" t="str">
        <f>"""NAV Direct"",""CRONUS JetCorp USA"",""5407"",""1"",""Released"",""2"",""MR100723"",""3"",""20000"",""4"",""60000"""</f>
        <v>"NAV Direct","CRONUS JetCorp USA","5407","1","Released","2","MR100723","3","20000","4","60000"</v>
      </c>
      <c r="F1536" s="3"/>
      <c r="G1536" s="3"/>
      <c r="H1536" s="6"/>
      <c r="I1536" s="6"/>
      <c r="J1536" s="14" t="str">
        <f>"RM100036"</f>
        <v>RM100036</v>
      </c>
      <c r="K1536" s="22" t="str">
        <f>"1.5"" Emblem"</f>
        <v>1.5" Emblem</v>
      </c>
      <c r="L1536" s="23">
        <v>1</v>
      </c>
      <c r="M1536" s="21" t="str">
        <f>"EA"</f>
        <v>EA</v>
      </c>
      <c r="N1536" s="23">
        <v>0</v>
      </c>
    </row>
    <row r="1537" spans="1:14" ht="16.5" x14ac:dyDescent="0.3">
      <c r="A1537" t="s">
        <v>59</v>
      </c>
      <c r="B1537" s="3" t="str">
        <f>B1531</f>
        <v>@@Released</v>
      </c>
      <c r="C1537" s="3" t="str">
        <f>C1531</f>
        <v>@@MR100723</v>
      </c>
      <c r="D1537" s="3" t="str">
        <f>D1531</f>
        <v>@@20000</v>
      </c>
      <c r="H1537" s="6"/>
      <c r="I1537" s="6"/>
      <c r="J1537" s="6"/>
      <c r="K1537" s="6"/>
      <c r="L1537" s="6"/>
      <c r="M1537" s="6"/>
      <c r="N1537" s="6"/>
    </row>
    <row r="1538" spans="1:14" ht="16.5" x14ac:dyDescent="0.3">
      <c r="A1538" t="s">
        <v>59</v>
      </c>
      <c r="B1538" s="3" t="str">
        <f t="shared" ref="B1538:C1544" si="305">B1537</f>
        <v>@@Released</v>
      </c>
      <c r="C1538" s="3" t="str">
        <f t="shared" si="305"/>
        <v>@@MR100723</v>
      </c>
      <c r="D1538" s="3" t="str">
        <f>"@@30000"</f>
        <v>@@30000</v>
      </c>
      <c r="E1538" s="3" t="str">
        <f>"""NAV Direct"",""CRONUS JetCorp USA"",""5406"",""1"",""Released"",""2"",""MR100723"",""3"",""30000"""</f>
        <v>"NAV Direct","CRONUS JetCorp USA","5406","1","Released","2","MR100723","3","30000"</v>
      </c>
      <c r="F1538" s="3" t="str">
        <f>"∞||""Prod. Order Component"",""Prod. Order Line No."",""=Line No."",""Status"",""=Status"",""Prod. Order No."",""=Prod. Order No."""</f>
        <v>∞||"Prod. Order Component","Prod. Order Line No.","=Line No.","Status","=Status","Prod. Order No.","=Prod. Order No."</v>
      </c>
      <c r="G1538" s="3"/>
      <c r="H1538" s="6"/>
      <c r="I1538" s="24" t="str">
        <f>"S200016"</f>
        <v>S200016</v>
      </c>
      <c r="J1538" s="24" t="str">
        <f>"10.75"" Star Riser Volleyball Trophy"</f>
        <v>10.75" Star Riser Volleyball Trophy</v>
      </c>
      <c r="K1538" s="25">
        <v>1</v>
      </c>
      <c r="L1538" s="26" t="str">
        <f>"EA"</f>
        <v>EA</v>
      </c>
      <c r="M1538" s="25">
        <v>0</v>
      </c>
      <c r="N1538" s="27"/>
    </row>
    <row r="1539" spans="1:14" ht="16.5" x14ac:dyDescent="0.3">
      <c r="A1539" t="s">
        <v>59</v>
      </c>
      <c r="B1539" s="3" t="str">
        <f t="shared" si="305"/>
        <v>@@Released</v>
      </c>
      <c r="C1539" s="3" t="str">
        <f t="shared" si="305"/>
        <v>@@MR100723</v>
      </c>
      <c r="D1539" s="3" t="str">
        <f t="shared" ref="D1539:D1544" si="306">D1538</f>
        <v>@@30000</v>
      </c>
      <c r="E1539" s="3" t="str">
        <f>"""NAV Direct"",""CRONUS JetCorp USA"",""5407"",""1"",""Released"",""2"",""MR100723"",""3"",""30000"",""4"",""10000"""</f>
        <v>"NAV Direct","CRONUS JetCorp USA","5407","1","Released","2","MR100723","3","30000","4","10000"</v>
      </c>
      <c r="F1539" s="3"/>
      <c r="G1539" s="3"/>
      <c r="H1539" s="6"/>
      <c r="I1539" s="6"/>
      <c r="J1539" s="14" t="str">
        <f>"RM100027"</f>
        <v>RM100027</v>
      </c>
      <c r="K1539" s="22" t="str">
        <f>"1"" Marble"</f>
        <v>1" Marble</v>
      </c>
      <c r="L1539" s="23">
        <v>1</v>
      </c>
      <c r="M1539" s="21" t="str">
        <f>"LB"</f>
        <v>LB</v>
      </c>
      <c r="N1539" s="23">
        <v>0</v>
      </c>
    </row>
    <row r="1540" spans="1:14" ht="16.5" x14ac:dyDescent="0.3">
      <c r="A1540" t="s">
        <v>59</v>
      </c>
      <c r="B1540" s="3" t="str">
        <f t="shared" si="305"/>
        <v>@@Released</v>
      </c>
      <c r="C1540" s="3" t="str">
        <f t="shared" si="305"/>
        <v>@@MR100723</v>
      </c>
      <c r="D1540" s="3" t="str">
        <f t="shared" si="306"/>
        <v>@@30000</v>
      </c>
      <c r="E1540" s="3" t="str">
        <f>"""NAV Direct"",""CRONUS JetCorp USA"",""5407"",""1"",""Released"",""2"",""MR100723"",""3"",""30000"",""4"",""20000"""</f>
        <v>"NAV Direct","CRONUS JetCorp USA","5407","1","Released","2","MR100723","3","30000","4","20000"</v>
      </c>
      <c r="F1540" s="3"/>
      <c r="G1540" s="3"/>
      <c r="H1540" s="6"/>
      <c r="I1540" s="6"/>
      <c r="J1540" s="14" t="str">
        <f>"RM100009"</f>
        <v>RM100009</v>
      </c>
      <c r="K1540" s="22" t="str">
        <f>"3.75"" Volleyball Player"</f>
        <v>3.75" Volleyball Player</v>
      </c>
      <c r="L1540" s="23">
        <v>1</v>
      </c>
      <c r="M1540" s="21" t="str">
        <f>"EA"</f>
        <v>EA</v>
      </c>
      <c r="N1540" s="23">
        <v>0</v>
      </c>
    </row>
    <row r="1541" spans="1:14" ht="16.5" x14ac:dyDescent="0.3">
      <c r="A1541" t="s">
        <v>59</v>
      </c>
      <c r="B1541" s="3" t="str">
        <f t="shared" si="305"/>
        <v>@@Released</v>
      </c>
      <c r="C1541" s="3" t="str">
        <f t="shared" si="305"/>
        <v>@@MR100723</v>
      </c>
      <c r="D1541" s="3" t="str">
        <f t="shared" si="306"/>
        <v>@@30000</v>
      </c>
      <c r="E1541" s="3" t="str">
        <f>"""NAV Direct"",""CRONUS JetCorp USA"",""5407"",""1"",""Released"",""2"",""MR100723"",""3"",""30000"",""4"",""30000"""</f>
        <v>"NAV Direct","CRONUS JetCorp USA","5407","1","Released","2","MR100723","3","30000","4","30000"</v>
      </c>
      <c r="F1541" s="3"/>
      <c r="G1541" s="3"/>
      <c r="H1541" s="6"/>
      <c r="I1541" s="6"/>
      <c r="J1541" s="14" t="str">
        <f>"RM100016"</f>
        <v>RM100016</v>
      </c>
      <c r="K1541" s="22" t="str">
        <f>"6"" Star Column Trophy Riser"</f>
        <v>6" Star Column Trophy Riser</v>
      </c>
      <c r="L1541" s="23">
        <v>1</v>
      </c>
      <c r="M1541" s="21" t="str">
        <f>"EA"</f>
        <v>EA</v>
      </c>
      <c r="N1541" s="23">
        <v>0</v>
      </c>
    </row>
    <row r="1542" spans="1:14" ht="16.5" x14ac:dyDescent="0.3">
      <c r="A1542" t="s">
        <v>59</v>
      </c>
      <c r="B1542" s="3" t="str">
        <f t="shared" si="305"/>
        <v>@@Released</v>
      </c>
      <c r="C1542" s="3" t="str">
        <f t="shared" si="305"/>
        <v>@@MR100723</v>
      </c>
      <c r="D1542" s="3" t="str">
        <f t="shared" si="306"/>
        <v>@@30000</v>
      </c>
      <c r="E1542" s="3" t="str">
        <f>"""NAV Direct"",""CRONUS JetCorp USA"",""5407"",""1"",""Released"",""2"",""MR100723"",""3"",""30000"",""4"",""40000"""</f>
        <v>"NAV Direct","CRONUS JetCorp USA","5407","1","Released","2","MR100723","3","30000","4","40000"</v>
      </c>
      <c r="F1542" s="3"/>
      <c r="G1542" s="3"/>
      <c r="H1542" s="6"/>
      <c r="I1542" s="6"/>
      <c r="J1542" s="14" t="str">
        <f>"RM100033"</f>
        <v>RM100033</v>
      </c>
      <c r="K1542" s="22" t="str">
        <f>"Standard Cap Nut"</f>
        <v>Standard Cap Nut</v>
      </c>
      <c r="L1542" s="23">
        <v>1</v>
      </c>
      <c r="M1542" s="21" t="str">
        <f>"EA"</f>
        <v>EA</v>
      </c>
      <c r="N1542" s="23">
        <v>0</v>
      </c>
    </row>
    <row r="1543" spans="1:14" ht="16.5" x14ac:dyDescent="0.3">
      <c r="A1543" t="s">
        <v>59</v>
      </c>
      <c r="B1543" s="3" t="str">
        <f t="shared" si="305"/>
        <v>@@Released</v>
      </c>
      <c r="C1543" s="3" t="str">
        <f t="shared" si="305"/>
        <v>@@MR100723</v>
      </c>
      <c r="D1543" s="3" t="str">
        <f t="shared" si="306"/>
        <v>@@30000</v>
      </c>
      <c r="E1543" s="3" t="str">
        <f>"""NAV Direct"",""CRONUS JetCorp USA"",""5407"",""1"",""Released"",""2"",""MR100723"",""3"",""30000"",""4"",""50000"""</f>
        <v>"NAV Direct","CRONUS JetCorp USA","5407","1","Released","2","MR100723","3","30000","4","50000"</v>
      </c>
      <c r="F1543" s="3"/>
      <c r="G1543" s="3"/>
      <c r="H1543" s="6"/>
      <c r="I1543" s="6"/>
      <c r="J1543" s="14" t="str">
        <f>"RM100034"</f>
        <v>RM100034</v>
      </c>
      <c r="K1543" s="22" t="str">
        <f>"Check Rings"</f>
        <v>Check Rings</v>
      </c>
      <c r="L1543" s="23">
        <v>1</v>
      </c>
      <c r="M1543" s="21" t="str">
        <f>"EA"</f>
        <v>EA</v>
      </c>
      <c r="N1543" s="23">
        <v>0</v>
      </c>
    </row>
    <row r="1544" spans="1:14" ht="16.5" x14ac:dyDescent="0.3">
      <c r="A1544" t="s">
        <v>59</v>
      </c>
      <c r="B1544" s="3" t="str">
        <f t="shared" si="305"/>
        <v>@@Released</v>
      </c>
      <c r="C1544" s="3" t="str">
        <f t="shared" si="305"/>
        <v>@@MR100723</v>
      </c>
      <c r="D1544" s="3" t="str">
        <f t="shared" si="306"/>
        <v>@@30000</v>
      </c>
      <c r="E1544" s="3" t="str">
        <f>"""NAV Direct"",""CRONUS JetCorp USA"",""5407"",""1"",""Released"",""2"",""MR100723"",""3"",""30000"",""4"",""60000"""</f>
        <v>"NAV Direct","CRONUS JetCorp USA","5407","1","Released","2","MR100723","3","30000","4","60000"</v>
      </c>
      <c r="F1544" s="3"/>
      <c r="G1544" s="3"/>
      <c r="H1544" s="6"/>
      <c r="I1544" s="6"/>
      <c r="J1544" s="14" t="str">
        <f>"RM100036"</f>
        <v>RM100036</v>
      </c>
      <c r="K1544" s="22" t="str">
        <f>"1.5"" Emblem"</f>
        <v>1.5" Emblem</v>
      </c>
      <c r="L1544" s="23">
        <v>1</v>
      </c>
      <c r="M1544" s="21" t="str">
        <f>"EA"</f>
        <v>EA</v>
      </c>
      <c r="N1544" s="23">
        <v>0</v>
      </c>
    </row>
    <row r="1545" spans="1:14" ht="16.5" x14ac:dyDescent="0.3">
      <c r="A1545" t="s">
        <v>59</v>
      </c>
      <c r="B1545" s="3" t="str">
        <f>B1539</f>
        <v>@@Released</v>
      </c>
      <c r="C1545" s="3" t="str">
        <f>C1539</f>
        <v>@@MR100723</v>
      </c>
      <c r="D1545" s="3" t="str">
        <f>D1539</f>
        <v>@@30000</v>
      </c>
      <c r="H1545" s="6"/>
      <c r="I1545" s="6"/>
      <c r="J1545" s="6"/>
      <c r="K1545" s="6"/>
      <c r="L1545" s="6"/>
      <c r="M1545" s="6"/>
      <c r="N1545" s="6"/>
    </row>
    <row r="1546" spans="1:14" ht="16.5" x14ac:dyDescent="0.3">
      <c r="A1546" t="s">
        <v>59</v>
      </c>
      <c r="B1546" s="3" t="str">
        <f t="shared" ref="B1546:C1551" si="307">B1545</f>
        <v>@@Released</v>
      </c>
      <c r="C1546" s="3" t="str">
        <f t="shared" si="307"/>
        <v>@@MR100723</v>
      </c>
      <c r="D1546" s="3" t="str">
        <f>"@@40000"</f>
        <v>@@40000</v>
      </c>
      <c r="E1546" s="3" t="str">
        <f>"""NAV Direct"",""CRONUS JetCorp USA"",""5406"",""1"",""Released"",""2"",""MR100723"",""3"",""40000"""</f>
        <v>"NAV Direct","CRONUS JetCorp USA","5406","1","Released","2","MR100723","3","40000"</v>
      </c>
      <c r="F1546" s="3" t="str">
        <f>"∞||""Prod. Order Component"",""Prod. Order Line No."",""=Line No."",""Status"",""=Status"",""Prod. Order No."",""=Prod. Order No."""</f>
        <v>∞||"Prod. Order Component","Prod. Order Line No.","=Line No.","Status","=Status","Prod. Order No.","=Prod. Order No."</v>
      </c>
      <c r="G1546" s="3"/>
      <c r="H1546" s="6"/>
      <c r="I1546" s="24" t="str">
        <f>"S200006"</f>
        <v>S200006</v>
      </c>
      <c r="J1546" s="24" t="str">
        <f>"3.75"" Soccer Trophy"</f>
        <v>3.75" Soccer Trophy</v>
      </c>
      <c r="K1546" s="25">
        <v>1</v>
      </c>
      <c r="L1546" s="26" t="str">
        <f>"EA"</f>
        <v>EA</v>
      </c>
      <c r="M1546" s="25">
        <v>0</v>
      </c>
      <c r="N1546" s="27"/>
    </row>
    <row r="1547" spans="1:14" ht="16.5" x14ac:dyDescent="0.3">
      <c r="A1547" t="s">
        <v>59</v>
      </c>
      <c r="B1547" s="3" t="str">
        <f t="shared" si="307"/>
        <v>@@Released</v>
      </c>
      <c r="C1547" s="3" t="str">
        <f t="shared" si="307"/>
        <v>@@MR100723</v>
      </c>
      <c r="D1547" s="3" t="str">
        <f>D1546</f>
        <v>@@40000</v>
      </c>
      <c r="E1547" s="3" t="str">
        <f>"""NAV Direct"",""CRONUS JetCorp USA"",""5407"",""1"",""Released"",""2"",""MR100723"",""3"",""40000"",""4"",""10000"""</f>
        <v>"NAV Direct","CRONUS JetCorp USA","5407","1","Released","2","MR100723","3","40000","4","10000"</v>
      </c>
      <c r="F1547" s="3"/>
      <c r="G1547" s="3"/>
      <c r="H1547" s="6"/>
      <c r="I1547" s="6"/>
      <c r="J1547" s="14" t="str">
        <f>"RM100027"</f>
        <v>RM100027</v>
      </c>
      <c r="K1547" s="22" t="str">
        <f>"1"" Marble"</f>
        <v>1" Marble</v>
      </c>
      <c r="L1547" s="23">
        <v>1</v>
      </c>
      <c r="M1547" s="21" t="str">
        <f>"LB"</f>
        <v>LB</v>
      </c>
      <c r="N1547" s="23">
        <v>0</v>
      </c>
    </row>
    <row r="1548" spans="1:14" ht="16.5" x14ac:dyDescent="0.3">
      <c r="A1548" t="s">
        <v>59</v>
      </c>
      <c r="B1548" s="3" t="str">
        <f t="shared" si="307"/>
        <v>@@Released</v>
      </c>
      <c r="C1548" s="3" t="str">
        <f t="shared" si="307"/>
        <v>@@MR100723</v>
      </c>
      <c r="D1548" s="3" t="str">
        <f>D1547</f>
        <v>@@40000</v>
      </c>
      <c r="E1548" s="3" t="str">
        <f>"""NAV Direct"",""CRONUS JetCorp USA"",""5407"",""1"",""Released"",""2"",""MR100723"",""3"",""40000"",""4"",""20000"""</f>
        <v>"NAV Direct","CRONUS JetCorp USA","5407","1","Released","2","MR100723","3","40000","4","20000"</v>
      </c>
      <c r="F1548" s="3"/>
      <c r="G1548" s="3"/>
      <c r="H1548" s="6"/>
      <c r="I1548" s="6"/>
      <c r="J1548" s="14" t="str">
        <f>"RM100006"</f>
        <v>RM100006</v>
      </c>
      <c r="K1548" s="22" t="str">
        <f>"3.75"" Soccer Player"</f>
        <v>3.75" Soccer Player</v>
      </c>
      <c r="L1548" s="23">
        <v>1</v>
      </c>
      <c r="M1548" s="21" t="str">
        <f>"EA"</f>
        <v>EA</v>
      </c>
      <c r="N1548" s="23">
        <v>0</v>
      </c>
    </row>
    <row r="1549" spans="1:14" ht="16.5" x14ac:dyDescent="0.3">
      <c r="A1549" t="s">
        <v>59</v>
      </c>
      <c r="B1549" s="3" t="str">
        <f t="shared" si="307"/>
        <v>@@Released</v>
      </c>
      <c r="C1549" s="3" t="str">
        <f t="shared" si="307"/>
        <v>@@MR100723</v>
      </c>
      <c r="D1549" s="3" t="str">
        <f>D1548</f>
        <v>@@40000</v>
      </c>
      <c r="E1549" s="3" t="str">
        <f>"""NAV Direct"",""CRONUS JetCorp USA"",""5407"",""1"",""Released"",""2"",""MR100723"",""3"",""40000"",""4"",""30000"""</f>
        <v>"NAV Direct","CRONUS JetCorp USA","5407","1","Released","2","MR100723","3","40000","4","30000"</v>
      </c>
      <c r="F1549" s="3"/>
      <c r="G1549" s="3"/>
      <c r="H1549" s="6"/>
      <c r="I1549" s="6"/>
      <c r="J1549" s="14" t="str">
        <f>"RM100033"</f>
        <v>RM100033</v>
      </c>
      <c r="K1549" s="22" t="str">
        <f>"Standard Cap Nut"</f>
        <v>Standard Cap Nut</v>
      </c>
      <c r="L1549" s="23">
        <v>1</v>
      </c>
      <c r="M1549" s="21" t="str">
        <f>"EA"</f>
        <v>EA</v>
      </c>
      <c r="N1549" s="23">
        <v>0</v>
      </c>
    </row>
    <row r="1550" spans="1:14" ht="16.5" x14ac:dyDescent="0.3">
      <c r="A1550" t="s">
        <v>59</v>
      </c>
      <c r="B1550" s="3" t="str">
        <f t="shared" si="307"/>
        <v>@@Released</v>
      </c>
      <c r="C1550" s="3" t="str">
        <f t="shared" si="307"/>
        <v>@@MR100723</v>
      </c>
      <c r="D1550" s="3" t="str">
        <f>D1549</f>
        <v>@@40000</v>
      </c>
      <c r="E1550" s="3" t="str">
        <f>"""NAV Direct"",""CRONUS JetCorp USA"",""5407"",""1"",""Released"",""2"",""MR100723"",""3"",""40000"",""4"",""40000"""</f>
        <v>"NAV Direct","CRONUS JetCorp USA","5407","1","Released","2","MR100723","3","40000","4","40000"</v>
      </c>
      <c r="F1550" s="3"/>
      <c r="G1550" s="3"/>
      <c r="H1550" s="6"/>
      <c r="I1550" s="6"/>
      <c r="J1550" s="14" t="str">
        <f>"RM100034"</f>
        <v>RM100034</v>
      </c>
      <c r="K1550" s="22" t="str">
        <f>"Check Rings"</f>
        <v>Check Rings</v>
      </c>
      <c r="L1550" s="23">
        <v>1</v>
      </c>
      <c r="M1550" s="21" t="str">
        <f>"EA"</f>
        <v>EA</v>
      </c>
      <c r="N1550" s="23">
        <v>0</v>
      </c>
    </row>
    <row r="1551" spans="1:14" ht="16.5" x14ac:dyDescent="0.3">
      <c r="A1551" t="s">
        <v>59</v>
      </c>
      <c r="B1551" s="3" t="str">
        <f t="shared" si="307"/>
        <v>@@Released</v>
      </c>
      <c r="C1551" s="3" t="str">
        <f t="shared" si="307"/>
        <v>@@MR100723</v>
      </c>
      <c r="D1551" s="3" t="str">
        <f>D1550</f>
        <v>@@40000</v>
      </c>
      <c r="E1551" s="3" t="str">
        <f>"""NAV Direct"",""CRONUS JetCorp USA"",""5407"",""1"",""Released"",""2"",""MR100723"",""3"",""40000"",""4"",""50000"""</f>
        <v>"NAV Direct","CRONUS JetCorp USA","5407","1","Released","2","MR100723","3","40000","4","50000"</v>
      </c>
      <c r="F1551" s="3"/>
      <c r="G1551" s="3"/>
      <c r="H1551" s="6"/>
      <c r="I1551" s="6"/>
      <c r="J1551" s="14" t="str">
        <f>"RM100053"</f>
        <v>RM100053</v>
      </c>
      <c r="K1551" s="22" t="str">
        <f>"3"" Blank Plate"</f>
        <v>3" Blank Plate</v>
      </c>
      <c r="L1551" s="23">
        <v>1</v>
      </c>
      <c r="M1551" s="21" t="str">
        <f>"EA"</f>
        <v>EA</v>
      </c>
      <c r="N1551" s="23">
        <v>0</v>
      </c>
    </row>
    <row r="1552" spans="1:14" ht="16.5" x14ac:dyDescent="0.3">
      <c r="A1552" t="s">
        <v>59</v>
      </c>
      <c r="B1552" s="3" t="str">
        <f>B1547</f>
        <v>@@Released</v>
      </c>
      <c r="C1552" s="3" t="str">
        <f>C1547</f>
        <v>@@MR100723</v>
      </c>
      <c r="D1552" s="3" t="str">
        <f>D1547</f>
        <v>@@40000</v>
      </c>
      <c r="H1552" s="6"/>
      <c r="I1552" s="6"/>
      <c r="J1552" s="6"/>
      <c r="K1552" s="6"/>
      <c r="L1552" s="6"/>
      <c r="M1552" s="6"/>
      <c r="N1552" s="6"/>
    </row>
    <row r="1553" spans="1:14" ht="16.5" x14ac:dyDescent="0.3">
      <c r="A1553" t="s">
        <v>59</v>
      </c>
      <c r="B1553" s="3" t="str">
        <f>"@@Released"</f>
        <v>@@Released</v>
      </c>
      <c r="C1553" s="3" t="str">
        <f>"@@MR100726"</f>
        <v>@@MR100726</v>
      </c>
      <c r="E1553" s="3" t="str">
        <f>"""NAV Direct"",""CRONUS JetCorp USA"",""5405"",""1"",""Released"",""2"",""MR100726"""</f>
        <v>"NAV Direct","CRONUS JetCorp USA","5405","1","Released","2","MR100726"</v>
      </c>
      <c r="F1553" s="3" t="str">
        <f>"∞||""Prod. Order Component"",""Status"",""=Status"",""Prod. Order No."",""=No."""</f>
        <v>∞||"Prod. Order Component","Status","=Status","Prod. Order No.","=No."</v>
      </c>
      <c r="G1553" s="3"/>
      <c r="H1553" s="28" t="str">
        <f>"MR100726"</f>
        <v>MR100726</v>
      </c>
      <c r="I1553" s="29">
        <v>42125</v>
      </c>
      <c r="J1553" s="6"/>
      <c r="K1553" s="20"/>
      <c r="L1553" s="20"/>
      <c r="M1553" s="20"/>
      <c r="N1553" s="20"/>
    </row>
    <row r="1554" spans="1:14" ht="16.5" x14ac:dyDescent="0.3">
      <c r="A1554" t="s">
        <v>59</v>
      </c>
      <c r="B1554" s="3" t="str">
        <f t="shared" ref="B1554:C1560" si="308">B1553</f>
        <v>@@Released</v>
      </c>
      <c r="C1554" s="3" t="str">
        <f t="shared" si="308"/>
        <v>@@MR100726</v>
      </c>
      <c r="D1554" s="3" t="str">
        <f>"@@10000"</f>
        <v>@@10000</v>
      </c>
      <c r="E1554" s="3" t="str">
        <f>"""NAV Direct"",""CRONUS JetCorp USA"",""5406"",""1"",""Released"",""2"",""MR100726"",""3"",""10000"""</f>
        <v>"NAV Direct","CRONUS JetCorp USA","5406","1","Released","2","MR100726","3","10000"</v>
      </c>
      <c r="F1554" s="3" t="str">
        <f>"∞||""Prod. Order Component"",""Prod. Order Line No."",""=Line No."",""Status"",""=Status"",""Prod. Order No."",""=Prod. Order No."""</f>
        <v>∞||"Prod. Order Component","Prod. Order Line No.","=Line No.","Status","=Status","Prod. Order No.","=Prod. Order No."</v>
      </c>
      <c r="G1554" s="3"/>
      <c r="H1554" s="6"/>
      <c r="I1554" s="24" t="str">
        <f>"S200015"</f>
        <v>S200015</v>
      </c>
      <c r="J1554" s="24" t="str">
        <f>"10.75"" Star Riser Basketball Trophy"</f>
        <v>10.75" Star Riser Basketball Trophy</v>
      </c>
      <c r="K1554" s="25">
        <v>144</v>
      </c>
      <c r="L1554" s="26" t="str">
        <f>"EA"</f>
        <v>EA</v>
      </c>
      <c r="M1554" s="25">
        <v>0</v>
      </c>
      <c r="N1554" s="27"/>
    </row>
    <row r="1555" spans="1:14" ht="16.5" x14ac:dyDescent="0.3">
      <c r="A1555" t="s">
        <v>59</v>
      </c>
      <c r="B1555" s="3" t="str">
        <f t="shared" si="308"/>
        <v>@@Released</v>
      </c>
      <c r="C1555" s="3" t="str">
        <f t="shared" si="308"/>
        <v>@@MR100726</v>
      </c>
      <c r="D1555" s="3" t="str">
        <f t="shared" ref="D1555:D1560" si="309">D1554</f>
        <v>@@10000</v>
      </c>
      <c r="E1555" s="3" t="str">
        <f>"""NAV Direct"",""CRONUS JetCorp USA"",""5407"",""1"",""Released"",""2"",""MR100726"",""3"",""10000"",""4"",""10000"""</f>
        <v>"NAV Direct","CRONUS JetCorp USA","5407","1","Released","2","MR100726","3","10000","4","10000"</v>
      </c>
      <c r="F1555" s="3"/>
      <c r="G1555" s="3"/>
      <c r="H1555" s="6"/>
      <c r="I1555" s="6"/>
      <c r="J1555" s="14" t="str">
        <f>"RM100027"</f>
        <v>RM100027</v>
      </c>
      <c r="K1555" s="22" t="str">
        <f>"1"" Marble"</f>
        <v>1" Marble</v>
      </c>
      <c r="L1555" s="23">
        <v>1</v>
      </c>
      <c r="M1555" s="21" t="str">
        <f>"LB"</f>
        <v>LB</v>
      </c>
      <c r="N1555" s="23">
        <v>0</v>
      </c>
    </row>
    <row r="1556" spans="1:14" ht="16.5" x14ac:dyDescent="0.3">
      <c r="A1556" t="s">
        <v>59</v>
      </c>
      <c r="B1556" s="3" t="str">
        <f t="shared" si="308"/>
        <v>@@Released</v>
      </c>
      <c r="C1556" s="3" t="str">
        <f t="shared" si="308"/>
        <v>@@MR100726</v>
      </c>
      <c r="D1556" s="3" t="str">
        <f t="shared" si="309"/>
        <v>@@10000</v>
      </c>
      <c r="E1556" s="3" t="str">
        <f>"""NAV Direct"",""CRONUS JetCorp USA"",""5407"",""1"",""Released"",""2"",""MR100726"",""3"",""10000"",""4"",""20000"""</f>
        <v>"NAV Direct","CRONUS JetCorp USA","5407","1","Released","2","MR100726","3","10000","4","20000"</v>
      </c>
      <c r="F1556" s="3"/>
      <c r="G1556" s="3"/>
      <c r="H1556" s="6"/>
      <c r="I1556" s="6"/>
      <c r="J1556" s="14" t="str">
        <f>"RM100008"</f>
        <v>RM100008</v>
      </c>
      <c r="K1556" s="22" t="str">
        <f>"3.75"" Basketball Player"</f>
        <v>3.75" Basketball Player</v>
      </c>
      <c r="L1556" s="23">
        <v>1</v>
      </c>
      <c r="M1556" s="21" t="str">
        <f>"EA"</f>
        <v>EA</v>
      </c>
      <c r="N1556" s="23">
        <v>0</v>
      </c>
    </row>
    <row r="1557" spans="1:14" ht="16.5" x14ac:dyDescent="0.3">
      <c r="A1557" t="s">
        <v>59</v>
      </c>
      <c r="B1557" s="3" t="str">
        <f t="shared" si="308"/>
        <v>@@Released</v>
      </c>
      <c r="C1557" s="3" t="str">
        <f t="shared" si="308"/>
        <v>@@MR100726</v>
      </c>
      <c r="D1557" s="3" t="str">
        <f t="shared" si="309"/>
        <v>@@10000</v>
      </c>
      <c r="E1557" s="3" t="str">
        <f>"""NAV Direct"",""CRONUS JetCorp USA"",""5407"",""1"",""Released"",""2"",""MR100726"",""3"",""10000"",""4"",""30000"""</f>
        <v>"NAV Direct","CRONUS JetCorp USA","5407","1","Released","2","MR100726","3","10000","4","30000"</v>
      </c>
      <c r="F1557" s="3"/>
      <c r="G1557" s="3"/>
      <c r="H1557" s="6"/>
      <c r="I1557" s="6"/>
      <c r="J1557" s="14" t="str">
        <f>"RM100016"</f>
        <v>RM100016</v>
      </c>
      <c r="K1557" s="22" t="str">
        <f>"6"" Star Column Trophy Riser"</f>
        <v>6" Star Column Trophy Riser</v>
      </c>
      <c r="L1557" s="23">
        <v>1</v>
      </c>
      <c r="M1557" s="21" t="str">
        <f>"EA"</f>
        <v>EA</v>
      </c>
      <c r="N1557" s="23">
        <v>0</v>
      </c>
    </row>
    <row r="1558" spans="1:14" ht="16.5" x14ac:dyDescent="0.3">
      <c r="A1558" t="s">
        <v>59</v>
      </c>
      <c r="B1558" s="3" t="str">
        <f t="shared" si="308"/>
        <v>@@Released</v>
      </c>
      <c r="C1558" s="3" t="str">
        <f t="shared" si="308"/>
        <v>@@MR100726</v>
      </c>
      <c r="D1558" s="3" t="str">
        <f t="shared" si="309"/>
        <v>@@10000</v>
      </c>
      <c r="E1558" s="3" t="str">
        <f>"""NAV Direct"",""CRONUS JetCorp USA"",""5407"",""1"",""Released"",""2"",""MR100726"",""3"",""10000"",""4"",""40000"""</f>
        <v>"NAV Direct","CRONUS JetCorp USA","5407","1","Released","2","MR100726","3","10000","4","40000"</v>
      </c>
      <c r="F1558" s="3"/>
      <c r="G1558" s="3"/>
      <c r="H1558" s="6"/>
      <c r="I1558" s="6"/>
      <c r="J1558" s="14" t="str">
        <f>"RM100033"</f>
        <v>RM100033</v>
      </c>
      <c r="K1558" s="22" t="str">
        <f>"Standard Cap Nut"</f>
        <v>Standard Cap Nut</v>
      </c>
      <c r="L1558" s="23">
        <v>1</v>
      </c>
      <c r="M1558" s="21" t="str">
        <f>"EA"</f>
        <v>EA</v>
      </c>
      <c r="N1558" s="23">
        <v>0</v>
      </c>
    </row>
    <row r="1559" spans="1:14" ht="16.5" x14ac:dyDescent="0.3">
      <c r="A1559" t="s">
        <v>59</v>
      </c>
      <c r="B1559" s="3" t="str">
        <f t="shared" si="308"/>
        <v>@@Released</v>
      </c>
      <c r="C1559" s="3" t="str">
        <f t="shared" si="308"/>
        <v>@@MR100726</v>
      </c>
      <c r="D1559" s="3" t="str">
        <f t="shared" si="309"/>
        <v>@@10000</v>
      </c>
      <c r="E1559" s="3" t="str">
        <f>"""NAV Direct"",""CRONUS JetCorp USA"",""5407"",""1"",""Released"",""2"",""MR100726"",""3"",""10000"",""4"",""50000"""</f>
        <v>"NAV Direct","CRONUS JetCorp USA","5407","1","Released","2","MR100726","3","10000","4","50000"</v>
      </c>
      <c r="F1559" s="3"/>
      <c r="G1559" s="3"/>
      <c r="H1559" s="6"/>
      <c r="I1559" s="6"/>
      <c r="J1559" s="14" t="str">
        <f>"RM100034"</f>
        <v>RM100034</v>
      </c>
      <c r="K1559" s="22" t="str">
        <f>"Check Rings"</f>
        <v>Check Rings</v>
      </c>
      <c r="L1559" s="23">
        <v>1</v>
      </c>
      <c r="M1559" s="21" t="str">
        <f>"EA"</f>
        <v>EA</v>
      </c>
      <c r="N1559" s="23">
        <v>0</v>
      </c>
    </row>
    <row r="1560" spans="1:14" ht="16.5" x14ac:dyDescent="0.3">
      <c r="A1560" t="s">
        <v>59</v>
      </c>
      <c r="B1560" s="3" t="str">
        <f t="shared" si="308"/>
        <v>@@Released</v>
      </c>
      <c r="C1560" s="3" t="str">
        <f t="shared" si="308"/>
        <v>@@MR100726</v>
      </c>
      <c r="D1560" s="3" t="str">
        <f t="shared" si="309"/>
        <v>@@10000</v>
      </c>
      <c r="E1560" s="3" t="str">
        <f>"""NAV Direct"",""CRONUS JetCorp USA"",""5407"",""1"",""Released"",""2"",""MR100726"",""3"",""10000"",""4"",""60000"""</f>
        <v>"NAV Direct","CRONUS JetCorp USA","5407","1","Released","2","MR100726","3","10000","4","60000"</v>
      </c>
      <c r="F1560" s="3"/>
      <c r="G1560" s="3"/>
      <c r="H1560" s="6"/>
      <c r="I1560" s="6"/>
      <c r="J1560" s="14" t="str">
        <f>"RM100036"</f>
        <v>RM100036</v>
      </c>
      <c r="K1560" s="22" t="str">
        <f>"1.5"" Emblem"</f>
        <v>1.5" Emblem</v>
      </c>
      <c r="L1560" s="23">
        <v>1</v>
      </c>
      <c r="M1560" s="21" t="str">
        <f>"EA"</f>
        <v>EA</v>
      </c>
      <c r="N1560" s="23">
        <v>0</v>
      </c>
    </row>
    <row r="1561" spans="1:14" ht="16.5" x14ac:dyDescent="0.3">
      <c r="A1561" t="s">
        <v>59</v>
      </c>
      <c r="B1561" s="3" t="str">
        <f>B1555</f>
        <v>@@Released</v>
      </c>
      <c r="C1561" s="3" t="str">
        <f>C1555</f>
        <v>@@MR100726</v>
      </c>
      <c r="D1561" s="3" t="str">
        <f>D1555</f>
        <v>@@10000</v>
      </c>
      <c r="H1561" s="6"/>
      <c r="I1561" s="6"/>
      <c r="J1561" s="6"/>
      <c r="K1561" s="6"/>
      <c r="L1561" s="6"/>
      <c r="M1561" s="6"/>
      <c r="N1561" s="6"/>
    </row>
    <row r="1562" spans="1:14" ht="16.5" x14ac:dyDescent="0.3">
      <c r="A1562" t="s">
        <v>59</v>
      </c>
      <c r="B1562" s="3" t="str">
        <f t="shared" ref="B1562:C1568" si="310">B1561</f>
        <v>@@Released</v>
      </c>
      <c r="C1562" s="3" t="str">
        <f t="shared" si="310"/>
        <v>@@MR100726</v>
      </c>
      <c r="D1562" s="3" t="str">
        <f>"@@20000"</f>
        <v>@@20000</v>
      </c>
      <c r="E1562" s="3" t="str">
        <f>"""NAV Direct"",""CRONUS JetCorp USA"",""5406"",""1"",""Released"",""2"",""MR100726"",""3"",""20000"""</f>
        <v>"NAV Direct","CRONUS JetCorp USA","5406","1","Released","2","MR100726","3","20000"</v>
      </c>
      <c r="F1562" s="3" t="str">
        <f>"∞||""Prod. Order Component"",""Prod. Order Line No."",""=Line No."",""Status"",""=Status"",""Prod. Order No."",""=Prod. Order No."""</f>
        <v>∞||"Prod. Order Component","Prod. Order Line No.","=Line No.","Status","=Status","Prod. Order No.","=Prod. Order No."</v>
      </c>
      <c r="G1562" s="3"/>
      <c r="H1562" s="6"/>
      <c r="I1562" s="24" t="str">
        <f>"S200021"</f>
        <v>S200021</v>
      </c>
      <c r="J1562" s="24" t="str">
        <f>"10.75"" Tourch Riser FootballTrophy"</f>
        <v>10.75" Tourch Riser FootballTrophy</v>
      </c>
      <c r="K1562" s="25">
        <v>48</v>
      </c>
      <c r="L1562" s="26" t="str">
        <f>"EA"</f>
        <v>EA</v>
      </c>
      <c r="M1562" s="25">
        <v>0</v>
      </c>
      <c r="N1562" s="27"/>
    </row>
    <row r="1563" spans="1:14" ht="16.5" x14ac:dyDescent="0.3">
      <c r="A1563" t="s">
        <v>59</v>
      </c>
      <c r="B1563" s="3" t="str">
        <f t="shared" si="310"/>
        <v>@@Released</v>
      </c>
      <c r="C1563" s="3" t="str">
        <f t="shared" si="310"/>
        <v>@@MR100726</v>
      </c>
      <c r="D1563" s="3" t="str">
        <f t="shared" ref="D1563:D1568" si="311">D1562</f>
        <v>@@20000</v>
      </c>
      <c r="E1563" s="3" t="str">
        <f>"""NAV Direct"",""CRONUS JetCorp USA"",""5407"",""1"",""Released"",""2"",""MR100726"",""3"",""20000"",""4"",""10000"""</f>
        <v>"NAV Direct","CRONUS JetCorp USA","5407","1","Released","2","MR100726","3","20000","4","10000"</v>
      </c>
      <c r="F1563" s="3"/>
      <c r="G1563" s="3"/>
      <c r="H1563" s="6"/>
      <c r="I1563" s="6"/>
      <c r="J1563" s="14" t="str">
        <f>"RM100027"</f>
        <v>RM100027</v>
      </c>
      <c r="K1563" s="22" t="str">
        <f>"1"" Marble"</f>
        <v>1" Marble</v>
      </c>
      <c r="L1563" s="23">
        <v>1</v>
      </c>
      <c r="M1563" s="21" t="str">
        <f>"LB"</f>
        <v>LB</v>
      </c>
      <c r="N1563" s="23">
        <v>0</v>
      </c>
    </row>
    <row r="1564" spans="1:14" ht="16.5" x14ac:dyDescent="0.3">
      <c r="A1564" t="s">
        <v>59</v>
      </c>
      <c r="B1564" s="3" t="str">
        <f t="shared" si="310"/>
        <v>@@Released</v>
      </c>
      <c r="C1564" s="3" t="str">
        <f t="shared" si="310"/>
        <v>@@MR100726</v>
      </c>
      <c r="D1564" s="3" t="str">
        <f t="shared" si="311"/>
        <v>@@20000</v>
      </c>
      <c r="E1564" s="3" t="str">
        <f>"""NAV Direct"",""CRONUS JetCorp USA"",""5407"",""1"",""Released"",""2"",""MR100726"",""3"",""20000"",""4"",""20000"""</f>
        <v>"NAV Direct","CRONUS JetCorp USA","5407","1","Released","2","MR100726","3","20000","4","20000"</v>
      </c>
      <c r="F1564" s="3"/>
      <c r="G1564" s="3"/>
      <c r="H1564" s="6"/>
      <c r="I1564" s="6"/>
      <c r="J1564" s="14" t="str">
        <f>"RM100007"</f>
        <v>RM100007</v>
      </c>
      <c r="K1564" s="22" t="str">
        <f>"3.75"" Football Player"</f>
        <v>3.75" Football Player</v>
      </c>
      <c r="L1564" s="23">
        <v>1</v>
      </c>
      <c r="M1564" s="21" t="str">
        <f>"EA"</f>
        <v>EA</v>
      </c>
      <c r="N1564" s="23">
        <v>0</v>
      </c>
    </row>
    <row r="1565" spans="1:14" ht="16.5" x14ac:dyDescent="0.3">
      <c r="A1565" t="s">
        <v>59</v>
      </c>
      <c r="B1565" s="3" t="str">
        <f t="shared" si="310"/>
        <v>@@Released</v>
      </c>
      <c r="C1565" s="3" t="str">
        <f t="shared" si="310"/>
        <v>@@MR100726</v>
      </c>
      <c r="D1565" s="3" t="str">
        <f t="shared" si="311"/>
        <v>@@20000</v>
      </c>
      <c r="E1565" s="3" t="str">
        <f>"""NAV Direct"",""CRONUS JetCorp USA"",""5407"",""1"",""Released"",""2"",""MR100726"",""3"",""20000"",""4"",""30000"""</f>
        <v>"NAV Direct","CRONUS JetCorp USA","5407","1","Released","2","MR100726","3","20000","4","30000"</v>
      </c>
      <c r="F1565" s="3"/>
      <c r="G1565" s="3"/>
      <c r="H1565" s="6"/>
      <c r="I1565" s="6"/>
      <c r="J1565" s="14" t="str">
        <f>"RM100023"</f>
        <v>RM100023</v>
      </c>
      <c r="K1565" s="22" t="str">
        <f>"7"" Torch Trophy Riser"</f>
        <v>7" Torch Trophy Riser</v>
      </c>
      <c r="L1565" s="23">
        <v>1</v>
      </c>
      <c r="M1565" s="21" t="str">
        <f>"EA"</f>
        <v>EA</v>
      </c>
      <c r="N1565" s="23">
        <v>0</v>
      </c>
    </row>
    <row r="1566" spans="1:14" ht="16.5" x14ac:dyDescent="0.3">
      <c r="A1566" t="s">
        <v>59</v>
      </c>
      <c r="B1566" s="3" t="str">
        <f t="shared" si="310"/>
        <v>@@Released</v>
      </c>
      <c r="C1566" s="3" t="str">
        <f t="shared" si="310"/>
        <v>@@MR100726</v>
      </c>
      <c r="D1566" s="3" t="str">
        <f t="shared" si="311"/>
        <v>@@20000</v>
      </c>
      <c r="E1566" s="3" t="str">
        <f>"""NAV Direct"",""CRONUS JetCorp USA"",""5407"",""1"",""Released"",""2"",""MR100726"",""3"",""20000"",""4"",""40000"""</f>
        <v>"NAV Direct","CRONUS JetCorp USA","5407","1","Released","2","MR100726","3","20000","4","40000"</v>
      </c>
      <c r="F1566" s="3"/>
      <c r="G1566" s="3"/>
      <c r="H1566" s="6"/>
      <c r="I1566" s="6"/>
      <c r="J1566" s="14" t="str">
        <f>"RM100033"</f>
        <v>RM100033</v>
      </c>
      <c r="K1566" s="22" t="str">
        <f>"Standard Cap Nut"</f>
        <v>Standard Cap Nut</v>
      </c>
      <c r="L1566" s="23">
        <v>1</v>
      </c>
      <c r="M1566" s="21" t="str">
        <f>"EA"</f>
        <v>EA</v>
      </c>
      <c r="N1566" s="23">
        <v>0</v>
      </c>
    </row>
    <row r="1567" spans="1:14" ht="16.5" x14ac:dyDescent="0.3">
      <c r="A1567" t="s">
        <v>59</v>
      </c>
      <c r="B1567" s="3" t="str">
        <f t="shared" si="310"/>
        <v>@@Released</v>
      </c>
      <c r="C1567" s="3" t="str">
        <f t="shared" si="310"/>
        <v>@@MR100726</v>
      </c>
      <c r="D1567" s="3" t="str">
        <f t="shared" si="311"/>
        <v>@@20000</v>
      </c>
      <c r="E1567" s="3" t="str">
        <f>"""NAV Direct"",""CRONUS JetCorp USA"",""5407"",""1"",""Released"",""2"",""MR100726"",""3"",""20000"",""4"",""50000"""</f>
        <v>"NAV Direct","CRONUS JetCorp USA","5407","1","Released","2","MR100726","3","20000","4","50000"</v>
      </c>
      <c r="F1567" s="3"/>
      <c r="G1567" s="3"/>
      <c r="H1567" s="6"/>
      <c r="I1567" s="6"/>
      <c r="J1567" s="14" t="str">
        <f>"RM100034"</f>
        <v>RM100034</v>
      </c>
      <c r="K1567" s="22" t="str">
        <f>"Check Rings"</f>
        <v>Check Rings</v>
      </c>
      <c r="L1567" s="23">
        <v>1</v>
      </c>
      <c r="M1567" s="21" t="str">
        <f>"EA"</f>
        <v>EA</v>
      </c>
      <c r="N1567" s="23">
        <v>0</v>
      </c>
    </row>
    <row r="1568" spans="1:14" ht="16.5" x14ac:dyDescent="0.3">
      <c r="A1568" t="s">
        <v>59</v>
      </c>
      <c r="B1568" s="3" t="str">
        <f t="shared" si="310"/>
        <v>@@Released</v>
      </c>
      <c r="C1568" s="3" t="str">
        <f t="shared" si="310"/>
        <v>@@MR100726</v>
      </c>
      <c r="D1568" s="3" t="str">
        <f t="shared" si="311"/>
        <v>@@20000</v>
      </c>
      <c r="E1568" s="3" t="str">
        <f>"""NAV Direct"",""CRONUS JetCorp USA"",""5407"",""1"",""Released"",""2"",""MR100726"",""3"",""20000"",""4"",""60000"""</f>
        <v>"NAV Direct","CRONUS JetCorp USA","5407","1","Released","2","MR100726","3","20000","4","60000"</v>
      </c>
      <c r="F1568" s="3"/>
      <c r="G1568" s="3"/>
      <c r="H1568" s="6"/>
      <c r="I1568" s="6"/>
      <c r="J1568" s="14" t="str">
        <f>"RM100036"</f>
        <v>RM100036</v>
      </c>
      <c r="K1568" s="22" t="str">
        <f>"1.5"" Emblem"</f>
        <v>1.5" Emblem</v>
      </c>
      <c r="L1568" s="23">
        <v>1</v>
      </c>
      <c r="M1568" s="21" t="str">
        <f>"EA"</f>
        <v>EA</v>
      </c>
      <c r="N1568" s="23">
        <v>0</v>
      </c>
    </row>
    <row r="1569" spans="1:14" ht="16.5" x14ac:dyDescent="0.3">
      <c r="A1569" t="s">
        <v>59</v>
      </c>
      <c r="B1569" s="3" t="str">
        <f>B1563</f>
        <v>@@Released</v>
      </c>
      <c r="C1569" s="3" t="str">
        <f>C1563</f>
        <v>@@MR100726</v>
      </c>
      <c r="D1569" s="3" t="str">
        <f>D1563</f>
        <v>@@20000</v>
      </c>
      <c r="H1569" s="6"/>
      <c r="I1569" s="6"/>
      <c r="J1569" s="6"/>
      <c r="K1569" s="6"/>
      <c r="L1569" s="6"/>
      <c r="M1569" s="6"/>
      <c r="N1569" s="6"/>
    </row>
    <row r="1570" spans="1:14" ht="16.5" x14ac:dyDescent="0.3">
      <c r="A1570" t="s">
        <v>59</v>
      </c>
      <c r="B1570" s="3" t="str">
        <f t="shared" ref="B1570:C1575" si="312">B1569</f>
        <v>@@Released</v>
      </c>
      <c r="C1570" s="3" t="str">
        <f t="shared" si="312"/>
        <v>@@MR100726</v>
      </c>
      <c r="D1570" s="3" t="str">
        <f>"@@30000"</f>
        <v>@@30000</v>
      </c>
      <c r="E1570" s="3" t="str">
        <f>"""NAV Direct"",""CRONUS JetCorp USA"",""5406"",""1"",""Released"",""2"",""MR100726"",""3"",""30000"""</f>
        <v>"NAV Direct","CRONUS JetCorp USA","5406","1","Released","2","MR100726","3","30000"</v>
      </c>
      <c r="F1570" s="3" t="str">
        <f>"∞||""Prod. Order Component"",""Prod. Order Line No."",""=Line No."",""Status"",""=Status"",""Prod. Order No."",""=Prod. Order No."""</f>
        <v>∞||"Prod. Order Component","Prod. Order Line No.","=Line No.","Status","=Status","Prod. Order No.","=Prod. Order No."</v>
      </c>
      <c r="G1570" s="3"/>
      <c r="H1570" s="6"/>
      <c r="I1570" s="24" t="str">
        <f>"S200004"</f>
        <v>S200004</v>
      </c>
      <c r="J1570" s="24" t="str">
        <f>"5"" Female Graduate Trophy"</f>
        <v>5" Female Graduate Trophy</v>
      </c>
      <c r="K1570" s="25">
        <v>48</v>
      </c>
      <c r="L1570" s="26" t="str">
        <f>"EA"</f>
        <v>EA</v>
      </c>
      <c r="M1570" s="25">
        <v>0</v>
      </c>
      <c r="N1570" s="27"/>
    </row>
    <row r="1571" spans="1:14" ht="16.5" x14ac:dyDescent="0.3">
      <c r="A1571" t="s">
        <v>59</v>
      </c>
      <c r="B1571" s="3" t="str">
        <f t="shared" si="312"/>
        <v>@@Released</v>
      </c>
      <c r="C1571" s="3" t="str">
        <f t="shared" si="312"/>
        <v>@@MR100726</v>
      </c>
      <c r="D1571" s="3" t="str">
        <f>D1570</f>
        <v>@@30000</v>
      </c>
      <c r="E1571" s="3" t="str">
        <f>"""NAV Direct"",""CRONUS JetCorp USA"",""5407"",""1"",""Released"",""2"",""MR100726"",""3"",""30000"",""4"",""10000"""</f>
        <v>"NAV Direct","CRONUS JetCorp USA","5407","1","Released","2","MR100726","3","30000","4","10000"</v>
      </c>
      <c r="F1571" s="3"/>
      <c r="G1571" s="3"/>
      <c r="H1571" s="6"/>
      <c r="I1571" s="6"/>
      <c r="J1571" s="14" t="str">
        <f>"RM100027"</f>
        <v>RM100027</v>
      </c>
      <c r="K1571" s="22" t="str">
        <f>"1"" Marble"</f>
        <v>1" Marble</v>
      </c>
      <c r="L1571" s="23">
        <v>1</v>
      </c>
      <c r="M1571" s="21" t="str">
        <f>"LB"</f>
        <v>LB</v>
      </c>
      <c r="N1571" s="23">
        <v>0</v>
      </c>
    </row>
    <row r="1572" spans="1:14" ht="16.5" x14ac:dyDescent="0.3">
      <c r="A1572" t="s">
        <v>59</v>
      </c>
      <c r="B1572" s="3" t="str">
        <f t="shared" si="312"/>
        <v>@@Released</v>
      </c>
      <c r="C1572" s="3" t="str">
        <f t="shared" si="312"/>
        <v>@@MR100726</v>
      </c>
      <c r="D1572" s="3" t="str">
        <f>D1571</f>
        <v>@@30000</v>
      </c>
      <c r="E1572" s="3" t="str">
        <f>"""NAV Direct"",""CRONUS JetCorp USA"",""5407"",""1"",""Released"",""2"",""MR100726"",""3"",""30000"",""4"",""20000"""</f>
        <v>"NAV Direct","CRONUS JetCorp USA","5407","1","Released","2","MR100726","3","30000","4","20000"</v>
      </c>
      <c r="F1572" s="3"/>
      <c r="G1572" s="3"/>
      <c r="H1572" s="6"/>
      <c r="I1572" s="6"/>
      <c r="J1572" s="14" t="str">
        <f>"RM100004"</f>
        <v>RM100004</v>
      </c>
      <c r="K1572" s="22" t="str">
        <f>"5"" Female Graduate Figure"</f>
        <v>5" Female Graduate Figure</v>
      </c>
      <c r="L1572" s="23">
        <v>1</v>
      </c>
      <c r="M1572" s="21" t="str">
        <f>"EA"</f>
        <v>EA</v>
      </c>
      <c r="N1572" s="23">
        <v>0</v>
      </c>
    </row>
    <row r="1573" spans="1:14" ht="16.5" x14ac:dyDescent="0.3">
      <c r="A1573" t="s">
        <v>59</v>
      </c>
      <c r="B1573" s="3" t="str">
        <f t="shared" si="312"/>
        <v>@@Released</v>
      </c>
      <c r="C1573" s="3" t="str">
        <f t="shared" si="312"/>
        <v>@@MR100726</v>
      </c>
      <c r="D1573" s="3" t="str">
        <f>D1572</f>
        <v>@@30000</v>
      </c>
      <c r="E1573" s="3" t="str">
        <f>"""NAV Direct"",""CRONUS JetCorp USA"",""5407"",""1"",""Released"",""2"",""MR100726"",""3"",""30000"",""4"",""30000"""</f>
        <v>"NAV Direct","CRONUS JetCorp USA","5407","1","Released","2","MR100726","3","30000","4","30000"</v>
      </c>
      <c r="F1573" s="3"/>
      <c r="G1573" s="3"/>
      <c r="H1573" s="6"/>
      <c r="I1573" s="6"/>
      <c r="J1573" s="14" t="str">
        <f>"RM100033"</f>
        <v>RM100033</v>
      </c>
      <c r="K1573" s="22" t="str">
        <f>"Standard Cap Nut"</f>
        <v>Standard Cap Nut</v>
      </c>
      <c r="L1573" s="23">
        <v>1</v>
      </c>
      <c r="M1573" s="21" t="str">
        <f>"EA"</f>
        <v>EA</v>
      </c>
      <c r="N1573" s="23">
        <v>0</v>
      </c>
    </row>
    <row r="1574" spans="1:14" ht="16.5" x14ac:dyDescent="0.3">
      <c r="A1574" t="s">
        <v>59</v>
      </c>
      <c r="B1574" s="3" t="str">
        <f t="shared" si="312"/>
        <v>@@Released</v>
      </c>
      <c r="C1574" s="3" t="str">
        <f t="shared" si="312"/>
        <v>@@MR100726</v>
      </c>
      <c r="D1574" s="3" t="str">
        <f>D1573</f>
        <v>@@30000</v>
      </c>
      <c r="E1574" s="3" t="str">
        <f>"""NAV Direct"",""CRONUS JetCorp USA"",""5407"",""1"",""Released"",""2"",""MR100726"",""3"",""30000"",""4"",""40000"""</f>
        <v>"NAV Direct","CRONUS JetCorp USA","5407","1","Released","2","MR100726","3","30000","4","40000"</v>
      </c>
      <c r="F1574" s="3"/>
      <c r="G1574" s="3"/>
      <c r="H1574" s="6"/>
      <c r="I1574" s="6"/>
      <c r="J1574" s="14" t="str">
        <f>"RM100034"</f>
        <v>RM100034</v>
      </c>
      <c r="K1574" s="22" t="str">
        <f>"Check Rings"</f>
        <v>Check Rings</v>
      </c>
      <c r="L1574" s="23">
        <v>1</v>
      </c>
      <c r="M1574" s="21" t="str">
        <f>"EA"</f>
        <v>EA</v>
      </c>
      <c r="N1574" s="23">
        <v>0</v>
      </c>
    </row>
    <row r="1575" spans="1:14" ht="16.5" x14ac:dyDescent="0.3">
      <c r="A1575" t="s">
        <v>59</v>
      </c>
      <c r="B1575" s="3" t="str">
        <f t="shared" si="312"/>
        <v>@@Released</v>
      </c>
      <c r="C1575" s="3" t="str">
        <f t="shared" si="312"/>
        <v>@@MR100726</v>
      </c>
      <c r="D1575" s="3" t="str">
        <f>D1574</f>
        <v>@@30000</v>
      </c>
      <c r="E1575" s="3" t="str">
        <f>"""NAV Direct"",""CRONUS JetCorp USA"",""5407"",""1"",""Released"",""2"",""MR100726"",""3"",""30000"",""4"",""50000"""</f>
        <v>"NAV Direct","CRONUS JetCorp USA","5407","1","Released","2","MR100726","3","30000","4","50000"</v>
      </c>
      <c r="F1575" s="3"/>
      <c r="G1575" s="3"/>
      <c r="H1575" s="6"/>
      <c r="I1575" s="6"/>
      <c r="J1575" s="14" t="str">
        <f>"RM100053"</f>
        <v>RM100053</v>
      </c>
      <c r="K1575" s="22" t="str">
        <f>"3"" Blank Plate"</f>
        <v>3" Blank Plate</v>
      </c>
      <c r="L1575" s="23">
        <v>1</v>
      </c>
      <c r="M1575" s="21" t="str">
        <f>"EA"</f>
        <v>EA</v>
      </c>
      <c r="N1575" s="23">
        <v>0</v>
      </c>
    </row>
    <row r="1576" spans="1:14" ht="16.5" x14ac:dyDescent="0.3">
      <c r="A1576" t="s">
        <v>59</v>
      </c>
      <c r="B1576" s="3" t="str">
        <f>B1571</f>
        <v>@@Released</v>
      </c>
      <c r="C1576" s="3" t="str">
        <f>C1571</f>
        <v>@@MR100726</v>
      </c>
      <c r="D1576" s="3" t="str">
        <f>D1571</f>
        <v>@@30000</v>
      </c>
      <c r="H1576" s="6"/>
      <c r="I1576" s="6"/>
      <c r="J1576" s="6"/>
      <c r="K1576" s="6"/>
      <c r="L1576" s="6"/>
      <c r="M1576" s="6"/>
      <c r="N1576" s="6"/>
    </row>
    <row r="1577" spans="1:14" ht="16.5" x14ac:dyDescent="0.3">
      <c r="A1577" t="s">
        <v>59</v>
      </c>
      <c r="B1577" s="3" t="str">
        <f t="shared" ref="B1577:C1582" si="313">B1576</f>
        <v>@@Released</v>
      </c>
      <c r="C1577" s="3" t="str">
        <f t="shared" si="313"/>
        <v>@@MR100726</v>
      </c>
      <c r="D1577" s="3" t="str">
        <f>"@@40000"</f>
        <v>@@40000</v>
      </c>
      <c r="E1577" s="3" t="str">
        <f>"""NAV Direct"",""CRONUS JetCorp USA"",""5406"",""1"",""Released"",""2"",""MR100726"",""3"",""40000"""</f>
        <v>"NAV Direct","CRONUS JetCorp USA","5406","1","Released","2","MR100726","3","40000"</v>
      </c>
      <c r="F1577" s="3" t="str">
        <f>"∞||""Prod. Order Component"",""Prod. Order Line No."",""=Line No."",""Status"",""=Status"",""Prod. Order No."",""=Prod. Order No."""</f>
        <v>∞||"Prod. Order Component","Prod. Order Line No.","=Line No.","Status","=Status","Prod. Order No.","=Prod. Order No."</v>
      </c>
      <c r="G1577" s="3"/>
      <c r="H1577" s="6"/>
      <c r="I1577" s="24" t="str">
        <f>"S200007"</f>
        <v>S200007</v>
      </c>
      <c r="J1577" s="24" t="str">
        <f>"3.75"" Football Trophy"</f>
        <v>3.75" Football Trophy</v>
      </c>
      <c r="K1577" s="25">
        <v>1</v>
      </c>
      <c r="L1577" s="26" t="str">
        <f>"EA"</f>
        <v>EA</v>
      </c>
      <c r="M1577" s="25">
        <v>0</v>
      </c>
      <c r="N1577" s="27"/>
    </row>
    <row r="1578" spans="1:14" ht="16.5" x14ac:dyDescent="0.3">
      <c r="A1578" t="s">
        <v>59</v>
      </c>
      <c r="B1578" s="3" t="str">
        <f t="shared" si="313"/>
        <v>@@Released</v>
      </c>
      <c r="C1578" s="3" t="str">
        <f t="shared" si="313"/>
        <v>@@MR100726</v>
      </c>
      <c r="D1578" s="3" t="str">
        <f>D1577</f>
        <v>@@40000</v>
      </c>
      <c r="E1578" s="3" t="str">
        <f>"""NAV Direct"",""CRONUS JetCorp USA"",""5407"",""1"",""Released"",""2"",""MR100726"",""3"",""40000"",""4"",""10000"""</f>
        <v>"NAV Direct","CRONUS JetCorp USA","5407","1","Released","2","MR100726","3","40000","4","10000"</v>
      </c>
      <c r="F1578" s="3"/>
      <c r="G1578" s="3"/>
      <c r="H1578" s="6"/>
      <c r="I1578" s="6"/>
      <c r="J1578" s="14" t="str">
        <f>"RM100027"</f>
        <v>RM100027</v>
      </c>
      <c r="K1578" s="22" t="str">
        <f>"1"" Marble"</f>
        <v>1" Marble</v>
      </c>
      <c r="L1578" s="23">
        <v>1</v>
      </c>
      <c r="M1578" s="21" t="str">
        <f>"LB"</f>
        <v>LB</v>
      </c>
      <c r="N1578" s="23">
        <v>0</v>
      </c>
    </row>
    <row r="1579" spans="1:14" ht="16.5" x14ac:dyDescent="0.3">
      <c r="A1579" t="s">
        <v>59</v>
      </c>
      <c r="B1579" s="3" t="str">
        <f t="shared" si="313"/>
        <v>@@Released</v>
      </c>
      <c r="C1579" s="3" t="str">
        <f t="shared" si="313"/>
        <v>@@MR100726</v>
      </c>
      <c r="D1579" s="3" t="str">
        <f>D1578</f>
        <v>@@40000</v>
      </c>
      <c r="E1579" s="3" t="str">
        <f>"""NAV Direct"",""CRONUS JetCorp USA"",""5407"",""1"",""Released"",""2"",""MR100726"",""3"",""40000"",""4"",""20000"""</f>
        <v>"NAV Direct","CRONUS JetCorp USA","5407","1","Released","2","MR100726","3","40000","4","20000"</v>
      </c>
      <c r="F1579" s="3"/>
      <c r="G1579" s="3"/>
      <c r="H1579" s="6"/>
      <c r="I1579" s="6"/>
      <c r="J1579" s="14" t="str">
        <f>"RM100007"</f>
        <v>RM100007</v>
      </c>
      <c r="K1579" s="22" t="str">
        <f>"3.75"" Football Player"</f>
        <v>3.75" Football Player</v>
      </c>
      <c r="L1579" s="23">
        <v>1</v>
      </c>
      <c r="M1579" s="21" t="str">
        <f>"EA"</f>
        <v>EA</v>
      </c>
      <c r="N1579" s="23">
        <v>0</v>
      </c>
    </row>
    <row r="1580" spans="1:14" ht="16.5" x14ac:dyDescent="0.3">
      <c r="A1580" t="s">
        <v>59</v>
      </c>
      <c r="B1580" s="3" t="str">
        <f t="shared" si="313"/>
        <v>@@Released</v>
      </c>
      <c r="C1580" s="3" t="str">
        <f t="shared" si="313"/>
        <v>@@MR100726</v>
      </c>
      <c r="D1580" s="3" t="str">
        <f>D1579</f>
        <v>@@40000</v>
      </c>
      <c r="E1580" s="3" t="str">
        <f>"""NAV Direct"",""CRONUS JetCorp USA"",""5407"",""1"",""Released"",""2"",""MR100726"",""3"",""40000"",""4"",""30000"""</f>
        <v>"NAV Direct","CRONUS JetCorp USA","5407","1","Released","2","MR100726","3","40000","4","30000"</v>
      </c>
      <c r="F1580" s="3"/>
      <c r="G1580" s="3"/>
      <c r="H1580" s="6"/>
      <c r="I1580" s="6"/>
      <c r="J1580" s="14" t="str">
        <f>"RM100033"</f>
        <v>RM100033</v>
      </c>
      <c r="K1580" s="22" t="str">
        <f>"Standard Cap Nut"</f>
        <v>Standard Cap Nut</v>
      </c>
      <c r="L1580" s="23">
        <v>1</v>
      </c>
      <c r="M1580" s="21" t="str">
        <f>"EA"</f>
        <v>EA</v>
      </c>
      <c r="N1580" s="23">
        <v>0</v>
      </c>
    </row>
    <row r="1581" spans="1:14" ht="16.5" x14ac:dyDescent="0.3">
      <c r="A1581" t="s">
        <v>59</v>
      </c>
      <c r="B1581" s="3" t="str">
        <f t="shared" si="313"/>
        <v>@@Released</v>
      </c>
      <c r="C1581" s="3" t="str">
        <f t="shared" si="313"/>
        <v>@@MR100726</v>
      </c>
      <c r="D1581" s="3" t="str">
        <f>D1580</f>
        <v>@@40000</v>
      </c>
      <c r="E1581" s="3" t="str">
        <f>"""NAV Direct"",""CRONUS JetCorp USA"",""5407"",""1"",""Released"",""2"",""MR100726"",""3"",""40000"",""4"",""40000"""</f>
        <v>"NAV Direct","CRONUS JetCorp USA","5407","1","Released","2","MR100726","3","40000","4","40000"</v>
      </c>
      <c r="F1581" s="3"/>
      <c r="G1581" s="3"/>
      <c r="H1581" s="6"/>
      <c r="I1581" s="6"/>
      <c r="J1581" s="14" t="str">
        <f>"RM100034"</f>
        <v>RM100034</v>
      </c>
      <c r="K1581" s="22" t="str">
        <f>"Check Rings"</f>
        <v>Check Rings</v>
      </c>
      <c r="L1581" s="23">
        <v>1</v>
      </c>
      <c r="M1581" s="21" t="str">
        <f>"EA"</f>
        <v>EA</v>
      </c>
      <c r="N1581" s="23">
        <v>0</v>
      </c>
    </row>
    <row r="1582" spans="1:14" ht="16.5" x14ac:dyDescent="0.3">
      <c r="A1582" t="s">
        <v>59</v>
      </c>
      <c r="B1582" s="3" t="str">
        <f t="shared" si="313"/>
        <v>@@Released</v>
      </c>
      <c r="C1582" s="3" t="str">
        <f t="shared" si="313"/>
        <v>@@MR100726</v>
      </c>
      <c r="D1582" s="3" t="str">
        <f>D1581</f>
        <v>@@40000</v>
      </c>
      <c r="E1582" s="3" t="str">
        <f>"""NAV Direct"",""CRONUS JetCorp USA"",""5407"",""1"",""Released"",""2"",""MR100726"",""3"",""40000"",""4"",""50000"""</f>
        <v>"NAV Direct","CRONUS JetCorp USA","5407","1","Released","2","MR100726","3","40000","4","50000"</v>
      </c>
      <c r="F1582" s="3"/>
      <c r="G1582" s="3"/>
      <c r="H1582" s="6"/>
      <c r="I1582" s="6"/>
      <c r="J1582" s="14" t="str">
        <f>"RM100053"</f>
        <v>RM100053</v>
      </c>
      <c r="K1582" s="22" t="str">
        <f>"3"" Blank Plate"</f>
        <v>3" Blank Plate</v>
      </c>
      <c r="L1582" s="23">
        <v>1</v>
      </c>
      <c r="M1582" s="21" t="str">
        <f>"EA"</f>
        <v>EA</v>
      </c>
      <c r="N1582" s="23">
        <v>0</v>
      </c>
    </row>
    <row r="1583" spans="1:14" ht="16.5" x14ac:dyDescent="0.3">
      <c r="A1583" t="s">
        <v>59</v>
      </c>
      <c r="B1583" s="3" t="str">
        <f>B1578</f>
        <v>@@Released</v>
      </c>
      <c r="C1583" s="3" t="str">
        <f>C1578</f>
        <v>@@MR100726</v>
      </c>
      <c r="D1583" s="3" t="str">
        <f>D1578</f>
        <v>@@40000</v>
      </c>
      <c r="H1583" s="6"/>
      <c r="I1583" s="6"/>
      <c r="J1583" s="6"/>
      <c r="K1583" s="6"/>
      <c r="L1583" s="6"/>
      <c r="M1583" s="6"/>
      <c r="N1583" s="6"/>
    </row>
    <row r="1584" spans="1:14" ht="16.5" x14ac:dyDescent="0.3">
      <c r="A1584" t="s">
        <v>59</v>
      </c>
      <c r="B1584" s="3" t="str">
        <f>"@@Released"</f>
        <v>@@Released</v>
      </c>
      <c r="C1584" s="3" t="str">
        <f>"@@MR100734"</f>
        <v>@@MR100734</v>
      </c>
      <c r="E1584" s="3" t="str">
        <f>"""NAV Direct"",""CRONUS JetCorp USA"",""5405"",""1"",""Released"",""2"",""MR100734"""</f>
        <v>"NAV Direct","CRONUS JetCorp USA","5405","1","Released","2","MR100734"</v>
      </c>
      <c r="F1584" s="3" t="str">
        <f>"∞||""Prod. Order Component"",""Status"",""=Status"",""Prod. Order No."",""=No."""</f>
        <v>∞||"Prod. Order Component","Status","=Status","Prod. Order No.","=No."</v>
      </c>
      <c r="G1584" s="3"/>
      <c r="H1584" s="28" t="str">
        <f>"MR100734"</f>
        <v>MR100734</v>
      </c>
      <c r="I1584" s="29">
        <v>42125</v>
      </c>
      <c r="J1584" s="6"/>
      <c r="K1584" s="20"/>
      <c r="L1584" s="20"/>
      <c r="M1584" s="20"/>
      <c r="N1584" s="20"/>
    </row>
    <row r="1585" spans="1:14" ht="16.5" x14ac:dyDescent="0.3">
      <c r="A1585" t="s">
        <v>59</v>
      </c>
      <c r="B1585" s="3" t="str">
        <f t="shared" ref="B1585:C1588" si="314">B1584</f>
        <v>@@Released</v>
      </c>
      <c r="C1585" s="3" t="str">
        <f t="shared" si="314"/>
        <v>@@MR100734</v>
      </c>
      <c r="D1585" s="3" t="str">
        <f>"@@10000"</f>
        <v>@@10000</v>
      </c>
      <c r="E1585" s="3" t="str">
        <f>"""NAV Direct"",""CRONUS JetCorp USA"",""5406"",""1"",""Released"",""2"",""MR100734"",""3"",""10000"""</f>
        <v>"NAV Direct","CRONUS JetCorp USA","5406","1","Released","2","MR100734","3","10000"</v>
      </c>
      <c r="F1585" s="3" t="str">
        <f>"∞||""Prod. Order Component"",""Prod. Order Line No."",""=Line No."",""Status"",""=Status"",""Prod. Order No."",""=Prod. Order No."""</f>
        <v>∞||"Prod. Order Component","Prod. Order Line No.","=Line No.","Status","=Status","Prod. Order No.","=Prod. Order No."</v>
      </c>
      <c r="G1585" s="3"/>
      <c r="H1585" s="6"/>
      <c r="I1585" s="24" t="str">
        <f>"S200027"</f>
        <v>S200027</v>
      </c>
      <c r="J1585" s="24" t="str">
        <f>"10.75"" Column Soccer Trophy"</f>
        <v>10.75" Column Soccer Trophy</v>
      </c>
      <c r="K1585" s="25">
        <v>144</v>
      </c>
      <c r="L1585" s="26" t="str">
        <f>"EA"</f>
        <v>EA</v>
      </c>
      <c r="M1585" s="25">
        <v>0</v>
      </c>
      <c r="N1585" s="27"/>
    </row>
    <row r="1586" spans="1:14" ht="16.5" x14ac:dyDescent="0.3">
      <c r="A1586" t="s">
        <v>59</v>
      </c>
      <c r="B1586" s="3" t="str">
        <f t="shared" si="314"/>
        <v>@@Released</v>
      </c>
      <c r="C1586" s="3" t="str">
        <f t="shared" si="314"/>
        <v>@@MR100734</v>
      </c>
      <c r="D1586" s="3" t="str">
        <f>D1585</f>
        <v>@@10000</v>
      </c>
      <c r="E1586" s="3" t="str">
        <f>"""NAV Direct"",""CRONUS JetCorp USA"",""5407"",""1"",""Released"",""2"",""MR100734"",""3"",""10000"",""4"",""10000"""</f>
        <v>"NAV Direct","CRONUS JetCorp USA","5407","1","Released","2","MR100734","3","10000","4","10000"</v>
      </c>
      <c r="F1586" s="3"/>
      <c r="G1586" s="3"/>
      <c r="H1586" s="6"/>
      <c r="I1586" s="6"/>
      <c r="J1586" s="14" t="str">
        <f>"PA100001"</f>
        <v>PA100001</v>
      </c>
      <c r="K1586" s="22" t="str">
        <f>"1"" Marble Base 2.5""x6""x6"", 1 Col. Kit"</f>
        <v>1" Marble Base 2.5"x6"x6", 1 Col. Kit</v>
      </c>
      <c r="L1586" s="23">
        <v>1</v>
      </c>
      <c r="M1586" s="21" t="str">
        <f>"EA"</f>
        <v>EA</v>
      </c>
      <c r="N1586" s="23">
        <v>0</v>
      </c>
    </row>
    <row r="1587" spans="1:14" ht="16.5" x14ac:dyDescent="0.3">
      <c r="A1587" t="s">
        <v>59</v>
      </c>
      <c r="B1587" s="3" t="str">
        <f t="shared" si="314"/>
        <v>@@Released</v>
      </c>
      <c r="C1587" s="3" t="str">
        <f t="shared" si="314"/>
        <v>@@MR100734</v>
      </c>
      <c r="D1587" s="3" t="str">
        <f>D1586</f>
        <v>@@10000</v>
      </c>
      <c r="E1587" s="3" t="str">
        <f>"""NAV Direct"",""CRONUS JetCorp USA"",""5407"",""1"",""Released"",""2"",""MR100734"",""3"",""10000"",""4"",""20000"""</f>
        <v>"NAV Direct","CRONUS JetCorp USA","5407","1","Released","2","MR100734","3","10000","4","20000"</v>
      </c>
      <c r="F1587" s="3"/>
      <c r="G1587" s="3"/>
      <c r="H1587" s="6"/>
      <c r="I1587" s="6"/>
      <c r="J1587" s="14" t="str">
        <f>"RM100054"</f>
        <v>RM100054</v>
      </c>
      <c r="K1587" s="22" t="str">
        <f>"Column Cover"</f>
        <v>Column Cover</v>
      </c>
      <c r="L1587" s="23">
        <v>1</v>
      </c>
      <c r="M1587" s="21" t="str">
        <f>"EA"</f>
        <v>EA</v>
      </c>
      <c r="N1587" s="23">
        <v>0</v>
      </c>
    </row>
    <row r="1588" spans="1:14" ht="16.5" x14ac:dyDescent="0.3">
      <c r="A1588" t="s">
        <v>59</v>
      </c>
      <c r="B1588" s="3" t="str">
        <f t="shared" si="314"/>
        <v>@@Released</v>
      </c>
      <c r="C1588" s="3" t="str">
        <f t="shared" si="314"/>
        <v>@@MR100734</v>
      </c>
      <c r="D1588" s="3" t="str">
        <f>D1587</f>
        <v>@@10000</v>
      </c>
      <c r="E1588" s="3" t="str">
        <f>"""NAV Direct"",""CRONUS JetCorp USA"",""5407"",""1"",""Released"",""2"",""MR100734"",""3"",""10000"",""4"",""30000"""</f>
        <v>"NAV Direct","CRONUS JetCorp USA","5407","1","Released","2","MR100734","3","10000","4","30000"</v>
      </c>
      <c r="F1588" s="3"/>
      <c r="G1588" s="3"/>
      <c r="H1588" s="6"/>
      <c r="I1588" s="6"/>
      <c r="J1588" s="14" t="str">
        <f>"RM100006"</f>
        <v>RM100006</v>
      </c>
      <c r="K1588" s="22" t="str">
        <f>"3.75"" Soccer Player"</f>
        <v>3.75" Soccer Player</v>
      </c>
      <c r="L1588" s="23">
        <v>1</v>
      </c>
      <c r="M1588" s="21" t="str">
        <f>"EA"</f>
        <v>EA</v>
      </c>
      <c r="N1588" s="23">
        <v>0</v>
      </c>
    </row>
    <row r="1589" spans="1:14" ht="16.5" x14ac:dyDescent="0.3">
      <c r="A1589" t="s">
        <v>59</v>
      </c>
      <c r="B1589" s="3" t="str">
        <f>B1586</f>
        <v>@@Released</v>
      </c>
      <c r="C1589" s="3" t="str">
        <f>C1586</f>
        <v>@@MR100734</v>
      </c>
      <c r="D1589" s="3" t="str">
        <f>D1586</f>
        <v>@@10000</v>
      </c>
      <c r="H1589" s="6"/>
      <c r="I1589" s="6"/>
      <c r="J1589" s="6"/>
      <c r="K1589" s="6"/>
      <c r="L1589" s="6"/>
      <c r="M1589" s="6"/>
      <c r="N1589" s="6"/>
    </row>
    <row r="1590" spans="1:14" ht="16.5" x14ac:dyDescent="0.3">
      <c r="A1590" t="s">
        <v>59</v>
      </c>
      <c r="B1590" s="3" t="str">
        <f>"@@Released"</f>
        <v>@@Released</v>
      </c>
      <c r="C1590" s="3" t="str">
        <f>"@@MR100729"</f>
        <v>@@MR100729</v>
      </c>
      <c r="E1590" s="3" t="str">
        <f>"""NAV Direct"",""CRONUS JetCorp USA"",""5405"",""1"",""Released"",""2"",""MR100729"""</f>
        <v>"NAV Direct","CRONUS JetCorp USA","5405","1","Released","2","MR100729"</v>
      </c>
      <c r="F1590" s="3" t="str">
        <f>"∞||""Prod. Order Component"",""Status"",""=Status"",""Prod. Order No."",""=No."""</f>
        <v>∞||"Prod. Order Component","Status","=Status","Prod. Order No.","=No."</v>
      </c>
      <c r="G1590" s="3"/>
      <c r="H1590" s="28" t="str">
        <f>"MR100729"</f>
        <v>MR100729</v>
      </c>
      <c r="I1590" s="29">
        <v>42126</v>
      </c>
      <c r="J1590" s="6"/>
      <c r="K1590" s="20"/>
      <c r="L1590" s="20"/>
      <c r="M1590" s="20"/>
      <c r="N1590" s="20"/>
    </row>
    <row r="1591" spans="1:14" ht="16.5" x14ac:dyDescent="0.3">
      <c r="A1591" t="s">
        <v>59</v>
      </c>
      <c r="B1591" s="3" t="str">
        <f t="shared" ref="B1591:C1597" si="315">B1590</f>
        <v>@@Released</v>
      </c>
      <c r="C1591" s="3" t="str">
        <f t="shared" si="315"/>
        <v>@@MR100729</v>
      </c>
      <c r="D1591" s="3" t="str">
        <f>"@@10000"</f>
        <v>@@10000</v>
      </c>
      <c r="E1591" s="3" t="str">
        <f>"""NAV Direct"",""CRONUS JetCorp USA"",""5406"",""1"",""Released"",""2"",""MR100729"",""3"",""10000"""</f>
        <v>"NAV Direct","CRONUS JetCorp USA","5406","1","Released","2","MR100729","3","10000"</v>
      </c>
      <c r="F1591" s="3" t="str">
        <f>"∞||""Prod. Order Component"",""Prod. Order Line No."",""=Line No."",""Status"",""=Status"",""Prod. Order No."",""=Prod. Order No."""</f>
        <v>∞||"Prod. Order Component","Prod. Order Line No.","=Line No.","Status","=Status","Prod. Order No.","=Prod. Order No."</v>
      </c>
      <c r="G1591" s="3"/>
      <c r="H1591" s="6"/>
      <c r="I1591" s="24" t="str">
        <f>"S200016"</f>
        <v>S200016</v>
      </c>
      <c r="J1591" s="24" t="str">
        <f>"10.75"" Star Riser Volleyball Trophy"</f>
        <v>10.75" Star Riser Volleyball Trophy</v>
      </c>
      <c r="K1591" s="25">
        <v>144</v>
      </c>
      <c r="L1591" s="26" t="str">
        <f>"EA"</f>
        <v>EA</v>
      </c>
      <c r="M1591" s="25">
        <v>0</v>
      </c>
      <c r="N1591" s="27"/>
    </row>
    <row r="1592" spans="1:14" ht="16.5" x14ac:dyDescent="0.3">
      <c r="A1592" t="s">
        <v>59</v>
      </c>
      <c r="B1592" s="3" t="str">
        <f t="shared" si="315"/>
        <v>@@Released</v>
      </c>
      <c r="C1592" s="3" t="str">
        <f t="shared" si="315"/>
        <v>@@MR100729</v>
      </c>
      <c r="D1592" s="3" t="str">
        <f t="shared" ref="D1592:D1597" si="316">D1591</f>
        <v>@@10000</v>
      </c>
      <c r="E1592" s="3" t="str">
        <f>"""NAV Direct"",""CRONUS JetCorp USA"",""5407"",""1"",""Released"",""2"",""MR100729"",""3"",""10000"",""4"",""10000"""</f>
        <v>"NAV Direct","CRONUS JetCorp USA","5407","1","Released","2","MR100729","3","10000","4","10000"</v>
      </c>
      <c r="F1592" s="3"/>
      <c r="G1592" s="3"/>
      <c r="H1592" s="6"/>
      <c r="I1592" s="6"/>
      <c r="J1592" s="14" t="str">
        <f>"RM100027"</f>
        <v>RM100027</v>
      </c>
      <c r="K1592" s="22" t="str">
        <f>"1"" Marble"</f>
        <v>1" Marble</v>
      </c>
      <c r="L1592" s="23">
        <v>1</v>
      </c>
      <c r="M1592" s="21" t="str">
        <f>"LB"</f>
        <v>LB</v>
      </c>
      <c r="N1592" s="23">
        <v>0</v>
      </c>
    </row>
    <row r="1593" spans="1:14" ht="16.5" x14ac:dyDescent="0.3">
      <c r="A1593" t="s">
        <v>59</v>
      </c>
      <c r="B1593" s="3" t="str">
        <f t="shared" si="315"/>
        <v>@@Released</v>
      </c>
      <c r="C1593" s="3" t="str">
        <f t="shared" si="315"/>
        <v>@@MR100729</v>
      </c>
      <c r="D1593" s="3" t="str">
        <f t="shared" si="316"/>
        <v>@@10000</v>
      </c>
      <c r="E1593" s="3" t="str">
        <f>"""NAV Direct"",""CRONUS JetCorp USA"",""5407"",""1"",""Released"",""2"",""MR100729"",""3"",""10000"",""4"",""20000"""</f>
        <v>"NAV Direct","CRONUS JetCorp USA","5407","1","Released","2","MR100729","3","10000","4","20000"</v>
      </c>
      <c r="F1593" s="3"/>
      <c r="G1593" s="3"/>
      <c r="H1593" s="6"/>
      <c r="I1593" s="6"/>
      <c r="J1593" s="14" t="str">
        <f>"RM100009"</f>
        <v>RM100009</v>
      </c>
      <c r="K1593" s="22" t="str">
        <f>"3.75"" Volleyball Player"</f>
        <v>3.75" Volleyball Player</v>
      </c>
      <c r="L1593" s="23">
        <v>1</v>
      </c>
      <c r="M1593" s="21" t="str">
        <f>"EA"</f>
        <v>EA</v>
      </c>
      <c r="N1593" s="23">
        <v>0</v>
      </c>
    </row>
    <row r="1594" spans="1:14" ht="16.5" x14ac:dyDescent="0.3">
      <c r="A1594" t="s">
        <v>59</v>
      </c>
      <c r="B1594" s="3" t="str">
        <f t="shared" si="315"/>
        <v>@@Released</v>
      </c>
      <c r="C1594" s="3" t="str">
        <f t="shared" si="315"/>
        <v>@@MR100729</v>
      </c>
      <c r="D1594" s="3" t="str">
        <f t="shared" si="316"/>
        <v>@@10000</v>
      </c>
      <c r="E1594" s="3" t="str">
        <f>"""NAV Direct"",""CRONUS JetCorp USA"",""5407"",""1"",""Released"",""2"",""MR100729"",""3"",""10000"",""4"",""30000"""</f>
        <v>"NAV Direct","CRONUS JetCorp USA","5407","1","Released","2","MR100729","3","10000","4","30000"</v>
      </c>
      <c r="F1594" s="3"/>
      <c r="G1594" s="3"/>
      <c r="H1594" s="6"/>
      <c r="I1594" s="6"/>
      <c r="J1594" s="14" t="str">
        <f>"RM100016"</f>
        <v>RM100016</v>
      </c>
      <c r="K1594" s="22" t="str">
        <f>"6"" Star Column Trophy Riser"</f>
        <v>6" Star Column Trophy Riser</v>
      </c>
      <c r="L1594" s="23">
        <v>1</v>
      </c>
      <c r="M1594" s="21" t="str">
        <f>"EA"</f>
        <v>EA</v>
      </c>
      <c r="N1594" s="23">
        <v>0</v>
      </c>
    </row>
    <row r="1595" spans="1:14" ht="16.5" x14ac:dyDescent="0.3">
      <c r="A1595" t="s">
        <v>59</v>
      </c>
      <c r="B1595" s="3" t="str">
        <f t="shared" si="315"/>
        <v>@@Released</v>
      </c>
      <c r="C1595" s="3" t="str">
        <f t="shared" si="315"/>
        <v>@@MR100729</v>
      </c>
      <c r="D1595" s="3" t="str">
        <f t="shared" si="316"/>
        <v>@@10000</v>
      </c>
      <c r="E1595" s="3" t="str">
        <f>"""NAV Direct"",""CRONUS JetCorp USA"",""5407"",""1"",""Released"",""2"",""MR100729"",""3"",""10000"",""4"",""40000"""</f>
        <v>"NAV Direct","CRONUS JetCorp USA","5407","1","Released","2","MR100729","3","10000","4","40000"</v>
      </c>
      <c r="F1595" s="3"/>
      <c r="G1595" s="3"/>
      <c r="H1595" s="6"/>
      <c r="I1595" s="6"/>
      <c r="J1595" s="14" t="str">
        <f>"RM100033"</f>
        <v>RM100033</v>
      </c>
      <c r="K1595" s="22" t="str">
        <f>"Standard Cap Nut"</f>
        <v>Standard Cap Nut</v>
      </c>
      <c r="L1595" s="23">
        <v>1</v>
      </c>
      <c r="M1595" s="21" t="str">
        <f>"EA"</f>
        <v>EA</v>
      </c>
      <c r="N1595" s="23">
        <v>0</v>
      </c>
    </row>
    <row r="1596" spans="1:14" ht="16.5" x14ac:dyDescent="0.3">
      <c r="A1596" t="s">
        <v>59</v>
      </c>
      <c r="B1596" s="3" t="str">
        <f t="shared" si="315"/>
        <v>@@Released</v>
      </c>
      <c r="C1596" s="3" t="str">
        <f t="shared" si="315"/>
        <v>@@MR100729</v>
      </c>
      <c r="D1596" s="3" t="str">
        <f t="shared" si="316"/>
        <v>@@10000</v>
      </c>
      <c r="E1596" s="3" t="str">
        <f>"""NAV Direct"",""CRONUS JetCorp USA"",""5407"",""1"",""Released"",""2"",""MR100729"",""3"",""10000"",""4"",""50000"""</f>
        <v>"NAV Direct","CRONUS JetCorp USA","5407","1","Released","2","MR100729","3","10000","4","50000"</v>
      </c>
      <c r="F1596" s="3"/>
      <c r="G1596" s="3"/>
      <c r="H1596" s="6"/>
      <c r="I1596" s="6"/>
      <c r="J1596" s="14" t="str">
        <f>"RM100034"</f>
        <v>RM100034</v>
      </c>
      <c r="K1596" s="22" t="str">
        <f>"Check Rings"</f>
        <v>Check Rings</v>
      </c>
      <c r="L1596" s="23">
        <v>1</v>
      </c>
      <c r="M1596" s="21" t="str">
        <f>"EA"</f>
        <v>EA</v>
      </c>
      <c r="N1596" s="23">
        <v>0</v>
      </c>
    </row>
    <row r="1597" spans="1:14" ht="16.5" x14ac:dyDescent="0.3">
      <c r="A1597" t="s">
        <v>59</v>
      </c>
      <c r="B1597" s="3" t="str">
        <f t="shared" si="315"/>
        <v>@@Released</v>
      </c>
      <c r="C1597" s="3" t="str">
        <f t="shared" si="315"/>
        <v>@@MR100729</v>
      </c>
      <c r="D1597" s="3" t="str">
        <f t="shared" si="316"/>
        <v>@@10000</v>
      </c>
      <c r="E1597" s="3" t="str">
        <f>"""NAV Direct"",""CRONUS JetCorp USA"",""5407"",""1"",""Released"",""2"",""MR100729"",""3"",""10000"",""4"",""60000"""</f>
        <v>"NAV Direct","CRONUS JetCorp USA","5407","1","Released","2","MR100729","3","10000","4","60000"</v>
      </c>
      <c r="F1597" s="3"/>
      <c r="G1597" s="3"/>
      <c r="H1597" s="6"/>
      <c r="I1597" s="6"/>
      <c r="J1597" s="14" t="str">
        <f>"RM100036"</f>
        <v>RM100036</v>
      </c>
      <c r="K1597" s="22" t="str">
        <f>"1.5"" Emblem"</f>
        <v>1.5" Emblem</v>
      </c>
      <c r="L1597" s="23">
        <v>1</v>
      </c>
      <c r="M1597" s="21" t="str">
        <f>"EA"</f>
        <v>EA</v>
      </c>
      <c r="N1597" s="23">
        <v>0</v>
      </c>
    </row>
    <row r="1598" spans="1:14" ht="16.5" x14ac:dyDescent="0.3">
      <c r="A1598" t="s">
        <v>59</v>
      </c>
      <c r="B1598" s="3" t="str">
        <f>B1592</f>
        <v>@@Released</v>
      </c>
      <c r="C1598" s="3" t="str">
        <f>C1592</f>
        <v>@@MR100729</v>
      </c>
      <c r="D1598" s="3" t="str">
        <f>D1592</f>
        <v>@@10000</v>
      </c>
      <c r="H1598" s="6"/>
      <c r="I1598" s="6"/>
      <c r="J1598" s="6"/>
      <c r="K1598" s="6"/>
      <c r="L1598" s="6"/>
      <c r="M1598" s="6"/>
      <c r="N1598" s="6"/>
    </row>
    <row r="1599" spans="1:14" ht="16.5" x14ac:dyDescent="0.3">
      <c r="A1599" t="s">
        <v>59</v>
      </c>
      <c r="B1599" s="3" t="str">
        <f t="shared" ref="B1599:C1604" si="317">B1598</f>
        <v>@@Released</v>
      </c>
      <c r="C1599" s="3" t="str">
        <f t="shared" si="317"/>
        <v>@@MR100729</v>
      </c>
      <c r="D1599" s="3" t="str">
        <f>"@@20000"</f>
        <v>@@20000</v>
      </c>
      <c r="E1599" s="3" t="str">
        <f>"""NAV Direct"",""CRONUS JetCorp USA"",""5406"",""1"",""Released"",""2"",""MR100729"",""3"",""20000"""</f>
        <v>"NAV Direct","CRONUS JetCorp USA","5406","1","Released","2","MR100729","3","20000"</v>
      </c>
      <c r="F1599" s="3" t="str">
        <f>"∞||""Prod. Order Component"",""Prod. Order Line No."",""=Line No."",""Status"",""=Status"",""Prod. Order No."",""=Prod. Order No."""</f>
        <v>∞||"Prod. Order Component","Prod. Order Line No.","=Line No.","Status","=Status","Prod. Order No.","=Prod. Order No."</v>
      </c>
      <c r="G1599" s="3"/>
      <c r="H1599" s="6"/>
      <c r="I1599" s="24" t="str">
        <f>"S200002"</f>
        <v>S200002</v>
      </c>
      <c r="J1599" s="24" t="str">
        <f>"3.25"" Apple Trophy "</f>
        <v xml:space="preserve">3.25" Apple Trophy </v>
      </c>
      <c r="K1599" s="25">
        <v>144</v>
      </c>
      <c r="L1599" s="26" t="str">
        <f>"EA"</f>
        <v>EA</v>
      </c>
      <c r="M1599" s="25">
        <v>0</v>
      </c>
      <c r="N1599" s="27"/>
    </row>
    <row r="1600" spans="1:14" ht="16.5" x14ac:dyDescent="0.3">
      <c r="A1600" t="s">
        <v>59</v>
      </c>
      <c r="B1600" s="3" t="str">
        <f t="shared" si="317"/>
        <v>@@Released</v>
      </c>
      <c r="C1600" s="3" t="str">
        <f t="shared" si="317"/>
        <v>@@MR100729</v>
      </c>
      <c r="D1600" s="3" t="str">
        <f>D1599</f>
        <v>@@20000</v>
      </c>
      <c r="E1600" s="3" t="str">
        <f>"""NAV Direct"",""CRONUS JetCorp USA"",""5407"",""1"",""Released"",""2"",""MR100729"",""3"",""20000"",""4"",""10000"""</f>
        <v>"NAV Direct","CRONUS JetCorp USA","5407","1","Released","2","MR100729","3","20000","4","10000"</v>
      </c>
      <c r="F1600" s="3"/>
      <c r="G1600" s="3"/>
      <c r="H1600" s="6"/>
      <c r="I1600" s="6"/>
      <c r="J1600" s="14" t="str">
        <f>"RM100027"</f>
        <v>RM100027</v>
      </c>
      <c r="K1600" s="22" t="str">
        <f>"1"" Marble"</f>
        <v>1" Marble</v>
      </c>
      <c r="L1600" s="23">
        <v>1</v>
      </c>
      <c r="M1600" s="21" t="str">
        <f>"LB"</f>
        <v>LB</v>
      </c>
      <c r="N1600" s="23">
        <v>0</v>
      </c>
    </row>
    <row r="1601" spans="1:14" ht="16.5" x14ac:dyDescent="0.3">
      <c r="A1601" t="s">
        <v>59</v>
      </c>
      <c r="B1601" s="3" t="str">
        <f t="shared" si="317"/>
        <v>@@Released</v>
      </c>
      <c r="C1601" s="3" t="str">
        <f t="shared" si="317"/>
        <v>@@MR100729</v>
      </c>
      <c r="D1601" s="3" t="str">
        <f>D1600</f>
        <v>@@20000</v>
      </c>
      <c r="E1601" s="3" t="str">
        <f>"""NAV Direct"",""CRONUS JetCorp USA"",""5407"",""1"",""Released"",""2"",""MR100729"",""3"",""20000"",""4"",""20000"""</f>
        <v>"NAV Direct","CRONUS JetCorp USA","5407","1","Released","2","MR100729","3","20000","4","20000"</v>
      </c>
      <c r="F1601" s="3"/>
      <c r="G1601" s="3"/>
      <c r="H1601" s="6"/>
      <c r="I1601" s="6"/>
      <c r="J1601" s="14" t="str">
        <f>"RM100002"</f>
        <v>RM100002</v>
      </c>
      <c r="K1601" s="22" t="str">
        <f>"3.75"" Apple Trophy Figure"</f>
        <v>3.75" Apple Trophy Figure</v>
      </c>
      <c r="L1601" s="23">
        <v>1</v>
      </c>
      <c r="M1601" s="21" t="str">
        <f>"EA"</f>
        <v>EA</v>
      </c>
      <c r="N1601" s="23">
        <v>0</v>
      </c>
    </row>
    <row r="1602" spans="1:14" ht="16.5" x14ac:dyDescent="0.3">
      <c r="A1602" t="s">
        <v>59</v>
      </c>
      <c r="B1602" s="3" t="str">
        <f t="shared" si="317"/>
        <v>@@Released</v>
      </c>
      <c r="C1602" s="3" t="str">
        <f t="shared" si="317"/>
        <v>@@MR100729</v>
      </c>
      <c r="D1602" s="3" t="str">
        <f>D1601</f>
        <v>@@20000</v>
      </c>
      <c r="E1602" s="3" t="str">
        <f>"""NAV Direct"",""CRONUS JetCorp USA"",""5407"",""1"",""Released"",""2"",""MR100729"",""3"",""20000"",""4"",""30000"""</f>
        <v>"NAV Direct","CRONUS JetCorp USA","5407","1","Released","2","MR100729","3","20000","4","30000"</v>
      </c>
      <c r="F1602" s="3"/>
      <c r="G1602" s="3"/>
      <c r="H1602" s="6"/>
      <c r="I1602" s="6"/>
      <c r="J1602" s="14" t="str">
        <f>"RM100033"</f>
        <v>RM100033</v>
      </c>
      <c r="K1602" s="22" t="str">
        <f>"Standard Cap Nut"</f>
        <v>Standard Cap Nut</v>
      </c>
      <c r="L1602" s="23">
        <v>1</v>
      </c>
      <c r="M1602" s="21" t="str">
        <f>"EA"</f>
        <v>EA</v>
      </c>
      <c r="N1602" s="23">
        <v>0</v>
      </c>
    </row>
    <row r="1603" spans="1:14" ht="16.5" x14ac:dyDescent="0.3">
      <c r="A1603" t="s">
        <v>59</v>
      </c>
      <c r="B1603" s="3" t="str">
        <f t="shared" si="317"/>
        <v>@@Released</v>
      </c>
      <c r="C1603" s="3" t="str">
        <f t="shared" si="317"/>
        <v>@@MR100729</v>
      </c>
      <c r="D1603" s="3" t="str">
        <f>D1602</f>
        <v>@@20000</v>
      </c>
      <c r="E1603" s="3" t="str">
        <f>"""NAV Direct"",""CRONUS JetCorp USA"",""5407"",""1"",""Released"",""2"",""MR100729"",""3"",""20000"",""4"",""40000"""</f>
        <v>"NAV Direct","CRONUS JetCorp USA","5407","1","Released","2","MR100729","3","20000","4","40000"</v>
      </c>
      <c r="F1603" s="3"/>
      <c r="G1603" s="3"/>
      <c r="H1603" s="6"/>
      <c r="I1603" s="6"/>
      <c r="J1603" s="14" t="str">
        <f>"RM100034"</f>
        <v>RM100034</v>
      </c>
      <c r="K1603" s="22" t="str">
        <f>"Check Rings"</f>
        <v>Check Rings</v>
      </c>
      <c r="L1603" s="23">
        <v>1</v>
      </c>
      <c r="M1603" s="21" t="str">
        <f>"EA"</f>
        <v>EA</v>
      </c>
      <c r="N1603" s="23">
        <v>0</v>
      </c>
    </row>
    <row r="1604" spans="1:14" ht="16.5" x14ac:dyDescent="0.3">
      <c r="A1604" t="s">
        <v>59</v>
      </c>
      <c r="B1604" s="3" t="str">
        <f t="shared" si="317"/>
        <v>@@Released</v>
      </c>
      <c r="C1604" s="3" t="str">
        <f t="shared" si="317"/>
        <v>@@MR100729</v>
      </c>
      <c r="D1604" s="3" t="str">
        <f>D1603</f>
        <v>@@20000</v>
      </c>
      <c r="E1604" s="3" t="str">
        <f>"""NAV Direct"",""CRONUS JetCorp USA"",""5407"",""1"",""Released"",""2"",""MR100729"",""3"",""20000"",""4"",""50000"""</f>
        <v>"NAV Direct","CRONUS JetCorp USA","5407","1","Released","2","MR100729","3","20000","4","50000"</v>
      </c>
      <c r="F1604" s="3"/>
      <c r="G1604" s="3"/>
      <c r="H1604" s="6"/>
      <c r="I1604" s="6"/>
      <c r="J1604" s="14" t="str">
        <f>"RM100053"</f>
        <v>RM100053</v>
      </c>
      <c r="K1604" s="22" t="str">
        <f>"3"" Blank Plate"</f>
        <v>3" Blank Plate</v>
      </c>
      <c r="L1604" s="23">
        <v>1</v>
      </c>
      <c r="M1604" s="21" t="str">
        <f>"EA"</f>
        <v>EA</v>
      </c>
      <c r="N1604" s="23">
        <v>0</v>
      </c>
    </row>
    <row r="1605" spans="1:14" ht="16.5" x14ac:dyDescent="0.3">
      <c r="A1605" t="s">
        <v>59</v>
      </c>
      <c r="B1605" s="3" t="str">
        <f>B1600</f>
        <v>@@Released</v>
      </c>
      <c r="C1605" s="3" t="str">
        <f>C1600</f>
        <v>@@MR100729</v>
      </c>
      <c r="D1605" s="3" t="str">
        <f>D1600</f>
        <v>@@20000</v>
      </c>
      <c r="H1605" s="6"/>
      <c r="I1605" s="6"/>
      <c r="J1605" s="6"/>
      <c r="K1605" s="6"/>
      <c r="L1605" s="6"/>
      <c r="M1605" s="6"/>
      <c r="N1605" s="6"/>
    </row>
    <row r="1606" spans="1:14" ht="16.5" x14ac:dyDescent="0.3">
      <c r="A1606" t="s">
        <v>59</v>
      </c>
      <c r="B1606" s="3" t="str">
        <f t="shared" ref="B1606:C1612" si="318">B1605</f>
        <v>@@Released</v>
      </c>
      <c r="C1606" s="3" t="str">
        <f t="shared" si="318"/>
        <v>@@MR100729</v>
      </c>
      <c r="D1606" s="3" t="str">
        <f>"@@30000"</f>
        <v>@@30000</v>
      </c>
      <c r="E1606" s="3" t="str">
        <f>"""NAV Direct"",""CRONUS JetCorp USA"",""5406"",""1"",""Released"",""2"",""MR100729"",""3"",""30000"""</f>
        <v>"NAV Direct","CRONUS JetCorp USA","5406","1","Released","2","MR100729","3","30000"</v>
      </c>
      <c r="F1606" s="3" t="str">
        <f>"∞||""Prod. Order Component"",""Prod. Order Line No."",""=Line No."",""Status"",""=Status"",""Prod. Order No."",""=Prod. Order No."""</f>
        <v>∞||"Prod. Order Component","Prod. Order Line No.","=Line No.","Status","=Status","Prod. Order No.","=Prod. Order No."</v>
      </c>
      <c r="G1606" s="3"/>
      <c r="H1606" s="6"/>
      <c r="I1606" s="24" t="str">
        <f>"S200013"</f>
        <v>S200013</v>
      </c>
      <c r="J1606" s="24" t="str">
        <f>"10.75"" Star Riser Soccer Trophy"</f>
        <v>10.75" Star Riser Soccer Trophy</v>
      </c>
      <c r="K1606" s="25">
        <v>12</v>
      </c>
      <c r="L1606" s="26" t="str">
        <f>"EA"</f>
        <v>EA</v>
      </c>
      <c r="M1606" s="25">
        <v>0</v>
      </c>
      <c r="N1606" s="27"/>
    </row>
    <row r="1607" spans="1:14" ht="16.5" x14ac:dyDescent="0.3">
      <c r="A1607" t="s">
        <v>59</v>
      </c>
      <c r="B1607" s="3" t="str">
        <f t="shared" si="318"/>
        <v>@@Released</v>
      </c>
      <c r="C1607" s="3" t="str">
        <f t="shared" si="318"/>
        <v>@@MR100729</v>
      </c>
      <c r="D1607" s="3" t="str">
        <f t="shared" ref="D1607:D1612" si="319">D1606</f>
        <v>@@30000</v>
      </c>
      <c r="E1607" s="3" t="str">
        <f>"""NAV Direct"",""CRONUS JetCorp USA"",""5407"",""1"",""Released"",""2"",""MR100729"",""3"",""30000"",""4"",""10000"""</f>
        <v>"NAV Direct","CRONUS JetCorp USA","5407","1","Released","2","MR100729","3","30000","4","10000"</v>
      </c>
      <c r="F1607" s="3"/>
      <c r="G1607" s="3"/>
      <c r="H1607" s="6"/>
      <c r="I1607" s="6"/>
      <c r="J1607" s="14" t="str">
        <f>"RM100027"</f>
        <v>RM100027</v>
      </c>
      <c r="K1607" s="22" t="str">
        <f>"1"" Marble"</f>
        <v>1" Marble</v>
      </c>
      <c r="L1607" s="23">
        <v>1</v>
      </c>
      <c r="M1607" s="21" t="str">
        <f>"LB"</f>
        <v>LB</v>
      </c>
      <c r="N1607" s="23">
        <v>0</v>
      </c>
    </row>
    <row r="1608" spans="1:14" ht="16.5" x14ac:dyDescent="0.3">
      <c r="A1608" t="s">
        <v>59</v>
      </c>
      <c r="B1608" s="3" t="str">
        <f t="shared" si="318"/>
        <v>@@Released</v>
      </c>
      <c r="C1608" s="3" t="str">
        <f t="shared" si="318"/>
        <v>@@MR100729</v>
      </c>
      <c r="D1608" s="3" t="str">
        <f t="shared" si="319"/>
        <v>@@30000</v>
      </c>
      <c r="E1608" s="3" t="str">
        <f>"""NAV Direct"",""CRONUS JetCorp USA"",""5407"",""1"",""Released"",""2"",""MR100729"",""3"",""30000"",""4"",""20000"""</f>
        <v>"NAV Direct","CRONUS JetCorp USA","5407","1","Released","2","MR100729","3","30000","4","20000"</v>
      </c>
      <c r="F1608" s="3"/>
      <c r="G1608" s="3"/>
      <c r="H1608" s="6"/>
      <c r="I1608" s="6"/>
      <c r="J1608" s="14" t="str">
        <f>"RM100006"</f>
        <v>RM100006</v>
      </c>
      <c r="K1608" s="22" t="str">
        <f>"3.75"" Soccer Player"</f>
        <v>3.75" Soccer Player</v>
      </c>
      <c r="L1608" s="23">
        <v>1</v>
      </c>
      <c r="M1608" s="21" t="str">
        <f>"EA"</f>
        <v>EA</v>
      </c>
      <c r="N1608" s="23">
        <v>0</v>
      </c>
    </row>
    <row r="1609" spans="1:14" ht="16.5" x14ac:dyDescent="0.3">
      <c r="A1609" t="s">
        <v>59</v>
      </c>
      <c r="B1609" s="3" t="str">
        <f t="shared" si="318"/>
        <v>@@Released</v>
      </c>
      <c r="C1609" s="3" t="str">
        <f t="shared" si="318"/>
        <v>@@MR100729</v>
      </c>
      <c r="D1609" s="3" t="str">
        <f t="shared" si="319"/>
        <v>@@30000</v>
      </c>
      <c r="E1609" s="3" t="str">
        <f>"""NAV Direct"",""CRONUS JetCorp USA"",""5407"",""1"",""Released"",""2"",""MR100729"",""3"",""30000"",""4"",""30000"""</f>
        <v>"NAV Direct","CRONUS JetCorp USA","5407","1","Released","2","MR100729","3","30000","4","30000"</v>
      </c>
      <c r="F1609" s="3"/>
      <c r="G1609" s="3"/>
      <c r="H1609" s="6"/>
      <c r="I1609" s="6"/>
      <c r="J1609" s="14" t="str">
        <f>"RM100016"</f>
        <v>RM100016</v>
      </c>
      <c r="K1609" s="22" t="str">
        <f>"6"" Star Column Trophy Riser"</f>
        <v>6" Star Column Trophy Riser</v>
      </c>
      <c r="L1609" s="23">
        <v>1</v>
      </c>
      <c r="M1609" s="21" t="str">
        <f>"EA"</f>
        <v>EA</v>
      </c>
      <c r="N1609" s="23">
        <v>0</v>
      </c>
    </row>
    <row r="1610" spans="1:14" ht="16.5" x14ac:dyDescent="0.3">
      <c r="A1610" t="s">
        <v>59</v>
      </c>
      <c r="B1610" s="3" t="str">
        <f t="shared" si="318"/>
        <v>@@Released</v>
      </c>
      <c r="C1610" s="3" t="str">
        <f t="shared" si="318"/>
        <v>@@MR100729</v>
      </c>
      <c r="D1610" s="3" t="str">
        <f t="shared" si="319"/>
        <v>@@30000</v>
      </c>
      <c r="E1610" s="3" t="str">
        <f>"""NAV Direct"",""CRONUS JetCorp USA"",""5407"",""1"",""Released"",""2"",""MR100729"",""3"",""30000"",""4"",""40000"""</f>
        <v>"NAV Direct","CRONUS JetCorp USA","5407","1","Released","2","MR100729","3","30000","4","40000"</v>
      </c>
      <c r="F1610" s="3"/>
      <c r="G1610" s="3"/>
      <c r="H1610" s="6"/>
      <c r="I1610" s="6"/>
      <c r="J1610" s="14" t="str">
        <f>"RM100033"</f>
        <v>RM100033</v>
      </c>
      <c r="K1610" s="22" t="str">
        <f>"Standard Cap Nut"</f>
        <v>Standard Cap Nut</v>
      </c>
      <c r="L1610" s="23">
        <v>1</v>
      </c>
      <c r="M1610" s="21" t="str">
        <f>"EA"</f>
        <v>EA</v>
      </c>
      <c r="N1610" s="23">
        <v>0</v>
      </c>
    </row>
    <row r="1611" spans="1:14" ht="16.5" x14ac:dyDescent="0.3">
      <c r="A1611" t="s">
        <v>59</v>
      </c>
      <c r="B1611" s="3" t="str">
        <f t="shared" si="318"/>
        <v>@@Released</v>
      </c>
      <c r="C1611" s="3" t="str">
        <f t="shared" si="318"/>
        <v>@@MR100729</v>
      </c>
      <c r="D1611" s="3" t="str">
        <f t="shared" si="319"/>
        <v>@@30000</v>
      </c>
      <c r="E1611" s="3" t="str">
        <f>"""NAV Direct"",""CRONUS JetCorp USA"",""5407"",""1"",""Released"",""2"",""MR100729"",""3"",""30000"",""4"",""50000"""</f>
        <v>"NAV Direct","CRONUS JetCorp USA","5407","1","Released","2","MR100729","3","30000","4","50000"</v>
      </c>
      <c r="F1611" s="3"/>
      <c r="G1611" s="3"/>
      <c r="H1611" s="6"/>
      <c r="I1611" s="6"/>
      <c r="J1611" s="14" t="str">
        <f>"RM100034"</f>
        <v>RM100034</v>
      </c>
      <c r="K1611" s="22" t="str">
        <f>"Check Rings"</f>
        <v>Check Rings</v>
      </c>
      <c r="L1611" s="23">
        <v>1</v>
      </c>
      <c r="M1611" s="21" t="str">
        <f>"EA"</f>
        <v>EA</v>
      </c>
      <c r="N1611" s="23">
        <v>0</v>
      </c>
    </row>
    <row r="1612" spans="1:14" ht="16.5" x14ac:dyDescent="0.3">
      <c r="A1612" t="s">
        <v>59</v>
      </c>
      <c r="B1612" s="3" t="str">
        <f t="shared" si="318"/>
        <v>@@Released</v>
      </c>
      <c r="C1612" s="3" t="str">
        <f t="shared" si="318"/>
        <v>@@MR100729</v>
      </c>
      <c r="D1612" s="3" t="str">
        <f t="shared" si="319"/>
        <v>@@30000</v>
      </c>
      <c r="E1612" s="3" t="str">
        <f>"""NAV Direct"",""CRONUS JetCorp USA"",""5407"",""1"",""Released"",""2"",""MR100729"",""3"",""30000"",""4"",""60000"""</f>
        <v>"NAV Direct","CRONUS JetCorp USA","5407","1","Released","2","MR100729","3","30000","4","60000"</v>
      </c>
      <c r="F1612" s="3"/>
      <c r="G1612" s="3"/>
      <c r="H1612" s="6"/>
      <c r="I1612" s="6"/>
      <c r="J1612" s="14" t="str">
        <f>"RM100036"</f>
        <v>RM100036</v>
      </c>
      <c r="K1612" s="22" t="str">
        <f>"1.5"" Emblem"</f>
        <v>1.5" Emblem</v>
      </c>
      <c r="L1612" s="23">
        <v>1</v>
      </c>
      <c r="M1612" s="21" t="str">
        <f>"EA"</f>
        <v>EA</v>
      </c>
      <c r="N1612" s="23">
        <v>0</v>
      </c>
    </row>
    <row r="1613" spans="1:14" ht="16.5" x14ac:dyDescent="0.3">
      <c r="A1613" t="s">
        <v>59</v>
      </c>
      <c r="B1613" s="3" t="str">
        <f>B1607</f>
        <v>@@Released</v>
      </c>
      <c r="C1613" s="3" t="str">
        <f>C1607</f>
        <v>@@MR100729</v>
      </c>
      <c r="D1613" s="3" t="str">
        <f>D1607</f>
        <v>@@30000</v>
      </c>
      <c r="H1613" s="6"/>
      <c r="I1613" s="6"/>
      <c r="J1613" s="6"/>
      <c r="K1613" s="6"/>
      <c r="L1613" s="6"/>
      <c r="M1613" s="6"/>
      <c r="N1613" s="6"/>
    </row>
    <row r="1614" spans="1:14" ht="16.5" x14ac:dyDescent="0.3">
      <c r="A1614" t="s">
        <v>59</v>
      </c>
      <c r="B1614" s="3" t="str">
        <f>"@@Released"</f>
        <v>@@Released</v>
      </c>
      <c r="C1614" s="3" t="str">
        <f>"@@MR100728"</f>
        <v>@@MR100728</v>
      </c>
      <c r="E1614" s="3" t="str">
        <f>"""NAV Direct"",""CRONUS JetCorp USA"",""5405"",""1"",""Released"",""2"",""MR100728"""</f>
        <v>"NAV Direct","CRONUS JetCorp USA","5405","1","Released","2","MR100728"</v>
      </c>
      <c r="F1614" s="3" t="str">
        <f>"∞||""Prod. Order Component"",""Status"",""=Status"",""Prod. Order No."",""=No."""</f>
        <v>∞||"Prod. Order Component","Status","=Status","Prod. Order No.","=No."</v>
      </c>
      <c r="G1614" s="3"/>
      <c r="H1614" s="28" t="str">
        <f>"MR100728"</f>
        <v>MR100728</v>
      </c>
      <c r="I1614" s="29">
        <v>42127</v>
      </c>
      <c r="J1614" s="6"/>
      <c r="K1614" s="20"/>
      <c r="L1614" s="20"/>
      <c r="M1614" s="20"/>
      <c r="N1614" s="20"/>
    </row>
    <row r="1615" spans="1:14" ht="16.5" x14ac:dyDescent="0.3">
      <c r="A1615" t="s">
        <v>59</v>
      </c>
      <c r="B1615" s="3" t="str">
        <f t="shared" ref="B1615:C1618" si="320">B1614</f>
        <v>@@Released</v>
      </c>
      <c r="C1615" s="3" t="str">
        <f t="shared" si="320"/>
        <v>@@MR100728</v>
      </c>
      <c r="D1615" s="3" t="str">
        <f>"@@10000"</f>
        <v>@@10000</v>
      </c>
      <c r="E1615" s="3" t="str">
        <f>"""NAV Direct"",""CRONUS JetCorp USA"",""5406"",""1"",""Released"",""2"",""MR100728"",""3"",""10000"""</f>
        <v>"NAV Direct","CRONUS JetCorp USA","5406","1","Released","2","MR100728","3","10000"</v>
      </c>
      <c r="F1615" s="3" t="str">
        <f>"∞||""Prod. Order Component"",""Prod. Order Line No."",""=Line No."",""Status"",""=Status"",""Prod. Order No."",""=Prod. Order No."""</f>
        <v>∞||"Prod. Order Component","Prod. Order Line No.","=Line No.","Status","=Status","Prod. Order No.","=Prod. Order No."</v>
      </c>
      <c r="G1615" s="3"/>
      <c r="H1615" s="6"/>
      <c r="I1615" s="24" t="str">
        <f>"S200025"</f>
        <v>S200025</v>
      </c>
      <c r="J1615" s="24" t="str">
        <f>"10.75"" Column Lamp of Knowledge Trophy"</f>
        <v>10.75" Column Lamp of Knowledge Trophy</v>
      </c>
      <c r="K1615" s="25">
        <v>192</v>
      </c>
      <c r="L1615" s="26" t="str">
        <f>"EA"</f>
        <v>EA</v>
      </c>
      <c r="M1615" s="25">
        <v>0</v>
      </c>
      <c r="N1615" s="27"/>
    </row>
    <row r="1616" spans="1:14" ht="16.5" x14ac:dyDescent="0.3">
      <c r="A1616" t="s">
        <v>59</v>
      </c>
      <c r="B1616" s="3" t="str">
        <f t="shared" si="320"/>
        <v>@@Released</v>
      </c>
      <c r="C1616" s="3" t="str">
        <f t="shared" si="320"/>
        <v>@@MR100728</v>
      </c>
      <c r="D1616" s="3" t="str">
        <f>D1615</f>
        <v>@@10000</v>
      </c>
      <c r="E1616" s="3" t="str">
        <f>"""NAV Direct"",""CRONUS JetCorp USA"",""5407"",""1"",""Released"",""2"",""MR100728"",""3"",""10000"",""4"",""10000"""</f>
        <v>"NAV Direct","CRONUS JetCorp USA","5407","1","Released","2","MR100728","3","10000","4","10000"</v>
      </c>
      <c r="F1616" s="3"/>
      <c r="G1616" s="3"/>
      <c r="H1616" s="6"/>
      <c r="I1616" s="6"/>
      <c r="J1616" s="14" t="str">
        <f>"PA100001"</f>
        <v>PA100001</v>
      </c>
      <c r="K1616" s="22" t="str">
        <f>"1"" Marble Base 2.5""x6""x6"", 1 Col. Kit"</f>
        <v>1" Marble Base 2.5"x6"x6", 1 Col. Kit</v>
      </c>
      <c r="L1616" s="23">
        <v>1</v>
      </c>
      <c r="M1616" s="21" t="str">
        <f>"EA"</f>
        <v>EA</v>
      </c>
      <c r="N1616" s="23">
        <v>0</v>
      </c>
    </row>
    <row r="1617" spans="1:14" ht="16.5" x14ac:dyDescent="0.3">
      <c r="A1617" t="s">
        <v>59</v>
      </c>
      <c r="B1617" s="3" t="str">
        <f t="shared" si="320"/>
        <v>@@Released</v>
      </c>
      <c r="C1617" s="3" t="str">
        <f t="shared" si="320"/>
        <v>@@MR100728</v>
      </c>
      <c r="D1617" s="3" t="str">
        <f>D1616</f>
        <v>@@10000</v>
      </c>
      <c r="E1617" s="3" t="str">
        <f>"""NAV Direct"",""CRONUS JetCorp USA"",""5407"",""1"",""Released"",""2"",""MR100728"",""3"",""10000"",""4"",""20000"""</f>
        <v>"NAV Direct","CRONUS JetCorp USA","5407","1","Released","2","MR100728","3","10000","4","20000"</v>
      </c>
      <c r="F1617" s="3"/>
      <c r="G1617" s="3"/>
      <c r="H1617" s="6"/>
      <c r="I1617" s="6"/>
      <c r="J1617" s="14" t="str">
        <f>"RM100054"</f>
        <v>RM100054</v>
      </c>
      <c r="K1617" s="22" t="str">
        <f>"Column Cover"</f>
        <v>Column Cover</v>
      </c>
      <c r="L1617" s="23">
        <v>1</v>
      </c>
      <c r="M1617" s="21" t="str">
        <f>"EA"</f>
        <v>EA</v>
      </c>
      <c r="N1617" s="23">
        <v>0</v>
      </c>
    </row>
    <row r="1618" spans="1:14" ht="16.5" x14ac:dyDescent="0.3">
      <c r="A1618" t="s">
        <v>59</v>
      </c>
      <c r="B1618" s="3" t="str">
        <f t="shared" si="320"/>
        <v>@@Released</v>
      </c>
      <c r="C1618" s="3" t="str">
        <f t="shared" si="320"/>
        <v>@@MR100728</v>
      </c>
      <c r="D1618" s="3" t="str">
        <f>D1617</f>
        <v>@@10000</v>
      </c>
      <c r="E1618" s="3" t="str">
        <f>"""NAV Direct"",""CRONUS JetCorp USA"",""5407"",""1"",""Released"",""2"",""MR100728"",""3"",""10000"",""4"",""30000"""</f>
        <v>"NAV Direct","CRONUS JetCorp USA","5407","1","Released","2","MR100728","3","10000","4","30000"</v>
      </c>
      <c r="F1618" s="3"/>
      <c r="G1618" s="3"/>
      <c r="H1618" s="6"/>
      <c r="I1618" s="6"/>
      <c r="J1618" s="14" t="str">
        <f>"RM100036"</f>
        <v>RM100036</v>
      </c>
      <c r="K1618" s="22" t="str">
        <f>"1.5"" Emblem"</f>
        <v>1.5" Emblem</v>
      </c>
      <c r="L1618" s="23">
        <v>1</v>
      </c>
      <c r="M1618" s="21" t="str">
        <f>"EA"</f>
        <v>EA</v>
      </c>
      <c r="N1618" s="23">
        <v>0</v>
      </c>
    </row>
    <row r="1619" spans="1:14" ht="16.5" x14ac:dyDescent="0.3">
      <c r="A1619" t="s">
        <v>59</v>
      </c>
      <c r="B1619" s="3" t="str">
        <f>B1616</f>
        <v>@@Released</v>
      </c>
      <c r="C1619" s="3" t="str">
        <f>C1616</f>
        <v>@@MR100728</v>
      </c>
      <c r="D1619" s="3" t="str">
        <f>D1616</f>
        <v>@@10000</v>
      </c>
      <c r="H1619" s="6"/>
      <c r="I1619" s="6"/>
      <c r="J1619" s="6"/>
      <c r="K1619" s="6"/>
      <c r="L1619" s="6"/>
      <c r="M1619" s="6"/>
      <c r="N1619" s="6"/>
    </row>
    <row r="1620" spans="1:14" ht="16.5" x14ac:dyDescent="0.3">
      <c r="A1620" t="s">
        <v>59</v>
      </c>
      <c r="B1620" s="3" t="str">
        <f t="shared" ref="B1620:C1625" si="321">B1619</f>
        <v>@@Released</v>
      </c>
      <c r="C1620" s="3" t="str">
        <f t="shared" si="321"/>
        <v>@@MR100728</v>
      </c>
      <c r="D1620" s="3" t="str">
        <f>"@@20000"</f>
        <v>@@20000</v>
      </c>
      <c r="E1620" s="3" t="str">
        <f>"""NAV Direct"",""CRONUS JetCorp USA"",""5406"",""1"",""Released"",""2"",""MR100728"",""3"",""20000"""</f>
        <v>"NAV Direct","CRONUS JetCorp USA","5406","1","Released","2","MR100728","3","20000"</v>
      </c>
      <c r="F1620" s="3" t="str">
        <f>"∞||""Prod. Order Component"",""Prod. Order Line No."",""=Line No."",""Status"",""=Status"",""Prod. Order No."",""=Prod. Order No."""</f>
        <v>∞||"Prod. Order Component","Prod. Order Line No.","=Line No.","Status","=Status","Prod. Order No.","=Prod. Order No."</v>
      </c>
      <c r="G1620" s="3"/>
      <c r="H1620" s="6"/>
      <c r="I1620" s="24" t="str">
        <f>"S200008"</f>
        <v>S200008</v>
      </c>
      <c r="J1620" s="24" t="str">
        <f>"3.75"" Basketball Trophy"</f>
        <v>3.75" Basketball Trophy</v>
      </c>
      <c r="K1620" s="25">
        <v>144</v>
      </c>
      <c r="L1620" s="26" t="str">
        <f>"EA"</f>
        <v>EA</v>
      </c>
      <c r="M1620" s="25">
        <v>0</v>
      </c>
      <c r="N1620" s="27"/>
    </row>
    <row r="1621" spans="1:14" ht="16.5" x14ac:dyDescent="0.3">
      <c r="A1621" t="s">
        <v>59</v>
      </c>
      <c r="B1621" s="3" t="str">
        <f t="shared" si="321"/>
        <v>@@Released</v>
      </c>
      <c r="C1621" s="3" t="str">
        <f t="shared" si="321"/>
        <v>@@MR100728</v>
      </c>
      <c r="D1621" s="3" t="str">
        <f>D1620</f>
        <v>@@20000</v>
      </c>
      <c r="E1621" s="3" t="str">
        <f>"""NAV Direct"",""CRONUS JetCorp USA"",""5407"",""1"",""Released"",""2"",""MR100728"",""3"",""20000"",""4"",""10000"""</f>
        <v>"NAV Direct","CRONUS JetCorp USA","5407","1","Released","2","MR100728","3","20000","4","10000"</v>
      </c>
      <c r="F1621" s="3"/>
      <c r="G1621" s="3"/>
      <c r="H1621" s="6"/>
      <c r="I1621" s="6"/>
      <c r="J1621" s="14" t="str">
        <f>"RM100027"</f>
        <v>RM100027</v>
      </c>
      <c r="K1621" s="22" t="str">
        <f>"1"" Marble"</f>
        <v>1" Marble</v>
      </c>
      <c r="L1621" s="23">
        <v>1</v>
      </c>
      <c r="M1621" s="21" t="str">
        <f>"LB"</f>
        <v>LB</v>
      </c>
      <c r="N1621" s="23">
        <v>0</v>
      </c>
    </row>
    <row r="1622" spans="1:14" ht="16.5" x14ac:dyDescent="0.3">
      <c r="A1622" t="s">
        <v>59</v>
      </c>
      <c r="B1622" s="3" t="str">
        <f t="shared" si="321"/>
        <v>@@Released</v>
      </c>
      <c r="C1622" s="3" t="str">
        <f t="shared" si="321"/>
        <v>@@MR100728</v>
      </c>
      <c r="D1622" s="3" t="str">
        <f>D1621</f>
        <v>@@20000</v>
      </c>
      <c r="E1622" s="3" t="str">
        <f>"""NAV Direct"",""CRONUS JetCorp USA"",""5407"",""1"",""Released"",""2"",""MR100728"",""3"",""20000"",""4"",""20000"""</f>
        <v>"NAV Direct","CRONUS JetCorp USA","5407","1","Released","2","MR100728","3","20000","4","20000"</v>
      </c>
      <c r="F1622" s="3"/>
      <c r="G1622" s="3"/>
      <c r="H1622" s="6"/>
      <c r="I1622" s="6"/>
      <c r="J1622" s="14" t="str">
        <f>"RM100008"</f>
        <v>RM100008</v>
      </c>
      <c r="K1622" s="22" t="str">
        <f>"3.75"" Basketball Player"</f>
        <v>3.75" Basketball Player</v>
      </c>
      <c r="L1622" s="23">
        <v>1</v>
      </c>
      <c r="M1622" s="21" t="str">
        <f>"EA"</f>
        <v>EA</v>
      </c>
      <c r="N1622" s="23">
        <v>0</v>
      </c>
    </row>
    <row r="1623" spans="1:14" ht="16.5" x14ac:dyDescent="0.3">
      <c r="A1623" t="s">
        <v>59</v>
      </c>
      <c r="B1623" s="3" t="str">
        <f t="shared" si="321"/>
        <v>@@Released</v>
      </c>
      <c r="C1623" s="3" t="str">
        <f t="shared" si="321"/>
        <v>@@MR100728</v>
      </c>
      <c r="D1623" s="3" t="str">
        <f>D1622</f>
        <v>@@20000</v>
      </c>
      <c r="E1623" s="3" t="str">
        <f>"""NAV Direct"",""CRONUS JetCorp USA"",""5407"",""1"",""Released"",""2"",""MR100728"",""3"",""20000"",""4"",""30000"""</f>
        <v>"NAV Direct","CRONUS JetCorp USA","5407","1","Released","2","MR100728","3","20000","4","30000"</v>
      </c>
      <c r="F1623" s="3"/>
      <c r="G1623" s="3"/>
      <c r="H1623" s="6"/>
      <c r="I1623" s="6"/>
      <c r="J1623" s="14" t="str">
        <f>"RM100033"</f>
        <v>RM100033</v>
      </c>
      <c r="K1623" s="22" t="str">
        <f>"Standard Cap Nut"</f>
        <v>Standard Cap Nut</v>
      </c>
      <c r="L1623" s="23">
        <v>1</v>
      </c>
      <c r="M1623" s="21" t="str">
        <f>"EA"</f>
        <v>EA</v>
      </c>
      <c r="N1623" s="23">
        <v>0</v>
      </c>
    </row>
    <row r="1624" spans="1:14" ht="16.5" x14ac:dyDescent="0.3">
      <c r="A1624" t="s">
        <v>59</v>
      </c>
      <c r="B1624" s="3" t="str">
        <f t="shared" si="321"/>
        <v>@@Released</v>
      </c>
      <c r="C1624" s="3" t="str">
        <f t="shared" si="321"/>
        <v>@@MR100728</v>
      </c>
      <c r="D1624" s="3" t="str">
        <f>D1623</f>
        <v>@@20000</v>
      </c>
      <c r="E1624" s="3" t="str">
        <f>"""NAV Direct"",""CRONUS JetCorp USA"",""5407"",""1"",""Released"",""2"",""MR100728"",""3"",""20000"",""4"",""40000"""</f>
        <v>"NAV Direct","CRONUS JetCorp USA","5407","1","Released","2","MR100728","3","20000","4","40000"</v>
      </c>
      <c r="F1624" s="3"/>
      <c r="G1624" s="3"/>
      <c r="H1624" s="6"/>
      <c r="I1624" s="6"/>
      <c r="J1624" s="14" t="str">
        <f>"RM100034"</f>
        <v>RM100034</v>
      </c>
      <c r="K1624" s="22" t="str">
        <f>"Check Rings"</f>
        <v>Check Rings</v>
      </c>
      <c r="L1624" s="23">
        <v>1</v>
      </c>
      <c r="M1624" s="21" t="str">
        <f>"EA"</f>
        <v>EA</v>
      </c>
      <c r="N1624" s="23">
        <v>0</v>
      </c>
    </row>
    <row r="1625" spans="1:14" ht="16.5" x14ac:dyDescent="0.3">
      <c r="A1625" t="s">
        <v>59</v>
      </c>
      <c r="B1625" s="3" t="str">
        <f t="shared" si="321"/>
        <v>@@Released</v>
      </c>
      <c r="C1625" s="3" t="str">
        <f t="shared" si="321"/>
        <v>@@MR100728</v>
      </c>
      <c r="D1625" s="3" t="str">
        <f>D1624</f>
        <v>@@20000</v>
      </c>
      <c r="E1625" s="3" t="str">
        <f>"""NAV Direct"",""CRONUS JetCorp USA"",""5407"",""1"",""Released"",""2"",""MR100728"",""3"",""20000"",""4"",""50000"""</f>
        <v>"NAV Direct","CRONUS JetCorp USA","5407","1","Released","2","MR100728","3","20000","4","50000"</v>
      </c>
      <c r="F1625" s="3"/>
      <c r="G1625" s="3"/>
      <c r="H1625" s="6"/>
      <c r="I1625" s="6"/>
      <c r="J1625" s="14" t="str">
        <f>"RM100053"</f>
        <v>RM100053</v>
      </c>
      <c r="K1625" s="22" t="str">
        <f>"3"" Blank Plate"</f>
        <v>3" Blank Plate</v>
      </c>
      <c r="L1625" s="23">
        <v>1</v>
      </c>
      <c r="M1625" s="21" t="str">
        <f>"EA"</f>
        <v>EA</v>
      </c>
      <c r="N1625" s="23">
        <v>0</v>
      </c>
    </row>
    <row r="1626" spans="1:14" ht="16.5" x14ac:dyDescent="0.3">
      <c r="A1626" t="s">
        <v>59</v>
      </c>
      <c r="B1626" s="3" t="str">
        <f>B1621</f>
        <v>@@Released</v>
      </c>
      <c r="C1626" s="3" t="str">
        <f>C1621</f>
        <v>@@MR100728</v>
      </c>
      <c r="D1626" s="3" t="str">
        <f>D1621</f>
        <v>@@20000</v>
      </c>
      <c r="H1626" s="6"/>
      <c r="I1626" s="6"/>
      <c r="J1626" s="6"/>
      <c r="K1626" s="6"/>
      <c r="L1626" s="6"/>
      <c r="M1626" s="6"/>
      <c r="N1626" s="6"/>
    </row>
    <row r="1627" spans="1:14" ht="16.5" x14ac:dyDescent="0.3">
      <c r="A1627" t="s">
        <v>59</v>
      </c>
      <c r="B1627" s="3" t="str">
        <f>"@@Released"</f>
        <v>@@Released</v>
      </c>
      <c r="C1627" s="3" t="str">
        <f>"@@MR100736"</f>
        <v>@@MR100736</v>
      </c>
      <c r="E1627" s="3" t="str">
        <f>"""NAV Direct"",""CRONUS JetCorp USA"",""5405"",""1"",""Released"",""2"",""MR100736"""</f>
        <v>"NAV Direct","CRONUS JetCorp USA","5405","1","Released","2","MR100736"</v>
      </c>
      <c r="F1627" s="3" t="str">
        <f>"∞||""Prod. Order Component"",""Status"",""=Status"",""Prod. Order No."",""=No."""</f>
        <v>∞||"Prod. Order Component","Status","=Status","Prod. Order No.","=No."</v>
      </c>
      <c r="G1627" s="3"/>
      <c r="H1627" s="28" t="str">
        <f>"MR100736"</f>
        <v>MR100736</v>
      </c>
      <c r="I1627" s="29">
        <v>42131</v>
      </c>
      <c r="J1627" s="6"/>
      <c r="K1627" s="20"/>
      <c r="L1627" s="20"/>
      <c r="M1627" s="20"/>
      <c r="N1627" s="20"/>
    </row>
    <row r="1628" spans="1:14" ht="16.5" x14ac:dyDescent="0.3">
      <c r="A1628" t="s">
        <v>59</v>
      </c>
      <c r="B1628" s="3" t="str">
        <f t="shared" ref="B1628:C1633" si="322">B1627</f>
        <v>@@Released</v>
      </c>
      <c r="C1628" s="3" t="str">
        <f t="shared" si="322"/>
        <v>@@MR100736</v>
      </c>
      <c r="D1628" s="3" t="str">
        <f>"@@10000"</f>
        <v>@@10000</v>
      </c>
      <c r="E1628" s="3" t="str">
        <f>"""NAV Direct"",""CRONUS JetCorp USA"",""5406"",""1"",""Released"",""2"",""MR100736"",""3"",""10000"""</f>
        <v>"NAV Direct","CRONUS JetCorp USA","5406","1","Released","2","MR100736","3","10000"</v>
      </c>
      <c r="F1628" s="3" t="str">
        <f>"∞||""Prod. Order Component"",""Prod. Order Line No."",""=Line No."",""Status"",""=Status"",""Prod. Order No."",""=Prod. Order No."""</f>
        <v>∞||"Prod. Order Component","Prod. Order Line No.","=Line No.","Status","=Status","Prod. Order No.","=Prod. Order No."</v>
      </c>
      <c r="G1628" s="3"/>
      <c r="H1628" s="6"/>
      <c r="I1628" s="24" t="str">
        <f>"S200005"</f>
        <v>S200005</v>
      </c>
      <c r="J1628" s="24" t="str">
        <f>"4.75"" Spelling B Trophy"</f>
        <v>4.75" Spelling B Trophy</v>
      </c>
      <c r="K1628" s="25">
        <v>144</v>
      </c>
      <c r="L1628" s="26" t="str">
        <f>"EA"</f>
        <v>EA</v>
      </c>
      <c r="M1628" s="25">
        <v>0</v>
      </c>
      <c r="N1628" s="27"/>
    </row>
    <row r="1629" spans="1:14" ht="16.5" x14ac:dyDescent="0.3">
      <c r="A1629" t="s">
        <v>59</v>
      </c>
      <c r="B1629" s="3" t="str">
        <f t="shared" si="322"/>
        <v>@@Released</v>
      </c>
      <c r="C1629" s="3" t="str">
        <f t="shared" si="322"/>
        <v>@@MR100736</v>
      </c>
      <c r="D1629" s="3" t="str">
        <f>D1628</f>
        <v>@@10000</v>
      </c>
      <c r="E1629" s="3" t="str">
        <f>"""NAV Direct"",""CRONUS JetCorp USA"",""5407"",""1"",""Released"",""2"",""MR100736"",""3"",""10000"",""4"",""10000"""</f>
        <v>"NAV Direct","CRONUS JetCorp USA","5407","1","Released","2","MR100736","3","10000","4","10000"</v>
      </c>
      <c r="F1629" s="3"/>
      <c r="G1629" s="3"/>
      <c r="H1629" s="6"/>
      <c r="I1629" s="6"/>
      <c r="J1629" s="14" t="str">
        <f>"RM100027"</f>
        <v>RM100027</v>
      </c>
      <c r="K1629" s="22" t="str">
        <f>"1"" Marble"</f>
        <v>1" Marble</v>
      </c>
      <c r="L1629" s="23">
        <v>1</v>
      </c>
      <c r="M1629" s="21" t="str">
        <f>"LB"</f>
        <v>LB</v>
      </c>
      <c r="N1629" s="23">
        <v>0</v>
      </c>
    </row>
    <row r="1630" spans="1:14" ht="16.5" x14ac:dyDescent="0.3">
      <c r="A1630" t="s">
        <v>59</v>
      </c>
      <c r="B1630" s="3" t="str">
        <f t="shared" si="322"/>
        <v>@@Released</v>
      </c>
      <c r="C1630" s="3" t="str">
        <f t="shared" si="322"/>
        <v>@@MR100736</v>
      </c>
      <c r="D1630" s="3" t="str">
        <f>D1629</f>
        <v>@@10000</v>
      </c>
      <c r="E1630" s="3" t="str">
        <f>"""NAV Direct"",""CRONUS JetCorp USA"",""5407"",""1"",""Released"",""2"",""MR100736"",""3"",""10000"",""4"",""20000"""</f>
        <v>"NAV Direct","CRONUS JetCorp USA","5407","1","Released","2","MR100736","3","10000","4","20000"</v>
      </c>
      <c r="F1630" s="3"/>
      <c r="G1630" s="3"/>
      <c r="H1630" s="6"/>
      <c r="I1630" s="6"/>
      <c r="J1630" s="14" t="str">
        <f>"RM100005"</f>
        <v>RM100005</v>
      </c>
      <c r="K1630" s="22" t="str">
        <f>"4.75"" Spelling B Trophy Figure"</f>
        <v>4.75" Spelling B Trophy Figure</v>
      </c>
      <c r="L1630" s="23">
        <v>1</v>
      </c>
      <c r="M1630" s="21" t="str">
        <f>"EA"</f>
        <v>EA</v>
      </c>
      <c r="N1630" s="23">
        <v>0</v>
      </c>
    </row>
    <row r="1631" spans="1:14" ht="16.5" x14ac:dyDescent="0.3">
      <c r="A1631" t="s">
        <v>59</v>
      </c>
      <c r="B1631" s="3" t="str">
        <f t="shared" si="322"/>
        <v>@@Released</v>
      </c>
      <c r="C1631" s="3" t="str">
        <f t="shared" si="322"/>
        <v>@@MR100736</v>
      </c>
      <c r="D1631" s="3" t="str">
        <f>D1630</f>
        <v>@@10000</v>
      </c>
      <c r="E1631" s="3" t="str">
        <f>"""NAV Direct"",""CRONUS JetCorp USA"",""5407"",""1"",""Released"",""2"",""MR100736"",""3"",""10000"",""4"",""30000"""</f>
        <v>"NAV Direct","CRONUS JetCorp USA","5407","1","Released","2","MR100736","3","10000","4","30000"</v>
      </c>
      <c r="F1631" s="3"/>
      <c r="G1631" s="3"/>
      <c r="H1631" s="6"/>
      <c r="I1631" s="6"/>
      <c r="J1631" s="14" t="str">
        <f>"RM100033"</f>
        <v>RM100033</v>
      </c>
      <c r="K1631" s="22" t="str">
        <f>"Standard Cap Nut"</f>
        <v>Standard Cap Nut</v>
      </c>
      <c r="L1631" s="23">
        <v>1</v>
      </c>
      <c r="M1631" s="21" t="str">
        <f>"EA"</f>
        <v>EA</v>
      </c>
      <c r="N1631" s="23">
        <v>0</v>
      </c>
    </row>
    <row r="1632" spans="1:14" ht="16.5" x14ac:dyDescent="0.3">
      <c r="A1632" t="s">
        <v>59</v>
      </c>
      <c r="B1632" s="3" t="str">
        <f t="shared" si="322"/>
        <v>@@Released</v>
      </c>
      <c r="C1632" s="3" t="str">
        <f t="shared" si="322"/>
        <v>@@MR100736</v>
      </c>
      <c r="D1632" s="3" t="str">
        <f>D1631</f>
        <v>@@10000</v>
      </c>
      <c r="E1632" s="3" t="str">
        <f>"""NAV Direct"",""CRONUS JetCorp USA"",""5407"",""1"",""Released"",""2"",""MR100736"",""3"",""10000"",""4"",""40000"""</f>
        <v>"NAV Direct","CRONUS JetCorp USA","5407","1","Released","2","MR100736","3","10000","4","40000"</v>
      </c>
      <c r="F1632" s="3"/>
      <c r="G1632" s="3"/>
      <c r="H1632" s="6"/>
      <c r="I1632" s="6"/>
      <c r="J1632" s="14" t="str">
        <f>"RM100034"</f>
        <v>RM100034</v>
      </c>
      <c r="K1632" s="22" t="str">
        <f>"Check Rings"</f>
        <v>Check Rings</v>
      </c>
      <c r="L1632" s="23">
        <v>1</v>
      </c>
      <c r="M1632" s="21" t="str">
        <f>"EA"</f>
        <v>EA</v>
      </c>
      <c r="N1632" s="23">
        <v>0</v>
      </c>
    </row>
    <row r="1633" spans="1:14" ht="16.5" x14ac:dyDescent="0.3">
      <c r="A1633" t="s">
        <v>59</v>
      </c>
      <c r="B1633" s="3" t="str">
        <f t="shared" si="322"/>
        <v>@@Released</v>
      </c>
      <c r="C1633" s="3" t="str">
        <f t="shared" si="322"/>
        <v>@@MR100736</v>
      </c>
      <c r="D1633" s="3" t="str">
        <f>D1632</f>
        <v>@@10000</v>
      </c>
      <c r="E1633" s="3" t="str">
        <f>"""NAV Direct"",""CRONUS JetCorp USA"",""5407"",""1"",""Released"",""2"",""MR100736"",""3"",""10000"",""4"",""50000"""</f>
        <v>"NAV Direct","CRONUS JetCorp USA","5407","1","Released","2","MR100736","3","10000","4","50000"</v>
      </c>
      <c r="F1633" s="3"/>
      <c r="G1633" s="3"/>
      <c r="H1633" s="6"/>
      <c r="I1633" s="6"/>
      <c r="J1633" s="14" t="str">
        <f>"RM100053"</f>
        <v>RM100053</v>
      </c>
      <c r="K1633" s="22" t="str">
        <f>"3"" Blank Plate"</f>
        <v>3" Blank Plate</v>
      </c>
      <c r="L1633" s="23">
        <v>1</v>
      </c>
      <c r="M1633" s="21" t="str">
        <f>"EA"</f>
        <v>EA</v>
      </c>
      <c r="N1633" s="23">
        <v>0</v>
      </c>
    </row>
    <row r="1634" spans="1:14" ht="16.5" x14ac:dyDescent="0.3">
      <c r="A1634" t="s">
        <v>59</v>
      </c>
      <c r="B1634" s="3" t="str">
        <f>B1629</f>
        <v>@@Released</v>
      </c>
      <c r="C1634" s="3" t="str">
        <f>C1629</f>
        <v>@@MR100736</v>
      </c>
      <c r="D1634" s="3" t="str">
        <f>D1629</f>
        <v>@@10000</v>
      </c>
      <c r="H1634" s="6"/>
      <c r="I1634" s="6"/>
      <c r="J1634" s="6"/>
      <c r="K1634" s="6"/>
      <c r="L1634" s="6"/>
      <c r="M1634" s="6"/>
      <c r="N1634" s="6"/>
    </row>
    <row r="1635" spans="1:14" ht="16.5" x14ac:dyDescent="0.3">
      <c r="A1635" t="s">
        <v>59</v>
      </c>
      <c r="B1635" s="3" t="str">
        <f t="shared" ref="B1635:C1641" si="323">B1634</f>
        <v>@@Released</v>
      </c>
      <c r="C1635" s="3" t="str">
        <f t="shared" si="323"/>
        <v>@@MR100736</v>
      </c>
      <c r="D1635" s="3" t="str">
        <f>"@@20000"</f>
        <v>@@20000</v>
      </c>
      <c r="E1635" s="3" t="str">
        <f>"""NAV Direct"",""CRONUS JetCorp USA"",""5406"",""1"",""Released"",""2"",""MR100736"",""3"",""20000"""</f>
        <v>"NAV Direct","CRONUS JetCorp USA","5406","1","Released","2","MR100736","3","20000"</v>
      </c>
      <c r="F1635" s="3" t="str">
        <f>"∞||""Prod. Order Component"",""Prod. Order Line No."",""=Line No."",""Status"",""=Status"",""Prod. Order No."",""=Prod. Order No."""</f>
        <v>∞||"Prod. Order Component","Prod. Order Line No.","=Line No.","Status","=Status","Prod. Order No.","=Prod. Order No."</v>
      </c>
      <c r="G1635" s="3"/>
      <c r="H1635" s="6"/>
      <c r="I1635" s="24" t="str">
        <f>"S200013"</f>
        <v>S200013</v>
      </c>
      <c r="J1635" s="24" t="str">
        <f>"10.75"" Star Riser Soccer Trophy"</f>
        <v>10.75" Star Riser Soccer Trophy</v>
      </c>
      <c r="K1635" s="25">
        <v>48</v>
      </c>
      <c r="L1635" s="26" t="str">
        <f>"EA"</f>
        <v>EA</v>
      </c>
      <c r="M1635" s="25">
        <v>0</v>
      </c>
      <c r="N1635" s="27"/>
    </row>
    <row r="1636" spans="1:14" ht="16.5" x14ac:dyDescent="0.3">
      <c r="A1636" t="s">
        <v>59</v>
      </c>
      <c r="B1636" s="3" t="str">
        <f t="shared" si="323"/>
        <v>@@Released</v>
      </c>
      <c r="C1636" s="3" t="str">
        <f t="shared" si="323"/>
        <v>@@MR100736</v>
      </c>
      <c r="D1636" s="3" t="str">
        <f t="shared" ref="D1636:D1641" si="324">D1635</f>
        <v>@@20000</v>
      </c>
      <c r="E1636" s="3" t="str">
        <f>"""NAV Direct"",""CRONUS JetCorp USA"",""5407"",""1"",""Released"",""2"",""MR100736"",""3"",""20000"",""4"",""10000"""</f>
        <v>"NAV Direct","CRONUS JetCorp USA","5407","1","Released","2","MR100736","3","20000","4","10000"</v>
      </c>
      <c r="F1636" s="3"/>
      <c r="G1636" s="3"/>
      <c r="H1636" s="6"/>
      <c r="I1636" s="6"/>
      <c r="J1636" s="14" t="str">
        <f>"RM100027"</f>
        <v>RM100027</v>
      </c>
      <c r="K1636" s="22" t="str">
        <f>"1"" Marble"</f>
        <v>1" Marble</v>
      </c>
      <c r="L1636" s="23">
        <v>1</v>
      </c>
      <c r="M1636" s="21" t="str">
        <f>"LB"</f>
        <v>LB</v>
      </c>
      <c r="N1636" s="23">
        <v>0</v>
      </c>
    </row>
    <row r="1637" spans="1:14" ht="16.5" x14ac:dyDescent="0.3">
      <c r="A1637" t="s">
        <v>59</v>
      </c>
      <c r="B1637" s="3" t="str">
        <f t="shared" si="323"/>
        <v>@@Released</v>
      </c>
      <c r="C1637" s="3" t="str">
        <f t="shared" si="323"/>
        <v>@@MR100736</v>
      </c>
      <c r="D1637" s="3" t="str">
        <f t="shared" si="324"/>
        <v>@@20000</v>
      </c>
      <c r="E1637" s="3" t="str">
        <f>"""NAV Direct"",""CRONUS JetCorp USA"",""5407"",""1"",""Released"",""2"",""MR100736"",""3"",""20000"",""4"",""20000"""</f>
        <v>"NAV Direct","CRONUS JetCorp USA","5407","1","Released","2","MR100736","3","20000","4","20000"</v>
      </c>
      <c r="F1637" s="3"/>
      <c r="G1637" s="3"/>
      <c r="H1637" s="6"/>
      <c r="I1637" s="6"/>
      <c r="J1637" s="14" t="str">
        <f>"RM100006"</f>
        <v>RM100006</v>
      </c>
      <c r="K1637" s="22" t="str">
        <f>"3.75"" Soccer Player"</f>
        <v>3.75" Soccer Player</v>
      </c>
      <c r="L1637" s="23">
        <v>1</v>
      </c>
      <c r="M1637" s="21" t="str">
        <f>"EA"</f>
        <v>EA</v>
      </c>
      <c r="N1637" s="23">
        <v>0</v>
      </c>
    </row>
    <row r="1638" spans="1:14" ht="16.5" x14ac:dyDescent="0.3">
      <c r="A1638" t="s">
        <v>59</v>
      </c>
      <c r="B1638" s="3" t="str">
        <f t="shared" si="323"/>
        <v>@@Released</v>
      </c>
      <c r="C1638" s="3" t="str">
        <f t="shared" si="323"/>
        <v>@@MR100736</v>
      </c>
      <c r="D1638" s="3" t="str">
        <f t="shared" si="324"/>
        <v>@@20000</v>
      </c>
      <c r="E1638" s="3" t="str">
        <f>"""NAV Direct"",""CRONUS JetCorp USA"",""5407"",""1"",""Released"",""2"",""MR100736"",""3"",""20000"",""4"",""30000"""</f>
        <v>"NAV Direct","CRONUS JetCorp USA","5407","1","Released","2","MR100736","3","20000","4","30000"</v>
      </c>
      <c r="F1638" s="3"/>
      <c r="G1638" s="3"/>
      <c r="H1638" s="6"/>
      <c r="I1638" s="6"/>
      <c r="J1638" s="14" t="str">
        <f>"RM100016"</f>
        <v>RM100016</v>
      </c>
      <c r="K1638" s="22" t="str">
        <f>"6"" Star Column Trophy Riser"</f>
        <v>6" Star Column Trophy Riser</v>
      </c>
      <c r="L1638" s="23">
        <v>1</v>
      </c>
      <c r="M1638" s="21" t="str">
        <f>"EA"</f>
        <v>EA</v>
      </c>
      <c r="N1638" s="23">
        <v>0</v>
      </c>
    </row>
    <row r="1639" spans="1:14" ht="16.5" x14ac:dyDescent="0.3">
      <c r="A1639" t="s">
        <v>59</v>
      </c>
      <c r="B1639" s="3" t="str">
        <f t="shared" si="323"/>
        <v>@@Released</v>
      </c>
      <c r="C1639" s="3" t="str">
        <f t="shared" si="323"/>
        <v>@@MR100736</v>
      </c>
      <c r="D1639" s="3" t="str">
        <f t="shared" si="324"/>
        <v>@@20000</v>
      </c>
      <c r="E1639" s="3" t="str">
        <f>"""NAV Direct"",""CRONUS JetCorp USA"",""5407"",""1"",""Released"",""2"",""MR100736"",""3"",""20000"",""4"",""40000"""</f>
        <v>"NAV Direct","CRONUS JetCorp USA","5407","1","Released","2","MR100736","3","20000","4","40000"</v>
      </c>
      <c r="F1639" s="3"/>
      <c r="G1639" s="3"/>
      <c r="H1639" s="6"/>
      <c r="I1639" s="6"/>
      <c r="J1639" s="14" t="str">
        <f>"RM100033"</f>
        <v>RM100033</v>
      </c>
      <c r="K1639" s="22" t="str">
        <f>"Standard Cap Nut"</f>
        <v>Standard Cap Nut</v>
      </c>
      <c r="L1639" s="23">
        <v>1</v>
      </c>
      <c r="M1639" s="21" t="str">
        <f>"EA"</f>
        <v>EA</v>
      </c>
      <c r="N1639" s="23">
        <v>0</v>
      </c>
    </row>
    <row r="1640" spans="1:14" ht="16.5" x14ac:dyDescent="0.3">
      <c r="A1640" t="s">
        <v>59</v>
      </c>
      <c r="B1640" s="3" t="str">
        <f t="shared" si="323"/>
        <v>@@Released</v>
      </c>
      <c r="C1640" s="3" t="str">
        <f t="shared" si="323"/>
        <v>@@MR100736</v>
      </c>
      <c r="D1640" s="3" t="str">
        <f t="shared" si="324"/>
        <v>@@20000</v>
      </c>
      <c r="E1640" s="3" t="str">
        <f>"""NAV Direct"",""CRONUS JetCorp USA"",""5407"",""1"",""Released"",""2"",""MR100736"",""3"",""20000"",""4"",""50000"""</f>
        <v>"NAV Direct","CRONUS JetCorp USA","5407","1","Released","2","MR100736","3","20000","4","50000"</v>
      </c>
      <c r="F1640" s="3"/>
      <c r="G1640" s="3"/>
      <c r="H1640" s="6"/>
      <c r="I1640" s="6"/>
      <c r="J1640" s="14" t="str">
        <f>"RM100034"</f>
        <v>RM100034</v>
      </c>
      <c r="K1640" s="22" t="str">
        <f>"Check Rings"</f>
        <v>Check Rings</v>
      </c>
      <c r="L1640" s="23">
        <v>1</v>
      </c>
      <c r="M1640" s="21" t="str">
        <f>"EA"</f>
        <v>EA</v>
      </c>
      <c r="N1640" s="23">
        <v>0</v>
      </c>
    </row>
    <row r="1641" spans="1:14" ht="16.5" x14ac:dyDescent="0.3">
      <c r="A1641" t="s">
        <v>59</v>
      </c>
      <c r="B1641" s="3" t="str">
        <f t="shared" si="323"/>
        <v>@@Released</v>
      </c>
      <c r="C1641" s="3" t="str">
        <f t="shared" si="323"/>
        <v>@@MR100736</v>
      </c>
      <c r="D1641" s="3" t="str">
        <f t="shared" si="324"/>
        <v>@@20000</v>
      </c>
      <c r="E1641" s="3" t="str">
        <f>"""NAV Direct"",""CRONUS JetCorp USA"",""5407"",""1"",""Released"",""2"",""MR100736"",""3"",""20000"",""4"",""60000"""</f>
        <v>"NAV Direct","CRONUS JetCorp USA","5407","1","Released","2","MR100736","3","20000","4","60000"</v>
      </c>
      <c r="F1641" s="3"/>
      <c r="G1641" s="3"/>
      <c r="H1641" s="6"/>
      <c r="I1641" s="6"/>
      <c r="J1641" s="14" t="str">
        <f>"RM100036"</f>
        <v>RM100036</v>
      </c>
      <c r="K1641" s="22" t="str">
        <f>"1.5"" Emblem"</f>
        <v>1.5" Emblem</v>
      </c>
      <c r="L1641" s="23">
        <v>1</v>
      </c>
      <c r="M1641" s="21" t="str">
        <f>"EA"</f>
        <v>EA</v>
      </c>
      <c r="N1641" s="23">
        <v>0</v>
      </c>
    </row>
    <row r="1642" spans="1:14" ht="16.5" x14ac:dyDescent="0.3">
      <c r="A1642" t="s">
        <v>59</v>
      </c>
      <c r="B1642" s="3" t="str">
        <f>B1636</f>
        <v>@@Released</v>
      </c>
      <c r="C1642" s="3" t="str">
        <f>C1636</f>
        <v>@@MR100736</v>
      </c>
      <c r="D1642" s="3" t="str">
        <f>D1636</f>
        <v>@@20000</v>
      </c>
      <c r="H1642" s="6"/>
      <c r="I1642" s="6"/>
      <c r="J1642" s="6"/>
      <c r="K1642" s="6"/>
      <c r="L1642" s="6"/>
      <c r="M1642" s="6"/>
      <c r="N1642" s="6"/>
    </row>
    <row r="1643" spans="1:14" ht="16.5" x14ac:dyDescent="0.3">
      <c r="A1643" t="s">
        <v>59</v>
      </c>
      <c r="B1643" s="3" t="str">
        <f t="shared" ref="B1643:C1648" si="325">B1642</f>
        <v>@@Released</v>
      </c>
      <c r="C1643" s="3" t="str">
        <f t="shared" si="325"/>
        <v>@@MR100736</v>
      </c>
      <c r="D1643" s="3" t="str">
        <f>"@@30000"</f>
        <v>@@30000</v>
      </c>
      <c r="E1643" s="3" t="str">
        <f>"""NAV Direct"",""CRONUS JetCorp USA"",""5406"",""1"",""Released"",""2"",""MR100736"",""3"",""30000"""</f>
        <v>"NAV Direct","CRONUS JetCorp USA","5406","1","Released","2","MR100736","3","30000"</v>
      </c>
      <c r="F1643" s="3" t="str">
        <f>"∞||""Prod. Order Component"",""Prod. Order Line No."",""=Line No."",""Status"",""=Status"",""Prod. Order No."",""=Prod. Order No."""</f>
        <v>∞||"Prod. Order Component","Prod. Order Line No.","=Line No.","Status","=Status","Prod. Order No.","=Prod. Order No."</v>
      </c>
      <c r="G1643" s="3"/>
      <c r="H1643" s="6"/>
      <c r="I1643" s="24" t="str">
        <f>"S200007"</f>
        <v>S200007</v>
      </c>
      <c r="J1643" s="24" t="str">
        <f>"3.75"" Football Trophy"</f>
        <v>3.75" Football Trophy</v>
      </c>
      <c r="K1643" s="25">
        <v>1</v>
      </c>
      <c r="L1643" s="26" t="str">
        <f>"EA"</f>
        <v>EA</v>
      </c>
      <c r="M1643" s="25">
        <v>0</v>
      </c>
      <c r="N1643" s="27"/>
    </row>
    <row r="1644" spans="1:14" ht="16.5" x14ac:dyDescent="0.3">
      <c r="A1644" t="s">
        <v>59</v>
      </c>
      <c r="B1644" s="3" t="str">
        <f t="shared" si="325"/>
        <v>@@Released</v>
      </c>
      <c r="C1644" s="3" t="str">
        <f t="shared" si="325"/>
        <v>@@MR100736</v>
      </c>
      <c r="D1644" s="3" t="str">
        <f>D1643</f>
        <v>@@30000</v>
      </c>
      <c r="E1644" s="3" t="str">
        <f>"""NAV Direct"",""CRONUS JetCorp USA"",""5407"",""1"",""Released"",""2"",""MR100736"",""3"",""30000"",""4"",""10000"""</f>
        <v>"NAV Direct","CRONUS JetCorp USA","5407","1","Released","2","MR100736","3","30000","4","10000"</v>
      </c>
      <c r="F1644" s="3"/>
      <c r="G1644" s="3"/>
      <c r="H1644" s="6"/>
      <c r="I1644" s="6"/>
      <c r="J1644" s="14" t="str">
        <f>"RM100027"</f>
        <v>RM100027</v>
      </c>
      <c r="K1644" s="22" t="str">
        <f>"1"" Marble"</f>
        <v>1" Marble</v>
      </c>
      <c r="L1644" s="23">
        <v>1</v>
      </c>
      <c r="M1644" s="21" t="str">
        <f>"LB"</f>
        <v>LB</v>
      </c>
      <c r="N1644" s="23">
        <v>0</v>
      </c>
    </row>
    <row r="1645" spans="1:14" ht="16.5" x14ac:dyDescent="0.3">
      <c r="A1645" t="s">
        <v>59</v>
      </c>
      <c r="B1645" s="3" t="str">
        <f t="shared" si="325"/>
        <v>@@Released</v>
      </c>
      <c r="C1645" s="3" t="str">
        <f t="shared" si="325"/>
        <v>@@MR100736</v>
      </c>
      <c r="D1645" s="3" t="str">
        <f>D1644</f>
        <v>@@30000</v>
      </c>
      <c r="E1645" s="3" t="str">
        <f>"""NAV Direct"",""CRONUS JetCorp USA"",""5407"",""1"",""Released"",""2"",""MR100736"",""3"",""30000"",""4"",""20000"""</f>
        <v>"NAV Direct","CRONUS JetCorp USA","5407","1","Released","2","MR100736","3","30000","4","20000"</v>
      </c>
      <c r="F1645" s="3"/>
      <c r="G1645" s="3"/>
      <c r="H1645" s="6"/>
      <c r="I1645" s="6"/>
      <c r="J1645" s="14" t="str">
        <f>"RM100007"</f>
        <v>RM100007</v>
      </c>
      <c r="K1645" s="22" t="str">
        <f>"3.75"" Football Player"</f>
        <v>3.75" Football Player</v>
      </c>
      <c r="L1645" s="23">
        <v>1</v>
      </c>
      <c r="M1645" s="21" t="str">
        <f>"EA"</f>
        <v>EA</v>
      </c>
      <c r="N1645" s="23">
        <v>0</v>
      </c>
    </row>
    <row r="1646" spans="1:14" ht="16.5" x14ac:dyDescent="0.3">
      <c r="A1646" t="s">
        <v>59</v>
      </c>
      <c r="B1646" s="3" t="str">
        <f t="shared" si="325"/>
        <v>@@Released</v>
      </c>
      <c r="C1646" s="3" t="str">
        <f t="shared" si="325"/>
        <v>@@MR100736</v>
      </c>
      <c r="D1646" s="3" t="str">
        <f>D1645</f>
        <v>@@30000</v>
      </c>
      <c r="E1646" s="3" t="str">
        <f>"""NAV Direct"",""CRONUS JetCorp USA"",""5407"",""1"",""Released"",""2"",""MR100736"",""3"",""30000"",""4"",""30000"""</f>
        <v>"NAV Direct","CRONUS JetCorp USA","5407","1","Released","2","MR100736","3","30000","4","30000"</v>
      </c>
      <c r="F1646" s="3"/>
      <c r="G1646" s="3"/>
      <c r="H1646" s="6"/>
      <c r="I1646" s="6"/>
      <c r="J1646" s="14" t="str">
        <f>"RM100033"</f>
        <v>RM100033</v>
      </c>
      <c r="K1646" s="22" t="str">
        <f>"Standard Cap Nut"</f>
        <v>Standard Cap Nut</v>
      </c>
      <c r="L1646" s="23">
        <v>1</v>
      </c>
      <c r="M1646" s="21" t="str">
        <f>"EA"</f>
        <v>EA</v>
      </c>
      <c r="N1646" s="23">
        <v>0</v>
      </c>
    </row>
    <row r="1647" spans="1:14" ht="16.5" x14ac:dyDescent="0.3">
      <c r="A1647" t="s">
        <v>59</v>
      </c>
      <c r="B1647" s="3" t="str">
        <f t="shared" si="325"/>
        <v>@@Released</v>
      </c>
      <c r="C1647" s="3" t="str">
        <f t="shared" si="325"/>
        <v>@@MR100736</v>
      </c>
      <c r="D1647" s="3" t="str">
        <f>D1646</f>
        <v>@@30000</v>
      </c>
      <c r="E1647" s="3" t="str">
        <f>"""NAV Direct"",""CRONUS JetCorp USA"",""5407"",""1"",""Released"",""2"",""MR100736"",""3"",""30000"",""4"",""40000"""</f>
        <v>"NAV Direct","CRONUS JetCorp USA","5407","1","Released","2","MR100736","3","30000","4","40000"</v>
      </c>
      <c r="F1647" s="3"/>
      <c r="G1647" s="3"/>
      <c r="H1647" s="6"/>
      <c r="I1647" s="6"/>
      <c r="J1647" s="14" t="str">
        <f>"RM100034"</f>
        <v>RM100034</v>
      </c>
      <c r="K1647" s="22" t="str">
        <f>"Check Rings"</f>
        <v>Check Rings</v>
      </c>
      <c r="L1647" s="23">
        <v>1</v>
      </c>
      <c r="M1647" s="21" t="str">
        <f>"EA"</f>
        <v>EA</v>
      </c>
      <c r="N1647" s="23">
        <v>0</v>
      </c>
    </row>
    <row r="1648" spans="1:14" ht="16.5" x14ac:dyDescent="0.3">
      <c r="A1648" t="s">
        <v>59</v>
      </c>
      <c r="B1648" s="3" t="str">
        <f t="shared" si="325"/>
        <v>@@Released</v>
      </c>
      <c r="C1648" s="3" t="str">
        <f t="shared" si="325"/>
        <v>@@MR100736</v>
      </c>
      <c r="D1648" s="3" t="str">
        <f>D1647</f>
        <v>@@30000</v>
      </c>
      <c r="E1648" s="3" t="str">
        <f>"""NAV Direct"",""CRONUS JetCorp USA"",""5407"",""1"",""Released"",""2"",""MR100736"",""3"",""30000"",""4"",""50000"""</f>
        <v>"NAV Direct","CRONUS JetCorp USA","5407","1","Released","2","MR100736","3","30000","4","50000"</v>
      </c>
      <c r="F1648" s="3"/>
      <c r="G1648" s="3"/>
      <c r="H1648" s="6"/>
      <c r="I1648" s="6"/>
      <c r="J1648" s="14" t="str">
        <f>"RM100053"</f>
        <v>RM100053</v>
      </c>
      <c r="K1648" s="22" t="str">
        <f>"3"" Blank Plate"</f>
        <v>3" Blank Plate</v>
      </c>
      <c r="L1648" s="23">
        <v>1</v>
      </c>
      <c r="M1648" s="21" t="str">
        <f>"EA"</f>
        <v>EA</v>
      </c>
      <c r="N1648" s="23">
        <v>0</v>
      </c>
    </row>
    <row r="1649" spans="1:14" ht="16.5" x14ac:dyDescent="0.3">
      <c r="A1649" t="s">
        <v>59</v>
      </c>
      <c r="B1649" s="3" t="str">
        <f>B1644</f>
        <v>@@Released</v>
      </c>
      <c r="C1649" s="3" t="str">
        <f>C1644</f>
        <v>@@MR100736</v>
      </c>
      <c r="D1649" s="3" t="str">
        <f>D1644</f>
        <v>@@30000</v>
      </c>
      <c r="H1649" s="6"/>
      <c r="I1649" s="6"/>
      <c r="J1649" s="6"/>
      <c r="K1649" s="6"/>
      <c r="L1649" s="6"/>
      <c r="M1649" s="6"/>
      <c r="N1649" s="6"/>
    </row>
    <row r="1650" spans="1:14" ht="16.5" x14ac:dyDescent="0.3">
      <c r="A1650" t="s">
        <v>59</v>
      </c>
      <c r="B1650" s="3" t="str">
        <f>"@@Released"</f>
        <v>@@Released</v>
      </c>
      <c r="C1650" s="3" t="str">
        <f>"@@MR100730"</f>
        <v>@@MR100730</v>
      </c>
      <c r="E1650" s="3" t="str">
        <f>"""NAV Direct"",""CRONUS JetCorp USA"",""5405"",""1"",""Released"",""2"",""MR100730"""</f>
        <v>"NAV Direct","CRONUS JetCorp USA","5405","1","Released","2","MR100730"</v>
      </c>
      <c r="F1650" s="3" t="str">
        <f>"∞||""Prod. Order Component"",""Status"",""=Status"",""Prod. Order No."",""=No."""</f>
        <v>∞||"Prod. Order Component","Status","=Status","Prod. Order No.","=No."</v>
      </c>
      <c r="G1650" s="3"/>
      <c r="H1650" s="28" t="str">
        <f>"MR100730"</f>
        <v>MR100730</v>
      </c>
      <c r="I1650" s="29">
        <v>42132</v>
      </c>
      <c r="J1650" s="6"/>
      <c r="K1650" s="20"/>
      <c r="L1650" s="20"/>
      <c r="M1650" s="20"/>
      <c r="N1650" s="20"/>
    </row>
    <row r="1651" spans="1:14" ht="16.5" x14ac:dyDescent="0.3">
      <c r="A1651" t="s">
        <v>59</v>
      </c>
      <c r="B1651" s="3" t="str">
        <f t="shared" ref="B1651:C1657" si="326">B1650</f>
        <v>@@Released</v>
      </c>
      <c r="C1651" s="3" t="str">
        <f t="shared" si="326"/>
        <v>@@MR100730</v>
      </c>
      <c r="D1651" s="3" t="str">
        <f>"@@10000"</f>
        <v>@@10000</v>
      </c>
      <c r="E1651" s="3" t="str">
        <f>"""NAV Direct"",""CRONUS JetCorp USA"",""5406"",""1"",""Released"",""2"",""MR100730"",""3"",""10000"""</f>
        <v>"NAV Direct","CRONUS JetCorp USA","5406","1","Released","2","MR100730","3","10000"</v>
      </c>
      <c r="F1651" s="3" t="str">
        <f>"∞||""Prod. Order Component"",""Prod. Order Line No."",""=Line No."",""Status"",""=Status"",""Prod. Order No."",""=Prod. Order No."""</f>
        <v>∞||"Prod. Order Component","Prod. Order Line No.","=Line No.","Status","=Status","Prod. Order No.","=Prod. Order No."</v>
      </c>
      <c r="G1651" s="3"/>
      <c r="H1651" s="6"/>
      <c r="I1651" s="24" t="str">
        <f>"S200023"</f>
        <v>S200023</v>
      </c>
      <c r="J1651" s="24" t="str">
        <f>"10.75"" Tourch Riser Volleyball Trophy"</f>
        <v>10.75" Tourch Riser Volleyball Trophy</v>
      </c>
      <c r="K1651" s="25">
        <v>144</v>
      </c>
      <c r="L1651" s="26" t="str">
        <f>"EA"</f>
        <v>EA</v>
      </c>
      <c r="M1651" s="25">
        <v>0</v>
      </c>
      <c r="N1651" s="27"/>
    </row>
    <row r="1652" spans="1:14" ht="16.5" x14ac:dyDescent="0.3">
      <c r="A1652" t="s">
        <v>59</v>
      </c>
      <c r="B1652" s="3" t="str">
        <f t="shared" si="326"/>
        <v>@@Released</v>
      </c>
      <c r="C1652" s="3" t="str">
        <f t="shared" si="326"/>
        <v>@@MR100730</v>
      </c>
      <c r="D1652" s="3" t="str">
        <f t="shared" ref="D1652:D1657" si="327">D1651</f>
        <v>@@10000</v>
      </c>
      <c r="E1652" s="3" t="str">
        <f>"""NAV Direct"",""CRONUS JetCorp USA"",""5407"",""1"",""Released"",""2"",""MR100730"",""3"",""10000"",""4"",""10000"""</f>
        <v>"NAV Direct","CRONUS JetCorp USA","5407","1","Released","2","MR100730","3","10000","4","10000"</v>
      </c>
      <c r="F1652" s="3"/>
      <c r="G1652" s="3"/>
      <c r="H1652" s="6"/>
      <c r="I1652" s="6"/>
      <c r="J1652" s="14" t="str">
        <f>"RM100027"</f>
        <v>RM100027</v>
      </c>
      <c r="K1652" s="22" t="str">
        <f>"1"" Marble"</f>
        <v>1" Marble</v>
      </c>
      <c r="L1652" s="23">
        <v>1</v>
      </c>
      <c r="M1652" s="21" t="str">
        <f>"LB"</f>
        <v>LB</v>
      </c>
      <c r="N1652" s="23">
        <v>0</v>
      </c>
    </row>
    <row r="1653" spans="1:14" ht="16.5" x14ac:dyDescent="0.3">
      <c r="A1653" t="s">
        <v>59</v>
      </c>
      <c r="B1653" s="3" t="str">
        <f t="shared" si="326"/>
        <v>@@Released</v>
      </c>
      <c r="C1653" s="3" t="str">
        <f t="shared" si="326"/>
        <v>@@MR100730</v>
      </c>
      <c r="D1653" s="3" t="str">
        <f t="shared" si="327"/>
        <v>@@10000</v>
      </c>
      <c r="E1653" s="3" t="str">
        <f>"""NAV Direct"",""CRONUS JetCorp USA"",""5407"",""1"",""Released"",""2"",""MR100730"",""3"",""10000"",""4"",""20000"""</f>
        <v>"NAV Direct","CRONUS JetCorp USA","5407","1","Released","2","MR100730","3","10000","4","20000"</v>
      </c>
      <c r="F1653" s="3"/>
      <c r="G1653" s="3"/>
      <c r="H1653" s="6"/>
      <c r="I1653" s="6"/>
      <c r="J1653" s="14" t="str">
        <f>"RM100009"</f>
        <v>RM100009</v>
      </c>
      <c r="K1653" s="22" t="str">
        <f>"3.75"" Volleyball Player"</f>
        <v>3.75" Volleyball Player</v>
      </c>
      <c r="L1653" s="23">
        <v>1</v>
      </c>
      <c r="M1653" s="21" t="str">
        <f>"EA"</f>
        <v>EA</v>
      </c>
      <c r="N1653" s="23">
        <v>0</v>
      </c>
    </row>
    <row r="1654" spans="1:14" ht="16.5" x14ac:dyDescent="0.3">
      <c r="A1654" t="s">
        <v>59</v>
      </c>
      <c r="B1654" s="3" t="str">
        <f t="shared" si="326"/>
        <v>@@Released</v>
      </c>
      <c r="C1654" s="3" t="str">
        <f t="shared" si="326"/>
        <v>@@MR100730</v>
      </c>
      <c r="D1654" s="3" t="str">
        <f t="shared" si="327"/>
        <v>@@10000</v>
      </c>
      <c r="E1654" s="3" t="str">
        <f>"""NAV Direct"",""CRONUS JetCorp USA"",""5407"",""1"",""Released"",""2"",""MR100730"",""3"",""10000"",""4"",""30000"""</f>
        <v>"NAV Direct","CRONUS JetCorp USA","5407","1","Released","2","MR100730","3","10000","4","30000"</v>
      </c>
      <c r="F1654" s="3"/>
      <c r="G1654" s="3"/>
      <c r="H1654" s="6"/>
      <c r="I1654" s="6"/>
      <c r="J1654" s="14" t="str">
        <f>"RM100023"</f>
        <v>RM100023</v>
      </c>
      <c r="K1654" s="22" t="str">
        <f>"7"" Torch Trophy Riser"</f>
        <v>7" Torch Trophy Riser</v>
      </c>
      <c r="L1654" s="23">
        <v>1</v>
      </c>
      <c r="M1654" s="21" t="str">
        <f>"EA"</f>
        <v>EA</v>
      </c>
      <c r="N1654" s="23">
        <v>0</v>
      </c>
    </row>
    <row r="1655" spans="1:14" ht="16.5" x14ac:dyDescent="0.3">
      <c r="A1655" t="s">
        <v>59</v>
      </c>
      <c r="B1655" s="3" t="str">
        <f t="shared" si="326"/>
        <v>@@Released</v>
      </c>
      <c r="C1655" s="3" t="str">
        <f t="shared" si="326"/>
        <v>@@MR100730</v>
      </c>
      <c r="D1655" s="3" t="str">
        <f t="shared" si="327"/>
        <v>@@10000</v>
      </c>
      <c r="E1655" s="3" t="str">
        <f>"""NAV Direct"",""CRONUS JetCorp USA"",""5407"",""1"",""Released"",""2"",""MR100730"",""3"",""10000"",""4"",""40000"""</f>
        <v>"NAV Direct","CRONUS JetCorp USA","5407","1","Released","2","MR100730","3","10000","4","40000"</v>
      </c>
      <c r="F1655" s="3"/>
      <c r="G1655" s="3"/>
      <c r="H1655" s="6"/>
      <c r="I1655" s="6"/>
      <c r="J1655" s="14" t="str">
        <f>"RM100033"</f>
        <v>RM100033</v>
      </c>
      <c r="K1655" s="22" t="str">
        <f>"Standard Cap Nut"</f>
        <v>Standard Cap Nut</v>
      </c>
      <c r="L1655" s="23">
        <v>1</v>
      </c>
      <c r="M1655" s="21" t="str">
        <f>"EA"</f>
        <v>EA</v>
      </c>
      <c r="N1655" s="23">
        <v>0</v>
      </c>
    </row>
    <row r="1656" spans="1:14" ht="16.5" x14ac:dyDescent="0.3">
      <c r="A1656" t="s">
        <v>59</v>
      </c>
      <c r="B1656" s="3" t="str">
        <f t="shared" si="326"/>
        <v>@@Released</v>
      </c>
      <c r="C1656" s="3" t="str">
        <f t="shared" si="326"/>
        <v>@@MR100730</v>
      </c>
      <c r="D1656" s="3" t="str">
        <f t="shared" si="327"/>
        <v>@@10000</v>
      </c>
      <c r="E1656" s="3" t="str">
        <f>"""NAV Direct"",""CRONUS JetCorp USA"",""5407"",""1"",""Released"",""2"",""MR100730"",""3"",""10000"",""4"",""50000"""</f>
        <v>"NAV Direct","CRONUS JetCorp USA","5407","1","Released","2","MR100730","3","10000","4","50000"</v>
      </c>
      <c r="F1656" s="3"/>
      <c r="G1656" s="3"/>
      <c r="H1656" s="6"/>
      <c r="I1656" s="6"/>
      <c r="J1656" s="14" t="str">
        <f>"RM100034"</f>
        <v>RM100034</v>
      </c>
      <c r="K1656" s="22" t="str">
        <f>"Check Rings"</f>
        <v>Check Rings</v>
      </c>
      <c r="L1656" s="23">
        <v>1</v>
      </c>
      <c r="M1656" s="21" t="str">
        <f>"EA"</f>
        <v>EA</v>
      </c>
      <c r="N1656" s="23">
        <v>0</v>
      </c>
    </row>
    <row r="1657" spans="1:14" ht="16.5" x14ac:dyDescent="0.3">
      <c r="A1657" t="s">
        <v>59</v>
      </c>
      <c r="B1657" s="3" t="str">
        <f t="shared" si="326"/>
        <v>@@Released</v>
      </c>
      <c r="C1657" s="3" t="str">
        <f t="shared" si="326"/>
        <v>@@MR100730</v>
      </c>
      <c r="D1657" s="3" t="str">
        <f t="shared" si="327"/>
        <v>@@10000</v>
      </c>
      <c r="E1657" s="3" t="str">
        <f>"""NAV Direct"",""CRONUS JetCorp USA"",""5407"",""1"",""Released"",""2"",""MR100730"",""3"",""10000"",""4"",""60000"""</f>
        <v>"NAV Direct","CRONUS JetCorp USA","5407","1","Released","2","MR100730","3","10000","4","60000"</v>
      </c>
      <c r="F1657" s="3"/>
      <c r="G1657" s="3"/>
      <c r="H1657" s="6"/>
      <c r="I1657" s="6"/>
      <c r="J1657" s="14" t="str">
        <f>"RM100036"</f>
        <v>RM100036</v>
      </c>
      <c r="K1657" s="22" t="str">
        <f>"1.5"" Emblem"</f>
        <v>1.5" Emblem</v>
      </c>
      <c r="L1657" s="23">
        <v>1</v>
      </c>
      <c r="M1657" s="21" t="str">
        <f>"EA"</f>
        <v>EA</v>
      </c>
      <c r="N1657" s="23">
        <v>0</v>
      </c>
    </row>
    <row r="1658" spans="1:14" ht="16.5" x14ac:dyDescent="0.3">
      <c r="A1658" t="s">
        <v>59</v>
      </c>
      <c r="B1658" s="3" t="str">
        <f>B1652</f>
        <v>@@Released</v>
      </c>
      <c r="C1658" s="3" t="str">
        <f>C1652</f>
        <v>@@MR100730</v>
      </c>
      <c r="D1658" s="3" t="str">
        <f>D1652</f>
        <v>@@10000</v>
      </c>
      <c r="H1658" s="6"/>
      <c r="I1658" s="6"/>
      <c r="J1658" s="6"/>
      <c r="K1658" s="6"/>
      <c r="L1658" s="6"/>
      <c r="M1658" s="6"/>
      <c r="N1658" s="6"/>
    </row>
    <row r="1659" spans="1:14" ht="16.5" x14ac:dyDescent="0.3">
      <c r="A1659" t="s">
        <v>59</v>
      </c>
      <c r="B1659" s="3" t="str">
        <f t="shared" ref="B1659:C1665" si="328">B1658</f>
        <v>@@Released</v>
      </c>
      <c r="C1659" s="3" t="str">
        <f t="shared" si="328"/>
        <v>@@MR100730</v>
      </c>
      <c r="D1659" s="3" t="str">
        <f>"@@20000"</f>
        <v>@@20000</v>
      </c>
      <c r="E1659" s="3" t="str">
        <f>"""NAV Direct"",""CRONUS JetCorp USA"",""5406"",""1"",""Released"",""2"",""MR100730"",""3"",""20000"""</f>
        <v>"NAV Direct","CRONUS JetCorp USA","5406","1","Released","2","MR100730","3","20000"</v>
      </c>
      <c r="F1659" s="3" t="str">
        <f>"∞||""Prod. Order Component"",""Prod. Order Line No."",""=Line No."",""Status"",""=Status"",""Prod. Order No."",""=Prod. Order No."""</f>
        <v>∞||"Prod. Order Component","Prod. Order Line No.","=Line No.","Status","=Status","Prod. Order No.","=Prod. Order No."</v>
      </c>
      <c r="G1659" s="3"/>
      <c r="H1659" s="6"/>
      <c r="I1659" s="24" t="str">
        <f>"S200018"</f>
        <v>S200018</v>
      </c>
      <c r="J1659" s="24" t="str">
        <f>"10.75"" Tourch Riser Lamp of Knowledge Trophy"</f>
        <v>10.75" Tourch Riser Lamp of Knowledge Trophy</v>
      </c>
      <c r="K1659" s="25">
        <v>48</v>
      </c>
      <c r="L1659" s="26" t="str">
        <f>"EA"</f>
        <v>EA</v>
      </c>
      <c r="M1659" s="25">
        <v>0</v>
      </c>
      <c r="N1659" s="27"/>
    </row>
    <row r="1660" spans="1:14" ht="16.5" x14ac:dyDescent="0.3">
      <c r="A1660" t="s">
        <v>59</v>
      </c>
      <c r="B1660" s="3" t="str">
        <f t="shared" si="328"/>
        <v>@@Released</v>
      </c>
      <c r="C1660" s="3" t="str">
        <f t="shared" si="328"/>
        <v>@@MR100730</v>
      </c>
      <c r="D1660" s="3" t="str">
        <f t="shared" ref="D1660:D1665" si="329">D1659</f>
        <v>@@20000</v>
      </c>
      <c r="E1660" s="3" t="str">
        <f>"""NAV Direct"",""CRONUS JetCorp USA"",""5407"",""1"",""Released"",""2"",""MR100730"",""3"",""20000"",""4"",""10000"""</f>
        <v>"NAV Direct","CRONUS JetCorp USA","5407","1","Released","2","MR100730","3","20000","4","10000"</v>
      </c>
      <c r="F1660" s="3"/>
      <c r="G1660" s="3"/>
      <c r="H1660" s="6"/>
      <c r="I1660" s="6"/>
      <c r="J1660" s="14" t="str">
        <f>"RM100027"</f>
        <v>RM100027</v>
      </c>
      <c r="K1660" s="22" t="str">
        <f>"1"" Marble"</f>
        <v>1" Marble</v>
      </c>
      <c r="L1660" s="23">
        <v>1</v>
      </c>
      <c r="M1660" s="21" t="str">
        <f>"LB"</f>
        <v>LB</v>
      </c>
      <c r="N1660" s="23">
        <v>0</v>
      </c>
    </row>
    <row r="1661" spans="1:14" ht="16.5" x14ac:dyDescent="0.3">
      <c r="A1661" t="s">
        <v>59</v>
      </c>
      <c r="B1661" s="3" t="str">
        <f t="shared" si="328"/>
        <v>@@Released</v>
      </c>
      <c r="C1661" s="3" t="str">
        <f t="shared" si="328"/>
        <v>@@MR100730</v>
      </c>
      <c r="D1661" s="3" t="str">
        <f t="shared" si="329"/>
        <v>@@20000</v>
      </c>
      <c r="E1661" s="3" t="str">
        <f>"""NAV Direct"",""CRONUS JetCorp USA"",""5407"",""1"",""Released"",""2"",""MR100730"",""3"",""20000"",""4"",""20000"""</f>
        <v>"NAV Direct","CRONUS JetCorp USA","5407","1","Released","2","MR100730","3","20000","4","20000"</v>
      </c>
      <c r="F1661" s="3"/>
      <c r="G1661" s="3"/>
      <c r="H1661" s="6"/>
      <c r="I1661" s="6"/>
      <c r="J1661" s="14" t="str">
        <f>"RM100001"</f>
        <v>RM100001</v>
      </c>
      <c r="K1661" s="22" t="str">
        <f>"3.75"" Lamp of Knowledge Upper"</f>
        <v>3.75" Lamp of Knowledge Upper</v>
      </c>
      <c r="L1661" s="23">
        <v>1</v>
      </c>
      <c r="M1661" s="21" t="str">
        <f>"EA"</f>
        <v>EA</v>
      </c>
      <c r="N1661" s="23">
        <v>0</v>
      </c>
    </row>
    <row r="1662" spans="1:14" ht="16.5" x14ac:dyDescent="0.3">
      <c r="A1662" t="s">
        <v>59</v>
      </c>
      <c r="B1662" s="3" t="str">
        <f t="shared" si="328"/>
        <v>@@Released</v>
      </c>
      <c r="C1662" s="3" t="str">
        <f t="shared" si="328"/>
        <v>@@MR100730</v>
      </c>
      <c r="D1662" s="3" t="str">
        <f t="shared" si="329"/>
        <v>@@20000</v>
      </c>
      <c r="E1662" s="3" t="str">
        <f>"""NAV Direct"",""CRONUS JetCorp USA"",""5407"",""1"",""Released"",""2"",""MR100730"",""3"",""20000"",""4"",""30000"""</f>
        <v>"NAV Direct","CRONUS JetCorp USA","5407","1","Released","2","MR100730","3","20000","4","30000"</v>
      </c>
      <c r="F1662" s="3"/>
      <c r="G1662" s="3"/>
      <c r="H1662" s="6"/>
      <c r="I1662" s="6"/>
      <c r="J1662" s="14" t="str">
        <f>"RM100023"</f>
        <v>RM100023</v>
      </c>
      <c r="K1662" s="22" t="str">
        <f>"7"" Torch Trophy Riser"</f>
        <v>7" Torch Trophy Riser</v>
      </c>
      <c r="L1662" s="23">
        <v>1</v>
      </c>
      <c r="M1662" s="21" t="str">
        <f>"EA"</f>
        <v>EA</v>
      </c>
      <c r="N1662" s="23">
        <v>0</v>
      </c>
    </row>
    <row r="1663" spans="1:14" ht="16.5" x14ac:dyDescent="0.3">
      <c r="A1663" t="s">
        <v>59</v>
      </c>
      <c r="B1663" s="3" t="str">
        <f t="shared" si="328"/>
        <v>@@Released</v>
      </c>
      <c r="C1663" s="3" t="str">
        <f t="shared" si="328"/>
        <v>@@MR100730</v>
      </c>
      <c r="D1663" s="3" t="str">
        <f t="shared" si="329"/>
        <v>@@20000</v>
      </c>
      <c r="E1663" s="3" t="str">
        <f>"""NAV Direct"",""CRONUS JetCorp USA"",""5407"",""1"",""Released"",""2"",""MR100730"",""3"",""20000"",""4"",""40000"""</f>
        <v>"NAV Direct","CRONUS JetCorp USA","5407","1","Released","2","MR100730","3","20000","4","40000"</v>
      </c>
      <c r="F1663" s="3"/>
      <c r="G1663" s="3"/>
      <c r="H1663" s="6"/>
      <c r="I1663" s="6"/>
      <c r="J1663" s="14" t="str">
        <f>"RM100033"</f>
        <v>RM100033</v>
      </c>
      <c r="K1663" s="22" t="str">
        <f>"Standard Cap Nut"</f>
        <v>Standard Cap Nut</v>
      </c>
      <c r="L1663" s="23">
        <v>1</v>
      </c>
      <c r="M1663" s="21" t="str">
        <f>"EA"</f>
        <v>EA</v>
      </c>
      <c r="N1663" s="23">
        <v>0</v>
      </c>
    </row>
    <row r="1664" spans="1:14" ht="16.5" x14ac:dyDescent="0.3">
      <c r="A1664" t="s">
        <v>59</v>
      </c>
      <c r="B1664" s="3" t="str">
        <f t="shared" si="328"/>
        <v>@@Released</v>
      </c>
      <c r="C1664" s="3" t="str">
        <f t="shared" si="328"/>
        <v>@@MR100730</v>
      </c>
      <c r="D1664" s="3" t="str">
        <f t="shared" si="329"/>
        <v>@@20000</v>
      </c>
      <c r="E1664" s="3" t="str">
        <f>"""NAV Direct"",""CRONUS JetCorp USA"",""5407"",""1"",""Released"",""2"",""MR100730"",""3"",""20000"",""4"",""50000"""</f>
        <v>"NAV Direct","CRONUS JetCorp USA","5407","1","Released","2","MR100730","3","20000","4","50000"</v>
      </c>
      <c r="F1664" s="3"/>
      <c r="G1664" s="3"/>
      <c r="H1664" s="6"/>
      <c r="I1664" s="6"/>
      <c r="J1664" s="14" t="str">
        <f>"RM100034"</f>
        <v>RM100034</v>
      </c>
      <c r="K1664" s="22" t="str">
        <f>"Check Rings"</f>
        <v>Check Rings</v>
      </c>
      <c r="L1664" s="23">
        <v>1</v>
      </c>
      <c r="M1664" s="21" t="str">
        <f>"EA"</f>
        <v>EA</v>
      </c>
      <c r="N1664" s="23">
        <v>0</v>
      </c>
    </row>
    <row r="1665" spans="1:14" ht="16.5" x14ac:dyDescent="0.3">
      <c r="A1665" t="s">
        <v>59</v>
      </c>
      <c r="B1665" s="3" t="str">
        <f t="shared" si="328"/>
        <v>@@Released</v>
      </c>
      <c r="C1665" s="3" t="str">
        <f t="shared" si="328"/>
        <v>@@MR100730</v>
      </c>
      <c r="D1665" s="3" t="str">
        <f t="shared" si="329"/>
        <v>@@20000</v>
      </c>
      <c r="E1665" s="3" t="str">
        <f>"""NAV Direct"",""CRONUS JetCorp USA"",""5407"",""1"",""Released"",""2"",""MR100730"",""3"",""20000"",""4"",""60000"""</f>
        <v>"NAV Direct","CRONUS JetCorp USA","5407","1","Released","2","MR100730","3","20000","4","60000"</v>
      </c>
      <c r="F1665" s="3"/>
      <c r="G1665" s="3"/>
      <c r="H1665" s="6"/>
      <c r="I1665" s="6"/>
      <c r="J1665" s="14" t="str">
        <f>"RM100036"</f>
        <v>RM100036</v>
      </c>
      <c r="K1665" s="22" t="str">
        <f>"1.5"" Emblem"</f>
        <v>1.5" Emblem</v>
      </c>
      <c r="L1665" s="23">
        <v>1</v>
      </c>
      <c r="M1665" s="21" t="str">
        <f>"EA"</f>
        <v>EA</v>
      </c>
      <c r="N1665" s="23">
        <v>0</v>
      </c>
    </row>
    <row r="1666" spans="1:14" ht="16.5" x14ac:dyDescent="0.3">
      <c r="A1666" t="s">
        <v>59</v>
      </c>
      <c r="B1666" s="3" t="str">
        <f>B1660</f>
        <v>@@Released</v>
      </c>
      <c r="C1666" s="3" t="str">
        <f>C1660</f>
        <v>@@MR100730</v>
      </c>
      <c r="D1666" s="3" t="str">
        <f>D1660</f>
        <v>@@20000</v>
      </c>
      <c r="H1666" s="6"/>
      <c r="I1666" s="6"/>
      <c r="J1666" s="6"/>
      <c r="K1666" s="6"/>
      <c r="L1666" s="6"/>
      <c r="M1666" s="6"/>
      <c r="N1666" s="6"/>
    </row>
    <row r="1667" spans="1:14" ht="16.5" x14ac:dyDescent="0.3">
      <c r="A1667" t="s">
        <v>59</v>
      </c>
      <c r="B1667" s="3" t="str">
        <f t="shared" ref="B1667:C1670" si="330">B1666</f>
        <v>@@Released</v>
      </c>
      <c r="C1667" s="3" t="str">
        <f t="shared" si="330"/>
        <v>@@MR100730</v>
      </c>
      <c r="D1667" s="3" t="str">
        <f>"@@30000"</f>
        <v>@@30000</v>
      </c>
      <c r="E1667" s="3" t="str">
        <f>"""NAV Direct"",""CRONUS JetCorp USA"",""5406"",""1"",""Released"",""2"",""MR100730"",""3"",""30000"""</f>
        <v>"NAV Direct","CRONUS JetCorp USA","5406","1","Released","2","MR100730","3","30000"</v>
      </c>
      <c r="F1667" s="3" t="str">
        <f>"∞||""Prod. Order Component"",""Prod. Order Line No."",""=Line No."",""Status"",""=Status"",""Prod. Order No."",""=Prod. Order No."""</f>
        <v>∞||"Prod. Order Component","Prod. Order Line No.","=Line No.","Status","=Status","Prod. Order No.","=Prod. Order No."</v>
      </c>
      <c r="G1667" s="3"/>
      <c r="H1667" s="6"/>
      <c r="I1667" s="24" t="str">
        <f>"S200025"</f>
        <v>S200025</v>
      </c>
      <c r="J1667" s="24" t="str">
        <f>"10.75"" Column Lamp of Knowledge Trophy"</f>
        <v>10.75" Column Lamp of Knowledge Trophy</v>
      </c>
      <c r="K1667" s="25">
        <v>1</v>
      </c>
      <c r="L1667" s="26" t="str">
        <f>"EA"</f>
        <v>EA</v>
      </c>
      <c r="M1667" s="25">
        <v>0</v>
      </c>
      <c r="N1667" s="27"/>
    </row>
    <row r="1668" spans="1:14" ht="16.5" x14ac:dyDescent="0.3">
      <c r="A1668" t="s">
        <v>59</v>
      </c>
      <c r="B1668" s="3" t="str">
        <f t="shared" si="330"/>
        <v>@@Released</v>
      </c>
      <c r="C1668" s="3" t="str">
        <f t="shared" si="330"/>
        <v>@@MR100730</v>
      </c>
      <c r="D1668" s="3" t="str">
        <f>D1667</f>
        <v>@@30000</v>
      </c>
      <c r="E1668" s="3" t="str">
        <f>"""NAV Direct"",""CRONUS JetCorp USA"",""5407"",""1"",""Released"",""2"",""MR100730"",""3"",""30000"",""4"",""10000"""</f>
        <v>"NAV Direct","CRONUS JetCorp USA","5407","1","Released","2","MR100730","3","30000","4","10000"</v>
      </c>
      <c r="F1668" s="3"/>
      <c r="G1668" s="3"/>
      <c r="H1668" s="6"/>
      <c r="I1668" s="6"/>
      <c r="J1668" s="14" t="str">
        <f>"PA100001"</f>
        <v>PA100001</v>
      </c>
      <c r="K1668" s="22" t="str">
        <f>"1"" Marble Base 2.5""x6""x6"", 1 Col. Kit"</f>
        <v>1" Marble Base 2.5"x6"x6", 1 Col. Kit</v>
      </c>
      <c r="L1668" s="23">
        <v>1</v>
      </c>
      <c r="M1668" s="21" t="str">
        <f>"EA"</f>
        <v>EA</v>
      </c>
      <c r="N1668" s="23">
        <v>0</v>
      </c>
    </row>
    <row r="1669" spans="1:14" ht="16.5" x14ac:dyDescent="0.3">
      <c r="A1669" t="s">
        <v>59</v>
      </c>
      <c r="B1669" s="3" t="str">
        <f t="shared" si="330"/>
        <v>@@Released</v>
      </c>
      <c r="C1669" s="3" t="str">
        <f t="shared" si="330"/>
        <v>@@MR100730</v>
      </c>
      <c r="D1669" s="3" t="str">
        <f>D1668</f>
        <v>@@30000</v>
      </c>
      <c r="E1669" s="3" t="str">
        <f>"""NAV Direct"",""CRONUS JetCorp USA"",""5407"",""1"",""Released"",""2"",""MR100730"",""3"",""30000"",""4"",""20000"""</f>
        <v>"NAV Direct","CRONUS JetCorp USA","5407","1","Released","2","MR100730","3","30000","4","20000"</v>
      </c>
      <c r="F1669" s="3"/>
      <c r="G1669" s="3"/>
      <c r="H1669" s="6"/>
      <c r="I1669" s="6"/>
      <c r="J1669" s="14" t="str">
        <f>"RM100054"</f>
        <v>RM100054</v>
      </c>
      <c r="K1669" s="22" t="str">
        <f>"Column Cover"</f>
        <v>Column Cover</v>
      </c>
      <c r="L1669" s="23">
        <v>1</v>
      </c>
      <c r="M1669" s="21" t="str">
        <f>"EA"</f>
        <v>EA</v>
      </c>
      <c r="N1669" s="23">
        <v>0</v>
      </c>
    </row>
    <row r="1670" spans="1:14" ht="16.5" x14ac:dyDescent="0.3">
      <c r="A1670" t="s">
        <v>59</v>
      </c>
      <c r="B1670" s="3" t="str">
        <f t="shared" si="330"/>
        <v>@@Released</v>
      </c>
      <c r="C1670" s="3" t="str">
        <f t="shared" si="330"/>
        <v>@@MR100730</v>
      </c>
      <c r="D1670" s="3" t="str">
        <f>D1669</f>
        <v>@@30000</v>
      </c>
      <c r="E1670" s="3" t="str">
        <f>"""NAV Direct"",""CRONUS JetCorp USA"",""5407"",""1"",""Released"",""2"",""MR100730"",""3"",""30000"",""4"",""30000"""</f>
        <v>"NAV Direct","CRONUS JetCorp USA","5407","1","Released","2","MR100730","3","30000","4","30000"</v>
      </c>
      <c r="F1670" s="3"/>
      <c r="G1670" s="3"/>
      <c r="H1670" s="6"/>
      <c r="I1670" s="6"/>
      <c r="J1670" s="14" t="str">
        <f>"RM100036"</f>
        <v>RM100036</v>
      </c>
      <c r="K1670" s="22" t="str">
        <f>"1.5"" Emblem"</f>
        <v>1.5" Emblem</v>
      </c>
      <c r="L1670" s="23">
        <v>1</v>
      </c>
      <c r="M1670" s="21" t="str">
        <f>"EA"</f>
        <v>EA</v>
      </c>
      <c r="N1670" s="23">
        <v>0</v>
      </c>
    </row>
    <row r="1671" spans="1:14" ht="16.5" x14ac:dyDescent="0.3">
      <c r="A1671" t="s">
        <v>59</v>
      </c>
      <c r="B1671" s="3" t="str">
        <f>B1668</f>
        <v>@@Released</v>
      </c>
      <c r="C1671" s="3" t="str">
        <f>C1668</f>
        <v>@@MR100730</v>
      </c>
      <c r="D1671" s="3" t="str">
        <f>D1668</f>
        <v>@@30000</v>
      </c>
      <c r="H1671" s="6"/>
      <c r="I1671" s="6"/>
      <c r="J1671" s="6"/>
      <c r="K1671" s="6"/>
      <c r="L1671" s="6"/>
      <c r="M1671" s="6"/>
      <c r="N1671" s="6"/>
    </row>
    <row r="1672" spans="1:14" ht="16.5" x14ac:dyDescent="0.3">
      <c r="A1672" t="s">
        <v>59</v>
      </c>
      <c r="B1672" s="3" t="str">
        <f>"@@Released"</f>
        <v>@@Released</v>
      </c>
      <c r="C1672" s="3" t="str">
        <f>"@@MR100733"</f>
        <v>@@MR100733</v>
      </c>
      <c r="E1672" s="3" t="str">
        <f>"""NAV Direct"",""CRONUS JetCorp USA"",""5405"",""1"",""Released"",""2"",""MR100733"""</f>
        <v>"NAV Direct","CRONUS JetCorp USA","5405","1","Released","2","MR100733"</v>
      </c>
      <c r="F1672" s="3" t="str">
        <f>"∞||""Prod. Order Component"",""Status"",""=Status"",""Prod. Order No."",""=No."""</f>
        <v>∞||"Prod. Order Component","Status","=Status","Prod. Order No.","=No."</v>
      </c>
      <c r="G1672" s="3"/>
      <c r="H1672" s="28" t="str">
        <f>"MR100733"</f>
        <v>MR100733</v>
      </c>
      <c r="I1672" s="29">
        <v>42133</v>
      </c>
      <c r="J1672" s="6"/>
      <c r="K1672" s="20"/>
      <c r="L1672" s="20"/>
      <c r="M1672" s="20"/>
      <c r="N1672" s="20"/>
    </row>
    <row r="1673" spans="1:14" ht="16.5" x14ac:dyDescent="0.3">
      <c r="A1673" t="s">
        <v>59</v>
      </c>
      <c r="B1673" s="3" t="str">
        <f t="shared" ref="B1673:C1676" si="331">B1672</f>
        <v>@@Released</v>
      </c>
      <c r="C1673" s="3" t="str">
        <f t="shared" si="331"/>
        <v>@@MR100733</v>
      </c>
      <c r="D1673" s="3" t="str">
        <f>"@@10000"</f>
        <v>@@10000</v>
      </c>
      <c r="E1673" s="3" t="str">
        <f>"""NAV Direct"",""CRONUS JetCorp USA"",""5406"",""1"",""Released"",""2"",""MR100733"",""3"",""10000"""</f>
        <v>"NAV Direct","CRONUS JetCorp USA","5406","1","Released","2","MR100733","3","10000"</v>
      </c>
      <c r="F1673" s="3" t="str">
        <f>"∞||""Prod. Order Component"",""Prod. Order Line No."",""=Line No."",""Status"",""=Status"",""Prod. Order No."",""=Prod. Order No."""</f>
        <v>∞||"Prod. Order Component","Prod. Order Line No.","=Line No.","Status","=Status","Prod. Order No.","=Prod. Order No."</v>
      </c>
      <c r="G1673" s="3"/>
      <c r="H1673" s="6"/>
      <c r="I1673" s="24" t="str">
        <f>"S200029"</f>
        <v>S200029</v>
      </c>
      <c r="J1673" s="24" t="str">
        <f>"10.75"" Column Basketball Trophy"</f>
        <v>10.75" Column Basketball Trophy</v>
      </c>
      <c r="K1673" s="25">
        <v>144</v>
      </c>
      <c r="L1673" s="26" t="str">
        <f>"EA"</f>
        <v>EA</v>
      </c>
      <c r="M1673" s="25">
        <v>0</v>
      </c>
      <c r="N1673" s="27"/>
    </row>
    <row r="1674" spans="1:14" ht="16.5" x14ac:dyDescent="0.3">
      <c r="A1674" t="s">
        <v>59</v>
      </c>
      <c r="B1674" s="3" t="str">
        <f t="shared" si="331"/>
        <v>@@Released</v>
      </c>
      <c r="C1674" s="3" t="str">
        <f t="shared" si="331"/>
        <v>@@MR100733</v>
      </c>
      <c r="D1674" s="3" t="str">
        <f>D1673</f>
        <v>@@10000</v>
      </c>
      <c r="E1674" s="3" t="str">
        <f>"""NAV Direct"",""CRONUS JetCorp USA"",""5407"",""1"",""Released"",""2"",""MR100733"",""3"",""10000"",""4"",""10000"""</f>
        <v>"NAV Direct","CRONUS JetCorp USA","5407","1","Released","2","MR100733","3","10000","4","10000"</v>
      </c>
      <c r="F1674" s="3"/>
      <c r="G1674" s="3"/>
      <c r="H1674" s="6"/>
      <c r="I1674" s="6"/>
      <c r="J1674" s="14" t="str">
        <f>"PA100001"</f>
        <v>PA100001</v>
      </c>
      <c r="K1674" s="22" t="str">
        <f>"1"" Marble Base 2.5""x6""x6"", 1 Col. Kit"</f>
        <v>1" Marble Base 2.5"x6"x6", 1 Col. Kit</v>
      </c>
      <c r="L1674" s="23">
        <v>1</v>
      </c>
      <c r="M1674" s="21" t="str">
        <f>"EA"</f>
        <v>EA</v>
      </c>
      <c r="N1674" s="23">
        <v>0</v>
      </c>
    </row>
    <row r="1675" spans="1:14" ht="16.5" x14ac:dyDescent="0.3">
      <c r="A1675" t="s">
        <v>59</v>
      </c>
      <c r="B1675" s="3" t="str">
        <f t="shared" si="331"/>
        <v>@@Released</v>
      </c>
      <c r="C1675" s="3" t="str">
        <f t="shared" si="331"/>
        <v>@@MR100733</v>
      </c>
      <c r="D1675" s="3" t="str">
        <f>D1674</f>
        <v>@@10000</v>
      </c>
      <c r="E1675" s="3" t="str">
        <f>"""NAV Direct"",""CRONUS JetCorp USA"",""5407"",""1"",""Released"",""2"",""MR100733"",""3"",""10000"",""4"",""20000"""</f>
        <v>"NAV Direct","CRONUS JetCorp USA","5407","1","Released","2","MR100733","3","10000","4","20000"</v>
      </c>
      <c r="F1675" s="3"/>
      <c r="G1675" s="3"/>
      <c r="H1675" s="6"/>
      <c r="I1675" s="6"/>
      <c r="J1675" s="14" t="str">
        <f>"RM100054"</f>
        <v>RM100054</v>
      </c>
      <c r="K1675" s="22" t="str">
        <f>"Column Cover"</f>
        <v>Column Cover</v>
      </c>
      <c r="L1675" s="23">
        <v>1</v>
      </c>
      <c r="M1675" s="21" t="str">
        <f>"EA"</f>
        <v>EA</v>
      </c>
      <c r="N1675" s="23">
        <v>0</v>
      </c>
    </row>
    <row r="1676" spans="1:14" ht="16.5" x14ac:dyDescent="0.3">
      <c r="A1676" t="s">
        <v>59</v>
      </c>
      <c r="B1676" s="3" t="str">
        <f t="shared" si="331"/>
        <v>@@Released</v>
      </c>
      <c r="C1676" s="3" t="str">
        <f t="shared" si="331"/>
        <v>@@MR100733</v>
      </c>
      <c r="D1676" s="3" t="str">
        <f>D1675</f>
        <v>@@10000</v>
      </c>
      <c r="E1676" s="3" t="str">
        <f>"""NAV Direct"",""CRONUS JetCorp USA"",""5407"",""1"",""Released"",""2"",""MR100733"",""3"",""10000"",""4"",""30000"""</f>
        <v>"NAV Direct","CRONUS JetCorp USA","5407","1","Released","2","MR100733","3","10000","4","30000"</v>
      </c>
      <c r="F1676" s="3"/>
      <c r="G1676" s="3"/>
      <c r="H1676" s="6"/>
      <c r="I1676" s="6"/>
      <c r="J1676" s="14" t="str">
        <f>"RM100008"</f>
        <v>RM100008</v>
      </c>
      <c r="K1676" s="22" t="str">
        <f>"3.75"" Basketball Player"</f>
        <v>3.75" Basketball Player</v>
      </c>
      <c r="L1676" s="23">
        <v>1</v>
      </c>
      <c r="M1676" s="21" t="str">
        <f>"EA"</f>
        <v>EA</v>
      </c>
      <c r="N1676" s="23">
        <v>0</v>
      </c>
    </row>
    <row r="1677" spans="1:14" ht="16.5" x14ac:dyDescent="0.3">
      <c r="A1677" t="s">
        <v>59</v>
      </c>
      <c r="B1677" s="3" t="str">
        <f>B1674</f>
        <v>@@Released</v>
      </c>
      <c r="C1677" s="3" t="str">
        <f>C1674</f>
        <v>@@MR100733</v>
      </c>
      <c r="D1677" s="3" t="str">
        <f>D1674</f>
        <v>@@10000</v>
      </c>
      <c r="H1677" s="6"/>
      <c r="I1677" s="6"/>
      <c r="J1677" s="6"/>
      <c r="K1677" s="6"/>
      <c r="L1677" s="6"/>
      <c r="M1677" s="6"/>
      <c r="N1677" s="6"/>
    </row>
    <row r="1678" spans="1:14" ht="16.5" x14ac:dyDescent="0.3">
      <c r="A1678" t="s">
        <v>59</v>
      </c>
      <c r="B1678" s="3" t="str">
        <f t="shared" ref="B1678:C1684" si="332">B1677</f>
        <v>@@Released</v>
      </c>
      <c r="C1678" s="3" t="str">
        <f t="shared" si="332"/>
        <v>@@MR100733</v>
      </c>
      <c r="D1678" s="3" t="str">
        <f>"@@20000"</f>
        <v>@@20000</v>
      </c>
      <c r="E1678" s="3" t="str">
        <f>"""NAV Direct"",""CRONUS JetCorp USA"",""5406"",""1"",""Released"",""2"",""MR100733"",""3"",""20000"""</f>
        <v>"NAV Direct","CRONUS JetCorp USA","5406","1","Released","2","MR100733","3","20000"</v>
      </c>
      <c r="F1678" s="3" t="str">
        <f>"∞||""Prod. Order Component"",""Prod. Order Line No."",""=Line No."",""Status"",""=Status"",""Prod. Order No."",""=Prod. Order No."""</f>
        <v>∞||"Prod. Order Component","Prod. Order Line No.","=Line No.","Status","=Status","Prod. Order No.","=Prod. Order No."</v>
      </c>
      <c r="G1678" s="3"/>
      <c r="H1678" s="6"/>
      <c r="I1678" s="24" t="str">
        <f>"S200021"</f>
        <v>S200021</v>
      </c>
      <c r="J1678" s="24" t="str">
        <f>"10.75"" Tourch Riser FootballTrophy"</f>
        <v>10.75" Tourch Riser FootballTrophy</v>
      </c>
      <c r="K1678" s="25">
        <v>48</v>
      </c>
      <c r="L1678" s="26" t="str">
        <f>"EA"</f>
        <v>EA</v>
      </c>
      <c r="M1678" s="25">
        <v>0</v>
      </c>
      <c r="N1678" s="27"/>
    </row>
    <row r="1679" spans="1:14" ht="16.5" x14ac:dyDescent="0.3">
      <c r="A1679" t="s">
        <v>59</v>
      </c>
      <c r="B1679" s="3" t="str">
        <f t="shared" si="332"/>
        <v>@@Released</v>
      </c>
      <c r="C1679" s="3" t="str">
        <f t="shared" si="332"/>
        <v>@@MR100733</v>
      </c>
      <c r="D1679" s="3" t="str">
        <f t="shared" ref="D1679:D1684" si="333">D1678</f>
        <v>@@20000</v>
      </c>
      <c r="E1679" s="3" t="str">
        <f>"""NAV Direct"",""CRONUS JetCorp USA"",""5407"",""1"",""Released"",""2"",""MR100733"",""3"",""20000"",""4"",""10000"""</f>
        <v>"NAV Direct","CRONUS JetCorp USA","5407","1","Released","2","MR100733","3","20000","4","10000"</v>
      </c>
      <c r="F1679" s="3"/>
      <c r="G1679" s="3"/>
      <c r="H1679" s="6"/>
      <c r="I1679" s="6"/>
      <c r="J1679" s="14" t="str">
        <f>"RM100027"</f>
        <v>RM100027</v>
      </c>
      <c r="K1679" s="22" t="str">
        <f>"1"" Marble"</f>
        <v>1" Marble</v>
      </c>
      <c r="L1679" s="23">
        <v>1</v>
      </c>
      <c r="M1679" s="21" t="str">
        <f>"LB"</f>
        <v>LB</v>
      </c>
      <c r="N1679" s="23">
        <v>0</v>
      </c>
    </row>
    <row r="1680" spans="1:14" ht="16.5" x14ac:dyDescent="0.3">
      <c r="A1680" t="s">
        <v>59</v>
      </c>
      <c r="B1680" s="3" t="str">
        <f t="shared" si="332"/>
        <v>@@Released</v>
      </c>
      <c r="C1680" s="3" t="str">
        <f t="shared" si="332"/>
        <v>@@MR100733</v>
      </c>
      <c r="D1680" s="3" t="str">
        <f t="shared" si="333"/>
        <v>@@20000</v>
      </c>
      <c r="E1680" s="3" t="str">
        <f>"""NAV Direct"",""CRONUS JetCorp USA"",""5407"",""1"",""Released"",""2"",""MR100733"",""3"",""20000"",""4"",""20000"""</f>
        <v>"NAV Direct","CRONUS JetCorp USA","5407","1","Released","2","MR100733","3","20000","4","20000"</v>
      </c>
      <c r="F1680" s="3"/>
      <c r="G1680" s="3"/>
      <c r="H1680" s="6"/>
      <c r="I1680" s="6"/>
      <c r="J1680" s="14" t="str">
        <f>"RM100007"</f>
        <v>RM100007</v>
      </c>
      <c r="K1680" s="22" t="str">
        <f>"3.75"" Football Player"</f>
        <v>3.75" Football Player</v>
      </c>
      <c r="L1680" s="23">
        <v>1</v>
      </c>
      <c r="M1680" s="21" t="str">
        <f>"EA"</f>
        <v>EA</v>
      </c>
      <c r="N1680" s="23">
        <v>0</v>
      </c>
    </row>
    <row r="1681" spans="1:14" ht="16.5" x14ac:dyDescent="0.3">
      <c r="A1681" t="s">
        <v>59</v>
      </c>
      <c r="B1681" s="3" t="str">
        <f t="shared" si="332"/>
        <v>@@Released</v>
      </c>
      <c r="C1681" s="3" t="str">
        <f t="shared" si="332"/>
        <v>@@MR100733</v>
      </c>
      <c r="D1681" s="3" t="str">
        <f t="shared" si="333"/>
        <v>@@20000</v>
      </c>
      <c r="E1681" s="3" t="str">
        <f>"""NAV Direct"",""CRONUS JetCorp USA"",""5407"",""1"",""Released"",""2"",""MR100733"",""3"",""20000"",""4"",""30000"""</f>
        <v>"NAV Direct","CRONUS JetCorp USA","5407","1","Released","2","MR100733","3","20000","4","30000"</v>
      </c>
      <c r="F1681" s="3"/>
      <c r="G1681" s="3"/>
      <c r="H1681" s="6"/>
      <c r="I1681" s="6"/>
      <c r="J1681" s="14" t="str">
        <f>"RM100023"</f>
        <v>RM100023</v>
      </c>
      <c r="K1681" s="22" t="str">
        <f>"7"" Torch Trophy Riser"</f>
        <v>7" Torch Trophy Riser</v>
      </c>
      <c r="L1681" s="23">
        <v>1</v>
      </c>
      <c r="M1681" s="21" t="str">
        <f>"EA"</f>
        <v>EA</v>
      </c>
      <c r="N1681" s="23">
        <v>0</v>
      </c>
    </row>
    <row r="1682" spans="1:14" ht="16.5" x14ac:dyDescent="0.3">
      <c r="A1682" t="s">
        <v>59</v>
      </c>
      <c r="B1682" s="3" t="str">
        <f t="shared" si="332"/>
        <v>@@Released</v>
      </c>
      <c r="C1682" s="3" t="str">
        <f t="shared" si="332"/>
        <v>@@MR100733</v>
      </c>
      <c r="D1682" s="3" t="str">
        <f t="shared" si="333"/>
        <v>@@20000</v>
      </c>
      <c r="E1682" s="3" t="str">
        <f>"""NAV Direct"",""CRONUS JetCorp USA"",""5407"",""1"",""Released"",""2"",""MR100733"",""3"",""20000"",""4"",""40000"""</f>
        <v>"NAV Direct","CRONUS JetCorp USA","5407","1","Released","2","MR100733","3","20000","4","40000"</v>
      </c>
      <c r="F1682" s="3"/>
      <c r="G1682" s="3"/>
      <c r="H1682" s="6"/>
      <c r="I1682" s="6"/>
      <c r="J1682" s="14" t="str">
        <f>"RM100033"</f>
        <v>RM100033</v>
      </c>
      <c r="K1682" s="22" t="str">
        <f>"Standard Cap Nut"</f>
        <v>Standard Cap Nut</v>
      </c>
      <c r="L1682" s="23">
        <v>1</v>
      </c>
      <c r="M1682" s="21" t="str">
        <f>"EA"</f>
        <v>EA</v>
      </c>
      <c r="N1682" s="23">
        <v>0</v>
      </c>
    </row>
    <row r="1683" spans="1:14" ht="16.5" x14ac:dyDescent="0.3">
      <c r="A1683" t="s">
        <v>59</v>
      </c>
      <c r="B1683" s="3" t="str">
        <f t="shared" si="332"/>
        <v>@@Released</v>
      </c>
      <c r="C1683" s="3" t="str">
        <f t="shared" si="332"/>
        <v>@@MR100733</v>
      </c>
      <c r="D1683" s="3" t="str">
        <f t="shared" si="333"/>
        <v>@@20000</v>
      </c>
      <c r="E1683" s="3" t="str">
        <f>"""NAV Direct"",""CRONUS JetCorp USA"",""5407"",""1"",""Released"",""2"",""MR100733"",""3"",""20000"",""4"",""50000"""</f>
        <v>"NAV Direct","CRONUS JetCorp USA","5407","1","Released","2","MR100733","3","20000","4","50000"</v>
      </c>
      <c r="F1683" s="3"/>
      <c r="G1683" s="3"/>
      <c r="H1683" s="6"/>
      <c r="I1683" s="6"/>
      <c r="J1683" s="14" t="str">
        <f>"RM100034"</f>
        <v>RM100034</v>
      </c>
      <c r="K1683" s="22" t="str">
        <f>"Check Rings"</f>
        <v>Check Rings</v>
      </c>
      <c r="L1683" s="23">
        <v>1</v>
      </c>
      <c r="M1683" s="21" t="str">
        <f>"EA"</f>
        <v>EA</v>
      </c>
      <c r="N1683" s="23">
        <v>0</v>
      </c>
    </row>
    <row r="1684" spans="1:14" ht="16.5" x14ac:dyDescent="0.3">
      <c r="A1684" t="s">
        <v>59</v>
      </c>
      <c r="B1684" s="3" t="str">
        <f t="shared" si="332"/>
        <v>@@Released</v>
      </c>
      <c r="C1684" s="3" t="str">
        <f t="shared" si="332"/>
        <v>@@MR100733</v>
      </c>
      <c r="D1684" s="3" t="str">
        <f t="shared" si="333"/>
        <v>@@20000</v>
      </c>
      <c r="E1684" s="3" t="str">
        <f>"""NAV Direct"",""CRONUS JetCorp USA"",""5407"",""1"",""Released"",""2"",""MR100733"",""3"",""20000"",""4"",""60000"""</f>
        <v>"NAV Direct","CRONUS JetCorp USA","5407","1","Released","2","MR100733","3","20000","4","60000"</v>
      </c>
      <c r="F1684" s="3"/>
      <c r="G1684" s="3"/>
      <c r="H1684" s="6"/>
      <c r="I1684" s="6"/>
      <c r="J1684" s="14" t="str">
        <f>"RM100036"</f>
        <v>RM100036</v>
      </c>
      <c r="K1684" s="22" t="str">
        <f>"1.5"" Emblem"</f>
        <v>1.5" Emblem</v>
      </c>
      <c r="L1684" s="23">
        <v>1</v>
      </c>
      <c r="M1684" s="21" t="str">
        <f>"EA"</f>
        <v>EA</v>
      </c>
      <c r="N1684" s="23">
        <v>0</v>
      </c>
    </row>
    <row r="1685" spans="1:14" ht="16.5" x14ac:dyDescent="0.3">
      <c r="A1685" t="s">
        <v>59</v>
      </c>
      <c r="B1685" s="3" t="str">
        <f>B1679</f>
        <v>@@Released</v>
      </c>
      <c r="C1685" s="3" t="str">
        <f>C1679</f>
        <v>@@MR100733</v>
      </c>
      <c r="D1685" s="3" t="str">
        <f>D1679</f>
        <v>@@20000</v>
      </c>
      <c r="H1685" s="6"/>
      <c r="I1685" s="6"/>
      <c r="J1685" s="6"/>
      <c r="K1685" s="6"/>
      <c r="L1685" s="6"/>
      <c r="M1685" s="6"/>
      <c r="N1685" s="6"/>
    </row>
    <row r="1686" spans="1:14" ht="16.5" x14ac:dyDescent="0.3">
      <c r="A1686" t="s">
        <v>59</v>
      </c>
      <c r="B1686" s="3" t="str">
        <f t="shared" ref="B1686:C1689" si="334">B1685</f>
        <v>@@Released</v>
      </c>
      <c r="C1686" s="3" t="str">
        <f t="shared" si="334"/>
        <v>@@MR100733</v>
      </c>
      <c r="D1686" s="3" t="str">
        <f>"@@30000"</f>
        <v>@@30000</v>
      </c>
      <c r="E1686" s="3" t="str">
        <f>"""NAV Direct"",""CRONUS JetCorp USA"",""5406"",""1"",""Released"",""2"",""MR100733"",""3"",""30000"""</f>
        <v>"NAV Direct","CRONUS JetCorp USA","5406","1","Released","2","MR100733","3","30000"</v>
      </c>
      <c r="F1686" s="3" t="str">
        <f>"∞||""Prod. Order Component"",""Prod. Order Line No."",""=Line No."",""Status"",""=Status"",""Prod. Order No."",""=Prod. Order No."""</f>
        <v>∞||"Prod. Order Component","Prod. Order Line No.","=Line No.","Status","=Status","Prod. Order No.","=Prod. Order No."</v>
      </c>
      <c r="G1686" s="3"/>
      <c r="H1686" s="6"/>
      <c r="I1686" s="24" t="str">
        <f>"S200026"</f>
        <v>S200026</v>
      </c>
      <c r="J1686" s="24" t="str">
        <f>"10.75"" Column Apple Trophy"</f>
        <v>10.75" Column Apple Trophy</v>
      </c>
      <c r="K1686" s="25">
        <v>12</v>
      </c>
      <c r="L1686" s="26" t="str">
        <f>"EA"</f>
        <v>EA</v>
      </c>
      <c r="M1686" s="25">
        <v>0</v>
      </c>
      <c r="N1686" s="27"/>
    </row>
    <row r="1687" spans="1:14" ht="16.5" x14ac:dyDescent="0.3">
      <c r="A1687" t="s">
        <v>59</v>
      </c>
      <c r="B1687" s="3" t="str">
        <f t="shared" si="334"/>
        <v>@@Released</v>
      </c>
      <c r="C1687" s="3" t="str">
        <f t="shared" si="334"/>
        <v>@@MR100733</v>
      </c>
      <c r="D1687" s="3" t="str">
        <f>D1686</f>
        <v>@@30000</v>
      </c>
      <c r="E1687" s="3" t="str">
        <f>"""NAV Direct"",""CRONUS JetCorp USA"",""5407"",""1"",""Released"",""2"",""MR100733"",""3"",""30000"",""4"",""10000"""</f>
        <v>"NAV Direct","CRONUS JetCorp USA","5407","1","Released","2","MR100733","3","30000","4","10000"</v>
      </c>
      <c r="F1687" s="3"/>
      <c r="G1687" s="3"/>
      <c r="H1687" s="6"/>
      <c r="I1687" s="6"/>
      <c r="J1687" s="14" t="str">
        <f>"PA100001"</f>
        <v>PA100001</v>
      </c>
      <c r="K1687" s="22" t="str">
        <f>"1"" Marble Base 2.5""x6""x6"", 1 Col. Kit"</f>
        <v>1" Marble Base 2.5"x6"x6", 1 Col. Kit</v>
      </c>
      <c r="L1687" s="23">
        <v>1</v>
      </c>
      <c r="M1687" s="21" t="str">
        <f>"EA"</f>
        <v>EA</v>
      </c>
      <c r="N1687" s="23">
        <v>0</v>
      </c>
    </row>
    <row r="1688" spans="1:14" ht="16.5" x14ac:dyDescent="0.3">
      <c r="A1688" t="s">
        <v>59</v>
      </c>
      <c r="B1688" s="3" t="str">
        <f t="shared" si="334"/>
        <v>@@Released</v>
      </c>
      <c r="C1688" s="3" t="str">
        <f t="shared" si="334"/>
        <v>@@MR100733</v>
      </c>
      <c r="D1688" s="3" t="str">
        <f>D1687</f>
        <v>@@30000</v>
      </c>
      <c r="E1688" s="3" t="str">
        <f>"""NAV Direct"",""CRONUS JetCorp USA"",""5407"",""1"",""Released"",""2"",""MR100733"",""3"",""30000"",""4"",""20000"""</f>
        <v>"NAV Direct","CRONUS JetCorp USA","5407","1","Released","2","MR100733","3","30000","4","20000"</v>
      </c>
      <c r="F1688" s="3"/>
      <c r="G1688" s="3"/>
      <c r="H1688" s="6"/>
      <c r="I1688" s="6"/>
      <c r="J1688" s="14" t="str">
        <f>"RM100054"</f>
        <v>RM100054</v>
      </c>
      <c r="K1688" s="22" t="str">
        <f>"Column Cover"</f>
        <v>Column Cover</v>
      </c>
      <c r="L1688" s="23">
        <v>1</v>
      </c>
      <c r="M1688" s="21" t="str">
        <f>"EA"</f>
        <v>EA</v>
      </c>
      <c r="N1688" s="23">
        <v>0</v>
      </c>
    </row>
    <row r="1689" spans="1:14" ht="16.5" x14ac:dyDescent="0.3">
      <c r="A1689" t="s">
        <v>59</v>
      </c>
      <c r="B1689" s="3" t="str">
        <f t="shared" si="334"/>
        <v>@@Released</v>
      </c>
      <c r="C1689" s="3" t="str">
        <f t="shared" si="334"/>
        <v>@@MR100733</v>
      </c>
      <c r="D1689" s="3" t="str">
        <f>D1688</f>
        <v>@@30000</v>
      </c>
      <c r="E1689" s="3" t="str">
        <f>"""NAV Direct"",""CRONUS JetCorp USA"",""5407"",""1"",""Released"",""2"",""MR100733"",""3"",""30000"",""4"",""30000"""</f>
        <v>"NAV Direct","CRONUS JetCorp USA","5407","1","Released","2","MR100733","3","30000","4","30000"</v>
      </c>
      <c r="F1689" s="3"/>
      <c r="G1689" s="3"/>
      <c r="H1689" s="6"/>
      <c r="I1689" s="6"/>
      <c r="J1689" s="14" t="str">
        <f>"RM100002"</f>
        <v>RM100002</v>
      </c>
      <c r="K1689" s="22" t="str">
        <f>"3.75"" Apple Trophy Figure"</f>
        <v>3.75" Apple Trophy Figure</v>
      </c>
      <c r="L1689" s="23">
        <v>1</v>
      </c>
      <c r="M1689" s="21" t="str">
        <f>"EA"</f>
        <v>EA</v>
      </c>
      <c r="N1689" s="23">
        <v>0</v>
      </c>
    </row>
    <row r="1690" spans="1:14" ht="16.5" x14ac:dyDescent="0.3">
      <c r="A1690" t="s">
        <v>59</v>
      </c>
      <c r="B1690" s="3" t="str">
        <f>B1687</f>
        <v>@@Released</v>
      </c>
      <c r="C1690" s="3" t="str">
        <f>C1687</f>
        <v>@@MR100733</v>
      </c>
      <c r="D1690" s="3" t="str">
        <f>D1687</f>
        <v>@@30000</v>
      </c>
      <c r="H1690" s="6"/>
      <c r="I1690" s="6"/>
      <c r="J1690" s="6"/>
      <c r="K1690" s="6"/>
      <c r="L1690" s="6"/>
      <c r="M1690" s="6"/>
      <c r="N1690" s="6"/>
    </row>
    <row r="1691" spans="1:14" ht="16.5" x14ac:dyDescent="0.3">
      <c r="A1691" t="s">
        <v>59</v>
      </c>
      <c r="B1691" s="3" t="str">
        <f>"@@Released"</f>
        <v>@@Released</v>
      </c>
      <c r="C1691" s="3" t="str">
        <f>"@@MR100737"</f>
        <v>@@MR100737</v>
      </c>
      <c r="E1691" s="3" t="str">
        <f>"""NAV Direct"",""CRONUS JetCorp USA"",""5405"",""1"",""Released"",""2"",""MR100737"""</f>
        <v>"NAV Direct","CRONUS JetCorp USA","5405","1","Released","2","MR100737"</v>
      </c>
      <c r="F1691" s="3" t="str">
        <f>"∞||""Prod. Order Component"",""Status"",""=Status"",""Prod. Order No."",""=No."""</f>
        <v>∞||"Prod. Order Component","Status","=Status","Prod. Order No.","=No."</v>
      </c>
      <c r="G1691" s="3"/>
      <c r="H1691" s="28" t="str">
        <f>"MR100737"</f>
        <v>MR100737</v>
      </c>
      <c r="I1691" s="29">
        <v>42133</v>
      </c>
      <c r="J1691" s="6"/>
      <c r="K1691" s="20"/>
      <c r="L1691" s="20"/>
      <c r="M1691" s="20"/>
      <c r="N1691" s="20"/>
    </row>
    <row r="1692" spans="1:14" ht="16.5" x14ac:dyDescent="0.3">
      <c r="A1692" t="s">
        <v>59</v>
      </c>
      <c r="B1692" s="3" t="str">
        <f t="shared" ref="B1692:C1698" si="335">B1691</f>
        <v>@@Released</v>
      </c>
      <c r="C1692" s="3" t="str">
        <f t="shared" si="335"/>
        <v>@@MR100737</v>
      </c>
      <c r="D1692" s="3" t="str">
        <f>"@@10000"</f>
        <v>@@10000</v>
      </c>
      <c r="E1692" s="3" t="str">
        <f>"""NAV Direct"",""CRONUS JetCorp USA"",""5406"",""1"",""Released"",""2"",""MR100737"",""3"",""10000"""</f>
        <v>"NAV Direct","CRONUS JetCorp USA","5406","1","Released","2","MR100737","3","10000"</v>
      </c>
      <c r="F1692" s="3" t="str">
        <f>"∞||""Prod. Order Component"",""Prod. Order Line No."",""=Line No."",""Status"",""=Status"",""Prod. Order No."",""=Prod. Order No."""</f>
        <v>∞||"Prod. Order Component","Prod. Order Line No.","=Line No.","Status","=Status","Prod. Order No.","=Prod. Order No."</v>
      </c>
      <c r="G1692" s="3"/>
      <c r="H1692" s="6"/>
      <c r="I1692" s="24" t="str">
        <f>"S200022"</f>
        <v>S200022</v>
      </c>
      <c r="J1692" s="24" t="str">
        <f>"10.75"" Tourch Riser Basketball Trophy"</f>
        <v>10.75" Tourch Riser Basketball Trophy</v>
      </c>
      <c r="K1692" s="25">
        <v>144</v>
      </c>
      <c r="L1692" s="26" t="str">
        <f>"EA"</f>
        <v>EA</v>
      </c>
      <c r="M1692" s="25">
        <v>0</v>
      </c>
      <c r="N1692" s="27"/>
    </row>
    <row r="1693" spans="1:14" ht="16.5" x14ac:dyDescent="0.3">
      <c r="A1693" t="s">
        <v>59</v>
      </c>
      <c r="B1693" s="3" t="str">
        <f t="shared" si="335"/>
        <v>@@Released</v>
      </c>
      <c r="C1693" s="3" t="str">
        <f t="shared" si="335"/>
        <v>@@MR100737</v>
      </c>
      <c r="D1693" s="3" t="str">
        <f t="shared" ref="D1693:D1698" si="336">D1692</f>
        <v>@@10000</v>
      </c>
      <c r="E1693" s="3" t="str">
        <f>"""NAV Direct"",""CRONUS JetCorp USA"",""5407"",""1"",""Released"",""2"",""MR100737"",""3"",""10000"",""4"",""10000"""</f>
        <v>"NAV Direct","CRONUS JetCorp USA","5407","1","Released","2","MR100737","3","10000","4","10000"</v>
      </c>
      <c r="F1693" s="3"/>
      <c r="G1693" s="3"/>
      <c r="H1693" s="6"/>
      <c r="I1693" s="6"/>
      <c r="J1693" s="14" t="str">
        <f>"RM100027"</f>
        <v>RM100027</v>
      </c>
      <c r="K1693" s="22" t="str">
        <f>"1"" Marble"</f>
        <v>1" Marble</v>
      </c>
      <c r="L1693" s="23">
        <v>1</v>
      </c>
      <c r="M1693" s="21" t="str">
        <f>"LB"</f>
        <v>LB</v>
      </c>
      <c r="N1693" s="23">
        <v>0</v>
      </c>
    </row>
    <row r="1694" spans="1:14" ht="16.5" x14ac:dyDescent="0.3">
      <c r="A1694" t="s">
        <v>59</v>
      </c>
      <c r="B1694" s="3" t="str">
        <f t="shared" si="335"/>
        <v>@@Released</v>
      </c>
      <c r="C1694" s="3" t="str">
        <f t="shared" si="335"/>
        <v>@@MR100737</v>
      </c>
      <c r="D1694" s="3" t="str">
        <f t="shared" si="336"/>
        <v>@@10000</v>
      </c>
      <c r="E1694" s="3" t="str">
        <f>"""NAV Direct"",""CRONUS JetCorp USA"",""5407"",""1"",""Released"",""2"",""MR100737"",""3"",""10000"",""4"",""20000"""</f>
        <v>"NAV Direct","CRONUS JetCorp USA","5407","1","Released","2","MR100737","3","10000","4","20000"</v>
      </c>
      <c r="F1694" s="3"/>
      <c r="G1694" s="3"/>
      <c r="H1694" s="6"/>
      <c r="I1694" s="6"/>
      <c r="J1694" s="14" t="str">
        <f>"RM100008"</f>
        <v>RM100008</v>
      </c>
      <c r="K1694" s="22" t="str">
        <f>"3.75"" Basketball Player"</f>
        <v>3.75" Basketball Player</v>
      </c>
      <c r="L1694" s="23">
        <v>1</v>
      </c>
      <c r="M1694" s="21" t="str">
        <f>"EA"</f>
        <v>EA</v>
      </c>
      <c r="N1694" s="23">
        <v>0</v>
      </c>
    </row>
    <row r="1695" spans="1:14" ht="16.5" x14ac:dyDescent="0.3">
      <c r="A1695" t="s">
        <v>59</v>
      </c>
      <c r="B1695" s="3" t="str">
        <f t="shared" si="335"/>
        <v>@@Released</v>
      </c>
      <c r="C1695" s="3" t="str">
        <f t="shared" si="335"/>
        <v>@@MR100737</v>
      </c>
      <c r="D1695" s="3" t="str">
        <f t="shared" si="336"/>
        <v>@@10000</v>
      </c>
      <c r="E1695" s="3" t="str">
        <f>"""NAV Direct"",""CRONUS JetCorp USA"",""5407"",""1"",""Released"",""2"",""MR100737"",""3"",""10000"",""4"",""30000"""</f>
        <v>"NAV Direct","CRONUS JetCorp USA","5407","1","Released","2","MR100737","3","10000","4","30000"</v>
      </c>
      <c r="F1695" s="3"/>
      <c r="G1695" s="3"/>
      <c r="H1695" s="6"/>
      <c r="I1695" s="6"/>
      <c r="J1695" s="14" t="str">
        <f>"RM100023"</f>
        <v>RM100023</v>
      </c>
      <c r="K1695" s="22" t="str">
        <f>"7"" Torch Trophy Riser"</f>
        <v>7" Torch Trophy Riser</v>
      </c>
      <c r="L1695" s="23">
        <v>1</v>
      </c>
      <c r="M1695" s="21" t="str">
        <f>"EA"</f>
        <v>EA</v>
      </c>
      <c r="N1695" s="23">
        <v>0</v>
      </c>
    </row>
    <row r="1696" spans="1:14" ht="16.5" x14ac:dyDescent="0.3">
      <c r="A1696" t="s">
        <v>59</v>
      </c>
      <c r="B1696" s="3" t="str">
        <f t="shared" si="335"/>
        <v>@@Released</v>
      </c>
      <c r="C1696" s="3" t="str">
        <f t="shared" si="335"/>
        <v>@@MR100737</v>
      </c>
      <c r="D1696" s="3" t="str">
        <f t="shared" si="336"/>
        <v>@@10000</v>
      </c>
      <c r="E1696" s="3" t="str">
        <f>"""NAV Direct"",""CRONUS JetCorp USA"",""5407"",""1"",""Released"",""2"",""MR100737"",""3"",""10000"",""4"",""40000"""</f>
        <v>"NAV Direct","CRONUS JetCorp USA","5407","1","Released","2","MR100737","3","10000","4","40000"</v>
      </c>
      <c r="F1696" s="3"/>
      <c r="G1696" s="3"/>
      <c r="H1696" s="6"/>
      <c r="I1696" s="6"/>
      <c r="J1696" s="14" t="str">
        <f>"RM100033"</f>
        <v>RM100033</v>
      </c>
      <c r="K1696" s="22" t="str">
        <f>"Standard Cap Nut"</f>
        <v>Standard Cap Nut</v>
      </c>
      <c r="L1696" s="23">
        <v>1</v>
      </c>
      <c r="M1696" s="21" t="str">
        <f>"EA"</f>
        <v>EA</v>
      </c>
      <c r="N1696" s="23">
        <v>0</v>
      </c>
    </row>
    <row r="1697" spans="1:14" ht="16.5" x14ac:dyDescent="0.3">
      <c r="A1697" t="s">
        <v>59</v>
      </c>
      <c r="B1697" s="3" t="str">
        <f t="shared" si="335"/>
        <v>@@Released</v>
      </c>
      <c r="C1697" s="3" t="str">
        <f t="shared" si="335"/>
        <v>@@MR100737</v>
      </c>
      <c r="D1697" s="3" t="str">
        <f t="shared" si="336"/>
        <v>@@10000</v>
      </c>
      <c r="E1697" s="3" t="str">
        <f>"""NAV Direct"",""CRONUS JetCorp USA"",""5407"",""1"",""Released"",""2"",""MR100737"",""3"",""10000"",""4"",""50000"""</f>
        <v>"NAV Direct","CRONUS JetCorp USA","5407","1","Released","2","MR100737","3","10000","4","50000"</v>
      </c>
      <c r="F1697" s="3"/>
      <c r="G1697" s="3"/>
      <c r="H1697" s="6"/>
      <c r="I1697" s="6"/>
      <c r="J1697" s="14" t="str">
        <f>"RM100034"</f>
        <v>RM100034</v>
      </c>
      <c r="K1697" s="22" t="str">
        <f>"Check Rings"</f>
        <v>Check Rings</v>
      </c>
      <c r="L1697" s="23">
        <v>1</v>
      </c>
      <c r="M1697" s="21" t="str">
        <f>"EA"</f>
        <v>EA</v>
      </c>
      <c r="N1697" s="23">
        <v>0</v>
      </c>
    </row>
    <row r="1698" spans="1:14" ht="16.5" x14ac:dyDescent="0.3">
      <c r="A1698" t="s">
        <v>59</v>
      </c>
      <c r="B1698" s="3" t="str">
        <f t="shared" si="335"/>
        <v>@@Released</v>
      </c>
      <c r="C1698" s="3" t="str">
        <f t="shared" si="335"/>
        <v>@@MR100737</v>
      </c>
      <c r="D1698" s="3" t="str">
        <f t="shared" si="336"/>
        <v>@@10000</v>
      </c>
      <c r="E1698" s="3" t="str">
        <f>"""NAV Direct"",""CRONUS JetCorp USA"",""5407"",""1"",""Released"",""2"",""MR100737"",""3"",""10000"",""4"",""60000"""</f>
        <v>"NAV Direct","CRONUS JetCorp USA","5407","1","Released","2","MR100737","3","10000","4","60000"</v>
      </c>
      <c r="F1698" s="3"/>
      <c r="G1698" s="3"/>
      <c r="H1698" s="6"/>
      <c r="I1698" s="6"/>
      <c r="J1698" s="14" t="str">
        <f>"RM100036"</f>
        <v>RM100036</v>
      </c>
      <c r="K1698" s="22" t="str">
        <f>"1.5"" Emblem"</f>
        <v>1.5" Emblem</v>
      </c>
      <c r="L1698" s="23">
        <v>1</v>
      </c>
      <c r="M1698" s="21" t="str">
        <f>"EA"</f>
        <v>EA</v>
      </c>
      <c r="N1698" s="23">
        <v>0</v>
      </c>
    </row>
    <row r="1699" spans="1:14" ht="16.5" x14ac:dyDescent="0.3">
      <c r="A1699" t="s">
        <v>59</v>
      </c>
      <c r="B1699" s="3" t="str">
        <f>B1693</f>
        <v>@@Released</v>
      </c>
      <c r="C1699" s="3" t="str">
        <f>C1693</f>
        <v>@@MR100737</v>
      </c>
      <c r="D1699" s="3" t="str">
        <f>D1693</f>
        <v>@@10000</v>
      </c>
      <c r="H1699" s="6"/>
      <c r="I1699" s="6"/>
      <c r="J1699" s="6"/>
      <c r="K1699" s="6"/>
      <c r="L1699" s="6"/>
      <c r="M1699" s="6"/>
      <c r="N1699" s="6"/>
    </row>
    <row r="1700" spans="1:14" ht="16.5" x14ac:dyDescent="0.3">
      <c r="A1700" t="s">
        <v>59</v>
      </c>
      <c r="B1700" s="3" t="str">
        <f t="shared" ref="B1700:C1703" si="337">B1699</f>
        <v>@@Released</v>
      </c>
      <c r="C1700" s="3" t="str">
        <f t="shared" si="337"/>
        <v>@@MR100737</v>
      </c>
      <c r="D1700" s="3" t="str">
        <f>"@@20000"</f>
        <v>@@20000</v>
      </c>
      <c r="E1700" s="3" t="str">
        <f>"""NAV Direct"",""CRONUS JetCorp USA"",""5406"",""1"",""Released"",""2"",""MR100737"",""3"",""20000"""</f>
        <v>"NAV Direct","CRONUS JetCorp USA","5406","1","Released","2","MR100737","3","20000"</v>
      </c>
      <c r="F1700" s="3" t="str">
        <f>"∞||""Prod. Order Component"",""Prod. Order Line No."",""=Line No."",""Status"",""=Status"",""Prod. Order No."",""=Prod. Order No."""</f>
        <v>∞||"Prod. Order Component","Prod. Order Line No.","=Line No.","Status","=Status","Prod. Order No.","=Prod. Order No."</v>
      </c>
      <c r="G1700" s="3"/>
      <c r="H1700" s="6"/>
      <c r="I1700" s="24" t="str">
        <f>"S200025"</f>
        <v>S200025</v>
      </c>
      <c r="J1700" s="24" t="str">
        <f>"10.75"" Column Lamp of Knowledge Trophy"</f>
        <v>10.75" Column Lamp of Knowledge Trophy</v>
      </c>
      <c r="K1700" s="25">
        <v>144</v>
      </c>
      <c r="L1700" s="26" t="str">
        <f>"EA"</f>
        <v>EA</v>
      </c>
      <c r="M1700" s="25">
        <v>0</v>
      </c>
      <c r="N1700" s="27"/>
    </row>
    <row r="1701" spans="1:14" ht="16.5" x14ac:dyDescent="0.3">
      <c r="A1701" t="s">
        <v>59</v>
      </c>
      <c r="B1701" s="3" t="str">
        <f t="shared" si="337"/>
        <v>@@Released</v>
      </c>
      <c r="C1701" s="3" t="str">
        <f t="shared" si="337"/>
        <v>@@MR100737</v>
      </c>
      <c r="D1701" s="3" t="str">
        <f>D1700</f>
        <v>@@20000</v>
      </c>
      <c r="E1701" s="3" t="str">
        <f>"""NAV Direct"",""CRONUS JetCorp USA"",""5407"",""1"",""Released"",""2"",""MR100737"",""3"",""20000"",""4"",""10000"""</f>
        <v>"NAV Direct","CRONUS JetCorp USA","5407","1","Released","2","MR100737","3","20000","4","10000"</v>
      </c>
      <c r="F1701" s="3"/>
      <c r="G1701" s="3"/>
      <c r="H1701" s="6"/>
      <c r="I1701" s="6"/>
      <c r="J1701" s="14" t="str">
        <f>"PA100001"</f>
        <v>PA100001</v>
      </c>
      <c r="K1701" s="22" t="str">
        <f>"1"" Marble Base 2.5""x6""x6"", 1 Col. Kit"</f>
        <v>1" Marble Base 2.5"x6"x6", 1 Col. Kit</v>
      </c>
      <c r="L1701" s="23">
        <v>1</v>
      </c>
      <c r="M1701" s="21" t="str">
        <f>"EA"</f>
        <v>EA</v>
      </c>
      <c r="N1701" s="23">
        <v>0</v>
      </c>
    </row>
    <row r="1702" spans="1:14" ht="16.5" x14ac:dyDescent="0.3">
      <c r="A1702" t="s">
        <v>59</v>
      </c>
      <c r="B1702" s="3" t="str">
        <f t="shared" si="337"/>
        <v>@@Released</v>
      </c>
      <c r="C1702" s="3" t="str">
        <f t="shared" si="337"/>
        <v>@@MR100737</v>
      </c>
      <c r="D1702" s="3" t="str">
        <f>D1701</f>
        <v>@@20000</v>
      </c>
      <c r="E1702" s="3" t="str">
        <f>"""NAV Direct"",""CRONUS JetCorp USA"",""5407"",""1"",""Released"",""2"",""MR100737"",""3"",""20000"",""4"",""20000"""</f>
        <v>"NAV Direct","CRONUS JetCorp USA","5407","1","Released","2","MR100737","3","20000","4","20000"</v>
      </c>
      <c r="F1702" s="3"/>
      <c r="G1702" s="3"/>
      <c r="H1702" s="6"/>
      <c r="I1702" s="6"/>
      <c r="J1702" s="14" t="str">
        <f>"RM100054"</f>
        <v>RM100054</v>
      </c>
      <c r="K1702" s="22" t="str">
        <f>"Column Cover"</f>
        <v>Column Cover</v>
      </c>
      <c r="L1702" s="23">
        <v>1</v>
      </c>
      <c r="M1702" s="21" t="str">
        <f>"EA"</f>
        <v>EA</v>
      </c>
      <c r="N1702" s="23">
        <v>0</v>
      </c>
    </row>
    <row r="1703" spans="1:14" ht="16.5" x14ac:dyDescent="0.3">
      <c r="A1703" t="s">
        <v>59</v>
      </c>
      <c r="B1703" s="3" t="str">
        <f t="shared" si="337"/>
        <v>@@Released</v>
      </c>
      <c r="C1703" s="3" t="str">
        <f t="shared" si="337"/>
        <v>@@MR100737</v>
      </c>
      <c r="D1703" s="3" t="str">
        <f>D1702</f>
        <v>@@20000</v>
      </c>
      <c r="E1703" s="3" t="str">
        <f>"""NAV Direct"",""CRONUS JetCorp USA"",""5407"",""1"",""Released"",""2"",""MR100737"",""3"",""20000"",""4"",""30000"""</f>
        <v>"NAV Direct","CRONUS JetCorp USA","5407","1","Released","2","MR100737","3","20000","4","30000"</v>
      </c>
      <c r="F1703" s="3"/>
      <c r="G1703" s="3"/>
      <c r="H1703" s="6"/>
      <c r="I1703" s="6"/>
      <c r="J1703" s="14" t="str">
        <f>"RM100036"</f>
        <v>RM100036</v>
      </c>
      <c r="K1703" s="22" t="str">
        <f>"1.5"" Emblem"</f>
        <v>1.5" Emblem</v>
      </c>
      <c r="L1703" s="23">
        <v>1</v>
      </c>
      <c r="M1703" s="21" t="str">
        <f>"EA"</f>
        <v>EA</v>
      </c>
      <c r="N1703" s="23">
        <v>0</v>
      </c>
    </row>
    <row r="1704" spans="1:14" ht="16.5" x14ac:dyDescent="0.3">
      <c r="A1704" t="s">
        <v>59</v>
      </c>
      <c r="B1704" s="3" t="str">
        <f>B1701</f>
        <v>@@Released</v>
      </c>
      <c r="C1704" s="3" t="str">
        <f>C1701</f>
        <v>@@MR100737</v>
      </c>
      <c r="D1704" s="3" t="str">
        <f>D1701</f>
        <v>@@20000</v>
      </c>
      <c r="H1704" s="6"/>
      <c r="I1704" s="6"/>
      <c r="J1704" s="6"/>
      <c r="K1704" s="6"/>
      <c r="L1704" s="6"/>
      <c r="M1704" s="6"/>
      <c r="N1704" s="6"/>
    </row>
    <row r="1705" spans="1:14" ht="16.5" x14ac:dyDescent="0.3">
      <c r="A1705" t="s">
        <v>59</v>
      </c>
      <c r="B1705" s="3" t="str">
        <f t="shared" ref="B1705:C1710" si="338">B1704</f>
        <v>@@Released</v>
      </c>
      <c r="C1705" s="3" t="str">
        <f t="shared" si="338"/>
        <v>@@MR100737</v>
      </c>
      <c r="D1705" s="3" t="str">
        <f>"@@30000"</f>
        <v>@@30000</v>
      </c>
      <c r="E1705" s="3" t="str">
        <f>"""NAV Direct"",""CRONUS JetCorp USA"",""5406"",""1"",""Released"",""2"",""MR100737"",""3"",""30000"""</f>
        <v>"NAV Direct","CRONUS JetCorp USA","5406","1","Released","2","MR100737","3","30000"</v>
      </c>
      <c r="F1705" s="3" t="str">
        <f>"∞||""Prod. Order Component"",""Prod. Order Line No."",""=Line No."",""Status"",""=Status"",""Prod. Order No."",""=Prod. Order No."""</f>
        <v>∞||"Prod. Order Component","Prod. Order Line No.","=Line No.","Status","=Status","Prod. Order No.","=Prod. Order No."</v>
      </c>
      <c r="G1705" s="3"/>
      <c r="H1705" s="6"/>
      <c r="I1705" s="24" t="str">
        <f>"S200010"</f>
        <v>S200010</v>
      </c>
      <c r="J1705" s="24" t="str">
        <f>"3.75"" Wrestling Trophy"</f>
        <v>3.75" Wrestling Trophy</v>
      </c>
      <c r="K1705" s="25">
        <v>12</v>
      </c>
      <c r="L1705" s="26" t="str">
        <f>"EA"</f>
        <v>EA</v>
      </c>
      <c r="M1705" s="25">
        <v>0</v>
      </c>
      <c r="N1705" s="27"/>
    </row>
    <row r="1706" spans="1:14" ht="16.5" x14ac:dyDescent="0.3">
      <c r="A1706" t="s">
        <v>59</v>
      </c>
      <c r="B1706" s="3" t="str">
        <f t="shared" si="338"/>
        <v>@@Released</v>
      </c>
      <c r="C1706" s="3" t="str">
        <f t="shared" si="338"/>
        <v>@@MR100737</v>
      </c>
      <c r="D1706" s="3" t="str">
        <f>D1705</f>
        <v>@@30000</v>
      </c>
      <c r="E1706" s="3" t="str">
        <f>"""NAV Direct"",""CRONUS JetCorp USA"",""5407"",""1"",""Released"",""2"",""MR100737"",""3"",""30000"",""4"",""10000"""</f>
        <v>"NAV Direct","CRONUS JetCorp USA","5407","1","Released","2","MR100737","3","30000","4","10000"</v>
      </c>
      <c r="F1706" s="3"/>
      <c r="G1706" s="3"/>
      <c r="H1706" s="6"/>
      <c r="I1706" s="6"/>
      <c r="J1706" s="14" t="str">
        <f>"RM100027"</f>
        <v>RM100027</v>
      </c>
      <c r="K1706" s="22" t="str">
        <f>"1"" Marble"</f>
        <v>1" Marble</v>
      </c>
      <c r="L1706" s="23">
        <v>1</v>
      </c>
      <c r="M1706" s="21" t="str">
        <f>"LB"</f>
        <v>LB</v>
      </c>
      <c r="N1706" s="23">
        <v>0</v>
      </c>
    </row>
    <row r="1707" spans="1:14" ht="16.5" x14ac:dyDescent="0.3">
      <c r="A1707" t="s">
        <v>59</v>
      </c>
      <c r="B1707" s="3" t="str">
        <f t="shared" si="338"/>
        <v>@@Released</v>
      </c>
      <c r="C1707" s="3" t="str">
        <f t="shared" si="338"/>
        <v>@@MR100737</v>
      </c>
      <c r="D1707" s="3" t="str">
        <f>D1706</f>
        <v>@@30000</v>
      </c>
      <c r="E1707" s="3" t="str">
        <f>"""NAV Direct"",""CRONUS JetCorp USA"",""5407"",""1"",""Released"",""2"",""MR100737"",""3"",""30000"",""4"",""20000"""</f>
        <v>"NAV Direct","CRONUS JetCorp USA","5407","1","Released","2","MR100737","3","30000","4","20000"</v>
      </c>
      <c r="F1707" s="3"/>
      <c r="G1707" s="3"/>
      <c r="H1707" s="6"/>
      <c r="I1707" s="6"/>
      <c r="J1707" s="14" t="str">
        <f>"RM100010"</f>
        <v>RM100010</v>
      </c>
      <c r="K1707" s="22" t="str">
        <f>"3.75"" Wrestler"</f>
        <v>3.75" Wrestler</v>
      </c>
      <c r="L1707" s="23">
        <v>1</v>
      </c>
      <c r="M1707" s="21" t="str">
        <f>"EA"</f>
        <v>EA</v>
      </c>
      <c r="N1707" s="23">
        <v>0</v>
      </c>
    </row>
    <row r="1708" spans="1:14" ht="16.5" x14ac:dyDescent="0.3">
      <c r="A1708" t="s">
        <v>59</v>
      </c>
      <c r="B1708" s="3" t="str">
        <f t="shared" si="338"/>
        <v>@@Released</v>
      </c>
      <c r="C1708" s="3" t="str">
        <f t="shared" si="338"/>
        <v>@@MR100737</v>
      </c>
      <c r="D1708" s="3" t="str">
        <f>D1707</f>
        <v>@@30000</v>
      </c>
      <c r="E1708" s="3" t="str">
        <f>"""NAV Direct"",""CRONUS JetCorp USA"",""5407"",""1"",""Released"",""2"",""MR100737"",""3"",""30000"",""4"",""30000"""</f>
        <v>"NAV Direct","CRONUS JetCorp USA","5407","1","Released","2","MR100737","3","30000","4","30000"</v>
      </c>
      <c r="F1708" s="3"/>
      <c r="G1708" s="3"/>
      <c r="H1708" s="6"/>
      <c r="I1708" s="6"/>
      <c r="J1708" s="14" t="str">
        <f>"RM100033"</f>
        <v>RM100033</v>
      </c>
      <c r="K1708" s="22" t="str">
        <f>"Standard Cap Nut"</f>
        <v>Standard Cap Nut</v>
      </c>
      <c r="L1708" s="23">
        <v>1</v>
      </c>
      <c r="M1708" s="21" t="str">
        <f>"EA"</f>
        <v>EA</v>
      </c>
      <c r="N1708" s="23">
        <v>0</v>
      </c>
    </row>
    <row r="1709" spans="1:14" ht="16.5" x14ac:dyDescent="0.3">
      <c r="A1709" t="s">
        <v>59</v>
      </c>
      <c r="B1709" s="3" t="str">
        <f t="shared" si="338"/>
        <v>@@Released</v>
      </c>
      <c r="C1709" s="3" t="str">
        <f t="shared" si="338"/>
        <v>@@MR100737</v>
      </c>
      <c r="D1709" s="3" t="str">
        <f>D1708</f>
        <v>@@30000</v>
      </c>
      <c r="E1709" s="3" t="str">
        <f>"""NAV Direct"",""CRONUS JetCorp USA"",""5407"",""1"",""Released"",""2"",""MR100737"",""3"",""30000"",""4"",""40000"""</f>
        <v>"NAV Direct","CRONUS JetCorp USA","5407","1","Released","2","MR100737","3","30000","4","40000"</v>
      </c>
      <c r="F1709" s="3"/>
      <c r="G1709" s="3"/>
      <c r="H1709" s="6"/>
      <c r="I1709" s="6"/>
      <c r="J1709" s="14" t="str">
        <f>"RM100034"</f>
        <v>RM100034</v>
      </c>
      <c r="K1709" s="22" t="str">
        <f>"Check Rings"</f>
        <v>Check Rings</v>
      </c>
      <c r="L1709" s="23">
        <v>1</v>
      </c>
      <c r="M1709" s="21" t="str">
        <f>"EA"</f>
        <v>EA</v>
      </c>
      <c r="N1709" s="23">
        <v>0</v>
      </c>
    </row>
    <row r="1710" spans="1:14" ht="16.5" x14ac:dyDescent="0.3">
      <c r="A1710" t="s">
        <v>59</v>
      </c>
      <c r="B1710" s="3" t="str">
        <f t="shared" si="338"/>
        <v>@@Released</v>
      </c>
      <c r="C1710" s="3" t="str">
        <f t="shared" si="338"/>
        <v>@@MR100737</v>
      </c>
      <c r="D1710" s="3" t="str">
        <f>D1709</f>
        <v>@@30000</v>
      </c>
      <c r="E1710" s="3" t="str">
        <f>"""NAV Direct"",""CRONUS JetCorp USA"",""5407"",""1"",""Released"",""2"",""MR100737"",""3"",""30000"",""4"",""50000"""</f>
        <v>"NAV Direct","CRONUS JetCorp USA","5407","1","Released","2","MR100737","3","30000","4","50000"</v>
      </c>
      <c r="F1710" s="3"/>
      <c r="G1710" s="3"/>
      <c r="H1710" s="6"/>
      <c r="I1710" s="6"/>
      <c r="J1710" s="14" t="str">
        <f>"RM100053"</f>
        <v>RM100053</v>
      </c>
      <c r="K1710" s="22" t="str">
        <f>"3"" Blank Plate"</f>
        <v>3" Blank Plate</v>
      </c>
      <c r="L1710" s="23">
        <v>1</v>
      </c>
      <c r="M1710" s="21" t="str">
        <f>"EA"</f>
        <v>EA</v>
      </c>
      <c r="N1710" s="23">
        <v>0</v>
      </c>
    </row>
    <row r="1711" spans="1:14" ht="16.5" x14ac:dyDescent="0.3">
      <c r="A1711" t="s">
        <v>59</v>
      </c>
      <c r="B1711" s="3" t="str">
        <f>B1706</f>
        <v>@@Released</v>
      </c>
      <c r="C1711" s="3" t="str">
        <f>C1706</f>
        <v>@@MR100737</v>
      </c>
      <c r="D1711" s="3" t="str">
        <f>D1706</f>
        <v>@@30000</v>
      </c>
      <c r="H1711" s="6"/>
      <c r="I1711" s="6"/>
      <c r="J1711" s="6"/>
      <c r="K1711" s="6"/>
      <c r="L1711" s="6"/>
      <c r="M1711" s="6"/>
      <c r="N1711" s="6"/>
    </row>
    <row r="1712" spans="1:14" ht="16.5" x14ac:dyDescent="0.3">
      <c r="A1712" t="s">
        <v>59</v>
      </c>
      <c r="B1712" s="3" t="str">
        <f>"@@Released"</f>
        <v>@@Released</v>
      </c>
      <c r="C1712" s="3" t="str">
        <f>"@@MR100741"</f>
        <v>@@MR100741</v>
      </c>
      <c r="E1712" s="3" t="str">
        <f>"""NAV Direct"",""CRONUS JetCorp USA"",""5405"",""1"",""Released"",""2"",""MR100741"""</f>
        <v>"NAV Direct","CRONUS JetCorp USA","5405","1","Released","2","MR100741"</v>
      </c>
      <c r="F1712" s="3" t="str">
        <f>"∞||""Prod. Order Component"",""Status"",""=Status"",""Prod. Order No."",""=No."""</f>
        <v>∞||"Prod. Order Component","Status","=Status","Prod. Order No.","=No."</v>
      </c>
      <c r="G1712" s="3"/>
      <c r="H1712" s="28" t="str">
        <f>"MR100741"</f>
        <v>MR100741</v>
      </c>
      <c r="I1712" s="29">
        <v>42133</v>
      </c>
      <c r="J1712" s="6"/>
      <c r="K1712" s="20"/>
      <c r="L1712" s="20"/>
      <c r="M1712" s="20"/>
      <c r="N1712" s="20"/>
    </row>
    <row r="1713" spans="1:14" ht="16.5" x14ac:dyDescent="0.3">
      <c r="A1713" t="s">
        <v>59</v>
      </c>
      <c r="B1713" s="3" t="str">
        <f t="shared" ref="B1713:C1716" si="339">B1712</f>
        <v>@@Released</v>
      </c>
      <c r="C1713" s="3" t="str">
        <f t="shared" si="339"/>
        <v>@@MR100741</v>
      </c>
      <c r="D1713" s="3" t="str">
        <f>"@@10000"</f>
        <v>@@10000</v>
      </c>
      <c r="E1713" s="3" t="str">
        <f>"""NAV Direct"",""CRONUS JetCorp USA"",""5406"",""1"",""Released"",""2"",""MR100741"",""3"",""10000"""</f>
        <v>"NAV Direct","CRONUS JetCorp USA","5406","1","Released","2","MR100741","3","10000"</v>
      </c>
      <c r="F1713" s="3" t="str">
        <f>"∞||""Prod. Order Component"",""Prod. Order Line No."",""=Line No."",""Status"",""=Status"",""Prod. Order No."",""=Prod. Order No."""</f>
        <v>∞||"Prod. Order Component","Prod. Order Line No.","=Line No.","Status","=Status","Prod. Order No.","=Prod. Order No."</v>
      </c>
      <c r="G1713" s="3"/>
      <c r="H1713" s="6"/>
      <c r="I1713" s="24" t="str">
        <f>"S200025"</f>
        <v>S200025</v>
      </c>
      <c r="J1713" s="24" t="str">
        <f>"10.75"" Column Lamp of Knowledge Trophy"</f>
        <v>10.75" Column Lamp of Knowledge Trophy</v>
      </c>
      <c r="K1713" s="25">
        <v>144</v>
      </c>
      <c r="L1713" s="26" t="str">
        <f>"EA"</f>
        <v>EA</v>
      </c>
      <c r="M1713" s="25">
        <v>0</v>
      </c>
      <c r="N1713" s="27"/>
    </row>
    <row r="1714" spans="1:14" ht="16.5" x14ac:dyDescent="0.3">
      <c r="A1714" t="s">
        <v>59</v>
      </c>
      <c r="B1714" s="3" t="str">
        <f t="shared" si="339"/>
        <v>@@Released</v>
      </c>
      <c r="C1714" s="3" t="str">
        <f t="shared" si="339"/>
        <v>@@MR100741</v>
      </c>
      <c r="D1714" s="3" t="str">
        <f>D1713</f>
        <v>@@10000</v>
      </c>
      <c r="E1714" s="3" t="str">
        <f>"""NAV Direct"",""CRONUS JetCorp USA"",""5407"",""1"",""Released"",""2"",""MR100741"",""3"",""10000"",""4"",""10000"""</f>
        <v>"NAV Direct","CRONUS JetCorp USA","5407","1","Released","2","MR100741","3","10000","4","10000"</v>
      </c>
      <c r="F1714" s="3"/>
      <c r="G1714" s="3"/>
      <c r="H1714" s="6"/>
      <c r="I1714" s="6"/>
      <c r="J1714" s="14" t="str">
        <f>"PA100001"</f>
        <v>PA100001</v>
      </c>
      <c r="K1714" s="22" t="str">
        <f>"1"" Marble Base 2.5""x6""x6"", 1 Col. Kit"</f>
        <v>1" Marble Base 2.5"x6"x6", 1 Col. Kit</v>
      </c>
      <c r="L1714" s="23">
        <v>1</v>
      </c>
      <c r="M1714" s="21" t="str">
        <f>"EA"</f>
        <v>EA</v>
      </c>
      <c r="N1714" s="23">
        <v>0</v>
      </c>
    </row>
    <row r="1715" spans="1:14" ht="16.5" x14ac:dyDescent="0.3">
      <c r="A1715" t="s">
        <v>59</v>
      </c>
      <c r="B1715" s="3" t="str">
        <f t="shared" si="339"/>
        <v>@@Released</v>
      </c>
      <c r="C1715" s="3" t="str">
        <f t="shared" si="339"/>
        <v>@@MR100741</v>
      </c>
      <c r="D1715" s="3" t="str">
        <f>D1714</f>
        <v>@@10000</v>
      </c>
      <c r="E1715" s="3" t="str">
        <f>"""NAV Direct"",""CRONUS JetCorp USA"",""5407"",""1"",""Released"",""2"",""MR100741"",""3"",""10000"",""4"",""20000"""</f>
        <v>"NAV Direct","CRONUS JetCorp USA","5407","1","Released","2","MR100741","3","10000","4","20000"</v>
      </c>
      <c r="F1715" s="3"/>
      <c r="G1715" s="3"/>
      <c r="H1715" s="6"/>
      <c r="I1715" s="6"/>
      <c r="J1715" s="14" t="str">
        <f>"RM100054"</f>
        <v>RM100054</v>
      </c>
      <c r="K1715" s="22" t="str">
        <f>"Column Cover"</f>
        <v>Column Cover</v>
      </c>
      <c r="L1715" s="23">
        <v>1</v>
      </c>
      <c r="M1715" s="21" t="str">
        <f>"EA"</f>
        <v>EA</v>
      </c>
      <c r="N1715" s="23">
        <v>0</v>
      </c>
    </row>
    <row r="1716" spans="1:14" ht="16.5" x14ac:dyDescent="0.3">
      <c r="A1716" t="s">
        <v>59</v>
      </c>
      <c r="B1716" s="3" t="str">
        <f t="shared" si="339"/>
        <v>@@Released</v>
      </c>
      <c r="C1716" s="3" t="str">
        <f t="shared" si="339"/>
        <v>@@MR100741</v>
      </c>
      <c r="D1716" s="3" t="str">
        <f>D1715</f>
        <v>@@10000</v>
      </c>
      <c r="E1716" s="3" t="str">
        <f>"""NAV Direct"",""CRONUS JetCorp USA"",""5407"",""1"",""Released"",""2"",""MR100741"",""3"",""10000"",""4"",""30000"""</f>
        <v>"NAV Direct","CRONUS JetCorp USA","5407","1","Released","2","MR100741","3","10000","4","30000"</v>
      </c>
      <c r="F1716" s="3"/>
      <c r="G1716" s="3"/>
      <c r="H1716" s="6"/>
      <c r="I1716" s="6"/>
      <c r="J1716" s="14" t="str">
        <f>"RM100036"</f>
        <v>RM100036</v>
      </c>
      <c r="K1716" s="22" t="str">
        <f>"1.5"" Emblem"</f>
        <v>1.5" Emblem</v>
      </c>
      <c r="L1716" s="23">
        <v>1</v>
      </c>
      <c r="M1716" s="21" t="str">
        <f>"EA"</f>
        <v>EA</v>
      </c>
      <c r="N1716" s="23">
        <v>0</v>
      </c>
    </row>
    <row r="1717" spans="1:14" ht="16.5" x14ac:dyDescent="0.3">
      <c r="A1717" t="s">
        <v>59</v>
      </c>
      <c r="B1717" s="3" t="str">
        <f>B1714</f>
        <v>@@Released</v>
      </c>
      <c r="C1717" s="3" t="str">
        <f>C1714</f>
        <v>@@MR100741</v>
      </c>
      <c r="D1717" s="3" t="str">
        <f>D1714</f>
        <v>@@10000</v>
      </c>
      <c r="H1717" s="6"/>
      <c r="I1717" s="6"/>
      <c r="J1717" s="6"/>
      <c r="K1717" s="6"/>
      <c r="L1717" s="6"/>
      <c r="M1717" s="6"/>
      <c r="N1717" s="6"/>
    </row>
    <row r="1718" spans="1:14" ht="16.5" x14ac:dyDescent="0.3">
      <c r="A1718" t="s">
        <v>59</v>
      </c>
      <c r="B1718" s="3" t="str">
        <f t="shared" ref="B1718:C1723" si="340">B1717</f>
        <v>@@Released</v>
      </c>
      <c r="C1718" s="3" t="str">
        <f t="shared" si="340"/>
        <v>@@MR100741</v>
      </c>
      <c r="D1718" s="3" t="str">
        <f>"@@20000"</f>
        <v>@@20000</v>
      </c>
      <c r="E1718" s="3" t="str">
        <f>"""NAV Direct"",""CRONUS JetCorp USA"",""5406"",""1"",""Released"",""2"",""MR100741"",""3"",""20000"""</f>
        <v>"NAV Direct","CRONUS JetCorp USA","5406","1","Released","2","MR100741","3","20000"</v>
      </c>
      <c r="F1718" s="3" t="str">
        <f>"∞||""Prod. Order Component"",""Prod. Order Line No."",""=Line No."",""Status"",""=Status"",""Prod. Order No."",""=Prod. Order No."""</f>
        <v>∞||"Prod. Order Component","Prod. Order Line No.","=Line No.","Status","=Status","Prod. Order No.","=Prod. Order No."</v>
      </c>
      <c r="G1718" s="3"/>
      <c r="H1718" s="6"/>
      <c r="I1718" s="24" t="str">
        <f>"S200007"</f>
        <v>S200007</v>
      </c>
      <c r="J1718" s="24" t="str">
        <f>"3.75"" Football Trophy"</f>
        <v>3.75" Football Trophy</v>
      </c>
      <c r="K1718" s="25">
        <v>144</v>
      </c>
      <c r="L1718" s="26" t="str">
        <f>"EA"</f>
        <v>EA</v>
      </c>
      <c r="M1718" s="25">
        <v>0</v>
      </c>
      <c r="N1718" s="27"/>
    </row>
    <row r="1719" spans="1:14" ht="16.5" x14ac:dyDescent="0.3">
      <c r="A1719" t="s">
        <v>59</v>
      </c>
      <c r="B1719" s="3" t="str">
        <f t="shared" si="340"/>
        <v>@@Released</v>
      </c>
      <c r="C1719" s="3" t="str">
        <f t="shared" si="340"/>
        <v>@@MR100741</v>
      </c>
      <c r="D1719" s="3" t="str">
        <f>D1718</f>
        <v>@@20000</v>
      </c>
      <c r="E1719" s="3" t="str">
        <f>"""NAV Direct"",""CRONUS JetCorp USA"",""5407"",""1"",""Released"",""2"",""MR100741"",""3"",""20000"",""4"",""10000"""</f>
        <v>"NAV Direct","CRONUS JetCorp USA","5407","1","Released","2","MR100741","3","20000","4","10000"</v>
      </c>
      <c r="F1719" s="3"/>
      <c r="G1719" s="3"/>
      <c r="H1719" s="6"/>
      <c r="I1719" s="6"/>
      <c r="J1719" s="14" t="str">
        <f>"RM100027"</f>
        <v>RM100027</v>
      </c>
      <c r="K1719" s="22" t="str">
        <f>"1"" Marble"</f>
        <v>1" Marble</v>
      </c>
      <c r="L1719" s="23">
        <v>1</v>
      </c>
      <c r="M1719" s="21" t="str">
        <f>"LB"</f>
        <v>LB</v>
      </c>
      <c r="N1719" s="23">
        <v>0</v>
      </c>
    </row>
    <row r="1720" spans="1:14" ht="16.5" x14ac:dyDescent="0.3">
      <c r="A1720" t="s">
        <v>59</v>
      </c>
      <c r="B1720" s="3" t="str">
        <f t="shared" si="340"/>
        <v>@@Released</v>
      </c>
      <c r="C1720" s="3" t="str">
        <f t="shared" si="340"/>
        <v>@@MR100741</v>
      </c>
      <c r="D1720" s="3" t="str">
        <f>D1719</f>
        <v>@@20000</v>
      </c>
      <c r="E1720" s="3" t="str">
        <f>"""NAV Direct"",""CRONUS JetCorp USA"",""5407"",""1"",""Released"",""2"",""MR100741"",""3"",""20000"",""4"",""20000"""</f>
        <v>"NAV Direct","CRONUS JetCorp USA","5407","1","Released","2","MR100741","3","20000","4","20000"</v>
      </c>
      <c r="F1720" s="3"/>
      <c r="G1720" s="3"/>
      <c r="H1720" s="6"/>
      <c r="I1720" s="6"/>
      <c r="J1720" s="14" t="str">
        <f>"RM100007"</f>
        <v>RM100007</v>
      </c>
      <c r="K1720" s="22" t="str">
        <f>"3.75"" Football Player"</f>
        <v>3.75" Football Player</v>
      </c>
      <c r="L1720" s="23">
        <v>1</v>
      </c>
      <c r="M1720" s="21" t="str">
        <f>"EA"</f>
        <v>EA</v>
      </c>
      <c r="N1720" s="23">
        <v>0</v>
      </c>
    </row>
    <row r="1721" spans="1:14" ht="16.5" x14ac:dyDescent="0.3">
      <c r="A1721" t="s">
        <v>59</v>
      </c>
      <c r="B1721" s="3" t="str">
        <f t="shared" si="340"/>
        <v>@@Released</v>
      </c>
      <c r="C1721" s="3" t="str">
        <f t="shared" si="340"/>
        <v>@@MR100741</v>
      </c>
      <c r="D1721" s="3" t="str">
        <f>D1720</f>
        <v>@@20000</v>
      </c>
      <c r="E1721" s="3" t="str">
        <f>"""NAV Direct"",""CRONUS JetCorp USA"",""5407"",""1"",""Released"",""2"",""MR100741"",""3"",""20000"",""4"",""30000"""</f>
        <v>"NAV Direct","CRONUS JetCorp USA","5407","1","Released","2","MR100741","3","20000","4","30000"</v>
      </c>
      <c r="F1721" s="3"/>
      <c r="G1721" s="3"/>
      <c r="H1721" s="6"/>
      <c r="I1721" s="6"/>
      <c r="J1721" s="14" t="str">
        <f>"RM100033"</f>
        <v>RM100033</v>
      </c>
      <c r="K1721" s="22" t="str">
        <f>"Standard Cap Nut"</f>
        <v>Standard Cap Nut</v>
      </c>
      <c r="L1721" s="23">
        <v>1</v>
      </c>
      <c r="M1721" s="21" t="str">
        <f>"EA"</f>
        <v>EA</v>
      </c>
      <c r="N1721" s="23">
        <v>0</v>
      </c>
    </row>
    <row r="1722" spans="1:14" ht="16.5" x14ac:dyDescent="0.3">
      <c r="A1722" t="s">
        <v>59</v>
      </c>
      <c r="B1722" s="3" t="str">
        <f t="shared" si="340"/>
        <v>@@Released</v>
      </c>
      <c r="C1722" s="3" t="str">
        <f t="shared" si="340"/>
        <v>@@MR100741</v>
      </c>
      <c r="D1722" s="3" t="str">
        <f>D1721</f>
        <v>@@20000</v>
      </c>
      <c r="E1722" s="3" t="str">
        <f>"""NAV Direct"",""CRONUS JetCorp USA"",""5407"",""1"",""Released"",""2"",""MR100741"",""3"",""20000"",""4"",""40000"""</f>
        <v>"NAV Direct","CRONUS JetCorp USA","5407","1","Released","2","MR100741","3","20000","4","40000"</v>
      </c>
      <c r="F1722" s="3"/>
      <c r="G1722" s="3"/>
      <c r="H1722" s="6"/>
      <c r="I1722" s="6"/>
      <c r="J1722" s="14" t="str">
        <f>"RM100034"</f>
        <v>RM100034</v>
      </c>
      <c r="K1722" s="22" t="str">
        <f>"Check Rings"</f>
        <v>Check Rings</v>
      </c>
      <c r="L1722" s="23">
        <v>1</v>
      </c>
      <c r="M1722" s="21" t="str">
        <f>"EA"</f>
        <v>EA</v>
      </c>
      <c r="N1722" s="23">
        <v>0</v>
      </c>
    </row>
    <row r="1723" spans="1:14" ht="16.5" x14ac:dyDescent="0.3">
      <c r="A1723" t="s">
        <v>59</v>
      </c>
      <c r="B1723" s="3" t="str">
        <f t="shared" si="340"/>
        <v>@@Released</v>
      </c>
      <c r="C1723" s="3" t="str">
        <f t="shared" si="340"/>
        <v>@@MR100741</v>
      </c>
      <c r="D1723" s="3" t="str">
        <f>D1722</f>
        <v>@@20000</v>
      </c>
      <c r="E1723" s="3" t="str">
        <f>"""NAV Direct"",""CRONUS JetCorp USA"",""5407"",""1"",""Released"",""2"",""MR100741"",""3"",""20000"",""4"",""50000"""</f>
        <v>"NAV Direct","CRONUS JetCorp USA","5407","1","Released","2","MR100741","3","20000","4","50000"</v>
      </c>
      <c r="F1723" s="3"/>
      <c r="G1723" s="3"/>
      <c r="H1723" s="6"/>
      <c r="I1723" s="6"/>
      <c r="J1723" s="14" t="str">
        <f>"RM100053"</f>
        <v>RM100053</v>
      </c>
      <c r="K1723" s="22" t="str">
        <f>"3"" Blank Plate"</f>
        <v>3" Blank Plate</v>
      </c>
      <c r="L1723" s="23">
        <v>1</v>
      </c>
      <c r="M1723" s="21" t="str">
        <f>"EA"</f>
        <v>EA</v>
      </c>
      <c r="N1723" s="23">
        <v>0</v>
      </c>
    </row>
    <row r="1724" spans="1:14" ht="16.5" x14ac:dyDescent="0.3">
      <c r="A1724" t="s">
        <v>59</v>
      </c>
      <c r="B1724" s="3" t="str">
        <f>B1719</f>
        <v>@@Released</v>
      </c>
      <c r="C1724" s="3" t="str">
        <f>C1719</f>
        <v>@@MR100741</v>
      </c>
      <c r="D1724" s="3" t="str">
        <f>D1719</f>
        <v>@@20000</v>
      </c>
      <c r="H1724" s="6"/>
      <c r="I1724" s="6"/>
      <c r="J1724" s="6"/>
      <c r="K1724" s="6"/>
      <c r="L1724" s="6"/>
      <c r="M1724" s="6"/>
      <c r="N1724" s="6"/>
    </row>
    <row r="1725" spans="1:14" ht="16.5" x14ac:dyDescent="0.3">
      <c r="A1725" t="s">
        <v>59</v>
      </c>
      <c r="B1725" s="3" t="str">
        <f>"@@Released"</f>
        <v>@@Released</v>
      </c>
      <c r="C1725" s="3" t="str">
        <f>"@@MR100735"</f>
        <v>@@MR100735</v>
      </c>
      <c r="E1725" s="3" t="str">
        <f>"""NAV Direct"",""CRONUS JetCorp USA"",""5405"",""1"",""Released"",""2"",""MR100735"""</f>
        <v>"NAV Direct","CRONUS JetCorp USA","5405","1","Released","2","MR100735"</v>
      </c>
      <c r="F1725" s="3" t="str">
        <f>"∞||""Prod. Order Component"",""Status"",""=Status"",""Prod. Order No."",""=No."""</f>
        <v>∞||"Prod. Order Component","Status","=Status","Prod. Order No.","=No."</v>
      </c>
      <c r="G1725" s="3"/>
      <c r="H1725" s="28" t="str">
        <f>"MR100735"</f>
        <v>MR100735</v>
      </c>
      <c r="I1725" s="29">
        <v>42137</v>
      </c>
      <c r="J1725" s="6"/>
      <c r="K1725" s="20"/>
      <c r="L1725" s="20"/>
      <c r="M1725" s="20"/>
      <c r="N1725" s="20"/>
    </row>
    <row r="1726" spans="1:14" ht="16.5" x14ac:dyDescent="0.3">
      <c r="A1726" t="s">
        <v>59</v>
      </c>
      <c r="B1726" s="3" t="str">
        <f t="shared" ref="B1726:C1732" si="341">B1725</f>
        <v>@@Released</v>
      </c>
      <c r="C1726" s="3" t="str">
        <f t="shared" si="341"/>
        <v>@@MR100735</v>
      </c>
      <c r="D1726" s="3" t="str">
        <f>"@@10000"</f>
        <v>@@10000</v>
      </c>
      <c r="E1726" s="3" t="str">
        <f>"""NAV Direct"",""CRONUS JetCorp USA"",""5406"",""1"",""Released"",""2"",""MR100735"",""3"",""10000"""</f>
        <v>"NAV Direct","CRONUS JetCorp USA","5406","1","Released","2","MR100735","3","10000"</v>
      </c>
      <c r="F1726" s="3" t="str">
        <f>"∞||""Prod. Order Component"",""Prod. Order Line No."",""=Line No."",""Status"",""=Status"",""Prod. Order No."",""=Prod. Order No."""</f>
        <v>∞||"Prod. Order Component","Prod. Order Line No.","=Line No.","Status","=Status","Prod. Order No.","=Prod. Order No."</v>
      </c>
      <c r="G1726" s="3"/>
      <c r="H1726" s="6"/>
      <c r="I1726" s="24" t="str">
        <f>"S200018"</f>
        <v>S200018</v>
      </c>
      <c r="J1726" s="24" t="str">
        <f>"10.75"" Tourch Riser Lamp of Knowledge Trophy"</f>
        <v>10.75" Tourch Riser Lamp of Knowledge Trophy</v>
      </c>
      <c r="K1726" s="25">
        <v>144</v>
      </c>
      <c r="L1726" s="26" t="str">
        <f>"EA"</f>
        <v>EA</v>
      </c>
      <c r="M1726" s="25">
        <v>0</v>
      </c>
      <c r="N1726" s="27"/>
    </row>
    <row r="1727" spans="1:14" ht="16.5" x14ac:dyDescent="0.3">
      <c r="A1727" t="s">
        <v>59</v>
      </c>
      <c r="B1727" s="3" t="str">
        <f t="shared" si="341"/>
        <v>@@Released</v>
      </c>
      <c r="C1727" s="3" t="str">
        <f t="shared" si="341"/>
        <v>@@MR100735</v>
      </c>
      <c r="D1727" s="3" t="str">
        <f t="shared" ref="D1727:D1732" si="342">D1726</f>
        <v>@@10000</v>
      </c>
      <c r="E1727" s="3" t="str">
        <f>"""NAV Direct"",""CRONUS JetCorp USA"",""5407"",""1"",""Released"",""2"",""MR100735"",""3"",""10000"",""4"",""10000"""</f>
        <v>"NAV Direct","CRONUS JetCorp USA","5407","1","Released","2","MR100735","3","10000","4","10000"</v>
      </c>
      <c r="F1727" s="3"/>
      <c r="G1727" s="3"/>
      <c r="H1727" s="6"/>
      <c r="I1727" s="6"/>
      <c r="J1727" s="14" t="str">
        <f>"RM100027"</f>
        <v>RM100027</v>
      </c>
      <c r="K1727" s="22" t="str">
        <f>"1"" Marble"</f>
        <v>1" Marble</v>
      </c>
      <c r="L1727" s="23">
        <v>1</v>
      </c>
      <c r="M1727" s="21" t="str">
        <f>"LB"</f>
        <v>LB</v>
      </c>
      <c r="N1727" s="23">
        <v>0</v>
      </c>
    </row>
    <row r="1728" spans="1:14" ht="16.5" x14ac:dyDescent="0.3">
      <c r="A1728" t="s">
        <v>59</v>
      </c>
      <c r="B1728" s="3" t="str">
        <f t="shared" si="341"/>
        <v>@@Released</v>
      </c>
      <c r="C1728" s="3" t="str">
        <f t="shared" si="341"/>
        <v>@@MR100735</v>
      </c>
      <c r="D1728" s="3" t="str">
        <f t="shared" si="342"/>
        <v>@@10000</v>
      </c>
      <c r="E1728" s="3" t="str">
        <f>"""NAV Direct"",""CRONUS JetCorp USA"",""5407"",""1"",""Released"",""2"",""MR100735"",""3"",""10000"",""4"",""20000"""</f>
        <v>"NAV Direct","CRONUS JetCorp USA","5407","1","Released","2","MR100735","3","10000","4","20000"</v>
      </c>
      <c r="F1728" s="3"/>
      <c r="G1728" s="3"/>
      <c r="H1728" s="6"/>
      <c r="I1728" s="6"/>
      <c r="J1728" s="14" t="str">
        <f>"RM100001"</f>
        <v>RM100001</v>
      </c>
      <c r="K1728" s="22" t="str">
        <f>"3.75"" Lamp of Knowledge Upper"</f>
        <v>3.75" Lamp of Knowledge Upper</v>
      </c>
      <c r="L1728" s="23">
        <v>1</v>
      </c>
      <c r="M1728" s="21" t="str">
        <f>"EA"</f>
        <v>EA</v>
      </c>
      <c r="N1728" s="23">
        <v>0</v>
      </c>
    </row>
    <row r="1729" spans="1:14" ht="16.5" x14ac:dyDescent="0.3">
      <c r="A1729" t="s">
        <v>59</v>
      </c>
      <c r="B1729" s="3" t="str">
        <f t="shared" si="341"/>
        <v>@@Released</v>
      </c>
      <c r="C1729" s="3" t="str">
        <f t="shared" si="341"/>
        <v>@@MR100735</v>
      </c>
      <c r="D1729" s="3" t="str">
        <f t="shared" si="342"/>
        <v>@@10000</v>
      </c>
      <c r="E1729" s="3" t="str">
        <f>"""NAV Direct"",""CRONUS JetCorp USA"",""5407"",""1"",""Released"",""2"",""MR100735"",""3"",""10000"",""4"",""30000"""</f>
        <v>"NAV Direct","CRONUS JetCorp USA","5407","1","Released","2","MR100735","3","10000","4","30000"</v>
      </c>
      <c r="F1729" s="3"/>
      <c r="G1729" s="3"/>
      <c r="H1729" s="6"/>
      <c r="I1729" s="6"/>
      <c r="J1729" s="14" t="str">
        <f>"RM100023"</f>
        <v>RM100023</v>
      </c>
      <c r="K1729" s="22" t="str">
        <f>"7"" Torch Trophy Riser"</f>
        <v>7" Torch Trophy Riser</v>
      </c>
      <c r="L1729" s="23">
        <v>1</v>
      </c>
      <c r="M1729" s="21" t="str">
        <f>"EA"</f>
        <v>EA</v>
      </c>
      <c r="N1729" s="23">
        <v>0</v>
      </c>
    </row>
    <row r="1730" spans="1:14" ht="16.5" x14ac:dyDescent="0.3">
      <c r="A1730" t="s">
        <v>59</v>
      </c>
      <c r="B1730" s="3" t="str">
        <f t="shared" si="341"/>
        <v>@@Released</v>
      </c>
      <c r="C1730" s="3" t="str">
        <f t="shared" si="341"/>
        <v>@@MR100735</v>
      </c>
      <c r="D1730" s="3" t="str">
        <f t="shared" si="342"/>
        <v>@@10000</v>
      </c>
      <c r="E1730" s="3" t="str">
        <f>"""NAV Direct"",""CRONUS JetCorp USA"",""5407"",""1"",""Released"",""2"",""MR100735"",""3"",""10000"",""4"",""40000"""</f>
        <v>"NAV Direct","CRONUS JetCorp USA","5407","1","Released","2","MR100735","3","10000","4","40000"</v>
      </c>
      <c r="F1730" s="3"/>
      <c r="G1730" s="3"/>
      <c r="H1730" s="6"/>
      <c r="I1730" s="6"/>
      <c r="J1730" s="14" t="str">
        <f>"RM100033"</f>
        <v>RM100033</v>
      </c>
      <c r="K1730" s="22" t="str">
        <f>"Standard Cap Nut"</f>
        <v>Standard Cap Nut</v>
      </c>
      <c r="L1730" s="23">
        <v>1</v>
      </c>
      <c r="M1730" s="21" t="str">
        <f>"EA"</f>
        <v>EA</v>
      </c>
      <c r="N1730" s="23">
        <v>0</v>
      </c>
    </row>
    <row r="1731" spans="1:14" ht="16.5" x14ac:dyDescent="0.3">
      <c r="A1731" t="s">
        <v>59</v>
      </c>
      <c r="B1731" s="3" t="str">
        <f t="shared" si="341"/>
        <v>@@Released</v>
      </c>
      <c r="C1731" s="3" t="str">
        <f t="shared" si="341"/>
        <v>@@MR100735</v>
      </c>
      <c r="D1731" s="3" t="str">
        <f t="shared" si="342"/>
        <v>@@10000</v>
      </c>
      <c r="E1731" s="3" t="str">
        <f>"""NAV Direct"",""CRONUS JetCorp USA"",""5407"",""1"",""Released"",""2"",""MR100735"",""3"",""10000"",""4"",""50000"""</f>
        <v>"NAV Direct","CRONUS JetCorp USA","5407","1","Released","2","MR100735","3","10000","4","50000"</v>
      </c>
      <c r="F1731" s="3"/>
      <c r="G1731" s="3"/>
      <c r="H1731" s="6"/>
      <c r="I1731" s="6"/>
      <c r="J1731" s="14" t="str">
        <f>"RM100034"</f>
        <v>RM100034</v>
      </c>
      <c r="K1731" s="22" t="str">
        <f>"Check Rings"</f>
        <v>Check Rings</v>
      </c>
      <c r="L1731" s="23">
        <v>1</v>
      </c>
      <c r="M1731" s="21" t="str">
        <f>"EA"</f>
        <v>EA</v>
      </c>
      <c r="N1731" s="23">
        <v>0</v>
      </c>
    </row>
    <row r="1732" spans="1:14" ht="16.5" x14ac:dyDescent="0.3">
      <c r="A1732" t="s">
        <v>59</v>
      </c>
      <c r="B1732" s="3" t="str">
        <f t="shared" si="341"/>
        <v>@@Released</v>
      </c>
      <c r="C1732" s="3" t="str">
        <f t="shared" si="341"/>
        <v>@@MR100735</v>
      </c>
      <c r="D1732" s="3" t="str">
        <f t="shared" si="342"/>
        <v>@@10000</v>
      </c>
      <c r="E1732" s="3" t="str">
        <f>"""NAV Direct"",""CRONUS JetCorp USA"",""5407"",""1"",""Released"",""2"",""MR100735"",""3"",""10000"",""4"",""60000"""</f>
        <v>"NAV Direct","CRONUS JetCorp USA","5407","1","Released","2","MR100735","3","10000","4","60000"</v>
      </c>
      <c r="F1732" s="3"/>
      <c r="G1732" s="3"/>
      <c r="H1732" s="6"/>
      <c r="I1732" s="6"/>
      <c r="J1732" s="14" t="str">
        <f>"RM100036"</f>
        <v>RM100036</v>
      </c>
      <c r="K1732" s="22" t="str">
        <f>"1.5"" Emblem"</f>
        <v>1.5" Emblem</v>
      </c>
      <c r="L1732" s="23">
        <v>1</v>
      </c>
      <c r="M1732" s="21" t="str">
        <f>"EA"</f>
        <v>EA</v>
      </c>
      <c r="N1732" s="23">
        <v>0</v>
      </c>
    </row>
    <row r="1733" spans="1:14" ht="16.5" x14ac:dyDescent="0.3">
      <c r="A1733" t="s">
        <v>59</v>
      </c>
      <c r="B1733" s="3" t="str">
        <f>B1727</f>
        <v>@@Released</v>
      </c>
      <c r="C1733" s="3" t="str">
        <f>C1727</f>
        <v>@@MR100735</v>
      </c>
      <c r="D1733" s="3" t="str">
        <f>D1727</f>
        <v>@@10000</v>
      </c>
      <c r="H1733" s="6"/>
      <c r="I1733" s="6"/>
      <c r="J1733" s="6"/>
      <c r="K1733" s="6"/>
      <c r="L1733" s="6"/>
      <c r="M1733" s="6"/>
      <c r="N1733" s="6"/>
    </row>
    <row r="1734" spans="1:14" ht="16.5" x14ac:dyDescent="0.3">
      <c r="A1734" t="s">
        <v>59</v>
      </c>
      <c r="B1734" s="3" t="str">
        <f t="shared" ref="B1734:C1739" si="343">B1733</f>
        <v>@@Released</v>
      </c>
      <c r="C1734" s="3" t="str">
        <f t="shared" si="343"/>
        <v>@@MR100735</v>
      </c>
      <c r="D1734" s="3" t="str">
        <f>"@@20000"</f>
        <v>@@20000</v>
      </c>
      <c r="E1734" s="3" t="str">
        <f>"""NAV Direct"",""CRONUS JetCorp USA"",""5406"",""1"",""Released"",""2"",""MR100735"",""3"",""20000"""</f>
        <v>"NAV Direct","CRONUS JetCorp USA","5406","1","Released","2","MR100735","3","20000"</v>
      </c>
      <c r="F1734" s="3" t="str">
        <f>"∞||""Prod. Order Component"",""Prod. Order Line No."",""=Line No."",""Status"",""=Status"",""Prod. Order No."",""=Prod. Order No."""</f>
        <v>∞||"Prod. Order Component","Prod. Order Line No.","=Line No.","Status","=Status","Prod. Order No.","=Prod. Order No."</v>
      </c>
      <c r="G1734" s="3"/>
      <c r="H1734" s="6"/>
      <c r="I1734" s="24" t="str">
        <f>"S200002"</f>
        <v>S200002</v>
      </c>
      <c r="J1734" s="24" t="str">
        <f>"3.25"" Apple Trophy "</f>
        <v xml:space="preserve">3.25" Apple Trophy </v>
      </c>
      <c r="K1734" s="25">
        <v>144</v>
      </c>
      <c r="L1734" s="26" t="str">
        <f>"EA"</f>
        <v>EA</v>
      </c>
      <c r="M1734" s="25">
        <v>0</v>
      </c>
      <c r="N1734" s="27"/>
    </row>
    <row r="1735" spans="1:14" ht="16.5" x14ac:dyDescent="0.3">
      <c r="A1735" t="s">
        <v>59</v>
      </c>
      <c r="B1735" s="3" t="str">
        <f t="shared" si="343"/>
        <v>@@Released</v>
      </c>
      <c r="C1735" s="3" t="str">
        <f t="shared" si="343"/>
        <v>@@MR100735</v>
      </c>
      <c r="D1735" s="3" t="str">
        <f>D1734</f>
        <v>@@20000</v>
      </c>
      <c r="E1735" s="3" t="str">
        <f>"""NAV Direct"",""CRONUS JetCorp USA"",""5407"",""1"",""Released"",""2"",""MR100735"",""3"",""20000"",""4"",""10000"""</f>
        <v>"NAV Direct","CRONUS JetCorp USA","5407","1","Released","2","MR100735","3","20000","4","10000"</v>
      </c>
      <c r="F1735" s="3"/>
      <c r="G1735" s="3"/>
      <c r="H1735" s="6"/>
      <c r="I1735" s="6"/>
      <c r="J1735" s="14" t="str">
        <f>"RM100027"</f>
        <v>RM100027</v>
      </c>
      <c r="K1735" s="22" t="str">
        <f>"1"" Marble"</f>
        <v>1" Marble</v>
      </c>
      <c r="L1735" s="23">
        <v>1</v>
      </c>
      <c r="M1735" s="21" t="str">
        <f>"LB"</f>
        <v>LB</v>
      </c>
      <c r="N1735" s="23">
        <v>0</v>
      </c>
    </row>
    <row r="1736" spans="1:14" ht="16.5" x14ac:dyDescent="0.3">
      <c r="A1736" t="s">
        <v>59</v>
      </c>
      <c r="B1736" s="3" t="str">
        <f t="shared" si="343"/>
        <v>@@Released</v>
      </c>
      <c r="C1736" s="3" t="str">
        <f t="shared" si="343"/>
        <v>@@MR100735</v>
      </c>
      <c r="D1736" s="3" t="str">
        <f>D1735</f>
        <v>@@20000</v>
      </c>
      <c r="E1736" s="3" t="str">
        <f>"""NAV Direct"",""CRONUS JetCorp USA"",""5407"",""1"",""Released"",""2"",""MR100735"",""3"",""20000"",""4"",""20000"""</f>
        <v>"NAV Direct","CRONUS JetCorp USA","5407","1","Released","2","MR100735","3","20000","4","20000"</v>
      </c>
      <c r="F1736" s="3"/>
      <c r="G1736" s="3"/>
      <c r="H1736" s="6"/>
      <c r="I1736" s="6"/>
      <c r="J1736" s="14" t="str">
        <f>"RM100002"</f>
        <v>RM100002</v>
      </c>
      <c r="K1736" s="22" t="str">
        <f>"3.75"" Apple Trophy Figure"</f>
        <v>3.75" Apple Trophy Figure</v>
      </c>
      <c r="L1736" s="23">
        <v>1</v>
      </c>
      <c r="M1736" s="21" t="str">
        <f>"EA"</f>
        <v>EA</v>
      </c>
      <c r="N1736" s="23">
        <v>0</v>
      </c>
    </row>
    <row r="1737" spans="1:14" ht="16.5" x14ac:dyDescent="0.3">
      <c r="A1737" t="s">
        <v>59</v>
      </c>
      <c r="B1737" s="3" t="str">
        <f t="shared" si="343"/>
        <v>@@Released</v>
      </c>
      <c r="C1737" s="3" t="str">
        <f t="shared" si="343"/>
        <v>@@MR100735</v>
      </c>
      <c r="D1737" s="3" t="str">
        <f>D1736</f>
        <v>@@20000</v>
      </c>
      <c r="E1737" s="3" t="str">
        <f>"""NAV Direct"",""CRONUS JetCorp USA"",""5407"",""1"",""Released"",""2"",""MR100735"",""3"",""20000"",""4"",""30000"""</f>
        <v>"NAV Direct","CRONUS JetCorp USA","5407","1","Released","2","MR100735","3","20000","4","30000"</v>
      </c>
      <c r="F1737" s="3"/>
      <c r="G1737" s="3"/>
      <c r="H1737" s="6"/>
      <c r="I1737" s="6"/>
      <c r="J1737" s="14" t="str">
        <f>"RM100033"</f>
        <v>RM100033</v>
      </c>
      <c r="K1737" s="22" t="str">
        <f>"Standard Cap Nut"</f>
        <v>Standard Cap Nut</v>
      </c>
      <c r="L1737" s="23">
        <v>1</v>
      </c>
      <c r="M1737" s="21" t="str">
        <f>"EA"</f>
        <v>EA</v>
      </c>
      <c r="N1737" s="23">
        <v>0</v>
      </c>
    </row>
    <row r="1738" spans="1:14" ht="16.5" x14ac:dyDescent="0.3">
      <c r="A1738" t="s">
        <v>59</v>
      </c>
      <c r="B1738" s="3" t="str">
        <f t="shared" si="343"/>
        <v>@@Released</v>
      </c>
      <c r="C1738" s="3" t="str">
        <f t="shared" si="343"/>
        <v>@@MR100735</v>
      </c>
      <c r="D1738" s="3" t="str">
        <f>D1737</f>
        <v>@@20000</v>
      </c>
      <c r="E1738" s="3" t="str">
        <f>"""NAV Direct"",""CRONUS JetCorp USA"",""5407"",""1"",""Released"",""2"",""MR100735"",""3"",""20000"",""4"",""40000"""</f>
        <v>"NAV Direct","CRONUS JetCorp USA","5407","1","Released","2","MR100735","3","20000","4","40000"</v>
      </c>
      <c r="F1738" s="3"/>
      <c r="G1738" s="3"/>
      <c r="H1738" s="6"/>
      <c r="I1738" s="6"/>
      <c r="J1738" s="14" t="str">
        <f>"RM100034"</f>
        <v>RM100034</v>
      </c>
      <c r="K1738" s="22" t="str">
        <f>"Check Rings"</f>
        <v>Check Rings</v>
      </c>
      <c r="L1738" s="23">
        <v>1</v>
      </c>
      <c r="M1738" s="21" t="str">
        <f>"EA"</f>
        <v>EA</v>
      </c>
      <c r="N1738" s="23">
        <v>0</v>
      </c>
    </row>
    <row r="1739" spans="1:14" ht="16.5" x14ac:dyDescent="0.3">
      <c r="A1739" t="s">
        <v>59</v>
      </c>
      <c r="B1739" s="3" t="str">
        <f t="shared" si="343"/>
        <v>@@Released</v>
      </c>
      <c r="C1739" s="3" t="str">
        <f t="shared" si="343"/>
        <v>@@MR100735</v>
      </c>
      <c r="D1739" s="3" t="str">
        <f>D1738</f>
        <v>@@20000</v>
      </c>
      <c r="E1739" s="3" t="str">
        <f>"""NAV Direct"",""CRONUS JetCorp USA"",""5407"",""1"",""Released"",""2"",""MR100735"",""3"",""20000"",""4"",""50000"""</f>
        <v>"NAV Direct","CRONUS JetCorp USA","5407","1","Released","2","MR100735","3","20000","4","50000"</v>
      </c>
      <c r="F1739" s="3"/>
      <c r="G1739" s="3"/>
      <c r="H1739" s="6"/>
      <c r="I1739" s="6"/>
      <c r="J1739" s="14" t="str">
        <f>"RM100053"</f>
        <v>RM100053</v>
      </c>
      <c r="K1739" s="22" t="str">
        <f>"3"" Blank Plate"</f>
        <v>3" Blank Plate</v>
      </c>
      <c r="L1739" s="23">
        <v>1</v>
      </c>
      <c r="M1739" s="21" t="str">
        <f>"EA"</f>
        <v>EA</v>
      </c>
      <c r="N1739" s="23">
        <v>0</v>
      </c>
    </row>
    <row r="1740" spans="1:14" ht="16.5" x14ac:dyDescent="0.3">
      <c r="A1740" t="s">
        <v>59</v>
      </c>
      <c r="B1740" s="3" t="str">
        <f>B1735</f>
        <v>@@Released</v>
      </c>
      <c r="C1740" s="3" t="str">
        <f>C1735</f>
        <v>@@MR100735</v>
      </c>
      <c r="D1740" s="3" t="str">
        <f>D1735</f>
        <v>@@20000</v>
      </c>
      <c r="H1740" s="6"/>
      <c r="I1740" s="6"/>
      <c r="J1740" s="6"/>
      <c r="K1740" s="6"/>
      <c r="L1740" s="6"/>
      <c r="M1740" s="6"/>
      <c r="N1740" s="6"/>
    </row>
    <row r="1741" spans="1:14" ht="16.5" x14ac:dyDescent="0.3">
      <c r="A1741" t="s">
        <v>59</v>
      </c>
      <c r="B1741" s="3" t="str">
        <f t="shared" ref="B1741:C1744" si="344">B1740</f>
        <v>@@Released</v>
      </c>
      <c r="C1741" s="3" t="str">
        <f t="shared" si="344"/>
        <v>@@MR100735</v>
      </c>
      <c r="D1741" s="3" t="str">
        <f>"@@30000"</f>
        <v>@@30000</v>
      </c>
      <c r="E1741" s="3" t="str">
        <f>"""NAV Direct"",""CRONUS JetCorp USA"",""5406"",""1"",""Released"",""2"",""MR100735"",""3"",""30000"""</f>
        <v>"NAV Direct","CRONUS JetCorp USA","5406","1","Released","2","MR100735","3","30000"</v>
      </c>
      <c r="F1741" s="3" t="str">
        <f>"∞||""Prod. Order Component"",""Prod. Order Line No."",""=Line No."",""Status"",""=Status"",""Prod. Order No."",""=Prod. Order No."""</f>
        <v>∞||"Prod. Order Component","Prod. Order Line No.","=Line No.","Status","=Status","Prod. Order No.","=Prod. Order No."</v>
      </c>
      <c r="G1741" s="3"/>
      <c r="H1741" s="6"/>
      <c r="I1741" s="24" t="str">
        <f>"S200031"</f>
        <v>S200031</v>
      </c>
      <c r="J1741" s="24" t="str">
        <f>"10.75"" Column Wrestling Trophy"</f>
        <v>10.75" Column Wrestling Trophy</v>
      </c>
      <c r="K1741" s="25">
        <v>1</v>
      </c>
      <c r="L1741" s="26" t="str">
        <f>"EA"</f>
        <v>EA</v>
      </c>
      <c r="M1741" s="25">
        <v>0</v>
      </c>
      <c r="N1741" s="27"/>
    </row>
    <row r="1742" spans="1:14" ht="16.5" x14ac:dyDescent="0.3">
      <c r="A1742" t="s">
        <v>59</v>
      </c>
      <c r="B1742" s="3" t="str">
        <f t="shared" si="344"/>
        <v>@@Released</v>
      </c>
      <c r="C1742" s="3" t="str">
        <f t="shared" si="344"/>
        <v>@@MR100735</v>
      </c>
      <c r="D1742" s="3" t="str">
        <f>D1741</f>
        <v>@@30000</v>
      </c>
      <c r="E1742" s="3" t="str">
        <f>"""NAV Direct"",""CRONUS JetCorp USA"",""5407"",""1"",""Released"",""2"",""MR100735"",""3"",""30000"",""4"",""10000"""</f>
        <v>"NAV Direct","CRONUS JetCorp USA","5407","1","Released","2","MR100735","3","30000","4","10000"</v>
      </c>
      <c r="F1742" s="3"/>
      <c r="G1742" s="3"/>
      <c r="H1742" s="6"/>
      <c r="I1742" s="6"/>
      <c r="J1742" s="14" t="str">
        <f>"PA100001"</f>
        <v>PA100001</v>
      </c>
      <c r="K1742" s="22" t="str">
        <f>"1"" Marble Base 2.5""x6""x6"", 1 Col. Kit"</f>
        <v>1" Marble Base 2.5"x6"x6", 1 Col. Kit</v>
      </c>
      <c r="L1742" s="23">
        <v>1</v>
      </c>
      <c r="M1742" s="21" t="str">
        <f>"EA"</f>
        <v>EA</v>
      </c>
      <c r="N1742" s="23">
        <v>0</v>
      </c>
    </row>
    <row r="1743" spans="1:14" ht="16.5" x14ac:dyDescent="0.3">
      <c r="A1743" t="s">
        <v>59</v>
      </c>
      <c r="B1743" s="3" t="str">
        <f t="shared" si="344"/>
        <v>@@Released</v>
      </c>
      <c r="C1743" s="3" t="str">
        <f t="shared" si="344"/>
        <v>@@MR100735</v>
      </c>
      <c r="D1743" s="3" t="str">
        <f>D1742</f>
        <v>@@30000</v>
      </c>
      <c r="E1743" s="3" t="str">
        <f>"""NAV Direct"",""CRONUS JetCorp USA"",""5407"",""1"",""Released"",""2"",""MR100735"",""3"",""30000"",""4"",""20000"""</f>
        <v>"NAV Direct","CRONUS JetCorp USA","5407","1","Released","2","MR100735","3","30000","4","20000"</v>
      </c>
      <c r="F1743" s="3"/>
      <c r="G1743" s="3"/>
      <c r="H1743" s="6"/>
      <c r="I1743" s="6"/>
      <c r="J1743" s="14" t="str">
        <f>"RM100054"</f>
        <v>RM100054</v>
      </c>
      <c r="K1743" s="22" t="str">
        <f>"Column Cover"</f>
        <v>Column Cover</v>
      </c>
      <c r="L1743" s="23">
        <v>1</v>
      </c>
      <c r="M1743" s="21" t="str">
        <f>"EA"</f>
        <v>EA</v>
      </c>
      <c r="N1743" s="23">
        <v>0</v>
      </c>
    </row>
    <row r="1744" spans="1:14" ht="16.5" x14ac:dyDescent="0.3">
      <c r="A1744" t="s">
        <v>59</v>
      </c>
      <c r="B1744" s="3" t="str">
        <f t="shared" si="344"/>
        <v>@@Released</v>
      </c>
      <c r="C1744" s="3" t="str">
        <f t="shared" si="344"/>
        <v>@@MR100735</v>
      </c>
      <c r="D1744" s="3" t="str">
        <f>D1743</f>
        <v>@@30000</v>
      </c>
      <c r="E1744" s="3" t="str">
        <f>"""NAV Direct"",""CRONUS JetCorp USA"",""5407"",""1"",""Released"",""2"",""MR100735"",""3"",""30000"",""4"",""30000"""</f>
        <v>"NAV Direct","CRONUS JetCorp USA","5407","1","Released","2","MR100735","3","30000","4","30000"</v>
      </c>
      <c r="F1744" s="3"/>
      <c r="G1744" s="3"/>
      <c r="H1744" s="6"/>
      <c r="I1744" s="6"/>
      <c r="J1744" s="14" t="str">
        <f>"RM100010"</f>
        <v>RM100010</v>
      </c>
      <c r="K1744" s="22" t="str">
        <f>"3.75"" Wrestler"</f>
        <v>3.75" Wrestler</v>
      </c>
      <c r="L1744" s="23">
        <v>1</v>
      </c>
      <c r="M1744" s="21" t="str">
        <f>"EA"</f>
        <v>EA</v>
      </c>
      <c r="N1744" s="23">
        <v>0</v>
      </c>
    </row>
    <row r="1745" spans="1:14" ht="16.5" x14ac:dyDescent="0.3">
      <c r="A1745" t="s">
        <v>59</v>
      </c>
      <c r="B1745" s="3" t="str">
        <f>B1742</f>
        <v>@@Released</v>
      </c>
      <c r="C1745" s="3" t="str">
        <f>C1742</f>
        <v>@@MR100735</v>
      </c>
      <c r="D1745" s="3" t="str">
        <f>D1742</f>
        <v>@@30000</v>
      </c>
      <c r="H1745" s="6"/>
      <c r="I1745" s="6"/>
      <c r="J1745" s="6"/>
      <c r="K1745" s="6"/>
      <c r="L1745" s="6"/>
      <c r="M1745" s="6"/>
      <c r="N1745" s="6"/>
    </row>
    <row r="1746" spans="1:14" ht="16.5" x14ac:dyDescent="0.3">
      <c r="A1746" t="s">
        <v>59</v>
      </c>
      <c r="B1746" s="3" t="str">
        <f>"@@Released"</f>
        <v>@@Released</v>
      </c>
      <c r="C1746" s="3" t="str">
        <f>"@@MR100738"</f>
        <v>@@MR100738</v>
      </c>
      <c r="E1746" s="3" t="str">
        <f>"""NAV Direct"",""CRONUS JetCorp USA"",""5405"",""1"",""Released"",""2"",""MR100738"""</f>
        <v>"NAV Direct","CRONUS JetCorp USA","5405","1","Released","2","MR100738"</v>
      </c>
      <c r="F1746" s="3" t="str">
        <f>"∞||""Prod. Order Component"",""Status"",""=Status"",""Prod. Order No."",""=No."""</f>
        <v>∞||"Prod. Order Component","Status","=Status","Prod. Order No.","=No."</v>
      </c>
      <c r="G1746" s="3"/>
      <c r="H1746" s="28" t="str">
        <f>"MR100738"</f>
        <v>MR100738</v>
      </c>
      <c r="I1746" s="29">
        <v>42137</v>
      </c>
      <c r="J1746" s="6"/>
      <c r="K1746" s="20"/>
      <c r="L1746" s="20"/>
      <c r="M1746" s="20"/>
      <c r="N1746" s="20"/>
    </row>
    <row r="1747" spans="1:14" ht="16.5" x14ac:dyDescent="0.3">
      <c r="A1747" t="s">
        <v>59</v>
      </c>
      <c r="B1747" s="3" t="str">
        <f t="shared" ref="B1747:C1753" si="345">B1746</f>
        <v>@@Released</v>
      </c>
      <c r="C1747" s="3" t="str">
        <f t="shared" si="345"/>
        <v>@@MR100738</v>
      </c>
      <c r="D1747" s="3" t="str">
        <f>"@@10000"</f>
        <v>@@10000</v>
      </c>
      <c r="E1747" s="3" t="str">
        <f>"""NAV Direct"",""CRONUS JetCorp USA"",""5406"",""1"",""Released"",""2"",""MR100738"",""3"",""10000"""</f>
        <v>"NAV Direct","CRONUS JetCorp USA","5406","1","Released","2","MR100738","3","10000"</v>
      </c>
      <c r="F1747" s="3" t="str">
        <f>"∞||""Prod. Order Component"",""Prod. Order Line No."",""=Line No."",""Status"",""=Status"",""Prod. Order No."",""=Prod. Order No."""</f>
        <v>∞||"Prod. Order Component","Prod. Order Line No.","=Line No.","Status","=Status","Prod. Order No.","=Prod. Order No."</v>
      </c>
      <c r="G1747" s="3"/>
      <c r="H1747" s="6"/>
      <c r="I1747" s="24" t="str">
        <f>"S200015"</f>
        <v>S200015</v>
      </c>
      <c r="J1747" s="24" t="str">
        <f>"10.75"" Star Riser Basketball Trophy"</f>
        <v>10.75" Star Riser Basketball Trophy</v>
      </c>
      <c r="K1747" s="25">
        <v>144</v>
      </c>
      <c r="L1747" s="26" t="str">
        <f>"EA"</f>
        <v>EA</v>
      </c>
      <c r="M1747" s="25">
        <v>0</v>
      </c>
      <c r="N1747" s="27"/>
    </row>
    <row r="1748" spans="1:14" ht="16.5" x14ac:dyDescent="0.3">
      <c r="A1748" t="s">
        <v>59</v>
      </c>
      <c r="B1748" s="3" t="str">
        <f t="shared" si="345"/>
        <v>@@Released</v>
      </c>
      <c r="C1748" s="3" t="str">
        <f t="shared" si="345"/>
        <v>@@MR100738</v>
      </c>
      <c r="D1748" s="3" t="str">
        <f t="shared" ref="D1748:D1753" si="346">D1747</f>
        <v>@@10000</v>
      </c>
      <c r="E1748" s="3" t="str">
        <f>"""NAV Direct"",""CRONUS JetCorp USA"",""5407"",""1"",""Released"",""2"",""MR100738"",""3"",""10000"",""4"",""10000"""</f>
        <v>"NAV Direct","CRONUS JetCorp USA","5407","1","Released","2","MR100738","3","10000","4","10000"</v>
      </c>
      <c r="F1748" s="3"/>
      <c r="G1748" s="3"/>
      <c r="H1748" s="6"/>
      <c r="I1748" s="6"/>
      <c r="J1748" s="14" t="str">
        <f>"RM100027"</f>
        <v>RM100027</v>
      </c>
      <c r="K1748" s="22" t="str">
        <f>"1"" Marble"</f>
        <v>1" Marble</v>
      </c>
      <c r="L1748" s="23">
        <v>1</v>
      </c>
      <c r="M1748" s="21" t="str">
        <f>"LB"</f>
        <v>LB</v>
      </c>
      <c r="N1748" s="23">
        <v>0</v>
      </c>
    </row>
    <row r="1749" spans="1:14" ht="16.5" x14ac:dyDescent="0.3">
      <c r="A1749" t="s">
        <v>59</v>
      </c>
      <c r="B1749" s="3" t="str">
        <f t="shared" si="345"/>
        <v>@@Released</v>
      </c>
      <c r="C1749" s="3" t="str">
        <f t="shared" si="345"/>
        <v>@@MR100738</v>
      </c>
      <c r="D1749" s="3" t="str">
        <f t="shared" si="346"/>
        <v>@@10000</v>
      </c>
      <c r="E1749" s="3" t="str">
        <f>"""NAV Direct"",""CRONUS JetCorp USA"",""5407"",""1"",""Released"",""2"",""MR100738"",""3"",""10000"",""4"",""20000"""</f>
        <v>"NAV Direct","CRONUS JetCorp USA","5407","1","Released","2","MR100738","3","10000","4","20000"</v>
      </c>
      <c r="F1749" s="3"/>
      <c r="G1749" s="3"/>
      <c r="H1749" s="6"/>
      <c r="I1749" s="6"/>
      <c r="J1749" s="14" t="str">
        <f>"RM100008"</f>
        <v>RM100008</v>
      </c>
      <c r="K1749" s="22" t="str">
        <f>"3.75"" Basketball Player"</f>
        <v>3.75" Basketball Player</v>
      </c>
      <c r="L1749" s="23">
        <v>1</v>
      </c>
      <c r="M1749" s="21" t="str">
        <f>"EA"</f>
        <v>EA</v>
      </c>
      <c r="N1749" s="23">
        <v>0</v>
      </c>
    </row>
    <row r="1750" spans="1:14" ht="16.5" x14ac:dyDescent="0.3">
      <c r="A1750" t="s">
        <v>59</v>
      </c>
      <c r="B1750" s="3" t="str">
        <f t="shared" si="345"/>
        <v>@@Released</v>
      </c>
      <c r="C1750" s="3" t="str">
        <f t="shared" si="345"/>
        <v>@@MR100738</v>
      </c>
      <c r="D1750" s="3" t="str">
        <f t="shared" si="346"/>
        <v>@@10000</v>
      </c>
      <c r="E1750" s="3" t="str">
        <f>"""NAV Direct"",""CRONUS JetCorp USA"",""5407"",""1"",""Released"",""2"",""MR100738"",""3"",""10000"",""4"",""30000"""</f>
        <v>"NAV Direct","CRONUS JetCorp USA","5407","1","Released","2","MR100738","3","10000","4","30000"</v>
      </c>
      <c r="F1750" s="3"/>
      <c r="G1750" s="3"/>
      <c r="H1750" s="6"/>
      <c r="I1750" s="6"/>
      <c r="J1750" s="14" t="str">
        <f>"RM100016"</f>
        <v>RM100016</v>
      </c>
      <c r="K1750" s="22" t="str">
        <f>"6"" Star Column Trophy Riser"</f>
        <v>6" Star Column Trophy Riser</v>
      </c>
      <c r="L1750" s="23">
        <v>1</v>
      </c>
      <c r="M1750" s="21" t="str">
        <f>"EA"</f>
        <v>EA</v>
      </c>
      <c r="N1750" s="23">
        <v>0</v>
      </c>
    </row>
    <row r="1751" spans="1:14" ht="16.5" x14ac:dyDescent="0.3">
      <c r="A1751" t="s">
        <v>59</v>
      </c>
      <c r="B1751" s="3" t="str">
        <f t="shared" si="345"/>
        <v>@@Released</v>
      </c>
      <c r="C1751" s="3" t="str">
        <f t="shared" si="345"/>
        <v>@@MR100738</v>
      </c>
      <c r="D1751" s="3" t="str">
        <f t="shared" si="346"/>
        <v>@@10000</v>
      </c>
      <c r="E1751" s="3" t="str">
        <f>"""NAV Direct"",""CRONUS JetCorp USA"",""5407"",""1"",""Released"",""2"",""MR100738"",""3"",""10000"",""4"",""40000"""</f>
        <v>"NAV Direct","CRONUS JetCorp USA","5407","1","Released","2","MR100738","3","10000","4","40000"</v>
      </c>
      <c r="F1751" s="3"/>
      <c r="G1751" s="3"/>
      <c r="H1751" s="6"/>
      <c r="I1751" s="6"/>
      <c r="J1751" s="14" t="str">
        <f>"RM100033"</f>
        <v>RM100033</v>
      </c>
      <c r="K1751" s="22" t="str">
        <f>"Standard Cap Nut"</f>
        <v>Standard Cap Nut</v>
      </c>
      <c r="L1751" s="23">
        <v>1</v>
      </c>
      <c r="M1751" s="21" t="str">
        <f>"EA"</f>
        <v>EA</v>
      </c>
      <c r="N1751" s="23">
        <v>0</v>
      </c>
    </row>
    <row r="1752" spans="1:14" ht="16.5" x14ac:dyDescent="0.3">
      <c r="A1752" t="s">
        <v>59</v>
      </c>
      <c r="B1752" s="3" t="str">
        <f t="shared" si="345"/>
        <v>@@Released</v>
      </c>
      <c r="C1752" s="3" t="str">
        <f t="shared" si="345"/>
        <v>@@MR100738</v>
      </c>
      <c r="D1752" s="3" t="str">
        <f t="shared" si="346"/>
        <v>@@10000</v>
      </c>
      <c r="E1752" s="3" t="str">
        <f>"""NAV Direct"",""CRONUS JetCorp USA"",""5407"",""1"",""Released"",""2"",""MR100738"",""3"",""10000"",""4"",""50000"""</f>
        <v>"NAV Direct","CRONUS JetCorp USA","5407","1","Released","2","MR100738","3","10000","4","50000"</v>
      </c>
      <c r="F1752" s="3"/>
      <c r="G1752" s="3"/>
      <c r="H1752" s="6"/>
      <c r="I1752" s="6"/>
      <c r="J1752" s="14" t="str">
        <f>"RM100034"</f>
        <v>RM100034</v>
      </c>
      <c r="K1752" s="22" t="str">
        <f>"Check Rings"</f>
        <v>Check Rings</v>
      </c>
      <c r="L1752" s="23">
        <v>1</v>
      </c>
      <c r="M1752" s="21" t="str">
        <f>"EA"</f>
        <v>EA</v>
      </c>
      <c r="N1752" s="23">
        <v>0</v>
      </c>
    </row>
    <row r="1753" spans="1:14" ht="16.5" x14ac:dyDescent="0.3">
      <c r="A1753" t="s">
        <v>59</v>
      </c>
      <c r="B1753" s="3" t="str">
        <f t="shared" si="345"/>
        <v>@@Released</v>
      </c>
      <c r="C1753" s="3" t="str">
        <f t="shared" si="345"/>
        <v>@@MR100738</v>
      </c>
      <c r="D1753" s="3" t="str">
        <f t="shared" si="346"/>
        <v>@@10000</v>
      </c>
      <c r="E1753" s="3" t="str">
        <f>"""NAV Direct"",""CRONUS JetCorp USA"",""5407"",""1"",""Released"",""2"",""MR100738"",""3"",""10000"",""4"",""60000"""</f>
        <v>"NAV Direct","CRONUS JetCorp USA","5407","1","Released","2","MR100738","3","10000","4","60000"</v>
      </c>
      <c r="F1753" s="3"/>
      <c r="G1753" s="3"/>
      <c r="H1753" s="6"/>
      <c r="I1753" s="6"/>
      <c r="J1753" s="14" t="str">
        <f>"RM100036"</f>
        <v>RM100036</v>
      </c>
      <c r="K1753" s="22" t="str">
        <f>"1.5"" Emblem"</f>
        <v>1.5" Emblem</v>
      </c>
      <c r="L1753" s="23">
        <v>1</v>
      </c>
      <c r="M1753" s="21" t="str">
        <f>"EA"</f>
        <v>EA</v>
      </c>
      <c r="N1753" s="23">
        <v>0</v>
      </c>
    </row>
    <row r="1754" spans="1:14" ht="16.5" x14ac:dyDescent="0.3">
      <c r="A1754" t="s">
        <v>59</v>
      </c>
      <c r="B1754" s="3" t="str">
        <f>B1748</f>
        <v>@@Released</v>
      </c>
      <c r="C1754" s="3" t="str">
        <f>C1748</f>
        <v>@@MR100738</v>
      </c>
      <c r="D1754" s="3" t="str">
        <f>D1748</f>
        <v>@@10000</v>
      </c>
      <c r="H1754" s="6"/>
      <c r="I1754" s="6"/>
      <c r="J1754" s="6"/>
      <c r="K1754" s="6"/>
      <c r="L1754" s="6"/>
      <c r="M1754" s="6"/>
      <c r="N1754" s="6"/>
    </row>
    <row r="1755" spans="1:14" ht="16.5" x14ac:dyDescent="0.3">
      <c r="A1755" t="s">
        <v>59</v>
      </c>
      <c r="B1755" s="3" t="str">
        <f t="shared" ref="B1755:C1760" si="347">B1754</f>
        <v>@@Released</v>
      </c>
      <c r="C1755" s="3" t="str">
        <f t="shared" si="347"/>
        <v>@@MR100738</v>
      </c>
      <c r="D1755" s="3" t="str">
        <f>"@@20000"</f>
        <v>@@20000</v>
      </c>
      <c r="E1755" s="3" t="str">
        <f>"""NAV Direct"",""CRONUS JetCorp USA"",""5406"",""1"",""Released"",""2"",""MR100738"",""3"",""20000"""</f>
        <v>"NAV Direct","CRONUS JetCorp USA","5406","1","Released","2","MR100738","3","20000"</v>
      </c>
      <c r="F1755" s="3" t="str">
        <f>"∞||""Prod. Order Component"",""Prod. Order Line No."",""=Line No."",""Status"",""=Status"",""Prod. Order No."",""=Prod. Order No."""</f>
        <v>∞||"Prod. Order Component","Prod. Order Line No.","=Line No.","Status","=Status","Prod. Order No.","=Prod. Order No."</v>
      </c>
      <c r="G1755" s="3"/>
      <c r="H1755" s="6"/>
      <c r="I1755" s="24" t="str">
        <f>"S200001"</f>
        <v>S200001</v>
      </c>
      <c r="J1755" s="24" t="str">
        <f>"3.25"" Lamp of Knowledge Trophy"</f>
        <v>3.25" Lamp of Knowledge Trophy</v>
      </c>
      <c r="K1755" s="25">
        <v>144</v>
      </c>
      <c r="L1755" s="26" t="str">
        <f>"EA"</f>
        <v>EA</v>
      </c>
      <c r="M1755" s="25">
        <v>0</v>
      </c>
      <c r="N1755" s="27"/>
    </row>
    <row r="1756" spans="1:14" ht="16.5" x14ac:dyDescent="0.3">
      <c r="A1756" t="s">
        <v>59</v>
      </c>
      <c r="B1756" s="3" t="str">
        <f t="shared" si="347"/>
        <v>@@Released</v>
      </c>
      <c r="C1756" s="3" t="str">
        <f t="shared" si="347"/>
        <v>@@MR100738</v>
      </c>
      <c r="D1756" s="3" t="str">
        <f>D1755</f>
        <v>@@20000</v>
      </c>
      <c r="E1756" s="3" t="str">
        <f>"""NAV Direct"",""CRONUS JetCorp USA"",""5407"",""1"",""Released"",""2"",""MR100738"",""3"",""20000"",""4"",""10000"""</f>
        <v>"NAV Direct","CRONUS JetCorp USA","5407","1","Released","2","MR100738","3","20000","4","10000"</v>
      </c>
      <c r="F1756" s="3"/>
      <c r="G1756" s="3"/>
      <c r="H1756" s="6"/>
      <c r="I1756" s="6"/>
      <c r="J1756" s="14" t="str">
        <f>"RM100027"</f>
        <v>RM100027</v>
      </c>
      <c r="K1756" s="22" t="str">
        <f>"1"" Marble"</f>
        <v>1" Marble</v>
      </c>
      <c r="L1756" s="23">
        <v>1</v>
      </c>
      <c r="M1756" s="21" t="str">
        <f>"LB"</f>
        <v>LB</v>
      </c>
      <c r="N1756" s="23">
        <v>0</v>
      </c>
    </row>
    <row r="1757" spans="1:14" ht="16.5" x14ac:dyDescent="0.3">
      <c r="A1757" t="s">
        <v>59</v>
      </c>
      <c r="B1757" s="3" t="str">
        <f t="shared" si="347"/>
        <v>@@Released</v>
      </c>
      <c r="C1757" s="3" t="str">
        <f t="shared" si="347"/>
        <v>@@MR100738</v>
      </c>
      <c r="D1757" s="3" t="str">
        <f>D1756</f>
        <v>@@20000</v>
      </c>
      <c r="E1757" s="3" t="str">
        <f>"""NAV Direct"",""CRONUS JetCorp USA"",""5407"",""1"",""Released"",""2"",""MR100738"",""3"",""20000"",""4"",""20000"""</f>
        <v>"NAV Direct","CRONUS JetCorp USA","5407","1","Released","2","MR100738","3","20000","4","20000"</v>
      </c>
      <c r="F1757" s="3"/>
      <c r="G1757" s="3"/>
      <c r="H1757" s="6"/>
      <c r="I1757" s="6"/>
      <c r="J1757" s="14" t="str">
        <f>"RM100001"</f>
        <v>RM100001</v>
      </c>
      <c r="K1757" s="22" t="str">
        <f>"3.75"" Lamp of Knowledge Upper"</f>
        <v>3.75" Lamp of Knowledge Upper</v>
      </c>
      <c r="L1757" s="23">
        <v>1</v>
      </c>
      <c r="M1757" s="21" t="str">
        <f>"EA"</f>
        <v>EA</v>
      </c>
      <c r="N1757" s="23">
        <v>0</v>
      </c>
    </row>
    <row r="1758" spans="1:14" ht="16.5" x14ac:dyDescent="0.3">
      <c r="A1758" t="s">
        <v>59</v>
      </c>
      <c r="B1758" s="3" t="str">
        <f t="shared" si="347"/>
        <v>@@Released</v>
      </c>
      <c r="C1758" s="3" t="str">
        <f t="shared" si="347"/>
        <v>@@MR100738</v>
      </c>
      <c r="D1758" s="3" t="str">
        <f>D1757</f>
        <v>@@20000</v>
      </c>
      <c r="E1758" s="3" t="str">
        <f>"""NAV Direct"",""CRONUS JetCorp USA"",""5407"",""1"",""Released"",""2"",""MR100738"",""3"",""20000"",""4"",""30000"""</f>
        <v>"NAV Direct","CRONUS JetCorp USA","5407","1","Released","2","MR100738","3","20000","4","30000"</v>
      </c>
      <c r="F1758" s="3"/>
      <c r="G1758" s="3"/>
      <c r="H1758" s="6"/>
      <c r="I1758" s="6"/>
      <c r="J1758" s="14" t="str">
        <f>"RM100033"</f>
        <v>RM100033</v>
      </c>
      <c r="K1758" s="22" t="str">
        <f>"Standard Cap Nut"</f>
        <v>Standard Cap Nut</v>
      </c>
      <c r="L1758" s="23">
        <v>1</v>
      </c>
      <c r="M1758" s="21" t="str">
        <f>"EA"</f>
        <v>EA</v>
      </c>
      <c r="N1758" s="23">
        <v>0</v>
      </c>
    </row>
    <row r="1759" spans="1:14" ht="16.5" x14ac:dyDescent="0.3">
      <c r="A1759" t="s">
        <v>59</v>
      </c>
      <c r="B1759" s="3" t="str">
        <f t="shared" si="347"/>
        <v>@@Released</v>
      </c>
      <c r="C1759" s="3" t="str">
        <f t="shared" si="347"/>
        <v>@@MR100738</v>
      </c>
      <c r="D1759" s="3" t="str">
        <f>D1758</f>
        <v>@@20000</v>
      </c>
      <c r="E1759" s="3" t="str">
        <f>"""NAV Direct"",""CRONUS JetCorp USA"",""5407"",""1"",""Released"",""2"",""MR100738"",""3"",""20000"",""4"",""40000"""</f>
        <v>"NAV Direct","CRONUS JetCorp USA","5407","1","Released","2","MR100738","3","20000","4","40000"</v>
      </c>
      <c r="F1759" s="3"/>
      <c r="G1759" s="3"/>
      <c r="H1759" s="6"/>
      <c r="I1759" s="6"/>
      <c r="J1759" s="14" t="str">
        <f>"RM100034"</f>
        <v>RM100034</v>
      </c>
      <c r="K1759" s="22" t="str">
        <f>"Check Rings"</f>
        <v>Check Rings</v>
      </c>
      <c r="L1759" s="23">
        <v>1</v>
      </c>
      <c r="M1759" s="21" t="str">
        <f>"EA"</f>
        <v>EA</v>
      </c>
      <c r="N1759" s="23">
        <v>0</v>
      </c>
    </row>
    <row r="1760" spans="1:14" ht="16.5" x14ac:dyDescent="0.3">
      <c r="A1760" t="s">
        <v>59</v>
      </c>
      <c r="B1760" s="3" t="str">
        <f t="shared" si="347"/>
        <v>@@Released</v>
      </c>
      <c r="C1760" s="3" t="str">
        <f t="shared" si="347"/>
        <v>@@MR100738</v>
      </c>
      <c r="D1760" s="3" t="str">
        <f>D1759</f>
        <v>@@20000</v>
      </c>
      <c r="E1760" s="3" t="str">
        <f>"""NAV Direct"",""CRONUS JetCorp USA"",""5407"",""1"",""Released"",""2"",""MR100738"",""3"",""20000"",""4"",""50000"""</f>
        <v>"NAV Direct","CRONUS JetCorp USA","5407","1","Released","2","MR100738","3","20000","4","50000"</v>
      </c>
      <c r="F1760" s="3"/>
      <c r="G1760" s="3"/>
      <c r="H1760" s="6"/>
      <c r="I1760" s="6"/>
      <c r="J1760" s="14" t="str">
        <f>"RM100053"</f>
        <v>RM100053</v>
      </c>
      <c r="K1760" s="22" t="str">
        <f>"3"" Blank Plate"</f>
        <v>3" Blank Plate</v>
      </c>
      <c r="L1760" s="23">
        <v>1</v>
      </c>
      <c r="M1760" s="21" t="str">
        <f>"EA"</f>
        <v>EA</v>
      </c>
      <c r="N1760" s="23">
        <v>0</v>
      </c>
    </row>
    <row r="1761" spans="1:14" ht="16.5" x14ac:dyDescent="0.3">
      <c r="A1761" t="s">
        <v>59</v>
      </c>
      <c r="B1761" s="3" t="str">
        <f>B1756</f>
        <v>@@Released</v>
      </c>
      <c r="C1761" s="3" t="str">
        <f>C1756</f>
        <v>@@MR100738</v>
      </c>
      <c r="D1761" s="3" t="str">
        <f>D1756</f>
        <v>@@20000</v>
      </c>
      <c r="H1761" s="6"/>
      <c r="I1761" s="6"/>
      <c r="J1761" s="6"/>
      <c r="K1761" s="6"/>
      <c r="L1761" s="6"/>
      <c r="M1761" s="6"/>
      <c r="N1761" s="6"/>
    </row>
    <row r="1762" spans="1:14" ht="16.5" x14ac:dyDescent="0.3">
      <c r="A1762" t="s">
        <v>59</v>
      </c>
      <c r="B1762" s="3" t="str">
        <f t="shared" ref="B1762:C1765" si="348">B1761</f>
        <v>@@Released</v>
      </c>
      <c r="C1762" s="3" t="str">
        <f t="shared" si="348"/>
        <v>@@MR100738</v>
      </c>
      <c r="D1762" s="3" t="str">
        <f>"@@30000"</f>
        <v>@@30000</v>
      </c>
      <c r="E1762" s="3" t="str">
        <f>"""NAV Direct"",""CRONUS JetCorp USA"",""5406"",""1"",""Released"",""2"",""MR100738"",""3"",""30000"""</f>
        <v>"NAV Direct","CRONUS JetCorp USA","5406","1","Released","2","MR100738","3","30000"</v>
      </c>
      <c r="F1762" s="3" t="str">
        <f>"∞||""Prod. Order Component"",""Prod. Order Line No."",""=Line No."",""Status"",""=Status"",""Prod. Order No."",""=Prod. Order No."""</f>
        <v>∞||"Prod. Order Component","Prod. Order Line No.","=Line No.","Status","=Status","Prod. Order No.","=Prod. Order No."</v>
      </c>
      <c r="G1762" s="3"/>
      <c r="H1762" s="6"/>
      <c r="I1762" s="24" t="str">
        <f>"S200029"</f>
        <v>S200029</v>
      </c>
      <c r="J1762" s="24" t="str">
        <f>"10.75"" Column Basketball Trophy"</f>
        <v>10.75" Column Basketball Trophy</v>
      </c>
      <c r="K1762" s="25">
        <v>1</v>
      </c>
      <c r="L1762" s="26" t="str">
        <f>"EA"</f>
        <v>EA</v>
      </c>
      <c r="M1762" s="25">
        <v>0</v>
      </c>
      <c r="N1762" s="27"/>
    </row>
    <row r="1763" spans="1:14" ht="16.5" x14ac:dyDescent="0.3">
      <c r="A1763" t="s">
        <v>59</v>
      </c>
      <c r="B1763" s="3" t="str">
        <f t="shared" si="348"/>
        <v>@@Released</v>
      </c>
      <c r="C1763" s="3" t="str">
        <f t="shared" si="348"/>
        <v>@@MR100738</v>
      </c>
      <c r="D1763" s="3" t="str">
        <f>D1762</f>
        <v>@@30000</v>
      </c>
      <c r="E1763" s="3" t="str">
        <f>"""NAV Direct"",""CRONUS JetCorp USA"",""5407"",""1"",""Released"",""2"",""MR100738"",""3"",""30000"",""4"",""10000"""</f>
        <v>"NAV Direct","CRONUS JetCorp USA","5407","1","Released","2","MR100738","3","30000","4","10000"</v>
      </c>
      <c r="F1763" s="3"/>
      <c r="G1763" s="3"/>
      <c r="H1763" s="6"/>
      <c r="I1763" s="6"/>
      <c r="J1763" s="14" t="str">
        <f>"PA100001"</f>
        <v>PA100001</v>
      </c>
      <c r="K1763" s="22" t="str">
        <f>"1"" Marble Base 2.5""x6""x6"", 1 Col. Kit"</f>
        <v>1" Marble Base 2.5"x6"x6", 1 Col. Kit</v>
      </c>
      <c r="L1763" s="23">
        <v>1</v>
      </c>
      <c r="M1763" s="21" t="str">
        <f>"EA"</f>
        <v>EA</v>
      </c>
      <c r="N1763" s="23">
        <v>0</v>
      </c>
    </row>
    <row r="1764" spans="1:14" ht="16.5" x14ac:dyDescent="0.3">
      <c r="A1764" t="s">
        <v>59</v>
      </c>
      <c r="B1764" s="3" t="str">
        <f t="shared" si="348"/>
        <v>@@Released</v>
      </c>
      <c r="C1764" s="3" t="str">
        <f t="shared" si="348"/>
        <v>@@MR100738</v>
      </c>
      <c r="D1764" s="3" t="str">
        <f>D1763</f>
        <v>@@30000</v>
      </c>
      <c r="E1764" s="3" t="str">
        <f>"""NAV Direct"",""CRONUS JetCorp USA"",""5407"",""1"",""Released"",""2"",""MR100738"",""3"",""30000"",""4"",""20000"""</f>
        <v>"NAV Direct","CRONUS JetCorp USA","5407","1","Released","2","MR100738","3","30000","4","20000"</v>
      </c>
      <c r="F1764" s="3"/>
      <c r="G1764" s="3"/>
      <c r="H1764" s="6"/>
      <c r="I1764" s="6"/>
      <c r="J1764" s="14" t="str">
        <f>"RM100054"</f>
        <v>RM100054</v>
      </c>
      <c r="K1764" s="22" t="str">
        <f>"Column Cover"</f>
        <v>Column Cover</v>
      </c>
      <c r="L1764" s="23">
        <v>1</v>
      </c>
      <c r="M1764" s="21" t="str">
        <f>"EA"</f>
        <v>EA</v>
      </c>
      <c r="N1764" s="23">
        <v>0</v>
      </c>
    </row>
    <row r="1765" spans="1:14" ht="16.5" x14ac:dyDescent="0.3">
      <c r="A1765" t="s">
        <v>59</v>
      </c>
      <c r="B1765" s="3" t="str">
        <f t="shared" si="348"/>
        <v>@@Released</v>
      </c>
      <c r="C1765" s="3" t="str">
        <f t="shared" si="348"/>
        <v>@@MR100738</v>
      </c>
      <c r="D1765" s="3" t="str">
        <f>D1764</f>
        <v>@@30000</v>
      </c>
      <c r="E1765" s="3" t="str">
        <f>"""NAV Direct"",""CRONUS JetCorp USA"",""5407"",""1"",""Released"",""2"",""MR100738"",""3"",""30000"",""4"",""30000"""</f>
        <v>"NAV Direct","CRONUS JetCorp USA","5407","1","Released","2","MR100738","3","30000","4","30000"</v>
      </c>
      <c r="F1765" s="3"/>
      <c r="G1765" s="3"/>
      <c r="H1765" s="6"/>
      <c r="I1765" s="6"/>
      <c r="J1765" s="14" t="str">
        <f>"RM100008"</f>
        <v>RM100008</v>
      </c>
      <c r="K1765" s="22" t="str">
        <f>"3.75"" Basketball Player"</f>
        <v>3.75" Basketball Player</v>
      </c>
      <c r="L1765" s="23">
        <v>1</v>
      </c>
      <c r="M1765" s="21" t="str">
        <f>"EA"</f>
        <v>EA</v>
      </c>
      <c r="N1765" s="23">
        <v>0</v>
      </c>
    </row>
    <row r="1766" spans="1:14" ht="16.5" x14ac:dyDescent="0.3">
      <c r="A1766" t="s">
        <v>59</v>
      </c>
      <c r="B1766" s="3" t="str">
        <f>B1763</f>
        <v>@@Released</v>
      </c>
      <c r="C1766" s="3" t="str">
        <f>C1763</f>
        <v>@@MR100738</v>
      </c>
      <c r="D1766" s="3" t="str">
        <f>D1763</f>
        <v>@@30000</v>
      </c>
      <c r="H1766" s="6"/>
      <c r="I1766" s="6"/>
      <c r="J1766" s="6"/>
      <c r="K1766" s="6"/>
      <c r="L1766" s="6"/>
      <c r="M1766" s="6"/>
      <c r="N1766" s="6"/>
    </row>
    <row r="1767" spans="1:14" ht="16.5" x14ac:dyDescent="0.3">
      <c r="A1767" t="s">
        <v>59</v>
      </c>
      <c r="B1767" s="3" t="str">
        <f t="shared" ref="B1767:C1770" si="349">B1766</f>
        <v>@@Released</v>
      </c>
      <c r="C1767" s="3" t="str">
        <f t="shared" si="349"/>
        <v>@@MR100738</v>
      </c>
      <c r="D1767" s="3" t="str">
        <f>"@@40000"</f>
        <v>@@40000</v>
      </c>
      <c r="E1767" s="3" t="str">
        <f>"""NAV Direct"",""CRONUS JetCorp USA"",""5406"",""1"",""Released"",""2"",""MR100738"",""3"",""40000"""</f>
        <v>"NAV Direct","CRONUS JetCorp USA","5406","1","Released","2","MR100738","3","40000"</v>
      </c>
      <c r="F1767" s="3" t="str">
        <f>"∞||""Prod. Order Component"",""Prod. Order Line No."",""=Line No."",""Status"",""=Status"",""Prod. Order No."",""=Prod. Order No."""</f>
        <v>∞||"Prod. Order Component","Prod. Order Line No.","=Line No.","Status","=Status","Prod. Order No.","=Prod. Order No."</v>
      </c>
      <c r="G1767" s="3"/>
      <c r="H1767" s="6"/>
      <c r="I1767" s="24" t="str">
        <f>"S200026"</f>
        <v>S200026</v>
      </c>
      <c r="J1767" s="24" t="str">
        <f>"10.75"" Column Apple Trophy"</f>
        <v>10.75" Column Apple Trophy</v>
      </c>
      <c r="K1767" s="25">
        <v>1</v>
      </c>
      <c r="L1767" s="26" t="str">
        <f>"EA"</f>
        <v>EA</v>
      </c>
      <c r="M1767" s="25">
        <v>0</v>
      </c>
      <c r="N1767" s="27"/>
    </row>
    <row r="1768" spans="1:14" ht="16.5" x14ac:dyDescent="0.3">
      <c r="A1768" t="s">
        <v>59</v>
      </c>
      <c r="B1768" s="3" t="str">
        <f t="shared" si="349"/>
        <v>@@Released</v>
      </c>
      <c r="C1768" s="3" t="str">
        <f t="shared" si="349"/>
        <v>@@MR100738</v>
      </c>
      <c r="D1768" s="3" t="str">
        <f>D1767</f>
        <v>@@40000</v>
      </c>
      <c r="E1768" s="3" t="str">
        <f>"""NAV Direct"",""CRONUS JetCorp USA"",""5407"",""1"",""Released"",""2"",""MR100738"",""3"",""40000"",""4"",""10000"""</f>
        <v>"NAV Direct","CRONUS JetCorp USA","5407","1","Released","2","MR100738","3","40000","4","10000"</v>
      </c>
      <c r="F1768" s="3"/>
      <c r="G1768" s="3"/>
      <c r="H1768" s="6"/>
      <c r="I1768" s="6"/>
      <c r="J1768" s="14" t="str">
        <f>"PA100001"</f>
        <v>PA100001</v>
      </c>
      <c r="K1768" s="22" t="str">
        <f>"1"" Marble Base 2.5""x6""x6"", 1 Col. Kit"</f>
        <v>1" Marble Base 2.5"x6"x6", 1 Col. Kit</v>
      </c>
      <c r="L1768" s="23">
        <v>1</v>
      </c>
      <c r="M1768" s="21" t="str">
        <f>"EA"</f>
        <v>EA</v>
      </c>
      <c r="N1768" s="23">
        <v>0</v>
      </c>
    </row>
    <row r="1769" spans="1:14" ht="16.5" x14ac:dyDescent="0.3">
      <c r="A1769" t="s">
        <v>59</v>
      </c>
      <c r="B1769" s="3" t="str">
        <f t="shared" si="349"/>
        <v>@@Released</v>
      </c>
      <c r="C1769" s="3" t="str">
        <f t="shared" si="349"/>
        <v>@@MR100738</v>
      </c>
      <c r="D1769" s="3" t="str">
        <f>D1768</f>
        <v>@@40000</v>
      </c>
      <c r="E1769" s="3" t="str">
        <f>"""NAV Direct"",""CRONUS JetCorp USA"",""5407"",""1"",""Released"",""2"",""MR100738"",""3"",""40000"",""4"",""20000"""</f>
        <v>"NAV Direct","CRONUS JetCorp USA","5407","1","Released","2","MR100738","3","40000","4","20000"</v>
      </c>
      <c r="F1769" s="3"/>
      <c r="G1769" s="3"/>
      <c r="H1769" s="6"/>
      <c r="I1769" s="6"/>
      <c r="J1769" s="14" t="str">
        <f>"RM100054"</f>
        <v>RM100054</v>
      </c>
      <c r="K1769" s="22" t="str">
        <f>"Column Cover"</f>
        <v>Column Cover</v>
      </c>
      <c r="L1769" s="23">
        <v>1</v>
      </c>
      <c r="M1769" s="21" t="str">
        <f>"EA"</f>
        <v>EA</v>
      </c>
      <c r="N1769" s="23">
        <v>0</v>
      </c>
    </row>
    <row r="1770" spans="1:14" ht="16.5" x14ac:dyDescent="0.3">
      <c r="A1770" t="s">
        <v>59</v>
      </c>
      <c r="B1770" s="3" t="str">
        <f t="shared" si="349"/>
        <v>@@Released</v>
      </c>
      <c r="C1770" s="3" t="str">
        <f t="shared" si="349"/>
        <v>@@MR100738</v>
      </c>
      <c r="D1770" s="3" t="str">
        <f>D1769</f>
        <v>@@40000</v>
      </c>
      <c r="E1770" s="3" t="str">
        <f>"""NAV Direct"",""CRONUS JetCorp USA"",""5407"",""1"",""Released"",""2"",""MR100738"",""3"",""40000"",""4"",""30000"""</f>
        <v>"NAV Direct","CRONUS JetCorp USA","5407","1","Released","2","MR100738","3","40000","4","30000"</v>
      </c>
      <c r="F1770" s="3"/>
      <c r="G1770" s="3"/>
      <c r="H1770" s="6"/>
      <c r="I1770" s="6"/>
      <c r="J1770" s="14" t="str">
        <f>"RM100002"</f>
        <v>RM100002</v>
      </c>
      <c r="K1770" s="22" t="str">
        <f>"3.75"" Apple Trophy Figure"</f>
        <v>3.75" Apple Trophy Figure</v>
      </c>
      <c r="L1770" s="23">
        <v>1</v>
      </c>
      <c r="M1770" s="21" t="str">
        <f>"EA"</f>
        <v>EA</v>
      </c>
      <c r="N1770" s="23">
        <v>0</v>
      </c>
    </row>
    <row r="1771" spans="1:14" ht="16.5" x14ac:dyDescent="0.3">
      <c r="A1771" t="s">
        <v>59</v>
      </c>
      <c r="B1771" s="3" t="str">
        <f>B1768</f>
        <v>@@Released</v>
      </c>
      <c r="C1771" s="3" t="str">
        <f>C1768</f>
        <v>@@MR100738</v>
      </c>
      <c r="D1771" s="3" t="str">
        <f>D1768</f>
        <v>@@40000</v>
      </c>
      <c r="H1771" s="6"/>
      <c r="I1771" s="6"/>
      <c r="J1771" s="6"/>
      <c r="K1771" s="6"/>
      <c r="L1771" s="6"/>
      <c r="M1771" s="6"/>
      <c r="N1771" s="6"/>
    </row>
    <row r="1772" spans="1:14" ht="16.5" x14ac:dyDescent="0.3">
      <c r="A1772" t="s">
        <v>59</v>
      </c>
      <c r="B1772" s="3" t="str">
        <f t="shared" ref="B1772:C1778" si="350">B1771</f>
        <v>@@Released</v>
      </c>
      <c r="C1772" s="3" t="str">
        <f t="shared" si="350"/>
        <v>@@MR100738</v>
      </c>
      <c r="D1772" s="3" t="str">
        <f>"@@50000"</f>
        <v>@@50000</v>
      </c>
      <c r="E1772" s="3" t="str">
        <f>"""NAV Direct"",""CRONUS JetCorp USA"",""5406"",""1"",""Released"",""2"",""MR100738"",""3"",""50000"""</f>
        <v>"NAV Direct","CRONUS JetCorp USA","5406","1","Released","2","MR100738","3","50000"</v>
      </c>
      <c r="F1772" s="3" t="str">
        <f>"∞||""Prod. Order Component"",""Prod. Order Line No."",""=Line No."",""Status"",""=Status"",""Prod. Order No."",""=Prod. Order No."""</f>
        <v>∞||"Prod. Order Component","Prod. Order Line No.","=Line No.","Status","=Status","Prod. Order No.","=Prod. Order No."</v>
      </c>
      <c r="G1772" s="3"/>
      <c r="H1772" s="6"/>
      <c r="I1772" s="24" t="str">
        <f>"S200017"</f>
        <v>S200017</v>
      </c>
      <c r="J1772" s="24" t="str">
        <f>"10.75"" Tourch Riser WrestlingTrophy"</f>
        <v>10.75" Tourch Riser WrestlingTrophy</v>
      </c>
      <c r="K1772" s="25">
        <v>1</v>
      </c>
      <c r="L1772" s="26" t="str">
        <f>"EA"</f>
        <v>EA</v>
      </c>
      <c r="M1772" s="25">
        <v>0</v>
      </c>
      <c r="N1772" s="27"/>
    </row>
    <row r="1773" spans="1:14" ht="16.5" x14ac:dyDescent="0.3">
      <c r="A1773" t="s">
        <v>59</v>
      </c>
      <c r="B1773" s="3" t="str">
        <f t="shared" si="350"/>
        <v>@@Released</v>
      </c>
      <c r="C1773" s="3" t="str">
        <f t="shared" si="350"/>
        <v>@@MR100738</v>
      </c>
      <c r="D1773" s="3" t="str">
        <f t="shared" ref="D1773:D1778" si="351">D1772</f>
        <v>@@50000</v>
      </c>
      <c r="E1773" s="3" t="str">
        <f>"""NAV Direct"",""CRONUS JetCorp USA"",""5407"",""1"",""Released"",""2"",""MR100738"",""3"",""50000"",""4"",""10000"""</f>
        <v>"NAV Direct","CRONUS JetCorp USA","5407","1","Released","2","MR100738","3","50000","4","10000"</v>
      </c>
      <c r="F1773" s="3"/>
      <c r="G1773" s="3"/>
      <c r="H1773" s="6"/>
      <c r="I1773" s="6"/>
      <c r="J1773" s="14" t="str">
        <f>"RM100027"</f>
        <v>RM100027</v>
      </c>
      <c r="K1773" s="22" t="str">
        <f>"1"" Marble"</f>
        <v>1" Marble</v>
      </c>
      <c r="L1773" s="23">
        <v>1</v>
      </c>
      <c r="M1773" s="21" t="str">
        <f>"LB"</f>
        <v>LB</v>
      </c>
      <c r="N1773" s="23">
        <v>0</v>
      </c>
    </row>
    <row r="1774" spans="1:14" ht="16.5" x14ac:dyDescent="0.3">
      <c r="A1774" t="s">
        <v>59</v>
      </c>
      <c r="B1774" s="3" t="str">
        <f t="shared" si="350"/>
        <v>@@Released</v>
      </c>
      <c r="C1774" s="3" t="str">
        <f t="shared" si="350"/>
        <v>@@MR100738</v>
      </c>
      <c r="D1774" s="3" t="str">
        <f t="shared" si="351"/>
        <v>@@50000</v>
      </c>
      <c r="E1774" s="3" t="str">
        <f>"""NAV Direct"",""CRONUS JetCorp USA"",""5407"",""1"",""Released"",""2"",""MR100738"",""3"",""50000"",""4"",""20000"""</f>
        <v>"NAV Direct","CRONUS JetCorp USA","5407","1","Released","2","MR100738","3","50000","4","20000"</v>
      </c>
      <c r="F1774" s="3"/>
      <c r="G1774" s="3"/>
      <c r="H1774" s="6"/>
      <c r="I1774" s="6"/>
      <c r="J1774" s="14" t="str">
        <f>"RM100010"</f>
        <v>RM100010</v>
      </c>
      <c r="K1774" s="22" t="str">
        <f>"3.75"" Wrestler"</f>
        <v>3.75" Wrestler</v>
      </c>
      <c r="L1774" s="23">
        <v>1</v>
      </c>
      <c r="M1774" s="21" t="str">
        <f>"EA"</f>
        <v>EA</v>
      </c>
      <c r="N1774" s="23">
        <v>0</v>
      </c>
    </row>
    <row r="1775" spans="1:14" ht="16.5" x14ac:dyDescent="0.3">
      <c r="A1775" t="s">
        <v>59</v>
      </c>
      <c r="B1775" s="3" t="str">
        <f t="shared" si="350"/>
        <v>@@Released</v>
      </c>
      <c r="C1775" s="3" t="str">
        <f t="shared" si="350"/>
        <v>@@MR100738</v>
      </c>
      <c r="D1775" s="3" t="str">
        <f t="shared" si="351"/>
        <v>@@50000</v>
      </c>
      <c r="E1775" s="3" t="str">
        <f>"""NAV Direct"",""CRONUS JetCorp USA"",""5407"",""1"",""Released"",""2"",""MR100738"",""3"",""50000"",""4"",""30000"""</f>
        <v>"NAV Direct","CRONUS JetCorp USA","5407","1","Released","2","MR100738","3","50000","4","30000"</v>
      </c>
      <c r="F1775" s="3"/>
      <c r="G1775" s="3"/>
      <c r="H1775" s="6"/>
      <c r="I1775" s="6"/>
      <c r="J1775" s="14" t="str">
        <f>"RM100016"</f>
        <v>RM100016</v>
      </c>
      <c r="K1775" s="22" t="str">
        <f>"6"" Star Column Trophy Riser"</f>
        <v>6" Star Column Trophy Riser</v>
      </c>
      <c r="L1775" s="23">
        <v>1</v>
      </c>
      <c r="M1775" s="21" t="str">
        <f>"EA"</f>
        <v>EA</v>
      </c>
      <c r="N1775" s="23">
        <v>0</v>
      </c>
    </row>
    <row r="1776" spans="1:14" ht="16.5" x14ac:dyDescent="0.3">
      <c r="A1776" t="s">
        <v>59</v>
      </c>
      <c r="B1776" s="3" t="str">
        <f t="shared" si="350"/>
        <v>@@Released</v>
      </c>
      <c r="C1776" s="3" t="str">
        <f t="shared" si="350"/>
        <v>@@MR100738</v>
      </c>
      <c r="D1776" s="3" t="str">
        <f t="shared" si="351"/>
        <v>@@50000</v>
      </c>
      <c r="E1776" s="3" t="str">
        <f>"""NAV Direct"",""CRONUS JetCorp USA"",""5407"",""1"",""Released"",""2"",""MR100738"",""3"",""50000"",""4"",""40000"""</f>
        <v>"NAV Direct","CRONUS JetCorp USA","5407","1","Released","2","MR100738","3","50000","4","40000"</v>
      </c>
      <c r="F1776" s="3"/>
      <c r="G1776" s="3"/>
      <c r="H1776" s="6"/>
      <c r="I1776" s="6"/>
      <c r="J1776" s="14" t="str">
        <f>"RM100033"</f>
        <v>RM100033</v>
      </c>
      <c r="K1776" s="22" t="str">
        <f>"Standard Cap Nut"</f>
        <v>Standard Cap Nut</v>
      </c>
      <c r="L1776" s="23">
        <v>1</v>
      </c>
      <c r="M1776" s="21" t="str">
        <f>"EA"</f>
        <v>EA</v>
      </c>
      <c r="N1776" s="23">
        <v>0</v>
      </c>
    </row>
    <row r="1777" spans="1:14" ht="16.5" x14ac:dyDescent="0.3">
      <c r="A1777" t="s">
        <v>59</v>
      </c>
      <c r="B1777" s="3" t="str">
        <f t="shared" si="350"/>
        <v>@@Released</v>
      </c>
      <c r="C1777" s="3" t="str">
        <f t="shared" si="350"/>
        <v>@@MR100738</v>
      </c>
      <c r="D1777" s="3" t="str">
        <f t="shared" si="351"/>
        <v>@@50000</v>
      </c>
      <c r="E1777" s="3" t="str">
        <f>"""NAV Direct"",""CRONUS JetCorp USA"",""5407"",""1"",""Released"",""2"",""MR100738"",""3"",""50000"",""4"",""50000"""</f>
        <v>"NAV Direct","CRONUS JetCorp USA","5407","1","Released","2","MR100738","3","50000","4","50000"</v>
      </c>
      <c r="F1777" s="3"/>
      <c r="G1777" s="3"/>
      <c r="H1777" s="6"/>
      <c r="I1777" s="6"/>
      <c r="J1777" s="14" t="str">
        <f>"RM100034"</f>
        <v>RM100034</v>
      </c>
      <c r="K1777" s="22" t="str">
        <f>"Check Rings"</f>
        <v>Check Rings</v>
      </c>
      <c r="L1777" s="23">
        <v>1</v>
      </c>
      <c r="M1777" s="21" t="str">
        <f>"EA"</f>
        <v>EA</v>
      </c>
      <c r="N1777" s="23">
        <v>0</v>
      </c>
    </row>
    <row r="1778" spans="1:14" ht="16.5" x14ac:dyDescent="0.3">
      <c r="A1778" t="s">
        <v>59</v>
      </c>
      <c r="B1778" s="3" t="str">
        <f t="shared" si="350"/>
        <v>@@Released</v>
      </c>
      <c r="C1778" s="3" t="str">
        <f t="shared" si="350"/>
        <v>@@MR100738</v>
      </c>
      <c r="D1778" s="3" t="str">
        <f t="shared" si="351"/>
        <v>@@50000</v>
      </c>
      <c r="E1778" s="3" t="str">
        <f>"""NAV Direct"",""CRONUS JetCorp USA"",""5407"",""1"",""Released"",""2"",""MR100738"",""3"",""50000"",""4"",""60000"""</f>
        <v>"NAV Direct","CRONUS JetCorp USA","5407","1","Released","2","MR100738","3","50000","4","60000"</v>
      </c>
      <c r="F1778" s="3"/>
      <c r="G1778" s="3"/>
      <c r="H1778" s="6"/>
      <c r="I1778" s="6"/>
      <c r="J1778" s="14" t="str">
        <f>"RM100036"</f>
        <v>RM100036</v>
      </c>
      <c r="K1778" s="22" t="str">
        <f>"1.5"" Emblem"</f>
        <v>1.5" Emblem</v>
      </c>
      <c r="L1778" s="23">
        <v>1</v>
      </c>
      <c r="M1778" s="21" t="str">
        <f>"EA"</f>
        <v>EA</v>
      </c>
      <c r="N1778" s="23">
        <v>0</v>
      </c>
    </row>
    <row r="1779" spans="1:14" ht="16.5" x14ac:dyDescent="0.3">
      <c r="A1779" t="s">
        <v>59</v>
      </c>
      <c r="B1779" s="3" t="str">
        <f>B1773</f>
        <v>@@Released</v>
      </c>
      <c r="C1779" s="3" t="str">
        <f>C1773</f>
        <v>@@MR100738</v>
      </c>
      <c r="D1779" s="3" t="str">
        <f>D1773</f>
        <v>@@50000</v>
      </c>
      <c r="H1779" s="6"/>
      <c r="I1779" s="6"/>
      <c r="J1779" s="6"/>
      <c r="K1779" s="6"/>
      <c r="L1779" s="6"/>
      <c r="M1779" s="6"/>
      <c r="N1779" s="6"/>
    </row>
    <row r="1780" spans="1:14" ht="16.5" x14ac:dyDescent="0.3">
      <c r="A1780" t="s">
        <v>59</v>
      </c>
      <c r="B1780" s="3" t="str">
        <f>"@@Released"</f>
        <v>@@Released</v>
      </c>
      <c r="C1780" s="3" t="str">
        <f>"@@MR100739"</f>
        <v>@@MR100739</v>
      </c>
      <c r="E1780" s="3" t="str">
        <f>"""NAV Direct"",""CRONUS JetCorp USA"",""5405"",""1"",""Released"",""2"",""MR100739"""</f>
        <v>"NAV Direct","CRONUS JetCorp USA","5405","1","Released","2","MR100739"</v>
      </c>
      <c r="F1780" s="3" t="str">
        <f>"∞||""Prod. Order Component"",""Status"",""=Status"",""Prod. Order No."",""=No."""</f>
        <v>∞||"Prod. Order Component","Status","=Status","Prod. Order No.","=No."</v>
      </c>
      <c r="G1780" s="3"/>
      <c r="H1780" s="28" t="str">
        <f>"MR100739"</f>
        <v>MR100739</v>
      </c>
      <c r="I1780" s="29">
        <v>42137</v>
      </c>
      <c r="J1780" s="6"/>
      <c r="K1780" s="20"/>
      <c r="L1780" s="20"/>
      <c r="M1780" s="20"/>
      <c r="N1780" s="20"/>
    </row>
    <row r="1781" spans="1:14" ht="16.5" x14ac:dyDescent="0.3">
      <c r="A1781" t="s">
        <v>59</v>
      </c>
      <c r="B1781" s="3" t="str">
        <f t="shared" ref="B1781:C1787" si="352">B1780</f>
        <v>@@Released</v>
      </c>
      <c r="C1781" s="3" t="str">
        <f t="shared" si="352"/>
        <v>@@MR100739</v>
      </c>
      <c r="D1781" s="3" t="str">
        <f>"@@10000"</f>
        <v>@@10000</v>
      </c>
      <c r="E1781" s="3" t="str">
        <f>"""NAV Direct"",""CRONUS JetCorp USA"",""5406"",""1"",""Released"",""2"",""MR100739"",""3"",""10000"""</f>
        <v>"NAV Direct","CRONUS JetCorp USA","5406","1","Released","2","MR100739","3","10000"</v>
      </c>
      <c r="F1781" s="3" t="str">
        <f>"∞||""Prod. Order Component"",""Prod. Order Line No."",""=Line No."",""Status"",""=Status"",""Prod. Order No."",""=Prod. Order No."""</f>
        <v>∞||"Prod. Order Component","Prod. Order Line No.","=Line No.","Status","=Status","Prod. Order No.","=Prod. Order No."</v>
      </c>
      <c r="G1781" s="3"/>
      <c r="H1781" s="6"/>
      <c r="I1781" s="24" t="str">
        <f>"S200018"</f>
        <v>S200018</v>
      </c>
      <c r="J1781" s="24" t="str">
        <f>"10.75"" Tourch Riser Lamp of Knowledge Trophy"</f>
        <v>10.75" Tourch Riser Lamp of Knowledge Trophy</v>
      </c>
      <c r="K1781" s="25">
        <v>145</v>
      </c>
      <c r="L1781" s="26" t="str">
        <f>"EA"</f>
        <v>EA</v>
      </c>
      <c r="M1781" s="25">
        <v>0</v>
      </c>
      <c r="N1781" s="27"/>
    </row>
    <row r="1782" spans="1:14" ht="16.5" x14ac:dyDescent="0.3">
      <c r="A1782" t="s">
        <v>59</v>
      </c>
      <c r="B1782" s="3" t="str">
        <f t="shared" si="352"/>
        <v>@@Released</v>
      </c>
      <c r="C1782" s="3" t="str">
        <f t="shared" si="352"/>
        <v>@@MR100739</v>
      </c>
      <c r="D1782" s="3" t="str">
        <f t="shared" ref="D1782:D1787" si="353">D1781</f>
        <v>@@10000</v>
      </c>
      <c r="E1782" s="3" t="str">
        <f>"""NAV Direct"",""CRONUS JetCorp USA"",""5407"",""1"",""Released"",""2"",""MR100739"",""3"",""10000"",""4"",""10000"""</f>
        <v>"NAV Direct","CRONUS JetCorp USA","5407","1","Released","2","MR100739","3","10000","4","10000"</v>
      </c>
      <c r="F1782" s="3"/>
      <c r="G1782" s="3"/>
      <c r="H1782" s="6"/>
      <c r="I1782" s="6"/>
      <c r="J1782" s="14" t="str">
        <f>"RM100027"</f>
        <v>RM100027</v>
      </c>
      <c r="K1782" s="22" t="str">
        <f>"1"" Marble"</f>
        <v>1" Marble</v>
      </c>
      <c r="L1782" s="23">
        <v>1</v>
      </c>
      <c r="M1782" s="21" t="str">
        <f>"LB"</f>
        <v>LB</v>
      </c>
      <c r="N1782" s="23">
        <v>0</v>
      </c>
    </row>
    <row r="1783" spans="1:14" ht="16.5" x14ac:dyDescent="0.3">
      <c r="A1783" t="s">
        <v>59</v>
      </c>
      <c r="B1783" s="3" t="str">
        <f t="shared" si="352"/>
        <v>@@Released</v>
      </c>
      <c r="C1783" s="3" t="str">
        <f t="shared" si="352"/>
        <v>@@MR100739</v>
      </c>
      <c r="D1783" s="3" t="str">
        <f t="shared" si="353"/>
        <v>@@10000</v>
      </c>
      <c r="E1783" s="3" t="str">
        <f>"""NAV Direct"",""CRONUS JetCorp USA"",""5407"",""1"",""Released"",""2"",""MR100739"",""3"",""10000"",""4"",""20000"""</f>
        <v>"NAV Direct","CRONUS JetCorp USA","5407","1","Released","2","MR100739","3","10000","4","20000"</v>
      </c>
      <c r="F1783" s="3"/>
      <c r="G1783" s="3"/>
      <c r="H1783" s="6"/>
      <c r="I1783" s="6"/>
      <c r="J1783" s="14" t="str">
        <f>"RM100001"</f>
        <v>RM100001</v>
      </c>
      <c r="K1783" s="22" t="str">
        <f>"3.75"" Lamp of Knowledge Upper"</f>
        <v>3.75" Lamp of Knowledge Upper</v>
      </c>
      <c r="L1783" s="23">
        <v>1</v>
      </c>
      <c r="M1783" s="21" t="str">
        <f>"EA"</f>
        <v>EA</v>
      </c>
      <c r="N1783" s="23">
        <v>0</v>
      </c>
    </row>
    <row r="1784" spans="1:14" ht="16.5" x14ac:dyDescent="0.3">
      <c r="A1784" t="s">
        <v>59</v>
      </c>
      <c r="B1784" s="3" t="str">
        <f t="shared" si="352"/>
        <v>@@Released</v>
      </c>
      <c r="C1784" s="3" t="str">
        <f t="shared" si="352"/>
        <v>@@MR100739</v>
      </c>
      <c r="D1784" s="3" t="str">
        <f t="shared" si="353"/>
        <v>@@10000</v>
      </c>
      <c r="E1784" s="3" t="str">
        <f>"""NAV Direct"",""CRONUS JetCorp USA"",""5407"",""1"",""Released"",""2"",""MR100739"",""3"",""10000"",""4"",""30000"""</f>
        <v>"NAV Direct","CRONUS JetCorp USA","5407","1","Released","2","MR100739","3","10000","4","30000"</v>
      </c>
      <c r="F1784" s="3"/>
      <c r="G1784" s="3"/>
      <c r="H1784" s="6"/>
      <c r="I1784" s="6"/>
      <c r="J1784" s="14" t="str">
        <f>"RM100023"</f>
        <v>RM100023</v>
      </c>
      <c r="K1784" s="22" t="str">
        <f>"7"" Torch Trophy Riser"</f>
        <v>7" Torch Trophy Riser</v>
      </c>
      <c r="L1784" s="23">
        <v>1</v>
      </c>
      <c r="M1784" s="21" t="str">
        <f>"EA"</f>
        <v>EA</v>
      </c>
      <c r="N1784" s="23">
        <v>0</v>
      </c>
    </row>
    <row r="1785" spans="1:14" ht="16.5" x14ac:dyDescent="0.3">
      <c r="A1785" t="s">
        <v>59</v>
      </c>
      <c r="B1785" s="3" t="str">
        <f t="shared" si="352"/>
        <v>@@Released</v>
      </c>
      <c r="C1785" s="3" t="str">
        <f t="shared" si="352"/>
        <v>@@MR100739</v>
      </c>
      <c r="D1785" s="3" t="str">
        <f t="shared" si="353"/>
        <v>@@10000</v>
      </c>
      <c r="E1785" s="3" t="str">
        <f>"""NAV Direct"",""CRONUS JetCorp USA"",""5407"",""1"",""Released"",""2"",""MR100739"",""3"",""10000"",""4"",""40000"""</f>
        <v>"NAV Direct","CRONUS JetCorp USA","5407","1","Released","2","MR100739","3","10000","4","40000"</v>
      </c>
      <c r="F1785" s="3"/>
      <c r="G1785" s="3"/>
      <c r="H1785" s="6"/>
      <c r="I1785" s="6"/>
      <c r="J1785" s="14" t="str">
        <f>"RM100033"</f>
        <v>RM100033</v>
      </c>
      <c r="K1785" s="22" t="str">
        <f>"Standard Cap Nut"</f>
        <v>Standard Cap Nut</v>
      </c>
      <c r="L1785" s="23">
        <v>1</v>
      </c>
      <c r="M1785" s="21" t="str">
        <f>"EA"</f>
        <v>EA</v>
      </c>
      <c r="N1785" s="23">
        <v>0</v>
      </c>
    </row>
    <row r="1786" spans="1:14" ht="16.5" x14ac:dyDescent="0.3">
      <c r="A1786" t="s">
        <v>59</v>
      </c>
      <c r="B1786" s="3" t="str">
        <f t="shared" si="352"/>
        <v>@@Released</v>
      </c>
      <c r="C1786" s="3" t="str">
        <f t="shared" si="352"/>
        <v>@@MR100739</v>
      </c>
      <c r="D1786" s="3" t="str">
        <f t="shared" si="353"/>
        <v>@@10000</v>
      </c>
      <c r="E1786" s="3" t="str">
        <f>"""NAV Direct"",""CRONUS JetCorp USA"",""5407"",""1"",""Released"",""2"",""MR100739"",""3"",""10000"",""4"",""50000"""</f>
        <v>"NAV Direct","CRONUS JetCorp USA","5407","1","Released","2","MR100739","3","10000","4","50000"</v>
      </c>
      <c r="F1786" s="3"/>
      <c r="G1786" s="3"/>
      <c r="H1786" s="6"/>
      <c r="I1786" s="6"/>
      <c r="J1786" s="14" t="str">
        <f>"RM100034"</f>
        <v>RM100034</v>
      </c>
      <c r="K1786" s="22" t="str">
        <f>"Check Rings"</f>
        <v>Check Rings</v>
      </c>
      <c r="L1786" s="23">
        <v>1</v>
      </c>
      <c r="M1786" s="21" t="str">
        <f>"EA"</f>
        <v>EA</v>
      </c>
      <c r="N1786" s="23">
        <v>0</v>
      </c>
    </row>
    <row r="1787" spans="1:14" ht="16.5" x14ac:dyDescent="0.3">
      <c r="A1787" t="s">
        <v>59</v>
      </c>
      <c r="B1787" s="3" t="str">
        <f t="shared" si="352"/>
        <v>@@Released</v>
      </c>
      <c r="C1787" s="3" t="str">
        <f t="shared" si="352"/>
        <v>@@MR100739</v>
      </c>
      <c r="D1787" s="3" t="str">
        <f t="shared" si="353"/>
        <v>@@10000</v>
      </c>
      <c r="E1787" s="3" t="str">
        <f>"""NAV Direct"",""CRONUS JetCorp USA"",""5407"",""1"",""Released"",""2"",""MR100739"",""3"",""10000"",""4"",""60000"""</f>
        <v>"NAV Direct","CRONUS JetCorp USA","5407","1","Released","2","MR100739","3","10000","4","60000"</v>
      </c>
      <c r="F1787" s="3"/>
      <c r="G1787" s="3"/>
      <c r="H1787" s="6"/>
      <c r="I1787" s="6"/>
      <c r="J1787" s="14" t="str">
        <f>"RM100036"</f>
        <v>RM100036</v>
      </c>
      <c r="K1787" s="22" t="str">
        <f>"1.5"" Emblem"</f>
        <v>1.5" Emblem</v>
      </c>
      <c r="L1787" s="23">
        <v>1</v>
      </c>
      <c r="M1787" s="21" t="str">
        <f>"EA"</f>
        <v>EA</v>
      </c>
      <c r="N1787" s="23">
        <v>0</v>
      </c>
    </row>
    <row r="1788" spans="1:14" ht="16.5" x14ac:dyDescent="0.3">
      <c r="A1788" t="s">
        <v>59</v>
      </c>
      <c r="B1788" s="3" t="str">
        <f>B1782</f>
        <v>@@Released</v>
      </c>
      <c r="C1788" s="3" t="str">
        <f>C1782</f>
        <v>@@MR100739</v>
      </c>
      <c r="D1788" s="3" t="str">
        <f>D1782</f>
        <v>@@10000</v>
      </c>
      <c r="H1788" s="6"/>
      <c r="I1788" s="6"/>
      <c r="J1788" s="6"/>
      <c r="K1788" s="6"/>
      <c r="L1788" s="6"/>
      <c r="M1788" s="6"/>
      <c r="N1788" s="6"/>
    </row>
    <row r="1789" spans="1:14" ht="16.5" x14ac:dyDescent="0.3">
      <c r="A1789" t="s">
        <v>59</v>
      </c>
      <c r="B1789" s="3" t="str">
        <f t="shared" ref="B1789:C1794" si="354">B1788</f>
        <v>@@Released</v>
      </c>
      <c r="C1789" s="3" t="str">
        <f t="shared" si="354"/>
        <v>@@MR100739</v>
      </c>
      <c r="D1789" s="3" t="str">
        <f>"@@20000"</f>
        <v>@@20000</v>
      </c>
      <c r="E1789" s="3" t="str">
        <f>"""NAV Direct"",""CRONUS JetCorp USA"",""5406"",""1"",""Released"",""2"",""MR100739"",""3"",""20000"""</f>
        <v>"NAV Direct","CRONUS JetCorp USA","5406","1","Released","2","MR100739","3","20000"</v>
      </c>
      <c r="F1789" s="3" t="str">
        <f>"∞||""Prod. Order Component"",""Prod. Order Line No."",""=Line No."",""Status"",""=Status"",""Prod. Order No."",""=Prod. Order No."""</f>
        <v>∞||"Prod. Order Component","Prod. Order Line No.","=Line No.","Status","=Status","Prod. Order No.","=Prod. Order No."</v>
      </c>
      <c r="G1789" s="3"/>
      <c r="H1789" s="6"/>
      <c r="I1789" s="24" t="str">
        <f>"S200007"</f>
        <v>S200007</v>
      </c>
      <c r="J1789" s="24" t="str">
        <f>"3.75"" Football Trophy"</f>
        <v>3.75" Football Trophy</v>
      </c>
      <c r="K1789" s="25">
        <v>144</v>
      </c>
      <c r="L1789" s="26" t="str">
        <f>"EA"</f>
        <v>EA</v>
      </c>
      <c r="M1789" s="25">
        <v>0</v>
      </c>
      <c r="N1789" s="27"/>
    </row>
    <row r="1790" spans="1:14" ht="16.5" x14ac:dyDescent="0.3">
      <c r="A1790" t="s">
        <v>59</v>
      </c>
      <c r="B1790" s="3" t="str">
        <f t="shared" si="354"/>
        <v>@@Released</v>
      </c>
      <c r="C1790" s="3" t="str">
        <f t="shared" si="354"/>
        <v>@@MR100739</v>
      </c>
      <c r="D1790" s="3" t="str">
        <f>D1789</f>
        <v>@@20000</v>
      </c>
      <c r="E1790" s="3" t="str">
        <f>"""NAV Direct"",""CRONUS JetCorp USA"",""5407"",""1"",""Released"",""2"",""MR100739"",""3"",""20000"",""4"",""10000"""</f>
        <v>"NAV Direct","CRONUS JetCorp USA","5407","1","Released","2","MR100739","3","20000","4","10000"</v>
      </c>
      <c r="F1790" s="3"/>
      <c r="G1790" s="3"/>
      <c r="H1790" s="6"/>
      <c r="I1790" s="6"/>
      <c r="J1790" s="14" t="str">
        <f>"RM100027"</f>
        <v>RM100027</v>
      </c>
      <c r="K1790" s="22" t="str">
        <f>"1"" Marble"</f>
        <v>1" Marble</v>
      </c>
      <c r="L1790" s="23">
        <v>1</v>
      </c>
      <c r="M1790" s="21" t="str">
        <f>"LB"</f>
        <v>LB</v>
      </c>
      <c r="N1790" s="23">
        <v>0</v>
      </c>
    </row>
    <row r="1791" spans="1:14" ht="16.5" x14ac:dyDescent="0.3">
      <c r="A1791" t="s">
        <v>59</v>
      </c>
      <c r="B1791" s="3" t="str">
        <f t="shared" si="354"/>
        <v>@@Released</v>
      </c>
      <c r="C1791" s="3" t="str">
        <f t="shared" si="354"/>
        <v>@@MR100739</v>
      </c>
      <c r="D1791" s="3" t="str">
        <f>D1790</f>
        <v>@@20000</v>
      </c>
      <c r="E1791" s="3" t="str">
        <f>"""NAV Direct"",""CRONUS JetCorp USA"",""5407"",""1"",""Released"",""2"",""MR100739"",""3"",""20000"",""4"",""20000"""</f>
        <v>"NAV Direct","CRONUS JetCorp USA","5407","1","Released","2","MR100739","3","20000","4","20000"</v>
      </c>
      <c r="F1791" s="3"/>
      <c r="G1791" s="3"/>
      <c r="H1791" s="6"/>
      <c r="I1791" s="6"/>
      <c r="J1791" s="14" t="str">
        <f>"RM100007"</f>
        <v>RM100007</v>
      </c>
      <c r="K1791" s="22" t="str">
        <f>"3.75"" Football Player"</f>
        <v>3.75" Football Player</v>
      </c>
      <c r="L1791" s="23">
        <v>1</v>
      </c>
      <c r="M1791" s="21" t="str">
        <f>"EA"</f>
        <v>EA</v>
      </c>
      <c r="N1791" s="23">
        <v>0</v>
      </c>
    </row>
    <row r="1792" spans="1:14" ht="16.5" x14ac:dyDescent="0.3">
      <c r="A1792" t="s">
        <v>59</v>
      </c>
      <c r="B1792" s="3" t="str">
        <f t="shared" si="354"/>
        <v>@@Released</v>
      </c>
      <c r="C1792" s="3" t="str">
        <f t="shared" si="354"/>
        <v>@@MR100739</v>
      </c>
      <c r="D1792" s="3" t="str">
        <f>D1791</f>
        <v>@@20000</v>
      </c>
      <c r="E1792" s="3" t="str">
        <f>"""NAV Direct"",""CRONUS JetCorp USA"",""5407"",""1"",""Released"",""2"",""MR100739"",""3"",""20000"",""4"",""30000"""</f>
        <v>"NAV Direct","CRONUS JetCorp USA","5407","1","Released","2","MR100739","3","20000","4","30000"</v>
      </c>
      <c r="F1792" s="3"/>
      <c r="G1792" s="3"/>
      <c r="H1792" s="6"/>
      <c r="I1792" s="6"/>
      <c r="J1792" s="14" t="str">
        <f>"RM100033"</f>
        <v>RM100033</v>
      </c>
      <c r="K1792" s="22" t="str">
        <f>"Standard Cap Nut"</f>
        <v>Standard Cap Nut</v>
      </c>
      <c r="L1792" s="23">
        <v>1</v>
      </c>
      <c r="M1792" s="21" t="str">
        <f>"EA"</f>
        <v>EA</v>
      </c>
      <c r="N1792" s="23">
        <v>0</v>
      </c>
    </row>
    <row r="1793" spans="1:14" ht="16.5" x14ac:dyDescent="0.3">
      <c r="A1793" t="s">
        <v>59</v>
      </c>
      <c r="B1793" s="3" t="str">
        <f t="shared" si="354"/>
        <v>@@Released</v>
      </c>
      <c r="C1793" s="3" t="str">
        <f t="shared" si="354"/>
        <v>@@MR100739</v>
      </c>
      <c r="D1793" s="3" t="str">
        <f>D1792</f>
        <v>@@20000</v>
      </c>
      <c r="E1793" s="3" t="str">
        <f>"""NAV Direct"",""CRONUS JetCorp USA"",""5407"",""1"",""Released"",""2"",""MR100739"",""3"",""20000"",""4"",""40000"""</f>
        <v>"NAV Direct","CRONUS JetCorp USA","5407","1","Released","2","MR100739","3","20000","4","40000"</v>
      </c>
      <c r="F1793" s="3"/>
      <c r="G1793" s="3"/>
      <c r="H1793" s="6"/>
      <c r="I1793" s="6"/>
      <c r="J1793" s="14" t="str">
        <f>"RM100034"</f>
        <v>RM100034</v>
      </c>
      <c r="K1793" s="22" t="str">
        <f>"Check Rings"</f>
        <v>Check Rings</v>
      </c>
      <c r="L1793" s="23">
        <v>1</v>
      </c>
      <c r="M1793" s="21" t="str">
        <f>"EA"</f>
        <v>EA</v>
      </c>
      <c r="N1793" s="23">
        <v>0</v>
      </c>
    </row>
    <row r="1794" spans="1:14" ht="16.5" x14ac:dyDescent="0.3">
      <c r="A1794" t="s">
        <v>59</v>
      </c>
      <c r="B1794" s="3" t="str">
        <f t="shared" si="354"/>
        <v>@@Released</v>
      </c>
      <c r="C1794" s="3" t="str">
        <f t="shared" si="354"/>
        <v>@@MR100739</v>
      </c>
      <c r="D1794" s="3" t="str">
        <f>D1793</f>
        <v>@@20000</v>
      </c>
      <c r="E1794" s="3" t="str">
        <f>"""NAV Direct"",""CRONUS JetCorp USA"",""5407"",""1"",""Released"",""2"",""MR100739"",""3"",""20000"",""4"",""50000"""</f>
        <v>"NAV Direct","CRONUS JetCorp USA","5407","1","Released","2","MR100739","3","20000","4","50000"</v>
      </c>
      <c r="F1794" s="3"/>
      <c r="G1794" s="3"/>
      <c r="H1794" s="6"/>
      <c r="I1794" s="6"/>
      <c r="J1794" s="14" t="str">
        <f>"RM100053"</f>
        <v>RM100053</v>
      </c>
      <c r="K1794" s="22" t="str">
        <f>"3"" Blank Plate"</f>
        <v>3" Blank Plate</v>
      </c>
      <c r="L1794" s="23">
        <v>1</v>
      </c>
      <c r="M1794" s="21" t="str">
        <f>"EA"</f>
        <v>EA</v>
      </c>
      <c r="N1794" s="23">
        <v>0</v>
      </c>
    </row>
    <row r="1795" spans="1:14" ht="16.5" x14ac:dyDescent="0.3">
      <c r="A1795" t="s">
        <v>59</v>
      </c>
      <c r="B1795" s="3" t="str">
        <f>B1790</f>
        <v>@@Released</v>
      </c>
      <c r="C1795" s="3" t="str">
        <f>C1790</f>
        <v>@@MR100739</v>
      </c>
      <c r="D1795" s="3" t="str">
        <f>D1790</f>
        <v>@@20000</v>
      </c>
      <c r="H1795" s="6"/>
      <c r="I1795" s="6"/>
      <c r="J1795" s="6"/>
      <c r="K1795" s="6"/>
      <c r="L1795" s="6"/>
      <c r="M1795" s="6"/>
      <c r="N1795" s="6"/>
    </row>
    <row r="1796" spans="1:14" ht="16.5" x14ac:dyDescent="0.3">
      <c r="A1796" t="s">
        <v>59</v>
      </c>
      <c r="B1796" s="3" t="str">
        <f t="shared" ref="B1796:C1802" si="355">B1795</f>
        <v>@@Released</v>
      </c>
      <c r="C1796" s="3" t="str">
        <f t="shared" si="355"/>
        <v>@@MR100739</v>
      </c>
      <c r="D1796" s="3" t="str">
        <f>"@@30000"</f>
        <v>@@30000</v>
      </c>
      <c r="E1796" s="3" t="str">
        <f>"""NAV Direct"",""CRONUS JetCorp USA"",""5406"",""1"",""Released"",""2"",""MR100739"",""3"",""30000"""</f>
        <v>"NAV Direct","CRONUS JetCorp USA","5406","1","Released","2","MR100739","3","30000"</v>
      </c>
      <c r="F1796" s="3" t="str">
        <f>"∞||""Prod. Order Component"",""Prod. Order Line No."",""=Line No."",""Status"",""=Status"",""Prod. Order No."",""=Prod. Order No."""</f>
        <v>∞||"Prod. Order Component","Prod. Order Line No.","=Line No.","Status","=Status","Prod. Order No.","=Prod. Order No."</v>
      </c>
      <c r="G1796" s="3"/>
      <c r="H1796" s="6"/>
      <c r="I1796" s="24" t="str">
        <f>"S200016"</f>
        <v>S200016</v>
      </c>
      <c r="J1796" s="24" t="str">
        <f>"10.75"" Star Riser Volleyball Trophy"</f>
        <v>10.75" Star Riser Volleyball Trophy</v>
      </c>
      <c r="K1796" s="25">
        <v>24</v>
      </c>
      <c r="L1796" s="26" t="str">
        <f>"EA"</f>
        <v>EA</v>
      </c>
      <c r="M1796" s="25">
        <v>0</v>
      </c>
      <c r="N1796" s="27"/>
    </row>
    <row r="1797" spans="1:14" ht="16.5" x14ac:dyDescent="0.3">
      <c r="A1797" t="s">
        <v>59</v>
      </c>
      <c r="B1797" s="3" t="str">
        <f t="shared" si="355"/>
        <v>@@Released</v>
      </c>
      <c r="C1797" s="3" t="str">
        <f t="shared" si="355"/>
        <v>@@MR100739</v>
      </c>
      <c r="D1797" s="3" t="str">
        <f t="shared" ref="D1797:D1802" si="356">D1796</f>
        <v>@@30000</v>
      </c>
      <c r="E1797" s="3" t="str">
        <f>"""NAV Direct"",""CRONUS JetCorp USA"",""5407"",""1"",""Released"",""2"",""MR100739"",""3"",""30000"",""4"",""10000"""</f>
        <v>"NAV Direct","CRONUS JetCorp USA","5407","1","Released","2","MR100739","3","30000","4","10000"</v>
      </c>
      <c r="F1797" s="3"/>
      <c r="G1797" s="3"/>
      <c r="H1797" s="6"/>
      <c r="I1797" s="6"/>
      <c r="J1797" s="14" t="str">
        <f>"RM100027"</f>
        <v>RM100027</v>
      </c>
      <c r="K1797" s="22" t="str">
        <f>"1"" Marble"</f>
        <v>1" Marble</v>
      </c>
      <c r="L1797" s="23">
        <v>1</v>
      </c>
      <c r="M1797" s="21" t="str">
        <f>"LB"</f>
        <v>LB</v>
      </c>
      <c r="N1797" s="23">
        <v>0</v>
      </c>
    </row>
    <row r="1798" spans="1:14" ht="16.5" x14ac:dyDescent="0.3">
      <c r="A1798" t="s">
        <v>59</v>
      </c>
      <c r="B1798" s="3" t="str">
        <f t="shared" si="355"/>
        <v>@@Released</v>
      </c>
      <c r="C1798" s="3" t="str">
        <f t="shared" si="355"/>
        <v>@@MR100739</v>
      </c>
      <c r="D1798" s="3" t="str">
        <f t="shared" si="356"/>
        <v>@@30000</v>
      </c>
      <c r="E1798" s="3" t="str">
        <f>"""NAV Direct"",""CRONUS JetCorp USA"",""5407"",""1"",""Released"",""2"",""MR100739"",""3"",""30000"",""4"",""20000"""</f>
        <v>"NAV Direct","CRONUS JetCorp USA","5407","1","Released","2","MR100739","3","30000","4","20000"</v>
      </c>
      <c r="F1798" s="3"/>
      <c r="G1798" s="3"/>
      <c r="H1798" s="6"/>
      <c r="I1798" s="6"/>
      <c r="J1798" s="14" t="str">
        <f>"RM100009"</f>
        <v>RM100009</v>
      </c>
      <c r="K1798" s="22" t="str">
        <f>"3.75"" Volleyball Player"</f>
        <v>3.75" Volleyball Player</v>
      </c>
      <c r="L1798" s="23">
        <v>1</v>
      </c>
      <c r="M1798" s="21" t="str">
        <f>"EA"</f>
        <v>EA</v>
      </c>
      <c r="N1798" s="23">
        <v>0</v>
      </c>
    </row>
    <row r="1799" spans="1:14" ht="16.5" x14ac:dyDescent="0.3">
      <c r="A1799" t="s">
        <v>59</v>
      </c>
      <c r="B1799" s="3" t="str">
        <f t="shared" si="355"/>
        <v>@@Released</v>
      </c>
      <c r="C1799" s="3" t="str">
        <f t="shared" si="355"/>
        <v>@@MR100739</v>
      </c>
      <c r="D1799" s="3" t="str">
        <f t="shared" si="356"/>
        <v>@@30000</v>
      </c>
      <c r="E1799" s="3" t="str">
        <f>"""NAV Direct"",""CRONUS JetCorp USA"",""5407"",""1"",""Released"",""2"",""MR100739"",""3"",""30000"",""4"",""30000"""</f>
        <v>"NAV Direct","CRONUS JetCorp USA","5407","1","Released","2","MR100739","3","30000","4","30000"</v>
      </c>
      <c r="F1799" s="3"/>
      <c r="G1799" s="3"/>
      <c r="H1799" s="6"/>
      <c r="I1799" s="6"/>
      <c r="J1799" s="14" t="str">
        <f>"RM100016"</f>
        <v>RM100016</v>
      </c>
      <c r="K1799" s="22" t="str">
        <f>"6"" Star Column Trophy Riser"</f>
        <v>6" Star Column Trophy Riser</v>
      </c>
      <c r="L1799" s="23">
        <v>1</v>
      </c>
      <c r="M1799" s="21" t="str">
        <f>"EA"</f>
        <v>EA</v>
      </c>
      <c r="N1799" s="23">
        <v>0</v>
      </c>
    </row>
    <row r="1800" spans="1:14" ht="16.5" x14ac:dyDescent="0.3">
      <c r="A1800" t="s">
        <v>59</v>
      </c>
      <c r="B1800" s="3" t="str">
        <f t="shared" si="355"/>
        <v>@@Released</v>
      </c>
      <c r="C1800" s="3" t="str">
        <f t="shared" si="355"/>
        <v>@@MR100739</v>
      </c>
      <c r="D1800" s="3" t="str">
        <f t="shared" si="356"/>
        <v>@@30000</v>
      </c>
      <c r="E1800" s="3" t="str">
        <f>"""NAV Direct"",""CRONUS JetCorp USA"",""5407"",""1"",""Released"",""2"",""MR100739"",""3"",""30000"",""4"",""40000"""</f>
        <v>"NAV Direct","CRONUS JetCorp USA","5407","1","Released","2","MR100739","3","30000","4","40000"</v>
      </c>
      <c r="F1800" s="3"/>
      <c r="G1800" s="3"/>
      <c r="H1800" s="6"/>
      <c r="I1800" s="6"/>
      <c r="J1800" s="14" t="str">
        <f>"RM100033"</f>
        <v>RM100033</v>
      </c>
      <c r="K1800" s="22" t="str">
        <f>"Standard Cap Nut"</f>
        <v>Standard Cap Nut</v>
      </c>
      <c r="L1800" s="23">
        <v>1</v>
      </c>
      <c r="M1800" s="21" t="str">
        <f>"EA"</f>
        <v>EA</v>
      </c>
      <c r="N1800" s="23">
        <v>0</v>
      </c>
    </row>
    <row r="1801" spans="1:14" ht="16.5" x14ac:dyDescent="0.3">
      <c r="A1801" t="s">
        <v>59</v>
      </c>
      <c r="B1801" s="3" t="str">
        <f t="shared" si="355"/>
        <v>@@Released</v>
      </c>
      <c r="C1801" s="3" t="str">
        <f t="shared" si="355"/>
        <v>@@MR100739</v>
      </c>
      <c r="D1801" s="3" t="str">
        <f t="shared" si="356"/>
        <v>@@30000</v>
      </c>
      <c r="E1801" s="3" t="str">
        <f>"""NAV Direct"",""CRONUS JetCorp USA"",""5407"",""1"",""Released"",""2"",""MR100739"",""3"",""30000"",""4"",""50000"""</f>
        <v>"NAV Direct","CRONUS JetCorp USA","5407","1","Released","2","MR100739","3","30000","4","50000"</v>
      </c>
      <c r="F1801" s="3"/>
      <c r="G1801" s="3"/>
      <c r="H1801" s="6"/>
      <c r="I1801" s="6"/>
      <c r="J1801" s="14" t="str">
        <f>"RM100034"</f>
        <v>RM100034</v>
      </c>
      <c r="K1801" s="22" t="str">
        <f>"Check Rings"</f>
        <v>Check Rings</v>
      </c>
      <c r="L1801" s="23">
        <v>1</v>
      </c>
      <c r="M1801" s="21" t="str">
        <f>"EA"</f>
        <v>EA</v>
      </c>
      <c r="N1801" s="23">
        <v>0</v>
      </c>
    </row>
    <row r="1802" spans="1:14" ht="16.5" x14ac:dyDescent="0.3">
      <c r="A1802" t="s">
        <v>59</v>
      </c>
      <c r="B1802" s="3" t="str">
        <f t="shared" si="355"/>
        <v>@@Released</v>
      </c>
      <c r="C1802" s="3" t="str">
        <f t="shared" si="355"/>
        <v>@@MR100739</v>
      </c>
      <c r="D1802" s="3" t="str">
        <f t="shared" si="356"/>
        <v>@@30000</v>
      </c>
      <c r="E1802" s="3" t="str">
        <f>"""NAV Direct"",""CRONUS JetCorp USA"",""5407"",""1"",""Released"",""2"",""MR100739"",""3"",""30000"",""4"",""60000"""</f>
        <v>"NAV Direct","CRONUS JetCorp USA","5407","1","Released","2","MR100739","3","30000","4","60000"</v>
      </c>
      <c r="F1802" s="3"/>
      <c r="G1802" s="3"/>
      <c r="H1802" s="6"/>
      <c r="I1802" s="6"/>
      <c r="J1802" s="14" t="str">
        <f>"RM100036"</f>
        <v>RM100036</v>
      </c>
      <c r="K1802" s="22" t="str">
        <f>"1.5"" Emblem"</f>
        <v>1.5" Emblem</v>
      </c>
      <c r="L1802" s="23">
        <v>1</v>
      </c>
      <c r="M1802" s="21" t="str">
        <f>"EA"</f>
        <v>EA</v>
      </c>
      <c r="N1802" s="23">
        <v>0</v>
      </c>
    </row>
    <row r="1803" spans="1:14" ht="16.5" x14ac:dyDescent="0.3">
      <c r="A1803" t="s">
        <v>59</v>
      </c>
      <c r="B1803" s="3" t="str">
        <f>B1797</f>
        <v>@@Released</v>
      </c>
      <c r="C1803" s="3" t="str">
        <f>C1797</f>
        <v>@@MR100739</v>
      </c>
      <c r="D1803" s="3" t="str">
        <f>D1797</f>
        <v>@@30000</v>
      </c>
      <c r="H1803" s="6"/>
      <c r="I1803" s="6"/>
      <c r="J1803" s="6"/>
      <c r="K1803" s="6"/>
      <c r="L1803" s="6"/>
      <c r="M1803" s="6"/>
      <c r="N1803" s="6"/>
    </row>
    <row r="1804" spans="1:14" ht="16.5" x14ac:dyDescent="0.3">
      <c r="A1804" t="s">
        <v>59</v>
      </c>
      <c r="B1804" s="3" t="str">
        <f t="shared" ref="B1804:C1809" si="357">B1803</f>
        <v>@@Released</v>
      </c>
      <c r="C1804" s="3" t="str">
        <f t="shared" si="357"/>
        <v>@@MR100739</v>
      </c>
      <c r="D1804" s="3" t="str">
        <f>"@@40000"</f>
        <v>@@40000</v>
      </c>
      <c r="E1804" s="3" t="str">
        <f>"""NAV Direct"",""CRONUS JetCorp USA"",""5406"",""1"",""Released"",""2"",""MR100739"",""3"",""40000"""</f>
        <v>"NAV Direct","CRONUS JetCorp USA","5406","1","Released","2","MR100739","3","40000"</v>
      </c>
      <c r="F1804" s="3" t="str">
        <f>"∞||""Prod. Order Component"",""Prod. Order Line No."",""=Line No."",""Status"",""=Status"",""Prod. Order No."",""=Prod. Order No."""</f>
        <v>∞||"Prod. Order Component","Prod. Order Line No.","=Line No.","Status","=Status","Prod. Order No.","=Prod. Order No."</v>
      </c>
      <c r="G1804" s="3"/>
      <c r="H1804" s="6"/>
      <c r="I1804" s="24" t="str">
        <f>"S200009"</f>
        <v>S200009</v>
      </c>
      <c r="J1804" s="24" t="str">
        <f>"3.75"" Volleyball Trophy"</f>
        <v>3.75" Volleyball Trophy</v>
      </c>
      <c r="K1804" s="25">
        <v>6</v>
      </c>
      <c r="L1804" s="26" t="str">
        <f>"EA"</f>
        <v>EA</v>
      </c>
      <c r="M1804" s="25">
        <v>0</v>
      </c>
      <c r="N1804" s="27"/>
    </row>
    <row r="1805" spans="1:14" ht="16.5" x14ac:dyDescent="0.3">
      <c r="A1805" t="s">
        <v>59</v>
      </c>
      <c r="B1805" s="3" t="str">
        <f t="shared" si="357"/>
        <v>@@Released</v>
      </c>
      <c r="C1805" s="3" t="str">
        <f t="shared" si="357"/>
        <v>@@MR100739</v>
      </c>
      <c r="D1805" s="3" t="str">
        <f>D1804</f>
        <v>@@40000</v>
      </c>
      <c r="E1805" s="3" t="str">
        <f>"""NAV Direct"",""CRONUS JetCorp USA"",""5407"",""1"",""Released"",""2"",""MR100739"",""3"",""40000"",""4"",""10000"""</f>
        <v>"NAV Direct","CRONUS JetCorp USA","5407","1","Released","2","MR100739","3","40000","4","10000"</v>
      </c>
      <c r="F1805" s="3"/>
      <c r="G1805" s="3"/>
      <c r="H1805" s="6"/>
      <c r="I1805" s="6"/>
      <c r="J1805" s="14" t="str">
        <f>"RM100027"</f>
        <v>RM100027</v>
      </c>
      <c r="K1805" s="22" t="str">
        <f>"1"" Marble"</f>
        <v>1" Marble</v>
      </c>
      <c r="L1805" s="23">
        <v>1</v>
      </c>
      <c r="M1805" s="21" t="str">
        <f>"LB"</f>
        <v>LB</v>
      </c>
      <c r="N1805" s="23">
        <v>0</v>
      </c>
    </row>
    <row r="1806" spans="1:14" ht="16.5" x14ac:dyDescent="0.3">
      <c r="A1806" t="s">
        <v>59</v>
      </c>
      <c r="B1806" s="3" t="str">
        <f t="shared" si="357"/>
        <v>@@Released</v>
      </c>
      <c r="C1806" s="3" t="str">
        <f t="shared" si="357"/>
        <v>@@MR100739</v>
      </c>
      <c r="D1806" s="3" t="str">
        <f>D1805</f>
        <v>@@40000</v>
      </c>
      <c r="E1806" s="3" t="str">
        <f>"""NAV Direct"",""CRONUS JetCorp USA"",""5407"",""1"",""Released"",""2"",""MR100739"",""3"",""40000"",""4"",""20000"""</f>
        <v>"NAV Direct","CRONUS JetCorp USA","5407","1","Released","2","MR100739","3","40000","4","20000"</v>
      </c>
      <c r="F1806" s="3"/>
      <c r="G1806" s="3"/>
      <c r="H1806" s="6"/>
      <c r="I1806" s="6"/>
      <c r="J1806" s="14" t="str">
        <f>"RM100009"</f>
        <v>RM100009</v>
      </c>
      <c r="K1806" s="22" t="str">
        <f>"3.75"" Volleyball Player"</f>
        <v>3.75" Volleyball Player</v>
      </c>
      <c r="L1806" s="23">
        <v>1</v>
      </c>
      <c r="M1806" s="21" t="str">
        <f>"EA"</f>
        <v>EA</v>
      </c>
      <c r="N1806" s="23">
        <v>0</v>
      </c>
    </row>
    <row r="1807" spans="1:14" ht="16.5" x14ac:dyDescent="0.3">
      <c r="A1807" t="s">
        <v>59</v>
      </c>
      <c r="B1807" s="3" t="str">
        <f t="shared" si="357"/>
        <v>@@Released</v>
      </c>
      <c r="C1807" s="3" t="str">
        <f t="shared" si="357"/>
        <v>@@MR100739</v>
      </c>
      <c r="D1807" s="3" t="str">
        <f>D1806</f>
        <v>@@40000</v>
      </c>
      <c r="E1807" s="3" t="str">
        <f>"""NAV Direct"",""CRONUS JetCorp USA"",""5407"",""1"",""Released"",""2"",""MR100739"",""3"",""40000"",""4"",""30000"""</f>
        <v>"NAV Direct","CRONUS JetCorp USA","5407","1","Released","2","MR100739","3","40000","4","30000"</v>
      </c>
      <c r="F1807" s="3"/>
      <c r="G1807" s="3"/>
      <c r="H1807" s="6"/>
      <c r="I1807" s="6"/>
      <c r="J1807" s="14" t="str">
        <f>"RM100033"</f>
        <v>RM100033</v>
      </c>
      <c r="K1807" s="22" t="str">
        <f>"Standard Cap Nut"</f>
        <v>Standard Cap Nut</v>
      </c>
      <c r="L1807" s="23">
        <v>1</v>
      </c>
      <c r="M1807" s="21" t="str">
        <f>"EA"</f>
        <v>EA</v>
      </c>
      <c r="N1807" s="23">
        <v>0</v>
      </c>
    </row>
    <row r="1808" spans="1:14" ht="16.5" x14ac:dyDescent="0.3">
      <c r="A1808" t="s">
        <v>59</v>
      </c>
      <c r="B1808" s="3" t="str">
        <f t="shared" si="357"/>
        <v>@@Released</v>
      </c>
      <c r="C1808" s="3" t="str">
        <f t="shared" si="357"/>
        <v>@@MR100739</v>
      </c>
      <c r="D1808" s="3" t="str">
        <f>D1807</f>
        <v>@@40000</v>
      </c>
      <c r="E1808" s="3" t="str">
        <f>"""NAV Direct"",""CRONUS JetCorp USA"",""5407"",""1"",""Released"",""2"",""MR100739"",""3"",""40000"",""4"",""40000"""</f>
        <v>"NAV Direct","CRONUS JetCorp USA","5407","1","Released","2","MR100739","3","40000","4","40000"</v>
      </c>
      <c r="F1808" s="3"/>
      <c r="G1808" s="3"/>
      <c r="H1808" s="6"/>
      <c r="I1808" s="6"/>
      <c r="J1808" s="14" t="str">
        <f>"RM100034"</f>
        <v>RM100034</v>
      </c>
      <c r="K1808" s="22" t="str">
        <f>"Check Rings"</f>
        <v>Check Rings</v>
      </c>
      <c r="L1808" s="23">
        <v>1</v>
      </c>
      <c r="M1808" s="21" t="str">
        <f>"EA"</f>
        <v>EA</v>
      </c>
      <c r="N1808" s="23">
        <v>0</v>
      </c>
    </row>
    <row r="1809" spans="1:14" ht="16.5" x14ac:dyDescent="0.3">
      <c r="A1809" t="s">
        <v>59</v>
      </c>
      <c r="B1809" s="3" t="str">
        <f t="shared" si="357"/>
        <v>@@Released</v>
      </c>
      <c r="C1809" s="3" t="str">
        <f t="shared" si="357"/>
        <v>@@MR100739</v>
      </c>
      <c r="D1809" s="3" t="str">
        <f>D1808</f>
        <v>@@40000</v>
      </c>
      <c r="E1809" s="3" t="str">
        <f>"""NAV Direct"",""CRONUS JetCorp USA"",""5407"",""1"",""Released"",""2"",""MR100739"",""3"",""40000"",""4"",""50000"""</f>
        <v>"NAV Direct","CRONUS JetCorp USA","5407","1","Released","2","MR100739","3","40000","4","50000"</v>
      </c>
      <c r="F1809" s="3"/>
      <c r="G1809" s="3"/>
      <c r="H1809" s="6"/>
      <c r="I1809" s="6"/>
      <c r="J1809" s="14" t="str">
        <f>"RM100053"</f>
        <v>RM100053</v>
      </c>
      <c r="K1809" s="22" t="str">
        <f>"3"" Blank Plate"</f>
        <v>3" Blank Plate</v>
      </c>
      <c r="L1809" s="23">
        <v>1</v>
      </c>
      <c r="M1809" s="21" t="str">
        <f>"EA"</f>
        <v>EA</v>
      </c>
      <c r="N1809" s="23">
        <v>0</v>
      </c>
    </row>
    <row r="1810" spans="1:14" ht="16.5" x14ac:dyDescent="0.3">
      <c r="A1810" t="s">
        <v>59</v>
      </c>
      <c r="B1810" s="3" t="str">
        <f>B1805</f>
        <v>@@Released</v>
      </c>
      <c r="C1810" s="3" t="str">
        <f>C1805</f>
        <v>@@MR100739</v>
      </c>
      <c r="D1810" s="3" t="str">
        <f>D1805</f>
        <v>@@40000</v>
      </c>
      <c r="H1810" s="6"/>
      <c r="I1810" s="6"/>
      <c r="J1810" s="6"/>
      <c r="K1810" s="6"/>
      <c r="L1810" s="6"/>
      <c r="M1810" s="6"/>
      <c r="N1810" s="6"/>
    </row>
    <row r="1811" spans="1:14" ht="16.5" x14ac:dyDescent="0.3">
      <c r="A1811" t="s">
        <v>59</v>
      </c>
      <c r="B1811" s="3" t="str">
        <f>"@@Released"</f>
        <v>@@Released</v>
      </c>
      <c r="C1811" s="3" t="str">
        <f>"@@MR100744"</f>
        <v>@@MR100744</v>
      </c>
      <c r="E1811" s="3" t="str">
        <f>"""NAV Direct"",""CRONUS JetCorp USA"",""5405"",""1"",""Released"",""2"",""MR100744"""</f>
        <v>"NAV Direct","CRONUS JetCorp USA","5405","1","Released","2","MR100744"</v>
      </c>
      <c r="F1811" s="3" t="str">
        <f>"∞||""Prod. Order Component"",""Status"",""=Status"",""Prod. Order No."",""=No."""</f>
        <v>∞||"Prod. Order Component","Status","=Status","Prod. Order No.","=No."</v>
      </c>
      <c r="G1811" s="3"/>
      <c r="H1811" s="28" t="str">
        <f>"MR100744"</f>
        <v>MR100744</v>
      </c>
      <c r="I1811" s="29">
        <v>42138</v>
      </c>
      <c r="J1811" s="6"/>
      <c r="K1811" s="20"/>
      <c r="L1811" s="20"/>
      <c r="M1811" s="20"/>
      <c r="N1811" s="20"/>
    </row>
    <row r="1812" spans="1:14" ht="16.5" x14ac:dyDescent="0.3">
      <c r="A1812" t="s">
        <v>59</v>
      </c>
      <c r="B1812" s="3" t="str">
        <f t="shared" ref="B1812:C1818" si="358">B1811</f>
        <v>@@Released</v>
      </c>
      <c r="C1812" s="3" t="str">
        <f t="shared" si="358"/>
        <v>@@MR100744</v>
      </c>
      <c r="D1812" s="3" t="str">
        <f>"@@10000"</f>
        <v>@@10000</v>
      </c>
      <c r="E1812" s="3" t="str">
        <f>"""NAV Direct"",""CRONUS JetCorp USA"",""5406"",""1"",""Released"",""2"",""MR100744"",""3"",""10000"""</f>
        <v>"NAV Direct","CRONUS JetCorp USA","5406","1","Released","2","MR100744","3","10000"</v>
      </c>
      <c r="F1812" s="3" t="str">
        <f>"∞||""Prod. Order Component"",""Prod. Order Line No."",""=Line No."",""Status"",""=Status"",""Prod. Order No."",""=Prod. Order No."""</f>
        <v>∞||"Prod. Order Component","Prod. Order Line No.","=Line No.","Status","=Status","Prod. Order No.","=Prod. Order No."</v>
      </c>
      <c r="G1812" s="3"/>
      <c r="H1812" s="6"/>
      <c r="I1812" s="24" t="str">
        <f>"S200021"</f>
        <v>S200021</v>
      </c>
      <c r="J1812" s="24" t="str">
        <f>"10.75"" Tourch Riser FootballTrophy"</f>
        <v>10.75" Tourch Riser FootballTrophy</v>
      </c>
      <c r="K1812" s="25">
        <v>145</v>
      </c>
      <c r="L1812" s="26" t="str">
        <f>"EA"</f>
        <v>EA</v>
      </c>
      <c r="M1812" s="25">
        <v>0</v>
      </c>
      <c r="N1812" s="27"/>
    </row>
    <row r="1813" spans="1:14" ht="16.5" x14ac:dyDescent="0.3">
      <c r="A1813" t="s">
        <v>59</v>
      </c>
      <c r="B1813" s="3" t="str">
        <f t="shared" si="358"/>
        <v>@@Released</v>
      </c>
      <c r="C1813" s="3" t="str">
        <f t="shared" si="358"/>
        <v>@@MR100744</v>
      </c>
      <c r="D1813" s="3" t="str">
        <f t="shared" ref="D1813:D1818" si="359">D1812</f>
        <v>@@10000</v>
      </c>
      <c r="E1813" s="3" t="str">
        <f>"""NAV Direct"",""CRONUS JetCorp USA"",""5407"",""1"",""Released"",""2"",""MR100744"",""3"",""10000"",""4"",""10000"""</f>
        <v>"NAV Direct","CRONUS JetCorp USA","5407","1","Released","2","MR100744","3","10000","4","10000"</v>
      </c>
      <c r="F1813" s="3"/>
      <c r="G1813" s="3"/>
      <c r="H1813" s="6"/>
      <c r="I1813" s="6"/>
      <c r="J1813" s="14" t="str">
        <f>"RM100027"</f>
        <v>RM100027</v>
      </c>
      <c r="K1813" s="22" t="str">
        <f>"1"" Marble"</f>
        <v>1" Marble</v>
      </c>
      <c r="L1813" s="23">
        <v>1</v>
      </c>
      <c r="M1813" s="21" t="str">
        <f>"LB"</f>
        <v>LB</v>
      </c>
      <c r="N1813" s="23">
        <v>0</v>
      </c>
    </row>
    <row r="1814" spans="1:14" ht="16.5" x14ac:dyDescent="0.3">
      <c r="A1814" t="s">
        <v>59</v>
      </c>
      <c r="B1814" s="3" t="str">
        <f t="shared" si="358"/>
        <v>@@Released</v>
      </c>
      <c r="C1814" s="3" t="str">
        <f t="shared" si="358"/>
        <v>@@MR100744</v>
      </c>
      <c r="D1814" s="3" t="str">
        <f t="shared" si="359"/>
        <v>@@10000</v>
      </c>
      <c r="E1814" s="3" t="str">
        <f>"""NAV Direct"",""CRONUS JetCorp USA"",""5407"",""1"",""Released"",""2"",""MR100744"",""3"",""10000"",""4"",""20000"""</f>
        <v>"NAV Direct","CRONUS JetCorp USA","5407","1","Released","2","MR100744","3","10000","4","20000"</v>
      </c>
      <c r="F1814" s="3"/>
      <c r="G1814" s="3"/>
      <c r="H1814" s="6"/>
      <c r="I1814" s="6"/>
      <c r="J1814" s="14" t="str">
        <f>"RM100007"</f>
        <v>RM100007</v>
      </c>
      <c r="K1814" s="22" t="str">
        <f>"3.75"" Football Player"</f>
        <v>3.75" Football Player</v>
      </c>
      <c r="L1814" s="23">
        <v>1</v>
      </c>
      <c r="M1814" s="21" t="str">
        <f>"EA"</f>
        <v>EA</v>
      </c>
      <c r="N1814" s="23">
        <v>0</v>
      </c>
    </row>
    <row r="1815" spans="1:14" ht="16.5" x14ac:dyDescent="0.3">
      <c r="A1815" t="s">
        <v>59</v>
      </c>
      <c r="B1815" s="3" t="str">
        <f t="shared" si="358"/>
        <v>@@Released</v>
      </c>
      <c r="C1815" s="3" t="str">
        <f t="shared" si="358"/>
        <v>@@MR100744</v>
      </c>
      <c r="D1815" s="3" t="str">
        <f t="shared" si="359"/>
        <v>@@10000</v>
      </c>
      <c r="E1815" s="3" t="str">
        <f>"""NAV Direct"",""CRONUS JetCorp USA"",""5407"",""1"",""Released"",""2"",""MR100744"",""3"",""10000"",""4"",""30000"""</f>
        <v>"NAV Direct","CRONUS JetCorp USA","5407","1","Released","2","MR100744","3","10000","4","30000"</v>
      </c>
      <c r="F1815" s="3"/>
      <c r="G1815" s="3"/>
      <c r="H1815" s="6"/>
      <c r="I1815" s="6"/>
      <c r="J1815" s="14" t="str">
        <f>"RM100023"</f>
        <v>RM100023</v>
      </c>
      <c r="K1815" s="22" t="str">
        <f>"7"" Torch Trophy Riser"</f>
        <v>7" Torch Trophy Riser</v>
      </c>
      <c r="L1815" s="23">
        <v>1</v>
      </c>
      <c r="M1815" s="21" t="str">
        <f>"EA"</f>
        <v>EA</v>
      </c>
      <c r="N1815" s="23">
        <v>0</v>
      </c>
    </row>
    <row r="1816" spans="1:14" ht="16.5" x14ac:dyDescent="0.3">
      <c r="A1816" t="s">
        <v>59</v>
      </c>
      <c r="B1816" s="3" t="str">
        <f t="shared" si="358"/>
        <v>@@Released</v>
      </c>
      <c r="C1816" s="3" t="str">
        <f t="shared" si="358"/>
        <v>@@MR100744</v>
      </c>
      <c r="D1816" s="3" t="str">
        <f t="shared" si="359"/>
        <v>@@10000</v>
      </c>
      <c r="E1816" s="3" t="str">
        <f>"""NAV Direct"",""CRONUS JetCorp USA"",""5407"",""1"",""Released"",""2"",""MR100744"",""3"",""10000"",""4"",""40000"""</f>
        <v>"NAV Direct","CRONUS JetCorp USA","5407","1","Released","2","MR100744","3","10000","4","40000"</v>
      </c>
      <c r="F1816" s="3"/>
      <c r="G1816" s="3"/>
      <c r="H1816" s="6"/>
      <c r="I1816" s="6"/>
      <c r="J1816" s="14" t="str">
        <f>"RM100033"</f>
        <v>RM100033</v>
      </c>
      <c r="K1816" s="22" t="str">
        <f>"Standard Cap Nut"</f>
        <v>Standard Cap Nut</v>
      </c>
      <c r="L1816" s="23">
        <v>1</v>
      </c>
      <c r="M1816" s="21" t="str">
        <f>"EA"</f>
        <v>EA</v>
      </c>
      <c r="N1816" s="23">
        <v>0</v>
      </c>
    </row>
    <row r="1817" spans="1:14" ht="16.5" x14ac:dyDescent="0.3">
      <c r="A1817" t="s">
        <v>59</v>
      </c>
      <c r="B1817" s="3" t="str">
        <f t="shared" si="358"/>
        <v>@@Released</v>
      </c>
      <c r="C1817" s="3" t="str">
        <f t="shared" si="358"/>
        <v>@@MR100744</v>
      </c>
      <c r="D1817" s="3" t="str">
        <f t="shared" si="359"/>
        <v>@@10000</v>
      </c>
      <c r="E1817" s="3" t="str">
        <f>"""NAV Direct"",""CRONUS JetCorp USA"",""5407"",""1"",""Released"",""2"",""MR100744"",""3"",""10000"",""4"",""50000"""</f>
        <v>"NAV Direct","CRONUS JetCorp USA","5407","1","Released","2","MR100744","3","10000","4","50000"</v>
      </c>
      <c r="F1817" s="3"/>
      <c r="G1817" s="3"/>
      <c r="H1817" s="6"/>
      <c r="I1817" s="6"/>
      <c r="J1817" s="14" t="str">
        <f>"RM100034"</f>
        <v>RM100034</v>
      </c>
      <c r="K1817" s="22" t="str">
        <f>"Check Rings"</f>
        <v>Check Rings</v>
      </c>
      <c r="L1817" s="23">
        <v>1</v>
      </c>
      <c r="M1817" s="21" t="str">
        <f>"EA"</f>
        <v>EA</v>
      </c>
      <c r="N1817" s="23">
        <v>0</v>
      </c>
    </row>
    <row r="1818" spans="1:14" ht="16.5" x14ac:dyDescent="0.3">
      <c r="A1818" t="s">
        <v>59</v>
      </c>
      <c r="B1818" s="3" t="str">
        <f t="shared" si="358"/>
        <v>@@Released</v>
      </c>
      <c r="C1818" s="3" t="str">
        <f t="shared" si="358"/>
        <v>@@MR100744</v>
      </c>
      <c r="D1818" s="3" t="str">
        <f t="shared" si="359"/>
        <v>@@10000</v>
      </c>
      <c r="E1818" s="3" t="str">
        <f>"""NAV Direct"",""CRONUS JetCorp USA"",""5407"",""1"",""Released"",""2"",""MR100744"",""3"",""10000"",""4"",""60000"""</f>
        <v>"NAV Direct","CRONUS JetCorp USA","5407","1","Released","2","MR100744","3","10000","4","60000"</v>
      </c>
      <c r="F1818" s="3"/>
      <c r="G1818" s="3"/>
      <c r="H1818" s="6"/>
      <c r="I1818" s="6"/>
      <c r="J1818" s="14" t="str">
        <f>"RM100036"</f>
        <v>RM100036</v>
      </c>
      <c r="K1818" s="22" t="str">
        <f>"1.5"" Emblem"</f>
        <v>1.5" Emblem</v>
      </c>
      <c r="L1818" s="23">
        <v>1</v>
      </c>
      <c r="M1818" s="21" t="str">
        <f>"EA"</f>
        <v>EA</v>
      </c>
      <c r="N1818" s="23">
        <v>0</v>
      </c>
    </row>
    <row r="1819" spans="1:14" ht="16.5" x14ac:dyDescent="0.3">
      <c r="A1819" t="s">
        <v>59</v>
      </c>
      <c r="B1819" s="3" t="str">
        <f>B1813</f>
        <v>@@Released</v>
      </c>
      <c r="C1819" s="3" t="str">
        <f>C1813</f>
        <v>@@MR100744</v>
      </c>
      <c r="D1819" s="3" t="str">
        <f>D1813</f>
        <v>@@10000</v>
      </c>
      <c r="H1819" s="6"/>
      <c r="I1819" s="6"/>
      <c r="J1819" s="6"/>
      <c r="K1819" s="6"/>
      <c r="L1819" s="6"/>
      <c r="M1819" s="6"/>
      <c r="N1819" s="6"/>
    </row>
    <row r="1820" spans="1:14" ht="16.5" x14ac:dyDescent="0.3">
      <c r="A1820" t="s">
        <v>59</v>
      </c>
      <c r="B1820" s="3" t="str">
        <f t="shared" ref="B1820:C1825" si="360">B1819</f>
        <v>@@Released</v>
      </c>
      <c r="C1820" s="3" t="str">
        <f t="shared" si="360"/>
        <v>@@MR100744</v>
      </c>
      <c r="D1820" s="3" t="str">
        <f>"@@20000"</f>
        <v>@@20000</v>
      </c>
      <c r="E1820" s="3" t="str">
        <f>"""NAV Direct"",""CRONUS JetCorp USA"",""5406"",""1"",""Released"",""2"",""MR100744"",""3"",""20000"""</f>
        <v>"NAV Direct","CRONUS JetCorp USA","5406","1","Released","2","MR100744","3","20000"</v>
      </c>
      <c r="F1820" s="3" t="str">
        <f>"∞||""Prod. Order Component"",""Prod. Order Line No."",""=Line No."",""Status"",""=Status"",""Prod. Order No."",""=Prod. Order No."""</f>
        <v>∞||"Prod. Order Component","Prod. Order Line No.","=Line No.","Status","=Status","Prod. Order No.","=Prod. Order No."</v>
      </c>
      <c r="G1820" s="3"/>
      <c r="H1820" s="6"/>
      <c r="I1820" s="24" t="str">
        <f>"S200004"</f>
        <v>S200004</v>
      </c>
      <c r="J1820" s="24" t="str">
        <f>"5"" Female Graduate Trophy"</f>
        <v>5" Female Graduate Trophy</v>
      </c>
      <c r="K1820" s="25">
        <v>48</v>
      </c>
      <c r="L1820" s="26" t="str">
        <f>"EA"</f>
        <v>EA</v>
      </c>
      <c r="M1820" s="25">
        <v>0</v>
      </c>
      <c r="N1820" s="27"/>
    </row>
    <row r="1821" spans="1:14" ht="16.5" x14ac:dyDescent="0.3">
      <c r="A1821" t="s">
        <v>59</v>
      </c>
      <c r="B1821" s="3" t="str">
        <f t="shared" si="360"/>
        <v>@@Released</v>
      </c>
      <c r="C1821" s="3" t="str">
        <f t="shared" si="360"/>
        <v>@@MR100744</v>
      </c>
      <c r="D1821" s="3" t="str">
        <f>D1820</f>
        <v>@@20000</v>
      </c>
      <c r="E1821" s="3" t="str">
        <f>"""NAV Direct"",""CRONUS JetCorp USA"",""5407"",""1"",""Released"",""2"",""MR100744"",""3"",""20000"",""4"",""10000"""</f>
        <v>"NAV Direct","CRONUS JetCorp USA","5407","1","Released","2","MR100744","3","20000","4","10000"</v>
      </c>
      <c r="F1821" s="3"/>
      <c r="G1821" s="3"/>
      <c r="H1821" s="6"/>
      <c r="I1821" s="6"/>
      <c r="J1821" s="14" t="str">
        <f>"RM100027"</f>
        <v>RM100027</v>
      </c>
      <c r="K1821" s="22" t="str">
        <f>"1"" Marble"</f>
        <v>1" Marble</v>
      </c>
      <c r="L1821" s="23">
        <v>1</v>
      </c>
      <c r="M1821" s="21" t="str">
        <f>"LB"</f>
        <v>LB</v>
      </c>
      <c r="N1821" s="23">
        <v>0</v>
      </c>
    </row>
    <row r="1822" spans="1:14" ht="16.5" x14ac:dyDescent="0.3">
      <c r="A1822" t="s">
        <v>59</v>
      </c>
      <c r="B1822" s="3" t="str">
        <f t="shared" si="360"/>
        <v>@@Released</v>
      </c>
      <c r="C1822" s="3" t="str">
        <f t="shared" si="360"/>
        <v>@@MR100744</v>
      </c>
      <c r="D1822" s="3" t="str">
        <f>D1821</f>
        <v>@@20000</v>
      </c>
      <c r="E1822" s="3" t="str">
        <f>"""NAV Direct"",""CRONUS JetCorp USA"",""5407"",""1"",""Released"",""2"",""MR100744"",""3"",""20000"",""4"",""20000"""</f>
        <v>"NAV Direct","CRONUS JetCorp USA","5407","1","Released","2","MR100744","3","20000","4","20000"</v>
      </c>
      <c r="F1822" s="3"/>
      <c r="G1822" s="3"/>
      <c r="H1822" s="6"/>
      <c r="I1822" s="6"/>
      <c r="J1822" s="14" t="str">
        <f>"RM100004"</f>
        <v>RM100004</v>
      </c>
      <c r="K1822" s="22" t="str">
        <f>"5"" Female Graduate Figure"</f>
        <v>5" Female Graduate Figure</v>
      </c>
      <c r="L1822" s="23">
        <v>1</v>
      </c>
      <c r="M1822" s="21" t="str">
        <f>"EA"</f>
        <v>EA</v>
      </c>
      <c r="N1822" s="23">
        <v>0</v>
      </c>
    </row>
    <row r="1823" spans="1:14" ht="16.5" x14ac:dyDescent="0.3">
      <c r="A1823" t="s">
        <v>59</v>
      </c>
      <c r="B1823" s="3" t="str">
        <f t="shared" si="360"/>
        <v>@@Released</v>
      </c>
      <c r="C1823" s="3" t="str">
        <f t="shared" si="360"/>
        <v>@@MR100744</v>
      </c>
      <c r="D1823" s="3" t="str">
        <f>D1822</f>
        <v>@@20000</v>
      </c>
      <c r="E1823" s="3" t="str">
        <f>"""NAV Direct"",""CRONUS JetCorp USA"",""5407"",""1"",""Released"",""2"",""MR100744"",""3"",""20000"",""4"",""30000"""</f>
        <v>"NAV Direct","CRONUS JetCorp USA","5407","1","Released","2","MR100744","3","20000","4","30000"</v>
      </c>
      <c r="F1823" s="3"/>
      <c r="G1823" s="3"/>
      <c r="H1823" s="6"/>
      <c r="I1823" s="6"/>
      <c r="J1823" s="14" t="str">
        <f>"RM100033"</f>
        <v>RM100033</v>
      </c>
      <c r="K1823" s="22" t="str">
        <f>"Standard Cap Nut"</f>
        <v>Standard Cap Nut</v>
      </c>
      <c r="L1823" s="23">
        <v>1</v>
      </c>
      <c r="M1823" s="21" t="str">
        <f>"EA"</f>
        <v>EA</v>
      </c>
      <c r="N1823" s="23">
        <v>0</v>
      </c>
    </row>
    <row r="1824" spans="1:14" ht="16.5" x14ac:dyDescent="0.3">
      <c r="A1824" t="s">
        <v>59</v>
      </c>
      <c r="B1824" s="3" t="str">
        <f t="shared" si="360"/>
        <v>@@Released</v>
      </c>
      <c r="C1824" s="3" t="str">
        <f t="shared" si="360"/>
        <v>@@MR100744</v>
      </c>
      <c r="D1824" s="3" t="str">
        <f>D1823</f>
        <v>@@20000</v>
      </c>
      <c r="E1824" s="3" t="str">
        <f>"""NAV Direct"",""CRONUS JetCorp USA"",""5407"",""1"",""Released"",""2"",""MR100744"",""3"",""20000"",""4"",""40000"""</f>
        <v>"NAV Direct","CRONUS JetCorp USA","5407","1","Released","2","MR100744","3","20000","4","40000"</v>
      </c>
      <c r="F1824" s="3"/>
      <c r="G1824" s="3"/>
      <c r="H1824" s="6"/>
      <c r="I1824" s="6"/>
      <c r="J1824" s="14" t="str">
        <f>"RM100034"</f>
        <v>RM100034</v>
      </c>
      <c r="K1824" s="22" t="str">
        <f>"Check Rings"</f>
        <v>Check Rings</v>
      </c>
      <c r="L1824" s="23">
        <v>1</v>
      </c>
      <c r="M1824" s="21" t="str">
        <f>"EA"</f>
        <v>EA</v>
      </c>
      <c r="N1824" s="23">
        <v>0</v>
      </c>
    </row>
    <row r="1825" spans="1:14" ht="16.5" x14ac:dyDescent="0.3">
      <c r="A1825" t="s">
        <v>59</v>
      </c>
      <c r="B1825" s="3" t="str">
        <f t="shared" si="360"/>
        <v>@@Released</v>
      </c>
      <c r="C1825" s="3" t="str">
        <f t="shared" si="360"/>
        <v>@@MR100744</v>
      </c>
      <c r="D1825" s="3" t="str">
        <f>D1824</f>
        <v>@@20000</v>
      </c>
      <c r="E1825" s="3" t="str">
        <f>"""NAV Direct"",""CRONUS JetCorp USA"",""5407"",""1"",""Released"",""2"",""MR100744"",""3"",""20000"",""4"",""50000"""</f>
        <v>"NAV Direct","CRONUS JetCorp USA","5407","1","Released","2","MR100744","3","20000","4","50000"</v>
      </c>
      <c r="F1825" s="3"/>
      <c r="G1825" s="3"/>
      <c r="H1825" s="6"/>
      <c r="I1825" s="6"/>
      <c r="J1825" s="14" t="str">
        <f>"RM100053"</f>
        <v>RM100053</v>
      </c>
      <c r="K1825" s="22" t="str">
        <f>"3"" Blank Plate"</f>
        <v>3" Blank Plate</v>
      </c>
      <c r="L1825" s="23">
        <v>1</v>
      </c>
      <c r="M1825" s="21" t="str">
        <f>"EA"</f>
        <v>EA</v>
      </c>
      <c r="N1825" s="23">
        <v>0</v>
      </c>
    </row>
    <row r="1826" spans="1:14" ht="16.5" x14ac:dyDescent="0.3">
      <c r="A1826" t="s">
        <v>59</v>
      </c>
      <c r="B1826" s="3" t="str">
        <f>B1821</f>
        <v>@@Released</v>
      </c>
      <c r="C1826" s="3" t="str">
        <f>C1821</f>
        <v>@@MR100744</v>
      </c>
      <c r="D1826" s="3" t="str">
        <f>D1821</f>
        <v>@@20000</v>
      </c>
      <c r="H1826" s="6"/>
      <c r="I1826" s="6"/>
      <c r="J1826" s="6"/>
      <c r="K1826" s="6"/>
      <c r="L1826" s="6"/>
      <c r="M1826" s="6"/>
      <c r="N1826" s="6"/>
    </row>
    <row r="1827" spans="1:14" ht="16.5" x14ac:dyDescent="0.3">
      <c r="A1827" t="s">
        <v>59</v>
      </c>
      <c r="B1827" s="3" t="str">
        <f t="shared" ref="B1827:C1832" si="361">B1826</f>
        <v>@@Released</v>
      </c>
      <c r="C1827" s="3" t="str">
        <f t="shared" si="361"/>
        <v>@@MR100744</v>
      </c>
      <c r="D1827" s="3" t="str">
        <f>"@@30000"</f>
        <v>@@30000</v>
      </c>
      <c r="E1827" s="3" t="str">
        <f>"""NAV Direct"",""CRONUS JetCorp USA"",""5406"",""1"",""Released"",""2"",""MR100744"",""3"",""30000"""</f>
        <v>"NAV Direct","CRONUS JetCorp USA","5406","1","Released","2","MR100744","3","30000"</v>
      </c>
      <c r="F1827" s="3" t="str">
        <f>"∞||""Prod. Order Component"",""Prod. Order Line No."",""=Line No."",""Status"",""=Status"",""Prod. Order No."",""=Prod. Order No."""</f>
        <v>∞||"Prod. Order Component","Prod. Order Line No.","=Line No.","Status","=Status","Prod. Order No.","=Prod. Order No."</v>
      </c>
      <c r="G1827" s="3"/>
      <c r="H1827" s="6"/>
      <c r="I1827" s="24" t="str">
        <f>"S200003"</f>
        <v>S200003</v>
      </c>
      <c r="J1827" s="24" t="str">
        <f>"5"" Male Graduate Trophy"</f>
        <v>5" Male Graduate Trophy</v>
      </c>
      <c r="K1827" s="25">
        <v>12</v>
      </c>
      <c r="L1827" s="26" t="str">
        <f>"EA"</f>
        <v>EA</v>
      </c>
      <c r="M1827" s="25">
        <v>0</v>
      </c>
      <c r="N1827" s="27"/>
    </row>
    <row r="1828" spans="1:14" ht="16.5" x14ac:dyDescent="0.3">
      <c r="A1828" t="s">
        <v>59</v>
      </c>
      <c r="B1828" s="3" t="str">
        <f t="shared" si="361"/>
        <v>@@Released</v>
      </c>
      <c r="C1828" s="3" t="str">
        <f t="shared" si="361"/>
        <v>@@MR100744</v>
      </c>
      <c r="D1828" s="3" t="str">
        <f>D1827</f>
        <v>@@30000</v>
      </c>
      <c r="E1828" s="3" t="str">
        <f>"""NAV Direct"",""CRONUS JetCorp USA"",""5407"",""1"",""Released"",""2"",""MR100744"",""3"",""30000"",""4"",""10000"""</f>
        <v>"NAV Direct","CRONUS JetCorp USA","5407","1","Released","2","MR100744","3","30000","4","10000"</v>
      </c>
      <c r="F1828" s="3"/>
      <c r="G1828" s="3"/>
      <c r="H1828" s="6"/>
      <c r="I1828" s="6"/>
      <c r="J1828" s="14" t="str">
        <f>"RM100027"</f>
        <v>RM100027</v>
      </c>
      <c r="K1828" s="22" t="str">
        <f>"1"" Marble"</f>
        <v>1" Marble</v>
      </c>
      <c r="L1828" s="23">
        <v>1</v>
      </c>
      <c r="M1828" s="21" t="str">
        <f>"LB"</f>
        <v>LB</v>
      </c>
      <c r="N1828" s="23">
        <v>0</v>
      </c>
    </row>
    <row r="1829" spans="1:14" ht="16.5" x14ac:dyDescent="0.3">
      <c r="A1829" t="s">
        <v>59</v>
      </c>
      <c r="B1829" s="3" t="str">
        <f t="shared" si="361"/>
        <v>@@Released</v>
      </c>
      <c r="C1829" s="3" t="str">
        <f t="shared" si="361"/>
        <v>@@MR100744</v>
      </c>
      <c r="D1829" s="3" t="str">
        <f>D1828</f>
        <v>@@30000</v>
      </c>
      <c r="E1829" s="3" t="str">
        <f>"""NAV Direct"",""CRONUS JetCorp USA"",""5407"",""1"",""Released"",""2"",""MR100744"",""3"",""30000"",""4"",""20000"""</f>
        <v>"NAV Direct","CRONUS JetCorp USA","5407","1","Released","2","MR100744","3","30000","4","20000"</v>
      </c>
      <c r="F1829" s="3"/>
      <c r="G1829" s="3"/>
      <c r="H1829" s="6"/>
      <c r="I1829" s="6"/>
      <c r="J1829" s="14" t="str">
        <f>"RM100003"</f>
        <v>RM100003</v>
      </c>
      <c r="K1829" s="22" t="str">
        <f>"5"" Male Graduate Figure"</f>
        <v>5" Male Graduate Figure</v>
      </c>
      <c r="L1829" s="23">
        <v>1</v>
      </c>
      <c r="M1829" s="21" t="str">
        <f>"EA"</f>
        <v>EA</v>
      </c>
      <c r="N1829" s="23">
        <v>0</v>
      </c>
    </row>
    <row r="1830" spans="1:14" ht="16.5" x14ac:dyDescent="0.3">
      <c r="A1830" t="s">
        <v>59</v>
      </c>
      <c r="B1830" s="3" t="str">
        <f t="shared" si="361"/>
        <v>@@Released</v>
      </c>
      <c r="C1830" s="3" t="str">
        <f t="shared" si="361"/>
        <v>@@MR100744</v>
      </c>
      <c r="D1830" s="3" t="str">
        <f>D1829</f>
        <v>@@30000</v>
      </c>
      <c r="E1830" s="3" t="str">
        <f>"""NAV Direct"",""CRONUS JetCorp USA"",""5407"",""1"",""Released"",""2"",""MR100744"",""3"",""30000"",""4"",""30000"""</f>
        <v>"NAV Direct","CRONUS JetCorp USA","5407","1","Released","2","MR100744","3","30000","4","30000"</v>
      </c>
      <c r="F1830" s="3"/>
      <c r="G1830" s="3"/>
      <c r="H1830" s="6"/>
      <c r="I1830" s="6"/>
      <c r="J1830" s="14" t="str">
        <f>"RM100033"</f>
        <v>RM100033</v>
      </c>
      <c r="K1830" s="22" t="str">
        <f>"Standard Cap Nut"</f>
        <v>Standard Cap Nut</v>
      </c>
      <c r="L1830" s="23">
        <v>1</v>
      </c>
      <c r="M1830" s="21" t="str">
        <f>"EA"</f>
        <v>EA</v>
      </c>
      <c r="N1830" s="23">
        <v>0</v>
      </c>
    </row>
    <row r="1831" spans="1:14" ht="16.5" x14ac:dyDescent="0.3">
      <c r="A1831" t="s">
        <v>59</v>
      </c>
      <c r="B1831" s="3" t="str">
        <f t="shared" si="361"/>
        <v>@@Released</v>
      </c>
      <c r="C1831" s="3" t="str">
        <f t="shared" si="361"/>
        <v>@@MR100744</v>
      </c>
      <c r="D1831" s="3" t="str">
        <f>D1830</f>
        <v>@@30000</v>
      </c>
      <c r="E1831" s="3" t="str">
        <f>"""NAV Direct"",""CRONUS JetCorp USA"",""5407"",""1"",""Released"",""2"",""MR100744"",""3"",""30000"",""4"",""40000"""</f>
        <v>"NAV Direct","CRONUS JetCorp USA","5407","1","Released","2","MR100744","3","30000","4","40000"</v>
      </c>
      <c r="F1831" s="3"/>
      <c r="G1831" s="3"/>
      <c r="H1831" s="6"/>
      <c r="I1831" s="6"/>
      <c r="J1831" s="14" t="str">
        <f>"RM100034"</f>
        <v>RM100034</v>
      </c>
      <c r="K1831" s="22" t="str">
        <f>"Check Rings"</f>
        <v>Check Rings</v>
      </c>
      <c r="L1831" s="23">
        <v>1</v>
      </c>
      <c r="M1831" s="21" t="str">
        <f>"EA"</f>
        <v>EA</v>
      </c>
      <c r="N1831" s="23">
        <v>0</v>
      </c>
    </row>
    <row r="1832" spans="1:14" ht="16.5" x14ac:dyDescent="0.3">
      <c r="A1832" t="s">
        <v>59</v>
      </c>
      <c r="B1832" s="3" t="str">
        <f t="shared" si="361"/>
        <v>@@Released</v>
      </c>
      <c r="C1832" s="3" t="str">
        <f t="shared" si="361"/>
        <v>@@MR100744</v>
      </c>
      <c r="D1832" s="3" t="str">
        <f>D1831</f>
        <v>@@30000</v>
      </c>
      <c r="E1832" s="3" t="str">
        <f>"""NAV Direct"",""CRONUS JetCorp USA"",""5407"",""1"",""Released"",""2"",""MR100744"",""3"",""30000"",""4"",""50000"""</f>
        <v>"NAV Direct","CRONUS JetCorp USA","5407","1","Released","2","MR100744","3","30000","4","50000"</v>
      </c>
      <c r="F1832" s="3"/>
      <c r="G1832" s="3"/>
      <c r="H1832" s="6"/>
      <c r="I1832" s="6"/>
      <c r="J1832" s="14" t="str">
        <f>"RM100053"</f>
        <v>RM100053</v>
      </c>
      <c r="K1832" s="22" t="str">
        <f>"3"" Blank Plate"</f>
        <v>3" Blank Plate</v>
      </c>
      <c r="L1832" s="23">
        <v>1</v>
      </c>
      <c r="M1832" s="21" t="str">
        <f>"EA"</f>
        <v>EA</v>
      </c>
      <c r="N1832" s="23">
        <v>0</v>
      </c>
    </row>
    <row r="1833" spans="1:14" ht="16.5" x14ac:dyDescent="0.3">
      <c r="A1833" t="s">
        <v>59</v>
      </c>
      <c r="B1833" s="3" t="str">
        <f>B1828</f>
        <v>@@Released</v>
      </c>
      <c r="C1833" s="3" t="str">
        <f>C1828</f>
        <v>@@MR100744</v>
      </c>
      <c r="D1833" s="3" t="str">
        <f>D1828</f>
        <v>@@30000</v>
      </c>
      <c r="H1833" s="6"/>
      <c r="I1833" s="6"/>
      <c r="J1833" s="6"/>
      <c r="K1833" s="6"/>
      <c r="L1833" s="6"/>
      <c r="M1833" s="6"/>
      <c r="N1833" s="6"/>
    </row>
    <row r="1834" spans="1:14" ht="16.5" x14ac:dyDescent="0.3">
      <c r="A1834" t="s">
        <v>59</v>
      </c>
      <c r="B1834" s="3" t="str">
        <f>"@@Released"</f>
        <v>@@Released</v>
      </c>
      <c r="C1834" s="3" t="str">
        <f>"@@MR100740"</f>
        <v>@@MR100740</v>
      </c>
      <c r="E1834" s="3" t="str">
        <f>"""NAV Direct"",""CRONUS JetCorp USA"",""5405"",""1"",""Released"",""2"",""MR100740"""</f>
        <v>"NAV Direct","CRONUS JetCorp USA","5405","1","Released","2","MR100740"</v>
      </c>
      <c r="F1834" s="3" t="str">
        <f>"∞||""Prod. Order Component"",""Status"",""=Status"",""Prod. Order No."",""=No."""</f>
        <v>∞||"Prod. Order Component","Status","=Status","Prod. Order No.","=No."</v>
      </c>
      <c r="G1834" s="3"/>
      <c r="H1834" s="28" t="str">
        <f>"MR100740"</f>
        <v>MR100740</v>
      </c>
      <c r="I1834" s="29">
        <v>42139</v>
      </c>
      <c r="J1834" s="6"/>
      <c r="K1834" s="20"/>
      <c r="L1834" s="20"/>
      <c r="M1834" s="20"/>
      <c r="N1834" s="20"/>
    </row>
    <row r="1835" spans="1:14" ht="16.5" x14ac:dyDescent="0.3">
      <c r="A1835" t="s">
        <v>59</v>
      </c>
      <c r="B1835" s="3" t="str">
        <f t="shared" ref="B1835:C1838" si="362">B1834</f>
        <v>@@Released</v>
      </c>
      <c r="C1835" s="3" t="str">
        <f t="shared" si="362"/>
        <v>@@MR100740</v>
      </c>
      <c r="D1835" s="3" t="str">
        <f>"@@10000"</f>
        <v>@@10000</v>
      </c>
      <c r="E1835" s="3" t="str">
        <f>"""NAV Direct"",""CRONUS JetCorp USA"",""5406"",""1"",""Released"",""2"",""MR100740"",""3"",""10000"""</f>
        <v>"NAV Direct","CRONUS JetCorp USA","5406","1","Released","2","MR100740","3","10000"</v>
      </c>
      <c r="F1835" s="3" t="str">
        <f>"∞||""Prod. Order Component"",""Prod. Order Line No."",""=Line No."",""Status"",""=Status"",""Prod. Order No."",""=Prod. Order No."""</f>
        <v>∞||"Prod. Order Component","Prod. Order Line No.","=Line No.","Status","=Status","Prod. Order No.","=Prod. Order No."</v>
      </c>
      <c r="G1835" s="3"/>
      <c r="H1835" s="6"/>
      <c r="I1835" s="24" t="str">
        <f>"S200025"</f>
        <v>S200025</v>
      </c>
      <c r="J1835" s="24" t="str">
        <f>"10.75"" Column Lamp of Knowledge Trophy"</f>
        <v>10.75" Column Lamp of Knowledge Trophy</v>
      </c>
      <c r="K1835" s="25">
        <v>144</v>
      </c>
      <c r="L1835" s="26" t="str">
        <f>"EA"</f>
        <v>EA</v>
      </c>
      <c r="M1835" s="25">
        <v>0</v>
      </c>
      <c r="N1835" s="27"/>
    </row>
    <row r="1836" spans="1:14" ht="16.5" x14ac:dyDescent="0.3">
      <c r="A1836" t="s">
        <v>59</v>
      </c>
      <c r="B1836" s="3" t="str">
        <f t="shared" si="362"/>
        <v>@@Released</v>
      </c>
      <c r="C1836" s="3" t="str">
        <f t="shared" si="362"/>
        <v>@@MR100740</v>
      </c>
      <c r="D1836" s="3" t="str">
        <f>D1835</f>
        <v>@@10000</v>
      </c>
      <c r="E1836" s="3" t="str">
        <f>"""NAV Direct"",""CRONUS JetCorp USA"",""5407"",""1"",""Released"",""2"",""MR100740"",""3"",""10000"",""4"",""10000"""</f>
        <v>"NAV Direct","CRONUS JetCorp USA","5407","1","Released","2","MR100740","3","10000","4","10000"</v>
      </c>
      <c r="F1836" s="3"/>
      <c r="G1836" s="3"/>
      <c r="H1836" s="6"/>
      <c r="I1836" s="6"/>
      <c r="J1836" s="14" t="str">
        <f>"PA100001"</f>
        <v>PA100001</v>
      </c>
      <c r="K1836" s="22" t="str">
        <f>"1"" Marble Base 2.5""x6""x6"", 1 Col. Kit"</f>
        <v>1" Marble Base 2.5"x6"x6", 1 Col. Kit</v>
      </c>
      <c r="L1836" s="23">
        <v>1</v>
      </c>
      <c r="M1836" s="21" t="str">
        <f>"EA"</f>
        <v>EA</v>
      </c>
      <c r="N1836" s="23">
        <v>0</v>
      </c>
    </row>
    <row r="1837" spans="1:14" ht="16.5" x14ac:dyDescent="0.3">
      <c r="A1837" t="s">
        <v>59</v>
      </c>
      <c r="B1837" s="3" t="str">
        <f t="shared" si="362"/>
        <v>@@Released</v>
      </c>
      <c r="C1837" s="3" t="str">
        <f t="shared" si="362"/>
        <v>@@MR100740</v>
      </c>
      <c r="D1837" s="3" t="str">
        <f>D1836</f>
        <v>@@10000</v>
      </c>
      <c r="E1837" s="3" t="str">
        <f>"""NAV Direct"",""CRONUS JetCorp USA"",""5407"",""1"",""Released"",""2"",""MR100740"",""3"",""10000"",""4"",""20000"""</f>
        <v>"NAV Direct","CRONUS JetCorp USA","5407","1","Released","2","MR100740","3","10000","4","20000"</v>
      </c>
      <c r="F1837" s="3"/>
      <c r="G1837" s="3"/>
      <c r="H1837" s="6"/>
      <c r="I1837" s="6"/>
      <c r="J1837" s="14" t="str">
        <f>"RM100054"</f>
        <v>RM100054</v>
      </c>
      <c r="K1837" s="22" t="str">
        <f>"Column Cover"</f>
        <v>Column Cover</v>
      </c>
      <c r="L1837" s="23">
        <v>1</v>
      </c>
      <c r="M1837" s="21" t="str">
        <f>"EA"</f>
        <v>EA</v>
      </c>
      <c r="N1837" s="23">
        <v>0</v>
      </c>
    </row>
    <row r="1838" spans="1:14" ht="16.5" x14ac:dyDescent="0.3">
      <c r="A1838" t="s">
        <v>59</v>
      </c>
      <c r="B1838" s="3" t="str">
        <f t="shared" si="362"/>
        <v>@@Released</v>
      </c>
      <c r="C1838" s="3" t="str">
        <f t="shared" si="362"/>
        <v>@@MR100740</v>
      </c>
      <c r="D1838" s="3" t="str">
        <f>D1837</f>
        <v>@@10000</v>
      </c>
      <c r="E1838" s="3" t="str">
        <f>"""NAV Direct"",""CRONUS JetCorp USA"",""5407"",""1"",""Released"",""2"",""MR100740"",""3"",""10000"",""4"",""30000"""</f>
        <v>"NAV Direct","CRONUS JetCorp USA","5407","1","Released","2","MR100740","3","10000","4","30000"</v>
      </c>
      <c r="F1838" s="3"/>
      <c r="G1838" s="3"/>
      <c r="H1838" s="6"/>
      <c r="I1838" s="6"/>
      <c r="J1838" s="14" t="str">
        <f>"RM100036"</f>
        <v>RM100036</v>
      </c>
      <c r="K1838" s="22" t="str">
        <f>"1.5"" Emblem"</f>
        <v>1.5" Emblem</v>
      </c>
      <c r="L1838" s="23">
        <v>1</v>
      </c>
      <c r="M1838" s="21" t="str">
        <f>"EA"</f>
        <v>EA</v>
      </c>
      <c r="N1838" s="23">
        <v>0</v>
      </c>
    </row>
    <row r="1839" spans="1:14" ht="16.5" x14ac:dyDescent="0.3">
      <c r="A1839" t="s">
        <v>59</v>
      </c>
      <c r="B1839" s="3" t="str">
        <f>B1836</f>
        <v>@@Released</v>
      </c>
      <c r="C1839" s="3" t="str">
        <f>C1836</f>
        <v>@@MR100740</v>
      </c>
      <c r="D1839" s="3" t="str">
        <f>D1836</f>
        <v>@@10000</v>
      </c>
      <c r="H1839" s="6"/>
      <c r="I1839" s="6"/>
      <c r="J1839" s="6"/>
      <c r="K1839" s="6"/>
      <c r="L1839" s="6"/>
      <c r="M1839" s="6"/>
      <c r="N1839" s="6"/>
    </row>
    <row r="1840" spans="1:14" ht="16.5" x14ac:dyDescent="0.3">
      <c r="A1840" t="s">
        <v>59</v>
      </c>
      <c r="B1840" s="3" t="str">
        <f t="shared" ref="B1840:C1846" si="363">B1839</f>
        <v>@@Released</v>
      </c>
      <c r="C1840" s="3" t="str">
        <f t="shared" si="363"/>
        <v>@@MR100740</v>
      </c>
      <c r="D1840" s="3" t="str">
        <f>"@@20000"</f>
        <v>@@20000</v>
      </c>
      <c r="E1840" s="3" t="str">
        <f>"""NAV Direct"",""CRONUS JetCorp USA"",""5406"",""1"",""Released"",""2"",""MR100740"",""3"",""20000"""</f>
        <v>"NAV Direct","CRONUS JetCorp USA","5406","1","Released","2","MR100740","3","20000"</v>
      </c>
      <c r="F1840" s="3" t="str">
        <f>"∞||""Prod. Order Component"",""Prod. Order Line No."",""=Line No."",""Status"",""=Status"",""Prod. Order No."",""=Prod. Order No."""</f>
        <v>∞||"Prod. Order Component","Prod. Order Line No.","=Line No.","Status","=Status","Prod. Order No.","=Prod. Order No."</v>
      </c>
      <c r="G1840" s="3"/>
      <c r="H1840" s="6"/>
      <c r="I1840" s="24" t="str">
        <f>"S200018"</f>
        <v>S200018</v>
      </c>
      <c r="J1840" s="24" t="str">
        <f>"10.75"" Tourch Riser Lamp of Knowledge Trophy"</f>
        <v>10.75" Tourch Riser Lamp of Knowledge Trophy</v>
      </c>
      <c r="K1840" s="25">
        <v>1</v>
      </c>
      <c r="L1840" s="26" t="str">
        <f>"EA"</f>
        <v>EA</v>
      </c>
      <c r="M1840" s="25">
        <v>0</v>
      </c>
      <c r="N1840" s="27"/>
    </row>
    <row r="1841" spans="1:14" ht="16.5" x14ac:dyDescent="0.3">
      <c r="A1841" t="s">
        <v>59</v>
      </c>
      <c r="B1841" s="3" t="str">
        <f t="shared" si="363"/>
        <v>@@Released</v>
      </c>
      <c r="C1841" s="3" t="str">
        <f t="shared" si="363"/>
        <v>@@MR100740</v>
      </c>
      <c r="D1841" s="3" t="str">
        <f t="shared" ref="D1841:D1846" si="364">D1840</f>
        <v>@@20000</v>
      </c>
      <c r="E1841" s="3" t="str">
        <f>"""NAV Direct"",""CRONUS JetCorp USA"",""5407"",""1"",""Released"",""2"",""MR100740"",""3"",""20000"",""4"",""10000"""</f>
        <v>"NAV Direct","CRONUS JetCorp USA","5407","1","Released","2","MR100740","3","20000","4","10000"</v>
      </c>
      <c r="F1841" s="3"/>
      <c r="G1841" s="3"/>
      <c r="H1841" s="6"/>
      <c r="I1841" s="6"/>
      <c r="J1841" s="14" t="str">
        <f>"RM100027"</f>
        <v>RM100027</v>
      </c>
      <c r="K1841" s="22" t="str">
        <f>"1"" Marble"</f>
        <v>1" Marble</v>
      </c>
      <c r="L1841" s="23">
        <v>1</v>
      </c>
      <c r="M1841" s="21" t="str">
        <f>"LB"</f>
        <v>LB</v>
      </c>
      <c r="N1841" s="23">
        <v>0</v>
      </c>
    </row>
    <row r="1842" spans="1:14" ht="16.5" x14ac:dyDescent="0.3">
      <c r="A1842" t="s">
        <v>59</v>
      </c>
      <c r="B1842" s="3" t="str">
        <f t="shared" si="363"/>
        <v>@@Released</v>
      </c>
      <c r="C1842" s="3" t="str">
        <f t="shared" si="363"/>
        <v>@@MR100740</v>
      </c>
      <c r="D1842" s="3" t="str">
        <f t="shared" si="364"/>
        <v>@@20000</v>
      </c>
      <c r="E1842" s="3" t="str">
        <f>"""NAV Direct"",""CRONUS JetCorp USA"",""5407"",""1"",""Released"",""2"",""MR100740"",""3"",""20000"",""4"",""20000"""</f>
        <v>"NAV Direct","CRONUS JetCorp USA","5407","1","Released","2","MR100740","3","20000","4","20000"</v>
      </c>
      <c r="F1842" s="3"/>
      <c r="G1842" s="3"/>
      <c r="H1842" s="6"/>
      <c r="I1842" s="6"/>
      <c r="J1842" s="14" t="str">
        <f>"RM100001"</f>
        <v>RM100001</v>
      </c>
      <c r="K1842" s="22" t="str">
        <f>"3.75"" Lamp of Knowledge Upper"</f>
        <v>3.75" Lamp of Knowledge Upper</v>
      </c>
      <c r="L1842" s="23">
        <v>1</v>
      </c>
      <c r="M1842" s="21" t="str">
        <f>"EA"</f>
        <v>EA</v>
      </c>
      <c r="N1842" s="23">
        <v>0</v>
      </c>
    </row>
    <row r="1843" spans="1:14" ht="16.5" x14ac:dyDescent="0.3">
      <c r="A1843" t="s">
        <v>59</v>
      </c>
      <c r="B1843" s="3" t="str">
        <f t="shared" si="363"/>
        <v>@@Released</v>
      </c>
      <c r="C1843" s="3" t="str">
        <f t="shared" si="363"/>
        <v>@@MR100740</v>
      </c>
      <c r="D1843" s="3" t="str">
        <f t="shared" si="364"/>
        <v>@@20000</v>
      </c>
      <c r="E1843" s="3" t="str">
        <f>"""NAV Direct"",""CRONUS JetCorp USA"",""5407"",""1"",""Released"",""2"",""MR100740"",""3"",""20000"",""4"",""30000"""</f>
        <v>"NAV Direct","CRONUS JetCorp USA","5407","1","Released","2","MR100740","3","20000","4","30000"</v>
      </c>
      <c r="F1843" s="3"/>
      <c r="G1843" s="3"/>
      <c r="H1843" s="6"/>
      <c r="I1843" s="6"/>
      <c r="J1843" s="14" t="str">
        <f>"RM100023"</f>
        <v>RM100023</v>
      </c>
      <c r="K1843" s="22" t="str">
        <f>"7"" Torch Trophy Riser"</f>
        <v>7" Torch Trophy Riser</v>
      </c>
      <c r="L1843" s="23">
        <v>1</v>
      </c>
      <c r="M1843" s="21" t="str">
        <f>"EA"</f>
        <v>EA</v>
      </c>
      <c r="N1843" s="23">
        <v>0</v>
      </c>
    </row>
    <row r="1844" spans="1:14" ht="16.5" x14ac:dyDescent="0.3">
      <c r="A1844" t="s">
        <v>59</v>
      </c>
      <c r="B1844" s="3" t="str">
        <f t="shared" si="363"/>
        <v>@@Released</v>
      </c>
      <c r="C1844" s="3" t="str">
        <f t="shared" si="363"/>
        <v>@@MR100740</v>
      </c>
      <c r="D1844" s="3" t="str">
        <f t="shared" si="364"/>
        <v>@@20000</v>
      </c>
      <c r="E1844" s="3" t="str">
        <f>"""NAV Direct"",""CRONUS JetCorp USA"",""5407"",""1"",""Released"",""2"",""MR100740"",""3"",""20000"",""4"",""40000"""</f>
        <v>"NAV Direct","CRONUS JetCorp USA","5407","1","Released","2","MR100740","3","20000","4","40000"</v>
      </c>
      <c r="F1844" s="3"/>
      <c r="G1844" s="3"/>
      <c r="H1844" s="6"/>
      <c r="I1844" s="6"/>
      <c r="J1844" s="14" t="str">
        <f>"RM100033"</f>
        <v>RM100033</v>
      </c>
      <c r="K1844" s="22" t="str">
        <f>"Standard Cap Nut"</f>
        <v>Standard Cap Nut</v>
      </c>
      <c r="L1844" s="23">
        <v>1</v>
      </c>
      <c r="M1844" s="21" t="str">
        <f>"EA"</f>
        <v>EA</v>
      </c>
      <c r="N1844" s="23">
        <v>0</v>
      </c>
    </row>
    <row r="1845" spans="1:14" ht="16.5" x14ac:dyDescent="0.3">
      <c r="A1845" t="s">
        <v>59</v>
      </c>
      <c r="B1845" s="3" t="str">
        <f t="shared" si="363"/>
        <v>@@Released</v>
      </c>
      <c r="C1845" s="3" t="str">
        <f t="shared" si="363"/>
        <v>@@MR100740</v>
      </c>
      <c r="D1845" s="3" t="str">
        <f t="shared" si="364"/>
        <v>@@20000</v>
      </c>
      <c r="E1845" s="3" t="str">
        <f>"""NAV Direct"",""CRONUS JetCorp USA"",""5407"",""1"",""Released"",""2"",""MR100740"",""3"",""20000"",""4"",""50000"""</f>
        <v>"NAV Direct","CRONUS JetCorp USA","5407","1","Released","2","MR100740","3","20000","4","50000"</v>
      </c>
      <c r="F1845" s="3"/>
      <c r="G1845" s="3"/>
      <c r="H1845" s="6"/>
      <c r="I1845" s="6"/>
      <c r="J1845" s="14" t="str">
        <f>"RM100034"</f>
        <v>RM100034</v>
      </c>
      <c r="K1845" s="22" t="str">
        <f>"Check Rings"</f>
        <v>Check Rings</v>
      </c>
      <c r="L1845" s="23">
        <v>1</v>
      </c>
      <c r="M1845" s="21" t="str">
        <f>"EA"</f>
        <v>EA</v>
      </c>
      <c r="N1845" s="23">
        <v>0</v>
      </c>
    </row>
    <row r="1846" spans="1:14" ht="16.5" x14ac:dyDescent="0.3">
      <c r="A1846" t="s">
        <v>59</v>
      </c>
      <c r="B1846" s="3" t="str">
        <f t="shared" si="363"/>
        <v>@@Released</v>
      </c>
      <c r="C1846" s="3" t="str">
        <f t="shared" si="363"/>
        <v>@@MR100740</v>
      </c>
      <c r="D1846" s="3" t="str">
        <f t="shared" si="364"/>
        <v>@@20000</v>
      </c>
      <c r="E1846" s="3" t="str">
        <f>"""NAV Direct"",""CRONUS JetCorp USA"",""5407"",""1"",""Released"",""2"",""MR100740"",""3"",""20000"",""4"",""60000"""</f>
        <v>"NAV Direct","CRONUS JetCorp USA","5407","1","Released","2","MR100740","3","20000","4","60000"</v>
      </c>
      <c r="F1846" s="3"/>
      <c r="G1846" s="3"/>
      <c r="H1846" s="6"/>
      <c r="I1846" s="6"/>
      <c r="J1846" s="14" t="str">
        <f>"RM100036"</f>
        <v>RM100036</v>
      </c>
      <c r="K1846" s="22" t="str">
        <f>"1.5"" Emblem"</f>
        <v>1.5" Emblem</v>
      </c>
      <c r="L1846" s="23">
        <v>1</v>
      </c>
      <c r="M1846" s="21" t="str">
        <f>"EA"</f>
        <v>EA</v>
      </c>
      <c r="N1846" s="23">
        <v>0</v>
      </c>
    </row>
    <row r="1847" spans="1:14" ht="16.5" x14ac:dyDescent="0.3">
      <c r="A1847" t="s">
        <v>59</v>
      </c>
      <c r="B1847" s="3" t="str">
        <f>B1841</f>
        <v>@@Released</v>
      </c>
      <c r="C1847" s="3" t="str">
        <f>C1841</f>
        <v>@@MR100740</v>
      </c>
      <c r="D1847" s="3" t="str">
        <f>D1841</f>
        <v>@@20000</v>
      </c>
      <c r="H1847" s="6"/>
      <c r="I1847" s="6"/>
      <c r="J1847" s="6"/>
      <c r="K1847" s="6"/>
      <c r="L1847" s="6"/>
      <c r="M1847" s="6"/>
      <c r="N1847" s="6"/>
    </row>
    <row r="1848" spans="1:14" ht="16.5" x14ac:dyDescent="0.3">
      <c r="A1848" t="s">
        <v>59</v>
      </c>
      <c r="B1848" s="3" t="str">
        <f>"@@Released"</f>
        <v>@@Released</v>
      </c>
      <c r="C1848" s="3" t="str">
        <f>"@@MR100745"</f>
        <v>@@MR100745</v>
      </c>
      <c r="E1848" s="3" t="str">
        <f>"""NAV Direct"",""CRONUS JetCorp USA"",""5405"",""1"",""Released"",""2"",""MR100745"""</f>
        <v>"NAV Direct","CRONUS JetCorp USA","5405","1","Released","2","MR100745"</v>
      </c>
      <c r="F1848" s="3" t="str">
        <f>"∞||""Prod. Order Component"",""Status"",""=Status"",""Prod. Order No."",""=No."""</f>
        <v>∞||"Prod. Order Component","Status","=Status","Prod. Order No.","=No."</v>
      </c>
      <c r="G1848" s="3"/>
      <c r="H1848" s="28" t="str">
        <f>"MR100745"</f>
        <v>MR100745</v>
      </c>
      <c r="I1848" s="29">
        <v>42139</v>
      </c>
      <c r="J1848" s="6"/>
      <c r="K1848" s="20"/>
      <c r="L1848" s="20"/>
      <c r="M1848" s="20"/>
      <c r="N1848" s="20"/>
    </row>
    <row r="1849" spans="1:14" ht="16.5" x14ac:dyDescent="0.3">
      <c r="A1849" t="s">
        <v>59</v>
      </c>
      <c r="B1849" s="3" t="str">
        <f t="shared" ref="B1849:C1852" si="365">B1848</f>
        <v>@@Released</v>
      </c>
      <c r="C1849" s="3" t="str">
        <f t="shared" si="365"/>
        <v>@@MR100745</v>
      </c>
      <c r="D1849" s="3" t="str">
        <f>"@@10000"</f>
        <v>@@10000</v>
      </c>
      <c r="E1849" s="3" t="str">
        <f>"""NAV Direct"",""CRONUS JetCorp USA"",""5406"",""1"",""Released"",""2"",""MR100745"",""3"",""10000"""</f>
        <v>"NAV Direct","CRONUS JetCorp USA","5406","1","Released","2","MR100745","3","10000"</v>
      </c>
      <c r="F1849" s="3" t="str">
        <f>"∞||""Prod. Order Component"",""Prod. Order Line No."",""=Line No."",""Status"",""=Status"",""Prod. Order No."",""=Prod. Order No."""</f>
        <v>∞||"Prod. Order Component","Prod. Order Line No.","=Line No.","Status","=Status","Prod. Order No.","=Prod. Order No."</v>
      </c>
      <c r="G1849" s="3"/>
      <c r="H1849" s="6"/>
      <c r="I1849" s="24" t="str">
        <f>"S200027"</f>
        <v>S200027</v>
      </c>
      <c r="J1849" s="24" t="str">
        <f>"10.75"" Column Soccer Trophy"</f>
        <v>10.75" Column Soccer Trophy</v>
      </c>
      <c r="K1849" s="25">
        <v>144</v>
      </c>
      <c r="L1849" s="26" t="str">
        <f>"EA"</f>
        <v>EA</v>
      </c>
      <c r="M1849" s="25">
        <v>0</v>
      </c>
      <c r="N1849" s="27"/>
    </row>
    <row r="1850" spans="1:14" ht="16.5" x14ac:dyDescent="0.3">
      <c r="A1850" t="s">
        <v>59</v>
      </c>
      <c r="B1850" s="3" t="str">
        <f t="shared" si="365"/>
        <v>@@Released</v>
      </c>
      <c r="C1850" s="3" t="str">
        <f t="shared" si="365"/>
        <v>@@MR100745</v>
      </c>
      <c r="D1850" s="3" t="str">
        <f>D1849</f>
        <v>@@10000</v>
      </c>
      <c r="E1850" s="3" t="str">
        <f>"""NAV Direct"",""CRONUS JetCorp USA"",""5407"",""1"",""Released"",""2"",""MR100745"",""3"",""10000"",""4"",""10000"""</f>
        <v>"NAV Direct","CRONUS JetCorp USA","5407","1","Released","2","MR100745","3","10000","4","10000"</v>
      </c>
      <c r="F1850" s="3"/>
      <c r="G1850" s="3"/>
      <c r="H1850" s="6"/>
      <c r="I1850" s="6"/>
      <c r="J1850" s="14" t="str">
        <f>"PA100001"</f>
        <v>PA100001</v>
      </c>
      <c r="K1850" s="22" t="str">
        <f>"1"" Marble Base 2.5""x6""x6"", 1 Col. Kit"</f>
        <v>1" Marble Base 2.5"x6"x6", 1 Col. Kit</v>
      </c>
      <c r="L1850" s="23">
        <v>1</v>
      </c>
      <c r="M1850" s="21" t="str">
        <f>"EA"</f>
        <v>EA</v>
      </c>
      <c r="N1850" s="23">
        <v>0</v>
      </c>
    </row>
    <row r="1851" spans="1:14" ht="16.5" x14ac:dyDescent="0.3">
      <c r="A1851" t="s">
        <v>59</v>
      </c>
      <c r="B1851" s="3" t="str">
        <f t="shared" si="365"/>
        <v>@@Released</v>
      </c>
      <c r="C1851" s="3" t="str">
        <f t="shared" si="365"/>
        <v>@@MR100745</v>
      </c>
      <c r="D1851" s="3" t="str">
        <f>D1850</f>
        <v>@@10000</v>
      </c>
      <c r="E1851" s="3" t="str">
        <f>"""NAV Direct"",""CRONUS JetCorp USA"",""5407"",""1"",""Released"",""2"",""MR100745"",""3"",""10000"",""4"",""20000"""</f>
        <v>"NAV Direct","CRONUS JetCorp USA","5407","1","Released","2","MR100745","3","10000","4","20000"</v>
      </c>
      <c r="F1851" s="3"/>
      <c r="G1851" s="3"/>
      <c r="H1851" s="6"/>
      <c r="I1851" s="6"/>
      <c r="J1851" s="14" t="str">
        <f>"RM100054"</f>
        <v>RM100054</v>
      </c>
      <c r="K1851" s="22" t="str">
        <f>"Column Cover"</f>
        <v>Column Cover</v>
      </c>
      <c r="L1851" s="23">
        <v>1</v>
      </c>
      <c r="M1851" s="21" t="str">
        <f>"EA"</f>
        <v>EA</v>
      </c>
      <c r="N1851" s="23">
        <v>0</v>
      </c>
    </row>
    <row r="1852" spans="1:14" ht="16.5" x14ac:dyDescent="0.3">
      <c r="A1852" t="s">
        <v>59</v>
      </c>
      <c r="B1852" s="3" t="str">
        <f t="shared" si="365"/>
        <v>@@Released</v>
      </c>
      <c r="C1852" s="3" t="str">
        <f t="shared" si="365"/>
        <v>@@MR100745</v>
      </c>
      <c r="D1852" s="3" t="str">
        <f>D1851</f>
        <v>@@10000</v>
      </c>
      <c r="E1852" s="3" t="str">
        <f>"""NAV Direct"",""CRONUS JetCorp USA"",""5407"",""1"",""Released"",""2"",""MR100745"",""3"",""10000"",""4"",""30000"""</f>
        <v>"NAV Direct","CRONUS JetCorp USA","5407","1","Released","2","MR100745","3","10000","4","30000"</v>
      </c>
      <c r="F1852" s="3"/>
      <c r="G1852" s="3"/>
      <c r="H1852" s="6"/>
      <c r="I1852" s="6"/>
      <c r="J1852" s="14" t="str">
        <f>"RM100006"</f>
        <v>RM100006</v>
      </c>
      <c r="K1852" s="22" t="str">
        <f>"3.75"" Soccer Player"</f>
        <v>3.75" Soccer Player</v>
      </c>
      <c r="L1852" s="23">
        <v>1</v>
      </c>
      <c r="M1852" s="21" t="str">
        <f>"EA"</f>
        <v>EA</v>
      </c>
      <c r="N1852" s="23">
        <v>0</v>
      </c>
    </row>
    <row r="1853" spans="1:14" ht="16.5" x14ac:dyDescent="0.3">
      <c r="A1853" t="s">
        <v>59</v>
      </c>
      <c r="B1853" s="3" t="str">
        <f>B1850</f>
        <v>@@Released</v>
      </c>
      <c r="C1853" s="3" t="str">
        <f>C1850</f>
        <v>@@MR100745</v>
      </c>
      <c r="D1853" s="3" t="str">
        <f>D1850</f>
        <v>@@10000</v>
      </c>
      <c r="H1853" s="6"/>
      <c r="I1853" s="6"/>
      <c r="J1853" s="6"/>
      <c r="K1853" s="6"/>
      <c r="L1853" s="6"/>
      <c r="M1853" s="6"/>
      <c r="N1853" s="6"/>
    </row>
    <row r="1854" spans="1:14" ht="16.5" x14ac:dyDescent="0.3">
      <c r="A1854" t="s">
        <v>59</v>
      </c>
      <c r="B1854" s="3" t="str">
        <f t="shared" ref="B1854:C1859" si="366">B1853</f>
        <v>@@Released</v>
      </c>
      <c r="C1854" s="3" t="str">
        <f t="shared" si="366"/>
        <v>@@MR100745</v>
      </c>
      <c r="D1854" s="3" t="str">
        <f>"@@20000"</f>
        <v>@@20000</v>
      </c>
      <c r="E1854" s="3" t="str">
        <f>"""NAV Direct"",""CRONUS JetCorp USA"",""5406"",""1"",""Released"",""2"",""MR100745"",""3"",""20000"""</f>
        <v>"NAV Direct","CRONUS JetCorp USA","5406","1","Released","2","MR100745","3","20000"</v>
      </c>
      <c r="F1854" s="3" t="str">
        <f>"∞||""Prod. Order Component"",""Prod. Order Line No."",""=Line No."",""Status"",""=Status"",""Prod. Order No."",""=Prod. Order No."""</f>
        <v>∞||"Prod. Order Component","Prod. Order Line No.","=Line No.","Status","=Status","Prod. Order No.","=Prod. Order No."</v>
      </c>
      <c r="G1854" s="3"/>
      <c r="H1854" s="6"/>
      <c r="I1854" s="24" t="str">
        <f>"S200010"</f>
        <v>S200010</v>
      </c>
      <c r="J1854" s="24" t="str">
        <f>"3.75"" Wrestling Trophy"</f>
        <v>3.75" Wrestling Trophy</v>
      </c>
      <c r="K1854" s="25">
        <v>6</v>
      </c>
      <c r="L1854" s="26" t="str">
        <f>"EA"</f>
        <v>EA</v>
      </c>
      <c r="M1854" s="25">
        <v>0</v>
      </c>
      <c r="N1854" s="27"/>
    </row>
    <row r="1855" spans="1:14" ht="16.5" x14ac:dyDescent="0.3">
      <c r="A1855" t="s">
        <v>59</v>
      </c>
      <c r="B1855" s="3" t="str">
        <f t="shared" si="366"/>
        <v>@@Released</v>
      </c>
      <c r="C1855" s="3" t="str">
        <f t="shared" si="366"/>
        <v>@@MR100745</v>
      </c>
      <c r="D1855" s="3" t="str">
        <f>D1854</f>
        <v>@@20000</v>
      </c>
      <c r="E1855" s="3" t="str">
        <f>"""NAV Direct"",""CRONUS JetCorp USA"",""5407"",""1"",""Released"",""2"",""MR100745"",""3"",""20000"",""4"",""10000"""</f>
        <v>"NAV Direct","CRONUS JetCorp USA","5407","1","Released","2","MR100745","3","20000","4","10000"</v>
      </c>
      <c r="F1855" s="3"/>
      <c r="G1855" s="3"/>
      <c r="H1855" s="6"/>
      <c r="I1855" s="6"/>
      <c r="J1855" s="14" t="str">
        <f>"RM100027"</f>
        <v>RM100027</v>
      </c>
      <c r="K1855" s="22" t="str">
        <f>"1"" Marble"</f>
        <v>1" Marble</v>
      </c>
      <c r="L1855" s="23">
        <v>1</v>
      </c>
      <c r="M1855" s="21" t="str">
        <f>"LB"</f>
        <v>LB</v>
      </c>
      <c r="N1855" s="23">
        <v>0</v>
      </c>
    </row>
    <row r="1856" spans="1:14" ht="16.5" x14ac:dyDescent="0.3">
      <c r="A1856" t="s">
        <v>59</v>
      </c>
      <c r="B1856" s="3" t="str">
        <f t="shared" si="366"/>
        <v>@@Released</v>
      </c>
      <c r="C1856" s="3" t="str">
        <f t="shared" si="366"/>
        <v>@@MR100745</v>
      </c>
      <c r="D1856" s="3" t="str">
        <f>D1855</f>
        <v>@@20000</v>
      </c>
      <c r="E1856" s="3" t="str">
        <f>"""NAV Direct"",""CRONUS JetCorp USA"",""5407"",""1"",""Released"",""2"",""MR100745"",""3"",""20000"",""4"",""20000"""</f>
        <v>"NAV Direct","CRONUS JetCorp USA","5407","1","Released","2","MR100745","3","20000","4","20000"</v>
      </c>
      <c r="F1856" s="3"/>
      <c r="G1856" s="3"/>
      <c r="H1856" s="6"/>
      <c r="I1856" s="6"/>
      <c r="J1856" s="14" t="str">
        <f>"RM100010"</f>
        <v>RM100010</v>
      </c>
      <c r="K1856" s="22" t="str">
        <f>"3.75"" Wrestler"</f>
        <v>3.75" Wrestler</v>
      </c>
      <c r="L1856" s="23">
        <v>1</v>
      </c>
      <c r="M1856" s="21" t="str">
        <f>"EA"</f>
        <v>EA</v>
      </c>
      <c r="N1856" s="23">
        <v>0</v>
      </c>
    </row>
    <row r="1857" spans="1:14" ht="16.5" x14ac:dyDescent="0.3">
      <c r="A1857" t="s">
        <v>59</v>
      </c>
      <c r="B1857" s="3" t="str">
        <f t="shared" si="366"/>
        <v>@@Released</v>
      </c>
      <c r="C1857" s="3" t="str">
        <f t="shared" si="366"/>
        <v>@@MR100745</v>
      </c>
      <c r="D1857" s="3" t="str">
        <f>D1856</f>
        <v>@@20000</v>
      </c>
      <c r="E1857" s="3" t="str">
        <f>"""NAV Direct"",""CRONUS JetCorp USA"",""5407"",""1"",""Released"",""2"",""MR100745"",""3"",""20000"",""4"",""30000"""</f>
        <v>"NAV Direct","CRONUS JetCorp USA","5407","1","Released","2","MR100745","3","20000","4","30000"</v>
      </c>
      <c r="F1857" s="3"/>
      <c r="G1857" s="3"/>
      <c r="H1857" s="6"/>
      <c r="I1857" s="6"/>
      <c r="J1857" s="14" t="str">
        <f>"RM100033"</f>
        <v>RM100033</v>
      </c>
      <c r="K1857" s="22" t="str">
        <f>"Standard Cap Nut"</f>
        <v>Standard Cap Nut</v>
      </c>
      <c r="L1857" s="23">
        <v>1</v>
      </c>
      <c r="M1857" s="21" t="str">
        <f>"EA"</f>
        <v>EA</v>
      </c>
      <c r="N1857" s="23">
        <v>0</v>
      </c>
    </row>
    <row r="1858" spans="1:14" ht="16.5" x14ac:dyDescent="0.3">
      <c r="A1858" t="s">
        <v>59</v>
      </c>
      <c r="B1858" s="3" t="str">
        <f t="shared" si="366"/>
        <v>@@Released</v>
      </c>
      <c r="C1858" s="3" t="str">
        <f t="shared" si="366"/>
        <v>@@MR100745</v>
      </c>
      <c r="D1858" s="3" t="str">
        <f>D1857</f>
        <v>@@20000</v>
      </c>
      <c r="E1858" s="3" t="str">
        <f>"""NAV Direct"",""CRONUS JetCorp USA"",""5407"",""1"",""Released"",""2"",""MR100745"",""3"",""20000"",""4"",""40000"""</f>
        <v>"NAV Direct","CRONUS JetCorp USA","5407","1","Released","2","MR100745","3","20000","4","40000"</v>
      </c>
      <c r="F1858" s="3"/>
      <c r="G1858" s="3"/>
      <c r="H1858" s="6"/>
      <c r="I1858" s="6"/>
      <c r="J1858" s="14" t="str">
        <f>"RM100034"</f>
        <v>RM100034</v>
      </c>
      <c r="K1858" s="22" t="str">
        <f>"Check Rings"</f>
        <v>Check Rings</v>
      </c>
      <c r="L1858" s="23">
        <v>1</v>
      </c>
      <c r="M1858" s="21" t="str">
        <f>"EA"</f>
        <v>EA</v>
      </c>
      <c r="N1858" s="23">
        <v>0</v>
      </c>
    </row>
    <row r="1859" spans="1:14" ht="16.5" x14ac:dyDescent="0.3">
      <c r="A1859" t="s">
        <v>59</v>
      </c>
      <c r="B1859" s="3" t="str">
        <f t="shared" si="366"/>
        <v>@@Released</v>
      </c>
      <c r="C1859" s="3" t="str">
        <f t="shared" si="366"/>
        <v>@@MR100745</v>
      </c>
      <c r="D1859" s="3" t="str">
        <f>D1858</f>
        <v>@@20000</v>
      </c>
      <c r="E1859" s="3" t="str">
        <f>"""NAV Direct"",""CRONUS JetCorp USA"",""5407"",""1"",""Released"",""2"",""MR100745"",""3"",""20000"",""4"",""50000"""</f>
        <v>"NAV Direct","CRONUS JetCorp USA","5407","1","Released","2","MR100745","3","20000","4","50000"</v>
      </c>
      <c r="F1859" s="3"/>
      <c r="G1859" s="3"/>
      <c r="H1859" s="6"/>
      <c r="I1859" s="6"/>
      <c r="J1859" s="14" t="str">
        <f>"RM100053"</f>
        <v>RM100053</v>
      </c>
      <c r="K1859" s="22" t="str">
        <f>"3"" Blank Plate"</f>
        <v>3" Blank Plate</v>
      </c>
      <c r="L1859" s="23">
        <v>1</v>
      </c>
      <c r="M1859" s="21" t="str">
        <f>"EA"</f>
        <v>EA</v>
      </c>
      <c r="N1859" s="23">
        <v>0</v>
      </c>
    </row>
    <row r="1860" spans="1:14" ht="16.5" x14ac:dyDescent="0.3">
      <c r="A1860" t="s">
        <v>59</v>
      </c>
      <c r="B1860" s="3" t="str">
        <f>B1855</f>
        <v>@@Released</v>
      </c>
      <c r="C1860" s="3" t="str">
        <f>C1855</f>
        <v>@@MR100745</v>
      </c>
      <c r="D1860" s="3" t="str">
        <f>D1855</f>
        <v>@@20000</v>
      </c>
      <c r="H1860" s="6"/>
      <c r="I1860" s="6"/>
      <c r="J1860" s="6"/>
      <c r="K1860" s="6"/>
      <c r="L1860" s="6"/>
      <c r="M1860" s="6"/>
      <c r="N1860" s="6"/>
    </row>
    <row r="1861" spans="1:14" ht="16.5" x14ac:dyDescent="0.3">
      <c r="A1861" t="s">
        <v>59</v>
      </c>
      <c r="B1861" s="3" t="str">
        <f>"@@Released"</f>
        <v>@@Released</v>
      </c>
      <c r="C1861" s="3" t="str">
        <f>"@@MR100742"</f>
        <v>@@MR100742</v>
      </c>
      <c r="E1861" s="3" t="str">
        <f>"""NAV Direct"",""CRONUS JetCorp USA"",""5405"",""1"",""Released"",""2"",""MR100742"""</f>
        <v>"NAV Direct","CRONUS JetCorp USA","5405","1","Released","2","MR100742"</v>
      </c>
      <c r="F1861" s="3" t="str">
        <f>"∞||""Prod. Order Component"",""Status"",""=Status"",""Prod. Order No."",""=No."""</f>
        <v>∞||"Prod. Order Component","Status","=Status","Prod. Order No.","=No."</v>
      </c>
      <c r="G1861" s="3"/>
      <c r="H1861" s="28" t="str">
        <f>"MR100742"</f>
        <v>MR100742</v>
      </c>
      <c r="I1861" s="29">
        <v>42140</v>
      </c>
      <c r="J1861" s="6"/>
      <c r="K1861" s="20"/>
      <c r="L1861" s="20"/>
      <c r="M1861" s="20"/>
      <c r="N1861" s="20"/>
    </row>
    <row r="1862" spans="1:14" ht="16.5" x14ac:dyDescent="0.3">
      <c r="A1862" t="s">
        <v>59</v>
      </c>
      <c r="B1862" s="3" t="str">
        <f t="shared" ref="B1862:C1865" si="367">B1861</f>
        <v>@@Released</v>
      </c>
      <c r="C1862" s="3" t="str">
        <f t="shared" si="367"/>
        <v>@@MR100742</v>
      </c>
      <c r="D1862" s="3" t="str">
        <f>"@@10000"</f>
        <v>@@10000</v>
      </c>
      <c r="E1862" s="3" t="str">
        <f>"""NAV Direct"",""CRONUS JetCorp USA"",""5406"",""1"",""Released"",""2"",""MR100742"",""3"",""10000"""</f>
        <v>"NAV Direct","CRONUS JetCorp USA","5406","1","Released","2","MR100742","3","10000"</v>
      </c>
      <c r="F1862" s="3" t="str">
        <f>"∞||""Prod. Order Component"",""Prod. Order Line No."",""=Line No."",""Status"",""=Status"",""Prod. Order No."",""=Prod. Order No."""</f>
        <v>∞||"Prod. Order Component","Prod. Order Line No.","=Line No.","Status","=Status","Prod. Order No.","=Prod. Order No."</v>
      </c>
      <c r="G1862" s="3"/>
      <c r="H1862" s="6"/>
      <c r="I1862" s="24" t="str">
        <f>"S200026"</f>
        <v>S200026</v>
      </c>
      <c r="J1862" s="24" t="str">
        <f>"10.75"" Column Apple Trophy"</f>
        <v>10.75" Column Apple Trophy</v>
      </c>
      <c r="K1862" s="25">
        <v>144</v>
      </c>
      <c r="L1862" s="26" t="str">
        <f>"EA"</f>
        <v>EA</v>
      </c>
      <c r="M1862" s="25">
        <v>0</v>
      </c>
      <c r="N1862" s="27"/>
    </row>
    <row r="1863" spans="1:14" ht="16.5" x14ac:dyDescent="0.3">
      <c r="A1863" t="s">
        <v>59</v>
      </c>
      <c r="B1863" s="3" t="str">
        <f t="shared" si="367"/>
        <v>@@Released</v>
      </c>
      <c r="C1863" s="3" t="str">
        <f t="shared" si="367"/>
        <v>@@MR100742</v>
      </c>
      <c r="D1863" s="3" t="str">
        <f>D1862</f>
        <v>@@10000</v>
      </c>
      <c r="E1863" s="3" t="str">
        <f>"""NAV Direct"",""CRONUS JetCorp USA"",""5407"",""1"",""Released"",""2"",""MR100742"",""3"",""10000"",""4"",""10000"""</f>
        <v>"NAV Direct","CRONUS JetCorp USA","5407","1","Released","2","MR100742","3","10000","4","10000"</v>
      </c>
      <c r="F1863" s="3"/>
      <c r="G1863" s="3"/>
      <c r="H1863" s="6"/>
      <c r="I1863" s="6"/>
      <c r="J1863" s="14" t="str">
        <f>"PA100001"</f>
        <v>PA100001</v>
      </c>
      <c r="K1863" s="22" t="str">
        <f>"1"" Marble Base 2.5""x6""x6"", 1 Col. Kit"</f>
        <v>1" Marble Base 2.5"x6"x6", 1 Col. Kit</v>
      </c>
      <c r="L1863" s="23">
        <v>1</v>
      </c>
      <c r="M1863" s="21" t="str">
        <f>"EA"</f>
        <v>EA</v>
      </c>
      <c r="N1863" s="23">
        <v>0</v>
      </c>
    </row>
    <row r="1864" spans="1:14" ht="16.5" x14ac:dyDescent="0.3">
      <c r="A1864" t="s">
        <v>59</v>
      </c>
      <c r="B1864" s="3" t="str">
        <f t="shared" si="367"/>
        <v>@@Released</v>
      </c>
      <c r="C1864" s="3" t="str">
        <f t="shared" si="367"/>
        <v>@@MR100742</v>
      </c>
      <c r="D1864" s="3" t="str">
        <f>D1863</f>
        <v>@@10000</v>
      </c>
      <c r="E1864" s="3" t="str">
        <f>"""NAV Direct"",""CRONUS JetCorp USA"",""5407"",""1"",""Released"",""2"",""MR100742"",""3"",""10000"",""4"",""20000"""</f>
        <v>"NAV Direct","CRONUS JetCorp USA","5407","1","Released","2","MR100742","3","10000","4","20000"</v>
      </c>
      <c r="F1864" s="3"/>
      <c r="G1864" s="3"/>
      <c r="H1864" s="6"/>
      <c r="I1864" s="6"/>
      <c r="J1864" s="14" t="str">
        <f>"RM100054"</f>
        <v>RM100054</v>
      </c>
      <c r="K1864" s="22" t="str">
        <f>"Column Cover"</f>
        <v>Column Cover</v>
      </c>
      <c r="L1864" s="23">
        <v>1</v>
      </c>
      <c r="M1864" s="21" t="str">
        <f>"EA"</f>
        <v>EA</v>
      </c>
      <c r="N1864" s="23">
        <v>0</v>
      </c>
    </row>
    <row r="1865" spans="1:14" ht="16.5" x14ac:dyDescent="0.3">
      <c r="A1865" t="s">
        <v>59</v>
      </c>
      <c r="B1865" s="3" t="str">
        <f t="shared" si="367"/>
        <v>@@Released</v>
      </c>
      <c r="C1865" s="3" t="str">
        <f t="shared" si="367"/>
        <v>@@MR100742</v>
      </c>
      <c r="D1865" s="3" t="str">
        <f>D1864</f>
        <v>@@10000</v>
      </c>
      <c r="E1865" s="3" t="str">
        <f>"""NAV Direct"",""CRONUS JetCorp USA"",""5407"",""1"",""Released"",""2"",""MR100742"",""3"",""10000"",""4"",""30000"""</f>
        <v>"NAV Direct","CRONUS JetCorp USA","5407","1","Released","2","MR100742","3","10000","4","30000"</v>
      </c>
      <c r="F1865" s="3"/>
      <c r="G1865" s="3"/>
      <c r="H1865" s="6"/>
      <c r="I1865" s="6"/>
      <c r="J1865" s="14" t="str">
        <f>"RM100002"</f>
        <v>RM100002</v>
      </c>
      <c r="K1865" s="22" t="str">
        <f>"3.75"" Apple Trophy Figure"</f>
        <v>3.75" Apple Trophy Figure</v>
      </c>
      <c r="L1865" s="23">
        <v>1</v>
      </c>
      <c r="M1865" s="21" t="str">
        <f>"EA"</f>
        <v>EA</v>
      </c>
      <c r="N1865" s="23">
        <v>0</v>
      </c>
    </row>
    <row r="1866" spans="1:14" ht="16.5" x14ac:dyDescent="0.3">
      <c r="A1866" t="s">
        <v>59</v>
      </c>
      <c r="B1866" s="3" t="str">
        <f>B1863</f>
        <v>@@Released</v>
      </c>
      <c r="C1866" s="3" t="str">
        <f>C1863</f>
        <v>@@MR100742</v>
      </c>
      <c r="D1866" s="3" t="str">
        <f>D1863</f>
        <v>@@10000</v>
      </c>
      <c r="H1866" s="6"/>
      <c r="I1866" s="6"/>
      <c r="J1866" s="6"/>
      <c r="K1866" s="6"/>
      <c r="L1866" s="6"/>
      <c r="M1866" s="6"/>
      <c r="N1866" s="6"/>
    </row>
    <row r="1867" spans="1:14" ht="16.5" x14ac:dyDescent="0.3">
      <c r="A1867" t="s">
        <v>59</v>
      </c>
      <c r="B1867" s="3" t="str">
        <f t="shared" ref="B1867:C1870" si="368">B1866</f>
        <v>@@Released</v>
      </c>
      <c r="C1867" s="3" t="str">
        <f t="shared" si="368"/>
        <v>@@MR100742</v>
      </c>
      <c r="D1867" s="3" t="str">
        <f>"@@20000"</f>
        <v>@@20000</v>
      </c>
      <c r="E1867" s="3" t="str">
        <f>"""NAV Direct"",""CRONUS JetCorp USA"",""5406"",""1"",""Released"",""2"",""MR100742"",""3"",""20000"""</f>
        <v>"NAV Direct","CRONUS JetCorp USA","5406","1","Released","2","MR100742","3","20000"</v>
      </c>
      <c r="F1867" s="3" t="str">
        <f>"∞||""Prod. Order Component"",""Prod. Order Line No."",""=Line No."",""Status"",""=Status"",""Prod. Order No."",""=Prod. Order No."""</f>
        <v>∞||"Prod. Order Component","Prod. Order Line No.","=Line No.","Status","=Status","Prod. Order No.","=Prod. Order No."</v>
      </c>
      <c r="G1867" s="3"/>
      <c r="H1867" s="6"/>
      <c r="I1867" s="24" t="str">
        <f>"S200028"</f>
        <v>S200028</v>
      </c>
      <c r="J1867" s="24" t="str">
        <f>"10.75"" Column Football Trophy"</f>
        <v>10.75" Column Football Trophy</v>
      </c>
      <c r="K1867" s="25">
        <v>48</v>
      </c>
      <c r="L1867" s="26" t="str">
        <f>"EA"</f>
        <v>EA</v>
      </c>
      <c r="M1867" s="25">
        <v>0</v>
      </c>
      <c r="N1867" s="27"/>
    </row>
    <row r="1868" spans="1:14" ht="16.5" x14ac:dyDescent="0.3">
      <c r="A1868" t="s">
        <v>59</v>
      </c>
      <c r="B1868" s="3" t="str">
        <f t="shared" si="368"/>
        <v>@@Released</v>
      </c>
      <c r="C1868" s="3" t="str">
        <f t="shared" si="368"/>
        <v>@@MR100742</v>
      </c>
      <c r="D1868" s="3" t="str">
        <f>D1867</f>
        <v>@@20000</v>
      </c>
      <c r="E1868" s="3" t="str">
        <f>"""NAV Direct"",""CRONUS JetCorp USA"",""5407"",""1"",""Released"",""2"",""MR100742"",""3"",""20000"",""4"",""10000"""</f>
        <v>"NAV Direct","CRONUS JetCorp USA","5407","1","Released","2","MR100742","3","20000","4","10000"</v>
      </c>
      <c r="F1868" s="3"/>
      <c r="G1868" s="3"/>
      <c r="H1868" s="6"/>
      <c r="I1868" s="6"/>
      <c r="J1868" s="14" t="str">
        <f>"PA100001"</f>
        <v>PA100001</v>
      </c>
      <c r="K1868" s="22" t="str">
        <f>"1"" Marble Base 2.5""x6""x6"", 1 Col. Kit"</f>
        <v>1" Marble Base 2.5"x6"x6", 1 Col. Kit</v>
      </c>
      <c r="L1868" s="23">
        <v>1</v>
      </c>
      <c r="M1868" s="21" t="str">
        <f>"EA"</f>
        <v>EA</v>
      </c>
      <c r="N1868" s="23">
        <v>0</v>
      </c>
    </row>
    <row r="1869" spans="1:14" ht="16.5" x14ac:dyDescent="0.3">
      <c r="A1869" t="s">
        <v>59</v>
      </c>
      <c r="B1869" s="3" t="str">
        <f t="shared" si="368"/>
        <v>@@Released</v>
      </c>
      <c r="C1869" s="3" t="str">
        <f t="shared" si="368"/>
        <v>@@MR100742</v>
      </c>
      <c r="D1869" s="3" t="str">
        <f>D1868</f>
        <v>@@20000</v>
      </c>
      <c r="E1869" s="3" t="str">
        <f>"""NAV Direct"",""CRONUS JetCorp USA"",""5407"",""1"",""Released"",""2"",""MR100742"",""3"",""20000"",""4"",""20000"""</f>
        <v>"NAV Direct","CRONUS JetCorp USA","5407","1","Released","2","MR100742","3","20000","4","20000"</v>
      </c>
      <c r="F1869" s="3"/>
      <c r="G1869" s="3"/>
      <c r="H1869" s="6"/>
      <c r="I1869" s="6"/>
      <c r="J1869" s="14" t="str">
        <f>"RM100054"</f>
        <v>RM100054</v>
      </c>
      <c r="K1869" s="22" t="str">
        <f>"Column Cover"</f>
        <v>Column Cover</v>
      </c>
      <c r="L1869" s="23">
        <v>1</v>
      </c>
      <c r="M1869" s="21" t="str">
        <f>"EA"</f>
        <v>EA</v>
      </c>
      <c r="N1869" s="23">
        <v>0</v>
      </c>
    </row>
    <row r="1870" spans="1:14" ht="16.5" x14ac:dyDescent="0.3">
      <c r="A1870" t="s">
        <v>59</v>
      </c>
      <c r="B1870" s="3" t="str">
        <f t="shared" si="368"/>
        <v>@@Released</v>
      </c>
      <c r="C1870" s="3" t="str">
        <f t="shared" si="368"/>
        <v>@@MR100742</v>
      </c>
      <c r="D1870" s="3" t="str">
        <f>D1869</f>
        <v>@@20000</v>
      </c>
      <c r="E1870" s="3" t="str">
        <f>"""NAV Direct"",""CRONUS JetCorp USA"",""5407"",""1"",""Released"",""2"",""MR100742"",""3"",""20000"",""4"",""30000"""</f>
        <v>"NAV Direct","CRONUS JetCorp USA","5407","1","Released","2","MR100742","3","20000","4","30000"</v>
      </c>
      <c r="F1870" s="3"/>
      <c r="G1870" s="3"/>
      <c r="H1870" s="6"/>
      <c r="I1870" s="6"/>
      <c r="J1870" s="14" t="str">
        <f>"RM100007"</f>
        <v>RM100007</v>
      </c>
      <c r="K1870" s="22" t="str">
        <f>"3.75"" Football Player"</f>
        <v>3.75" Football Player</v>
      </c>
      <c r="L1870" s="23">
        <v>1</v>
      </c>
      <c r="M1870" s="21" t="str">
        <f>"EA"</f>
        <v>EA</v>
      </c>
      <c r="N1870" s="23">
        <v>0</v>
      </c>
    </row>
    <row r="1871" spans="1:14" ht="16.5" x14ac:dyDescent="0.3">
      <c r="A1871" t="s">
        <v>59</v>
      </c>
      <c r="B1871" s="3" t="str">
        <f>B1868</f>
        <v>@@Released</v>
      </c>
      <c r="C1871" s="3" t="str">
        <f>C1868</f>
        <v>@@MR100742</v>
      </c>
      <c r="D1871" s="3" t="str">
        <f>D1868</f>
        <v>@@20000</v>
      </c>
      <c r="H1871" s="6"/>
      <c r="I1871" s="6"/>
      <c r="J1871" s="6"/>
      <c r="K1871" s="6"/>
      <c r="L1871" s="6"/>
      <c r="M1871" s="6"/>
      <c r="N1871" s="6"/>
    </row>
    <row r="1872" spans="1:14" ht="16.5" x14ac:dyDescent="0.3">
      <c r="A1872" t="s">
        <v>59</v>
      </c>
      <c r="B1872" s="3" t="str">
        <f t="shared" ref="B1872:C1877" si="369">B1871</f>
        <v>@@Released</v>
      </c>
      <c r="C1872" s="3" t="str">
        <f t="shared" si="369"/>
        <v>@@MR100742</v>
      </c>
      <c r="D1872" s="3" t="str">
        <f>"@@30000"</f>
        <v>@@30000</v>
      </c>
      <c r="E1872" s="3" t="str">
        <f>"""NAV Direct"",""CRONUS JetCorp USA"",""5406"",""1"",""Released"",""2"",""MR100742"",""3"",""30000"""</f>
        <v>"NAV Direct","CRONUS JetCorp USA","5406","1","Released","2","MR100742","3","30000"</v>
      </c>
      <c r="F1872" s="3" t="str">
        <f>"∞||""Prod. Order Component"",""Prod. Order Line No."",""=Line No."",""Status"",""=Status"",""Prod. Order No."",""=Prod. Order No."""</f>
        <v>∞||"Prod. Order Component","Prod. Order Line No.","=Line No.","Status","=Status","Prod. Order No.","=Prod. Order No."</v>
      </c>
      <c r="G1872" s="3"/>
      <c r="H1872" s="6"/>
      <c r="I1872" s="24" t="str">
        <f>"S200008"</f>
        <v>S200008</v>
      </c>
      <c r="J1872" s="24" t="str">
        <f>"3.75"" Basketball Trophy"</f>
        <v>3.75" Basketball Trophy</v>
      </c>
      <c r="K1872" s="25">
        <v>12</v>
      </c>
      <c r="L1872" s="26" t="str">
        <f>"EA"</f>
        <v>EA</v>
      </c>
      <c r="M1872" s="25">
        <v>0</v>
      </c>
      <c r="N1872" s="27"/>
    </row>
    <row r="1873" spans="1:14" ht="16.5" x14ac:dyDescent="0.3">
      <c r="A1873" t="s">
        <v>59</v>
      </c>
      <c r="B1873" s="3" t="str">
        <f t="shared" si="369"/>
        <v>@@Released</v>
      </c>
      <c r="C1873" s="3" t="str">
        <f t="shared" si="369"/>
        <v>@@MR100742</v>
      </c>
      <c r="D1873" s="3" t="str">
        <f>D1872</f>
        <v>@@30000</v>
      </c>
      <c r="E1873" s="3" t="str">
        <f>"""NAV Direct"",""CRONUS JetCorp USA"",""5407"",""1"",""Released"",""2"",""MR100742"",""3"",""30000"",""4"",""10000"""</f>
        <v>"NAV Direct","CRONUS JetCorp USA","5407","1","Released","2","MR100742","3","30000","4","10000"</v>
      </c>
      <c r="F1873" s="3"/>
      <c r="G1873" s="3"/>
      <c r="H1873" s="6"/>
      <c r="I1873" s="6"/>
      <c r="J1873" s="14" t="str">
        <f>"RM100027"</f>
        <v>RM100027</v>
      </c>
      <c r="K1873" s="22" t="str">
        <f>"1"" Marble"</f>
        <v>1" Marble</v>
      </c>
      <c r="L1873" s="23">
        <v>1</v>
      </c>
      <c r="M1873" s="21" t="str">
        <f>"LB"</f>
        <v>LB</v>
      </c>
      <c r="N1873" s="23">
        <v>0</v>
      </c>
    </row>
    <row r="1874" spans="1:14" ht="16.5" x14ac:dyDescent="0.3">
      <c r="A1874" t="s">
        <v>59</v>
      </c>
      <c r="B1874" s="3" t="str">
        <f t="shared" si="369"/>
        <v>@@Released</v>
      </c>
      <c r="C1874" s="3" t="str">
        <f t="shared" si="369"/>
        <v>@@MR100742</v>
      </c>
      <c r="D1874" s="3" t="str">
        <f>D1873</f>
        <v>@@30000</v>
      </c>
      <c r="E1874" s="3" t="str">
        <f>"""NAV Direct"",""CRONUS JetCorp USA"",""5407"",""1"",""Released"",""2"",""MR100742"",""3"",""30000"",""4"",""20000"""</f>
        <v>"NAV Direct","CRONUS JetCorp USA","5407","1","Released","2","MR100742","3","30000","4","20000"</v>
      </c>
      <c r="F1874" s="3"/>
      <c r="G1874" s="3"/>
      <c r="H1874" s="6"/>
      <c r="I1874" s="6"/>
      <c r="J1874" s="14" t="str">
        <f>"RM100008"</f>
        <v>RM100008</v>
      </c>
      <c r="K1874" s="22" t="str">
        <f>"3.75"" Basketball Player"</f>
        <v>3.75" Basketball Player</v>
      </c>
      <c r="L1874" s="23">
        <v>1</v>
      </c>
      <c r="M1874" s="21" t="str">
        <f>"EA"</f>
        <v>EA</v>
      </c>
      <c r="N1874" s="23">
        <v>0</v>
      </c>
    </row>
    <row r="1875" spans="1:14" ht="16.5" x14ac:dyDescent="0.3">
      <c r="A1875" t="s">
        <v>59</v>
      </c>
      <c r="B1875" s="3" t="str">
        <f t="shared" si="369"/>
        <v>@@Released</v>
      </c>
      <c r="C1875" s="3" t="str">
        <f t="shared" si="369"/>
        <v>@@MR100742</v>
      </c>
      <c r="D1875" s="3" t="str">
        <f>D1874</f>
        <v>@@30000</v>
      </c>
      <c r="E1875" s="3" t="str">
        <f>"""NAV Direct"",""CRONUS JetCorp USA"",""5407"",""1"",""Released"",""2"",""MR100742"",""3"",""30000"",""4"",""30000"""</f>
        <v>"NAV Direct","CRONUS JetCorp USA","5407","1","Released","2","MR100742","3","30000","4","30000"</v>
      </c>
      <c r="F1875" s="3"/>
      <c r="G1875" s="3"/>
      <c r="H1875" s="6"/>
      <c r="I1875" s="6"/>
      <c r="J1875" s="14" t="str">
        <f>"RM100033"</f>
        <v>RM100033</v>
      </c>
      <c r="K1875" s="22" t="str">
        <f>"Standard Cap Nut"</f>
        <v>Standard Cap Nut</v>
      </c>
      <c r="L1875" s="23">
        <v>1</v>
      </c>
      <c r="M1875" s="21" t="str">
        <f>"EA"</f>
        <v>EA</v>
      </c>
      <c r="N1875" s="23">
        <v>0</v>
      </c>
    </row>
    <row r="1876" spans="1:14" ht="16.5" x14ac:dyDescent="0.3">
      <c r="A1876" t="s">
        <v>59</v>
      </c>
      <c r="B1876" s="3" t="str">
        <f t="shared" si="369"/>
        <v>@@Released</v>
      </c>
      <c r="C1876" s="3" t="str">
        <f t="shared" si="369"/>
        <v>@@MR100742</v>
      </c>
      <c r="D1876" s="3" t="str">
        <f>D1875</f>
        <v>@@30000</v>
      </c>
      <c r="E1876" s="3" t="str">
        <f>"""NAV Direct"",""CRONUS JetCorp USA"",""5407"",""1"",""Released"",""2"",""MR100742"",""3"",""30000"",""4"",""40000"""</f>
        <v>"NAV Direct","CRONUS JetCorp USA","5407","1","Released","2","MR100742","3","30000","4","40000"</v>
      </c>
      <c r="F1876" s="3"/>
      <c r="G1876" s="3"/>
      <c r="H1876" s="6"/>
      <c r="I1876" s="6"/>
      <c r="J1876" s="14" t="str">
        <f>"RM100034"</f>
        <v>RM100034</v>
      </c>
      <c r="K1876" s="22" t="str">
        <f>"Check Rings"</f>
        <v>Check Rings</v>
      </c>
      <c r="L1876" s="23">
        <v>1</v>
      </c>
      <c r="M1876" s="21" t="str">
        <f>"EA"</f>
        <v>EA</v>
      </c>
      <c r="N1876" s="23">
        <v>0</v>
      </c>
    </row>
    <row r="1877" spans="1:14" ht="16.5" x14ac:dyDescent="0.3">
      <c r="A1877" t="s">
        <v>59</v>
      </c>
      <c r="B1877" s="3" t="str">
        <f t="shared" si="369"/>
        <v>@@Released</v>
      </c>
      <c r="C1877" s="3" t="str">
        <f t="shared" si="369"/>
        <v>@@MR100742</v>
      </c>
      <c r="D1877" s="3" t="str">
        <f>D1876</f>
        <v>@@30000</v>
      </c>
      <c r="E1877" s="3" t="str">
        <f>"""NAV Direct"",""CRONUS JetCorp USA"",""5407"",""1"",""Released"",""2"",""MR100742"",""3"",""30000"",""4"",""50000"""</f>
        <v>"NAV Direct","CRONUS JetCorp USA","5407","1","Released","2","MR100742","3","30000","4","50000"</v>
      </c>
      <c r="F1877" s="3"/>
      <c r="G1877" s="3"/>
      <c r="H1877" s="6"/>
      <c r="I1877" s="6"/>
      <c r="J1877" s="14" t="str">
        <f>"RM100053"</f>
        <v>RM100053</v>
      </c>
      <c r="K1877" s="22" t="str">
        <f>"3"" Blank Plate"</f>
        <v>3" Blank Plate</v>
      </c>
      <c r="L1877" s="23">
        <v>1</v>
      </c>
      <c r="M1877" s="21" t="str">
        <f>"EA"</f>
        <v>EA</v>
      </c>
      <c r="N1877" s="23">
        <v>0</v>
      </c>
    </row>
    <row r="1878" spans="1:14" ht="16.5" x14ac:dyDescent="0.3">
      <c r="A1878" t="s">
        <v>59</v>
      </c>
      <c r="B1878" s="3" t="str">
        <f>B1873</f>
        <v>@@Released</v>
      </c>
      <c r="C1878" s="3" t="str">
        <f>C1873</f>
        <v>@@MR100742</v>
      </c>
      <c r="D1878" s="3" t="str">
        <f>D1873</f>
        <v>@@30000</v>
      </c>
      <c r="H1878" s="6"/>
      <c r="I1878" s="6"/>
      <c r="J1878" s="6"/>
      <c r="K1878" s="6"/>
      <c r="L1878" s="6"/>
      <c r="M1878" s="6"/>
      <c r="N1878" s="6"/>
    </row>
    <row r="1879" spans="1:14" ht="16.5" x14ac:dyDescent="0.3">
      <c r="A1879" t="s">
        <v>59</v>
      </c>
      <c r="B1879" s="3" t="str">
        <f>"@@Released"</f>
        <v>@@Released</v>
      </c>
      <c r="C1879" s="3" t="str">
        <f>"@@MR100748"</f>
        <v>@@MR100748</v>
      </c>
      <c r="E1879" s="3" t="str">
        <f>"""NAV Direct"",""CRONUS JetCorp USA"",""5405"",""1"",""Released"",""2"",""MR100748"""</f>
        <v>"NAV Direct","CRONUS JetCorp USA","5405","1","Released","2","MR100748"</v>
      </c>
      <c r="F1879" s="3" t="str">
        <f>"∞||""Prod. Order Component"",""Status"",""=Status"",""Prod. Order No."",""=No."""</f>
        <v>∞||"Prod. Order Component","Status","=Status","Prod. Order No.","=No."</v>
      </c>
      <c r="G1879" s="3"/>
      <c r="H1879" s="28" t="str">
        <f>"MR100748"</f>
        <v>MR100748</v>
      </c>
      <c r="I1879" s="29">
        <v>42140</v>
      </c>
      <c r="J1879" s="6"/>
      <c r="K1879" s="20"/>
      <c r="L1879" s="20"/>
      <c r="M1879" s="20"/>
      <c r="N1879" s="20"/>
    </row>
    <row r="1880" spans="1:14" ht="16.5" x14ac:dyDescent="0.3">
      <c r="A1880" t="s">
        <v>59</v>
      </c>
      <c r="B1880" s="3" t="str">
        <f t="shared" ref="B1880:C1886" si="370">B1879</f>
        <v>@@Released</v>
      </c>
      <c r="C1880" s="3" t="str">
        <f t="shared" si="370"/>
        <v>@@MR100748</v>
      </c>
      <c r="D1880" s="3" t="str">
        <f>"@@10000"</f>
        <v>@@10000</v>
      </c>
      <c r="E1880" s="3" t="str">
        <f>"""NAV Direct"",""CRONUS JetCorp USA"",""5406"",""1"",""Released"",""2"",""MR100748"",""3"",""10000"""</f>
        <v>"NAV Direct","CRONUS JetCorp USA","5406","1","Released","2","MR100748","3","10000"</v>
      </c>
      <c r="F1880" s="3" t="str">
        <f>"∞||""Prod. Order Component"",""Prod. Order Line No."",""=Line No."",""Status"",""=Status"",""Prod. Order No."",""=Prod. Order No."""</f>
        <v>∞||"Prod. Order Component","Prod. Order Line No.","=Line No.","Status","=Status","Prod. Order No.","=Prod. Order No."</v>
      </c>
      <c r="G1880" s="3"/>
      <c r="H1880" s="6"/>
      <c r="I1880" s="24" t="str">
        <f>"S200023"</f>
        <v>S200023</v>
      </c>
      <c r="J1880" s="24" t="str">
        <f>"10.75"" Tourch Riser Volleyball Trophy"</f>
        <v>10.75" Tourch Riser Volleyball Trophy</v>
      </c>
      <c r="K1880" s="25">
        <v>48</v>
      </c>
      <c r="L1880" s="26" t="str">
        <f>"EA"</f>
        <v>EA</v>
      </c>
      <c r="M1880" s="25">
        <v>0</v>
      </c>
      <c r="N1880" s="27"/>
    </row>
    <row r="1881" spans="1:14" ht="16.5" x14ac:dyDescent="0.3">
      <c r="A1881" t="s">
        <v>59</v>
      </c>
      <c r="B1881" s="3" t="str">
        <f t="shared" si="370"/>
        <v>@@Released</v>
      </c>
      <c r="C1881" s="3" t="str">
        <f t="shared" si="370"/>
        <v>@@MR100748</v>
      </c>
      <c r="D1881" s="3" t="str">
        <f t="shared" ref="D1881:D1886" si="371">D1880</f>
        <v>@@10000</v>
      </c>
      <c r="E1881" s="3" t="str">
        <f>"""NAV Direct"",""CRONUS JetCorp USA"",""5407"",""1"",""Released"",""2"",""MR100748"",""3"",""10000"",""4"",""10000"""</f>
        <v>"NAV Direct","CRONUS JetCorp USA","5407","1","Released","2","MR100748","3","10000","4","10000"</v>
      </c>
      <c r="F1881" s="3"/>
      <c r="G1881" s="3"/>
      <c r="H1881" s="6"/>
      <c r="I1881" s="6"/>
      <c r="J1881" s="14" t="str">
        <f>"RM100027"</f>
        <v>RM100027</v>
      </c>
      <c r="K1881" s="22" t="str">
        <f>"1"" Marble"</f>
        <v>1" Marble</v>
      </c>
      <c r="L1881" s="23">
        <v>1</v>
      </c>
      <c r="M1881" s="21" t="str">
        <f>"LB"</f>
        <v>LB</v>
      </c>
      <c r="N1881" s="23">
        <v>0</v>
      </c>
    </row>
    <row r="1882" spans="1:14" ht="16.5" x14ac:dyDescent="0.3">
      <c r="A1882" t="s">
        <v>59</v>
      </c>
      <c r="B1882" s="3" t="str">
        <f t="shared" si="370"/>
        <v>@@Released</v>
      </c>
      <c r="C1882" s="3" t="str">
        <f t="shared" si="370"/>
        <v>@@MR100748</v>
      </c>
      <c r="D1882" s="3" t="str">
        <f t="shared" si="371"/>
        <v>@@10000</v>
      </c>
      <c r="E1882" s="3" t="str">
        <f>"""NAV Direct"",""CRONUS JetCorp USA"",""5407"",""1"",""Released"",""2"",""MR100748"",""3"",""10000"",""4"",""20000"""</f>
        <v>"NAV Direct","CRONUS JetCorp USA","5407","1","Released","2","MR100748","3","10000","4","20000"</v>
      </c>
      <c r="F1882" s="3"/>
      <c r="G1882" s="3"/>
      <c r="H1882" s="6"/>
      <c r="I1882" s="6"/>
      <c r="J1882" s="14" t="str">
        <f>"RM100009"</f>
        <v>RM100009</v>
      </c>
      <c r="K1882" s="22" t="str">
        <f>"3.75"" Volleyball Player"</f>
        <v>3.75" Volleyball Player</v>
      </c>
      <c r="L1882" s="23">
        <v>1</v>
      </c>
      <c r="M1882" s="21" t="str">
        <f>"EA"</f>
        <v>EA</v>
      </c>
      <c r="N1882" s="23">
        <v>0</v>
      </c>
    </row>
    <row r="1883" spans="1:14" ht="16.5" x14ac:dyDescent="0.3">
      <c r="A1883" t="s">
        <v>59</v>
      </c>
      <c r="B1883" s="3" t="str">
        <f t="shared" si="370"/>
        <v>@@Released</v>
      </c>
      <c r="C1883" s="3" t="str">
        <f t="shared" si="370"/>
        <v>@@MR100748</v>
      </c>
      <c r="D1883" s="3" t="str">
        <f t="shared" si="371"/>
        <v>@@10000</v>
      </c>
      <c r="E1883" s="3" t="str">
        <f>"""NAV Direct"",""CRONUS JetCorp USA"",""5407"",""1"",""Released"",""2"",""MR100748"",""3"",""10000"",""4"",""30000"""</f>
        <v>"NAV Direct","CRONUS JetCorp USA","5407","1","Released","2","MR100748","3","10000","4","30000"</v>
      </c>
      <c r="F1883" s="3"/>
      <c r="G1883" s="3"/>
      <c r="H1883" s="6"/>
      <c r="I1883" s="6"/>
      <c r="J1883" s="14" t="str">
        <f>"RM100023"</f>
        <v>RM100023</v>
      </c>
      <c r="K1883" s="22" t="str">
        <f>"7"" Torch Trophy Riser"</f>
        <v>7" Torch Trophy Riser</v>
      </c>
      <c r="L1883" s="23">
        <v>1</v>
      </c>
      <c r="M1883" s="21" t="str">
        <f>"EA"</f>
        <v>EA</v>
      </c>
      <c r="N1883" s="23">
        <v>0</v>
      </c>
    </row>
    <row r="1884" spans="1:14" ht="16.5" x14ac:dyDescent="0.3">
      <c r="A1884" t="s">
        <v>59</v>
      </c>
      <c r="B1884" s="3" t="str">
        <f t="shared" si="370"/>
        <v>@@Released</v>
      </c>
      <c r="C1884" s="3" t="str">
        <f t="shared" si="370"/>
        <v>@@MR100748</v>
      </c>
      <c r="D1884" s="3" t="str">
        <f t="shared" si="371"/>
        <v>@@10000</v>
      </c>
      <c r="E1884" s="3" t="str">
        <f>"""NAV Direct"",""CRONUS JetCorp USA"",""5407"",""1"",""Released"",""2"",""MR100748"",""3"",""10000"",""4"",""40000"""</f>
        <v>"NAV Direct","CRONUS JetCorp USA","5407","1","Released","2","MR100748","3","10000","4","40000"</v>
      </c>
      <c r="F1884" s="3"/>
      <c r="G1884" s="3"/>
      <c r="H1884" s="6"/>
      <c r="I1884" s="6"/>
      <c r="J1884" s="14" t="str">
        <f>"RM100033"</f>
        <v>RM100033</v>
      </c>
      <c r="K1884" s="22" t="str">
        <f>"Standard Cap Nut"</f>
        <v>Standard Cap Nut</v>
      </c>
      <c r="L1884" s="23">
        <v>1</v>
      </c>
      <c r="M1884" s="21" t="str">
        <f>"EA"</f>
        <v>EA</v>
      </c>
      <c r="N1884" s="23">
        <v>0</v>
      </c>
    </row>
    <row r="1885" spans="1:14" ht="16.5" x14ac:dyDescent="0.3">
      <c r="A1885" t="s">
        <v>59</v>
      </c>
      <c r="B1885" s="3" t="str">
        <f t="shared" si="370"/>
        <v>@@Released</v>
      </c>
      <c r="C1885" s="3" t="str">
        <f t="shared" si="370"/>
        <v>@@MR100748</v>
      </c>
      <c r="D1885" s="3" t="str">
        <f t="shared" si="371"/>
        <v>@@10000</v>
      </c>
      <c r="E1885" s="3" t="str">
        <f>"""NAV Direct"",""CRONUS JetCorp USA"",""5407"",""1"",""Released"",""2"",""MR100748"",""3"",""10000"",""4"",""50000"""</f>
        <v>"NAV Direct","CRONUS JetCorp USA","5407","1","Released","2","MR100748","3","10000","4","50000"</v>
      </c>
      <c r="F1885" s="3"/>
      <c r="G1885" s="3"/>
      <c r="H1885" s="6"/>
      <c r="I1885" s="6"/>
      <c r="J1885" s="14" t="str">
        <f>"RM100034"</f>
        <v>RM100034</v>
      </c>
      <c r="K1885" s="22" t="str">
        <f>"Check Rings"</f>
        <v>Check Rings</v>
      </c>
      <c r="L1885" s="23">
        <v>1</v>
      </c>
      <c r="M1885" s="21" t="str">
        <f>"EA"</f>
        <v>EA</v>
      </c>
      <c r="N1885" s="23">
        <v>0</v>
      </c>
    </row>
    <row r="1886" spans="1:14" ht="16.5" x14ac:dyDescent="0.3">
      <c r="A1886" t="s">
        <v>59</v>
      </c>
      <c r="B1886" s="3" t="str">
        <f t="shared" si="370"/>
        <v>@@Released</v>
      </c>
      <c r="C1886" s="3" t="str">
        <f t="shared" si="370"/>
        <v>@@MR100748</v>
      </c>
      <c r="D1886" s="3" t="str">
        <f t="shared" si="371"/>
        <v>@@10000</v>
      </c>
      <c r="E1886" s="3" t="str">
        <f>"""NAV Direct"",""CRONUS JetCorp USA"",""5407"",""1"",""Released"",""2"",""MR100748"",""3"",""10000"",""4"",""60000"""</f>
        <v>"NAV Direct","CRONUS JetCorp USA","5407","1","Released","2","MR100748","3","10000","4","60000"</v>
      </c>
      <c r="F1886" s="3"/>
      <c r="G1886" s="3"/>
      <c r="H1886" s="6"/>
      <c r="I1886" s="6"/>
      <c r="J1886" s="14" t="str">
        <f>"RM100036"</f>
        <v>RM100036</v>
      </c>
      <c r="K1886" s="22" t="str">
        <f>"1.5"" Emblem"</f>
        <v>1.5" Emblem</v>
      </c>
      <c r="L1886" s="23">
        <v>1</v>
      </c>
      <c r="M1886" s="21" t="str">
        <f>"EA"</f>
        <v>EA</v>
      </c>
      <c r="N1886" s="23">
        <v>0</v>
      </c>
    </row>
    <row r="1887" spans="1:14" ht="16.5" x14ac:dyDescent="0.3">
      <c r="A1887" t="s">
        <v>59</v>
      </c>
      <c r="B1887" s="3" t="str">
        <f>B1881</f>
        <v>@@Released</v>
      </c>
      <c r="C1887" s="3" t="str">
        <f>C1881</f>
        <v>@@MR100748</v>
      </c>
      <c r="D1887" s="3" t="str">
        <f>D1881</f>
        <v>@@10000</v>
      </c>
      <c r="H1887" s="6"/>
      <c r="I1887" s="6"/>
      <c r="J1887" s="6"/>
      <c r="K1887" s="6"/>
      <c r="L1887" s="6"/>
      <c r="M1887" s="6"/>
      <c r="N1887" s="6"/>
    </row>
    <row r="1888" spans="1:14" ht="16.5" x14ac:dyDescent="0.3">
      <c r="A1888" t="s">
        <v>59</v>
      </c>
      <c r="B1888" s="3" t="str">
        <f t="shared" ref="B1888:C1894" si="372">B1887</f>
        <v>@@Released</v>
      </c>
      <c r="C1888" s="3" t="str">
        <f t="shared" si="372"/>
        <v>@@MR100748</v>
      </c>
      <c r="D1888" s="3" t="str">
        <f>"@@20000"</f>
        <v>@@20000</v>
      </c>
      <c r="E1888" s="3" t="str">
        <f>"""NAV Direct"",""CRONUS JetCorp USA"",""5406"",""1"",""Released"",""2"",""MR100748"",""3"",""20000"""</f>
        <v>"NAV Direct","CRONUS JetCorp USA","5406","1","Released","2","MR100748","3","20000"</v>
      </c>
      <c r="F1888" s="3" t="str">
        <f>"∞||""Prod. Order Component"",""Prod. Order Line No."",""=Line No."",""Status"",""=Status"",""Prod. Order No."",""=Prod. Order No."""</f>
        <v>∞||"Prod. Order Component","Prod. Order Line No.","=Line No.","Status","=Status","Prod. Order No.","=Prod. Order No."</v>
      </c>
      <c r="G1888" s="3"/>
      <c r="H1888" s="6"/>
      <c r="I1888" s="24" t="str">
        <f>"S200013"</f>
        <v>S200013</v>
      </c>
      <c r="J1888" s="24" t="str">
        <f>"10.75"" Star Riser Soccer Trophy"</f>
        <v>10.75" Star Riser Soccer Trophy</v>
      </c>
      <c r="K1888" s="25">
        <v>48</v>
      </c>
      <c r="L1888" s="26" t="str">
        <f>"EA"</f>
        <v>EA</v>
      </c>
      <c r="M1888" s="25">
        <v>0</v>
      </c>
      <c r="N1888" s="27"/>
    </row>
    <row r="1889" spans="1:14" ht="16.5" x14ac:dyDescent="0.3">
      <c r="A1889" t="s">
        <v>59</v>
      </c>
      <c r="B1889" s="3" t="str">
        <f t="shared" si="372"/>
        <v>@@Released</v>
      </c>
      <c r="C1889" s="3" t="str">
        <f t="shared" si="372"/>
        <v>@@MR100748</v>
      </c>
      <c r="D1889" s="3" t="str">
        <f t="shared" ref="D1889:D1894" si="373">D1888</f>
        <v>@@20000</v>
      </c>
      <c r="E1889" s="3" t="str">
        <f>"""NAV Direct"",""CRONUS JetCorp USA"",""5407"",""1"",""Released"",""2"",""MR100748"",""3"",""20000"",""4"",""10000"""</f>
        <v>"NAV Direct","CRONUS JetCorp USA","5407","1","Released","2","MR100748","3","20000","4","10000"</v>
      </c>
      <c r="F1889" s="3"/>
      <c r="G1889" s="3"/>
      <c r="H1889" s="6"/>
      <c r="I1889" s="6"/>
      <c r="J1889" s="14" t="str">
        <f>"RM100027"</f>
        <v>RM100027</v>
      </c>
      <c r="K1889" s="22" t="str">
        <f>"1"" Marble"</f>
        <v>1" Marble</v>
      </c>
      <c r="L1889" s="23">
        <v>1</v>
      </c>
      <c r="M1889" s="21" t="str">
        <f>"LB"</f>
        <v>LB</v>
      </c>
      <c r="N1889" s="23">
        <v>0</v>
      </c>
    </row>
    <row r="1890" spans="1:14" ht="16.5" x14ac:dyDescent="0.3">
      <c r="A1890" t="s">
        <v>59</v>
      </c>
      <c r="B1890" s="3" t="str">
        <f t="shared" si="372"/>
        <v>@@Released</v>
      </c>
      <c r="C1890" s="3" t="str">
        <f t="shared" si="372"/>
        <v>@@MR100748</v>
      </c>
      <c r="D1890" s="3" t="str">
        <f t="shared" si="373"/>
        <v>@@20000</v>
      </c>
      <c r="E1890" s="3" t="str">
        <f>"""NAV Direct"",""CRONUS JetCorp USA"",""5407"",""1"",""Released"",""2"",""MR100748"",""3"",""20000"",""4"",""20000"""</f>
        <v>"NAV Direct","CRONUS JetCorp USA","5407","1","Released","2","MR100748","3","20000","4","20000"</v>
      </c>
      <c r="F1890" s="3"/>
      <c r="G1890" s="3"/>
      <c r="H1890" s="6"/>
      <c r="I1890" s="6"/>
      <c r="J1890" s="14" t="str">
        <f>"RM100006"</f>
        <v>RM100006</v>
      </c>
      <c r="K1890" s="22" t="str">
        <f>"3.75"" Soccer Player"</f>
        <v>3.75" Soccer Player</v>
      </c>
      <c r="L1890" s="23">
        <v>1</v>
      </c>
      <c r="M1890" s="21" t="str">
        <f>"EA"</f>
        <v>EA</v>
      </c>
      <c r="N1890" s="23">
        <v>0</v>
      </c>
    </row>
    <row r="1891" spans="1:14" ht="16.5" x14ac:dyDescent="0.3">
      <c r="A1891" t="s">
        <v>59</v>
      </c>
      <c r="B1891" s="3" t="str">
        <f t="shared" si="372"/>
        <v>@@Released</v>
      </c>
      <c r="C1891" s="3" t="str">
        <f t="shared" si="372"/>
        <v>@@MR100748</v>
      </c>
      <c r="D1891" s="3" t="str">
        <f t="shared" si="373"/>
        <v>@@20000</v>
      </c>
      <c r="E1891" s="3" t="str">
        <f>"""NAV Direct"",""CRONUS JetCorp USA"",""5407"",""1"",""Released"",""2"",""MR100748"",""3"",""20000"",""4"",""30000"""</f>
        <v>"NAV Direct","CRONUS JetCorp USA","5407","1","Released","2","MR100748","3","20000","4","30000"</v>
      </c>
      <c r="F1891" s="3"/>
      <c r="G1891" s="3"/>
      <c r="H1891" s="6"/>
      <c r="I1891" s="6"/>
      <c r="J1891" s="14" t="str">
        <f>"RM100016"</f>
        <v>RM100016</v>
      </c>
      <c r="K1891" s="22" t="str">
        <f>"6"" Star Column Trophy Riser"</f>
        <v>6" Star Column Trophy Riser</v>
      </c>
      <c r="L1891" s="23">
        <v>1</v>
      </c>
      <c r="M1891" s="21" t="str">
        <f>"EA"</f>
        <v>EA</v>
      </c>
      <c r="N1891" s="23">
        <v>0</v>
      </c>
    </row>
    <row r="1892" spans="1:14" ht="16.5" x14ac:dyDescent="0.3">
      <c r="A1892" t="s">
        <v>59</v>
      </c>
      <c r="B1892" s="3" t="str">
        <f t="shared" si="372"/>
        <v>@@Released</v>
      </c>
      <c r="C1892" s="3" t="str">
        <f t="shared" si="372"/>
        <v>@@MR100748</v>
      </c>
      <c r="D1892" s="3" t="str">
        <f t="shared" si="373"/>
        <v>@@20000</v>
      </c>
      <c r="E1892" s="3" t="str">
        <f>"""NAV Direct"",""CRONUS JetCorp USA"",""5407"",""1"",""Released"",""2"",""MR100748"",""3"",""20000"",""4"",""40000"""</f>
        <v>"NAV Direct","CRONUS JetCorp USA","5407","1","Released","2","MR100748","3","20000","4","40000"</v>
      </c>
      <c r="F1892" s="3"/>
      <c r="G1892" s="3"/>
      <c r="H1892" s="6"/>
      <c r="I1892" s="6"/>
      <c r="J1892" s="14" t="str">
        <f>"RM100033"</f>
        <v>RM100033</v>
      </c>
      <c r="K1892" s="22" t="str">
        <f>"Standard Cap Nut"</f>
        <v>Standard Cap Nut</v>
      </c>
      <c r="L1892" s="23">
        <v>1</v>
      </c>
      <c r="M1892" s="21" t="str">
        <f>"EA"</f>
        <v>EA</v>
      </c>
      <c r="N1892" s="23">
        <v>0</v>
      </c>
    </row>
    <row r="1893" spans="1:14" ht="16.5" x14ac:dyDescent="0.3">
      <c r="A1893" t="s">
        <v>59</v>
      </c>
      <c r="B1893" s="3" t="str">
        <f t="shared" si="372"/>
        <v>@@Released</v>
      </c>
      <c r="C1893" s="3" t="str">
        <f t="shared" si="372"/>
        <v>@@MR100748</v>
      </c>
      <c r="D1893" s="3" t="str">
        <f t="shared" si="373"/>
        <v>@@20000</v>
      </c>
      <c r="E1893" s="3" t="str">
        <f>"""NAV Direct"",""CRONUS JetCorp USA"",""5407"",""1"",""Released"",""2"",""MR100748"",""3"",""20000"",""4"",""50000"""</f>
        <v>"NAV Direct","CRONUS JetCorp USA","5407","1","Released","2","MR100748","3","20000","4","50000"</v>
      </c>
      <c r="F1893" s="3"/>
      <c r="G1893" s="3"/>
      <c r="H1893" s="6"/>
      <c r="I1893" s="6"/>
      <c r="J1893" s="14" t="str">
        <f>"RM100034"</f>
        <v>RM100034</v>
      </c>
      <c r="K1893" s="22" t="str">
        <f>"Check Rings"</f>
        <v>Check Rings</v>
      </c>
      <c r="L1893" s="23">
        <v>1</v>
      </c>
      <c r="M1893" s="21" t="str">
        <f>"EA"</f>
        <v>EA</v>
      </c>
      <c r="N1893" s="23">
        <v>0</v>
      </c>
    </row>
    <row r="1894" spans="1:14" ht="16.5" x14ac:dyDescent="0.3">
      <c r="A1894" t="s">
        <v>59</v>
      </c>
      <c r="B1894" s="3" t="str">
        <f t="shared" si="372"/>
        <v>@@Released</v>
      </c>
      <c r="C1894" s="3" t="str">
        <f t="shared" si="372"/>
        <v>@@MR100748</v>
      </c>
      <c r="D1894" s="3" t="str">
        <f t="shared" si="373"/>
        <v>@@20000</v>
      </c>
      <c r="E1894" s="3" t="str">
        <f>"""NAV Direct"",""CRONUS JetCorp USA"",""5407"",""1"",""Released"",""2"",""MR100748"",""3"",""20000"",""4"",""60000"""</f>
        <v>"NAV Direct","CRONUS JetCorp USA","5407","1","Released","2","MR100748","3","20000","4","60000"</v>
      </c>
      <c r="F1894" s="3"/>
      <c r="G1894" s="3"/>
      <c r="H1894" s="6"/>
      <c r="I1894" s="6"/>
      <c r="J1894" s="14" t="str">
        <f>"RM100036"</f>
        <v>RM100036</v>
      </c>
      <c r="K1894" s="22" t="str">
        <f>"1.5"" Emblem"</f>
        <v>1.5" Emblem</v>
      </c>
      <c r="L1894" s="23">
        <v>1</v>
      </c>
      <c r="M1894" s="21" t="str">
        <f>"EA"</f>
        <v>EA</v>
      </c>
      <c r="N1894" s="23">
        <v>0</v>
      </c>
    </row>
    <row r="1895" spans="1:14" ht="16.5" x14ac:dyDescent="0.3">
      <c r="A1895" t="s">
        <v>59</v>
      </c>
      <c r="B1895" s="3" t="str">
        <f>B1889</f>
        <v>@@Released</v>
      </c>
      <c r="C1895" s="3" t="str">
        <f>C1889</f>
        <v>@@MR100748</v>
      </c>
      <c r="D1895" s="3" t="str">
        <f>D1889</f>
        <v>@@20000</v>
      </c>
      <c r="H1895" s="6"/>
      <c r="I1895" s="6"/>
      <c r="J1895" s="6"/>
      <c r="K1895" s="6"/>
      <c r="L1895" s="6"/>
      <c r="M1895" s="6"/>
      <c r="N1895" s="6"/>
    </row>
    <row r="1896" spans="1:14" ht="16.5" x14ac:dyDescent="0.3">
      <c r="A1896" t="s">
        <v>59</v>
      </c>
      <c r="B1896" s="3" t="str">
        <f t="shared" ref="B1896:C1902" si="374">B1895</f>
        <v>@@Released</v>
      </c>
      <c r="C1896" s="3" t="str">
        <f t="shared" si="374"/>
        <v>@@MR100748</v>
      </c>
      <c r="D1896" s="3" t="str">
        <f>"@@30000"</f>
        <v>@@30000</v>
      </c>
      <c r="E1896" s="3" t="str">
        <f>"""NAV Direct"",""CRONUS JetCorp USA"",""5406"",""1"",""Released"",""2"",""MR100748"",""3"",""30000"""</f>
        <v>"NAV Direct","CRONUS JetCorp USA","5406","1","Released","2","MR100748","3","30000"</v>
      </c>
      <c r="F1896" s="3" t="str">
        <f>"∞||""Prod. Order Component"",""Prod. Order Line No."",""=Line No."",""Status"",""=Status"",""Prod. Order No."",""=Prod. Order No."""</f>
        <v>∞||"Prod. Order Component","Prod. Order Line No.","=Line No.","Status","=Status","Prod. Order No.","=Prod. Order No."</v>
      </c>
      <c r="G1896" s="3"/>
      <c r="H1896" s="6"/>
      <c r="I1896" s="24" t="str">
        <f>"S200020"</f>
        <v>S200020</v>
      </c>
      <c r="J1896" s="24" t="str">
        <f>"10.75"" Tourch Riser Soccer Trophy"</f>
        <v>10.75" Tourch Riser Soccer Trophy</v>
      </c>
      <c r="K1896" s="25">
        <v>12</v>
      </c>
      <c r="L1896" s="26" t="str">
        <f>"EA"</f>
        <v>EA</v>
      </c>
      <c r="M1896" s="25">
        <v>0</v>
      </c>
      <c r="N1896" s="27"/>
    </row>
    <row r="1897" spans="1:14" ht="16.5" x14ac:dyDescent="0.3">
      <c r="A1897" t="s">
        <v>59</v>
      </c>
      <c r="B1897" s="3" t="str">
        <f t="shared" si="374"/>
        <v>@@Released</v>
      </c>
      <c r="C1897" s="3" t="str">
        <f t="shared" si="374"/>
        <v>@@MR100748</v>
      </c>
      <c r="D1897" s="3" t="str">
        <f t="shared" ref="D1897:D1902" si="375">D1896</f>
        <v>@@30000</v>
      </c>
      <c r="E1897" s="3" t="str">
        <f>"""NAV Direct"",""CRONUS JetCorp USA"",""5407"",""1"",""Released"",""2"",""MR100748"",""3"",""30000"",""4"",""10000"""</f>
        <v>"NAV Direct","CRONUS JetCorp USA","5407","1","Released","2","MR100748","3","30000","4","10000"</v>
      </c>
      <c r="F1897" s="3"/>
      <c r="G1897" s="3"/>
      <c r="H1897" s="6"/>
      <c r="I1897" s="6"/>
      <c r="J1897" s="14" t="str">
        <f>"RM100027"</f>
        <v>RM100027</v>
      </c>
      <c r="K1897" s="22" t="str">
        <f>"1"" Marble"</f>
        <v>1" Marble</v>
      </c>
      <c r="L1897" s="23">
        <v>1</v>
      </c>
      <c r="M1897" s="21" t="str">
        <f>"LB"</f>
        <v>LB</v>
      </c>
      <c r="N1897" s="23">
        <v>0</v>
      </c>
    </row>
    <row r="1898" spans="1:14" ht="16.5" x14ac:dyDescent="0.3">
      <c r="A1898" t="s">
        <v>59</v>
      </c>
      <c r="B1898" s="3" t="str">
        <f t="shared" si="374"/>
        <v>@@Released</v>
      </c>
      <c r="C1898" s="3" t="str">
        <f t="shared" si="374"/>
        <v>@@MR100748</v>
      </c>
      <c r="D1898" s="3" t="str">
        <f t="shared" si="375"/>
        <v>@@30000</v>
      </c>
      <c r="E1898" s="3" t="str">
        <f>"""NAV Direct"",""CRONUS JetCorp USA"",""5407"",""1"",""Released"",""2"",""MR100748"",""3"",""30000"",""4"",""20000"""</f>
        <v>"NAV Direct","CRONUS JetCorp USA","5407","1","Released","2","MR100748","3","30000","4","20000"</v>
      </c>
      <c r="F1898" s="3"/>
      <c r="G1898" s="3"/>
      <c r="H1898" s="6"/>
      <c r="I1898" s="6"/>
      <c r="J1898" s="14" t="str">
        <f>"RM100006"</f>
        <v>RM100006</v>
      </c>
      <c r="K1898" s="22" t="str">
        <f>"3.75"" Soccer Player"</f>
        <v>3.75" Soccer Player</v>
      </c>
      <c r="L1898" s="23">
        <v>1</v>
      </c>
      <c r="M1898" s="21" t="str">
        <f>"EA"</f>
        <v>EA</v>
      </c>
      <c r="N1898" s="23">
        <v>0</v>
      </c>
    </row>
    <row r="1899" spans="1:14" ht="16.5" x14ac:dyDescent="0.3">
      <c r="A1899" t="s">
        <v>59</v>
      </c>
      <c r="B1899" s="3" t="str">
        <f t="shared" si="374"/>
        <v>@@Released</v>
      </c>
      <c r="C1899" s="3" t="str">
        <f t="shared" si="374"/>
        <v>@@MR100748</v>
      </c>
      <c r="D1899" s="3" t="str">
        <f t="shared" si="375"/>
        <v>@@30000</v>
      </c>
      <c r="E1899" s="3" t="str">
        <f>"""NAV Direct"",""CRONUS JetCorp USA"",""5407"",""1"",""Released"",""2"",""MR100748"",""3"",""30000"",""4"",""30000"""</f>
        <v>"NAV Direct","CRONUS JetCorp USA","5407","1","Released","2","MR100748","3","30000","4","30000"</v>
      </c>
      <c r="F1899" s="3"/>
      <c r="G1899" s="3"/>
      <c r="H1899" s="6"/>
      <c r="I1899" s="6"/>
      <c r="J1899" s="14" t="str">
        <f>"RM100023"</f>
        <v>RM100023</v>
      </c>
      <c r="K1899" s="22" t="str">
        <f>"7"" Torch Trophy Riser"</f>
        <v>7" Torch Trophy Riser</v>
      </c>
      <c r="L1899" s="23">
        <v>1</v>
      </c>
      <c r="M1899" s="21" t="str">
        <f>"EA"</f>
        <v>EA</v>
      </c>
      <c r="N1899" s="23">
        <v>0</v>
      </c>
    </row>
    <row r="1900" spans="1:14" ht="16.5" x14ac:dyDescent="0.3">
      <c r="A1900" t="s">
        <v>59</v>
      </c>
      <c r="B1900" s="3" t="str">
        <f t="shared" si="374"/>
        <v>@@Released</v>
      </c>
      <c r="C1900" s="3" t="str">
        <f t="shared" si="374"/>
        <v>@@MR100748</v>
      </c>
      <c r="D1900" s="3" t="str">
        <f t="shared" si="375"/>
        <v>@@30000</v>
      </c>
      <c r="E1900" s="3" t="str">
        <f>"""NAV Direct"",""CRONUS JetCorp USA"",""5407"",""1"",""Released"",""2"",""MR100748"",""3"",""30000"",""4"",""40000"""</f>
        <v>"NAV Direct","CRONUS JetCorp USA","5407","1","Released","2","MR100748","3","30000","4","40000"</v>
      </c>
      <c r="F1900" s="3"/>
      <c r="G1900" s="3"/>
      <c r="H1900" s="6"/>
      <c r="I1900" s="6"/>
      <c r="J1900" s="14" t="str">
        <f>"RM100033"</f>
        <v>RM100033</v>
      </c>
      <c r="K1900" s="22" t="str">
        <f>"Standard Cap Nut"</f>
        <v>Standard Cap Nut</v>
      </c>
      <c r="L1900" s="23">
        <v>1</v>
      </c>
      <c r="M1900" s="21" t="str">
        <f>"EA"</f>
        <v>EA</v>
      </c>
      <c r="N1900" s="23">
        <v>0</v>
      </c>
    </row>
    <row r="1901" spans="1:14" ht="16.5" x14ac:dyDescent="0.3">
      <c r="A1901" t="s">
        <v>59</v>
      </c>
      <c r="B1901" s="3" t="str">
        <f t="shared" si="374"/>
        <v>@@Released</v>
      </c>
      <c r="C1901" s="3" t="str">
        <f t="shared" si="374"/>
        <v>@@MR100748</v>
      </c>
      <c r="D1901" s="3" t="str">
        <f t="shared" si="375"/>
        <v>@@30000</v>
      </c>
      <c r="E1901" s="3" t="str">
        <f>"""NAV Direct"",""CRONUS JetCorp USA"",""5407"",""1"",""Released"",""2"",""MR100748"",""3"",""30000"",""4"",""50000"""</f>
        <v>"NAV Direct","CRONUS JetCorp USA","5407","1","Released","2","MR100748","3","30000","4","50000"</v>
      </c>
      <c r="F1901" s="3"/>
      <c r="G1901" s="3"/>
      <c r="H1901" s="6"/>
      <c r="I1901" s="6"/>
      <c r="J1901" s="14" t="str">
        <f>"RM100034"</f>
        <v>RM100034</v>
      </c>
      <c r="K1901" s="22" t="str">
        <f>"Check Rings"</f>
        <v>Check Rings</v>
      </c>
      <c r="L1901" s="23">
        <v>1</v>
      </c>
      <c r="M1901" s="21" t="str">
        <f>"EA"</f>
        <v>EA</v>
      </c>
      <c r="N1901" s="23">
        <v>0</v>
      </c>
    </row>
    <row r="1902" spans="1:14" ht="16.5" x14ac:dyDescent="0.3">
      <c r="A1902" t="s">
        <v>59</v>
      </c>
      <c r="B1902" s="3" t="str">
        <f t="shared" si="374"/>
        <v>@@Released</v>
      </c>
      <c r="C1902" s="3" t="str">
        <f t="shared" si="374"/>
        <v>@@MR100748</v>
      </c>
      <c r="D1902" s="3" t="str">
        <f t="shared" si="375"/>
        <v>@@30000</v>
      </c>
      <c r="E1902" s="3" t="str">
        <f>"""NAV Direct"",""CRONUS JetCorp USA"",""5407"",""1"",""Released"",""2"",""MR100748"",""3"",""30000"",""4"",""60000"""</f>
        <v>"NAV Direct","CRONUS JetCorp USA","5407","1","Released","2","MR100748","3","30000","4","60000"</v>
      </c>
      <c r="F1902" s="3"/>
      <c r="G1902" s="3"/>
      <c r="H1902" s="6"/>
      <c r="I1902" s="6"/>
      <c r="J1902" s="14" t="str">
        <f>"RM100036"</f>
        <v>RM100036</v>
      </c>
      <c r="K1902" s="22" t="str">
        <f>"1.5"" Emblem"</f>
        <v>1.5" Emblem</v>
      </c>
      <c r="L1902" s="23">
        <v>1</v>
      </c>
      <c r="M1902" s="21" t="str">
        <f>"EA"</f>
        <v>EA</v>
      </c>
      <c r="N1902" s="23">
        <v>0</v>
      </c>
    </row>
    <row r="1903" spans="1:14" ht="16.5" x14ac:dyDescent="0.3">
      <c r="A1903" t="s">
        <v>59</v>
      </c>
      <c r="B1903" s="3" t="str">
        <f>B1897</f>
        <v>@@Released</v>
      </c>
      <c r="C1903" s="3" t="str">
        <f>C1897</f>
        <v>@@MR100748</v>
      </c>
      <c r="D1903" s="3" t="str">
        <f>D1897</f>
        <v>@@30000</v>
      </c>
      <c r="H1903" s="6"/>
      <c r="I1903" s="6"/>
      <c r="J1903" s="6"/>
      <c r="K1903" s="6"/>
      <c r="L1903" s="6"/>
      <c r="M1903" s="6"/>
      <c r="N1903" s="6"/>
    </row>
    <row r="1904" spans="1:14" ht="16.5" x14ac:dyDescent="0.3">
      <c r="A1904" t="s">
        <v>59</v>
      </c>
      <c r="B1904" s="3" t="str">
        <f t="shared" ref="B1904:C1909" si="376">B1903</f>
        <v>@@Released</v>
      </c>
      <c r="C1904" s="3" t="str">
        <f t="shared" si="376"/>
        <v>@@MR100748</v>
      </c>
      <c r="D1904" s="3" t="str">
        <f>"@@40000"</f>
        <v>@@40000</v>
      </c>
      <c r="E1904" s="3" t="str">
        <f>"""NAV Direct"",""CRONUS JetCorp USA"",""5406"",""1"",""Released"",""2"",""MR100748"",""3"",""40000"""</f>
        <v>"NAV Direct","CRONUS JetCorp USA","5406","1","Released","2","MR100748","3","40000"</v>
      </c>
      <c r="F1904" s="3" t="str">
        <f>"∞||""Prod. Order Component"",""Prod. Order Line No."",""=Line No."",""Status"",""=Status"",""Prod. Order No."",""=Prod. Order No."""</f>
        <v>∞||"Prod. Order Component","Prod. Order Line No.","=Line No.","Status","=Status","Prod. Order No.","=Prod. Order No."</v>
      </c>
      <c r="G1904" s="3"/>
      <c r="H1904" s="6"/>
      <c r="I1904" s="24" t="str">
        <f>"S200002"</f>
        <v>S200002</v>
      </c>
      <c r="J1904" s="24" t="str">
        <f>"3.25"" Apple Trophy "</f>
        <v xml:space="preserve">3.25" Apple Trophy </v>
      </c>
      <c r="K1904" s="25">
        <v>1</v>
      </c>
      <c r="L1904" s="26" t="str">
        <f>"EA"</f>
        <v>EA</v>
      </c>
      <c r="M1904" s="25">
        <v>0</v>
      </c>
      <c r="N1904" s="27"/>
    </row>
    <row r="1905" spans="1:14" ht="16.5" x14ac:dyDescent="0.3">
      <c r="A1905" t="s">
        <v>59</v>
      </c>
      <c r="B1905" s="3" t="str">
        <f t="shared" si="376"/>
        <v>@@Released</v>
      </c>
      <c r="C1905" s="3" t="str">
        <f t="shared" si="376"/>
        <v>@@MR100748</v>
      </c>
      <c r="D1905" s="3" t="str">
        <f>D1904</f>
        <v>@@40000</v>
      </c>
      <c r="E1905" s="3" t="str">
        <f>"""NAV Direct"",""CRONUS JetCorp USA"",""5407"",""1"",""Released"",""2"",""MR100748"",""3"",""40000"",""4"",""10000"""</f>
        <v>"NAV Direct","CRONUS JetCorp USA","5407","1","Released","2","MR100748","3","40000","4","10000"</v>
      </c>
      <c r="F1905" s="3"/>
      <c r="G1905" s="3"/>
      <c r="H1905" s="6"/>
      <c r="I1905" s="6"/>
      <c r="J1905" s="14" t="str">
        <f>"RM100027"</f>
        <v>RM100027</v>
      </c>
      <c r="K1905" s="22" t="str">
        <f>"1"" Marble"</f>
        <v>1" Marble</v>
      </c>
      <c r="L1905" s="23">
        <v>1</v>
      </c>
      <c r="M1905" s="21" t="str">
        <f>"LB"</f>
        <v>LB</v>
      </c>
      <c r="N1905" s="23">
        <v>0</v>
      </c>
    </row>
    <row r="1906" spans="1:14" ht="16.5" x14ac:dyDescent="0.3">
      <c r="A1906" t="s">
        <v>59</v>
      </c>
      <c r="B1906" s="3" t="str">
        <f t="shared" si="376"/>
        <v>@@Released</v>
      </c>
      <c r="C1906" s="3" t="str">
        <f t="shared" si="376"/>
        <v>@@MR100748</v>
      </c>
      <c r="D1906" s="3" t="str">
        <f>D1905</f>
        <v>@@40000</v>
      </c>
      <c r="E1906" s="3" t="str">
        <f>"""NAV Direct"",""CRONUS JetCorp USA"",""5407"",""1"",""Released"",""2"",""MR100748"",""3"",""40000"",""4"",""20000"""</f>
        <v>"NAV Direct","CRONUS JetCorp USA","5407","1","Released","2","MR100748","3","40000","4","20000"</v>
      </c>
      <c r="F1906" s="3"/>
      <c r="G1906" s="3"/>
      <c r="H1906" s="6"/>
      <c r="I1906" s="6"/>
      <c r="J1906" s="14" t="str">
        <f>"RM100002"</f>
        <v>RM100002</v>
      </c>
      <c r="K1906" s="22" t="str">
        <f>"3.75"" Apple Trophy Figure"</f>
        <v>3.75" Apple Trophy Figure</v>
      </c>
      <c r="L1906" s="23">
        <v>1</v>
      </c>
      <c r="M1906" s="21" t="str">
        <f>"EA"</f>
        <v>EA</v>
      </c>
      <c r="N1906" s="23">
        <v>0</v>
      </c>
    </row>
    <row r="1907" spans="1:14" ht="16.5" x14ac:dyDescent="0.3">
      <c r="A1907" t="s">
        <v>59</v>
      </c>
      <c r="B1907" s="3" t="str">
        <f t="shared" si="376"/>
        <v>@@Released</v>
      </c>
      <c r="C1907" s="3" t="str">
        <f t="shared" si="376"/>
        <v>@@MR100748</v>
      </c>
      <c r="D1907" s="3" t="str">
        <f>D1906</f>
        <v>@@40000</v>
      </c>
      <c r="E1907" s="3" t="str">
        <f>"""NAV Direct"",""CRONUS JetCorp USA"",""5407"",""1"",""Released"",""2"",""MR100748"",""3"",""40000"",""4"",""30000"""</f>
        <v>"NAV Direct","CRONUS JetCorp USA","5407","1","Released","2","MR100748","3","40000","4","30000"</v>
      </c>
      <c r="F1907" s="3"/>
      <c r="G1907" s="3"/>
      <c r="H1907" s="6"/>
      <c r="I1907" s="6"/>
      <c r="J1907" s="14" t="str">
        <f>"RM100033"</f>
        <v>RM100033</v>
      </c>
      <c r="K1907" s="22" t="str">
        <f>"Standard Cap Nut"</f>
        <v>Standard Cap Nut</v>
      </c>
      <c r="L1907" s="23">
        <v>1</v>
      </c>
      <c r="M1907" s="21" t="str">
        <f>"EA"</f>
        <v>EA</v>
      </c>
      <c r="N1907" s="23">
        <v>0</v>
      </c>
    </row>
    <row r="1908" spans="1:14" ht="16.5" x14ac:dyDescent="0.3">
      <c r="A1908" t="s">
        <v>59</v>
      </c>
      <c r="B1908" s="3" t="str">
        <f t="shared" si="376"/>
        <v>@@Released</v>
      </c>
      <c r="C1908" s="3" t="str">
        <f t="shared" si="376"/>
        <v>@@MR100748</v>
      </c>
      <c r="D1908" s="3" t="str">
        <f>D1907</f>
        <v>@@40000</v>
      </c>
      <c r="E1908" s="3" t="str">
        <f>"""NAV Direct"",""CRONUS JetCorp USA"",""5407"",""1"",""Released"",""2"",""MR100748"",""3"",""40000"",""4"",""40000"""</f>
        <v>"NAV Direct","CRONUS JetCorp USA","5407","1","Released","2","MR100748","3","40000","4","40000"</v>
      </c>
      <c r="F1908" s="3"/>
      <c r="G1908" s="3"/>
      <c r="H1908" s="6"/>
      <c r="I1908" s="6"/>
      <c r="J1908" s="14" t="str">
        <f>"RM100034"</f>
        <v>RM100034</v>
      </c>
      <c r="K1908" s="22" t="str">
        <f>"Check Rings"</f>
        <v>Check Rings</v>
      </c>
      <c r="L1908" s="23">
        <v>1</v>
      </c>
      <c r="M1908" s="21" t="str">
        <f>"EA"</f>
        <v>EA</v>
      </c>
      <c r="N1908" s="23">
        <v>0</v>
      </c>
    </row>
    <row r="1909" spans="1:14" ht="16.5" x14ac:dyDescent="0.3">
      <c r="A1909" t="s">
        <v>59</v>
      </c>
      <c r="B1909" s="3" t="str">
        <f t="shared" si="376"/>
        <v>@@Released</v>
      </c>
      <c r="C1909" s="3" t="str">
        <f t="shared" si="376"/>
        <v>@@MR100748</v>
      </c>
      <c r="D1909" s="3" t="str">
        <f>D1908</f>
        <v>@@40000</v>
      </c>
      <c r="E1909" s="3" t="str">
        <f>"""NAV Direct"",""CRONUS JetCorp USA"",""5407"",""1"",""Released"",""2"",""MR100748"",""3"",""40000"",""4"",""50000"""</f>
        <v>"NAV Direct","CRONUS JetCorp USA","5407","1","Released","2","MR100748","3","40000","4","50000"</v>
      </c>
      <c r="F1909" s="3"/>
      <c r="G1909" s="3"/>
      <c r="H1909" s="6"/>
      <c r="I1909" s="6"/>
      <c r="J1909" s="14" t="str">
        <f>"RM100053"</f>
        <v>RM100053</v>
      </c>
      <c r="K1909" s="22" t="str">
        <f>"3"" Blank Plate"</f>
        <v>3" Blank Plate</v>
      </c>
      <c r="L1909" s="23">
        <v>1</v>
      </c>
      <c r="M1909" s="21" t="str">
        <f>"EA"</f>
        <v>EA</v>
      </c>
      <c r="N1909" s="23">
        <v>0</v>
      </c>
    </row>
    <row r="1910" spans="1:14" ht="16.5" x14ac:dyDescent="0.3">
      <c r="A1910" t="s">
        <v>59</v>
      </c>
      <c r="B1910" s="3" t="str">
        <f>B1905</f>
        <v>@@Released</v>
      </c>
      <c r="C1910" s="3" t="str">
        <f>C1905</f>
        <v>@@MR100748</v>
      </c>
      <c r="D1910" s="3" t="str">
        <f>D1905</f>
        <v>@@40000</v>
      </c>
      <c r="H1910" s="6"/>
      <c r="I1910" s="6"/>
      <c r="J1910" s="6"/>
      <c r="K1910" s="6"/>
      <c r="L1910" s="6"/>
      <c r="M1910" s="6"/>
      <c r="N1910" s="6"/>
    </row>
    <row r="1911" spans="1:14" ht="16.5" x14ac:dyDescent="0.3">
      <c r="A1911" t="s">
        <v>59</v>
      </c>
      <c r="B1911" s="3" t="str">
        <f t="shared" ref="B1911:C1916" si="377">B1910</f>
        <v>@@Released</v>
      </c>
      <c r="C1911" s="3" t="str">
        <f t="shared" si="377"/>
        <v>@@MR100748</v>
      </c>
      <c r="D1911" s="3" t="str">
        <f>"@@50000"</f>
        <v>@@50000</v>
      </c>
      <c r="E1911" s="3" t="str">
        <f>"""NAV Direct"",""CRONUS JetCorp USA"",""5406"",""1"",""Released"",""2"",""MR100748"",""3"",""50000"""</f>
        <v>"NAV Direct","CRONUS JetCorp USA","5406","1","Released","2","MR100748","3","50000"</v>
      </c>
      <c r="F1911" s="3" t="str">
        <f>"∞||""Prod. Order Component"",""Prod. Order Line No."",""=Line No."",""Status"",""=Status"",""Prod. Order No."",""=Prod. Order No."""</f>
        <v>∞||"Prod. Order Component","Prod. Order Line No.","=Line No.","Status","=Status","Prod. Order No.","=Prod. Order No."</v>
      </c>
      <c r="G1911" s="3"/>
      <c r="H1911" s="6"/>
      <c r="I1911" s="24" t="str">
        <f>"S200001"</f>
        <v>S200001</v>
      </c>
      <c r="J1911" s="24" t="str">
        <f>"3.25"" Lamp of Knowledge Trophy"</f>
        <v>3.25" Lamp of Knowledge Trophy</v>
      </c>
      <c r="K1911" s="25">
        <v>1</v>
      </c>
      <c r="L1911" s="26" t="str">
        <f>"EA"</f>
        <v>EA</v>
      </c>
      <c r="M1911" s="25">
        <v>0</v>
      </c>
      <c r="N1911" s="27"/>
    </row>
    <row r="1912" spans="1:14" ht="16.5" x14ac:dyDescent="0.3">
      <c r="A1912" t="s">
        <v>59</v>
      </c>
      <c r="B1912" s="3" t="str">
        <f t="shared" si="377"/>
        <v>@@Released</v>
      </c>
      <c r="C1912" s="3" t="str">
        <f t="shared" si="377"/>
        <v>@@MR100748</v>
      </c>
      <c r="D1912" s="3" t="str">
        <f>D1911</f>
        <v>@@50000</v>
      </c>
      <c r="E1912" s="3" t="str">
        <f>"""NAV Direct"",""CRONUS JetCorp USA"",""5407"",""1"",""Released"",""2"",""MR100748"",""3"",""50000"",""4"",""10000"""</f>
        <v>"NAV Direct","CRONUS JetCorp USA","5407","1","Released","2","MR100748","3","50000","4","10000"</v>
      </c>
      <c r="F1912" s="3"/>
      <c r="G1912" s="3"/>
      <c r="H1912" s="6"/>
      <c r="I1912" s="6"/>
      <c r="J1912" s="14" t="str">
        <f>"RM100027"</f>
        <v>RM100027</v>
      </c>
      <c r="K1912" s="22" t="str">
        <f>"1"" Marble"</f>
        <v>1" Marble</v>
      </c>
      <c r="L1912" s="23">
        <v>1</v>
      </c>
      <c r="M1912" s="21" t="str">
        <f>"LB"</f>
        <v>LB</v>
      </c>
      <c r="N1912" s="23">
        <v>0</v>
      </c>
    </row>
    <row r="1913" spans="1:14" ht="16.5" x14ac:dyDescent="0.3">
      <c r="A1913" t="s">
        <v>59</v>
      </c>
      <c r="B1913" s="3" t="str">
        <f t="shared" si="377"/>
        <v>@@Released</v>
      </c>
      <c r="C1913" s="3" t="str">
        <f t="shared" si="377"/>
        <v>@@MR100748</v>
      </c>
      <c r="D1913" s="3" t="str">
        <f>D1912</f>
        <v>@@50000</v>
      </c>
      <c r="E1913" s="3" t="str">
        <f>"""NAV Direct"",""CRONUS JetCorp USA"",""5407"",""1"",""Released"",""2"",""MR100748"",""3"",""50000"",""4"",""20000"""</f>
        <v>"NAV Direct","CRONUS JetCorp USA","5407","1","Released","2","MR100748","3","50000","4","20000"</v>
      </c>
      <c r="F1913" s="3"/>
      <c r="G1913" s="3"/>
      <c r="H1913" s="6"/>
      <c r="I1913" s="6"/>
      <c r="J1913" s="14" t="str">
        <f>"RM100001"</f>
        <v>RM100001</v>
      </c>
      <c r="K1913" s="22" t="str">
        <f>"3.75"" Lamp of Knowledge Upper"</f>
        <v>3.75" Lamp of Knowledge Upper</v>
      </c>
      <c r="L1913" s="23">
        <v>1</v>
      </c>
      <c r="M1913" s="21" t="str">
        <f>"EA"</f>
        <v>EA</v>
      </c>
      <c r="N1913" s="23">
        <v>0</v>
      </c>
    </row>
    <row r="1914" spans="1:14" ht="16.5" x14ac:dyDescent="0.3">
      <c r="A1914" t="s">
        <v>59</v>
      </c>
      <c r="B1914" s="3" t="str">
        <f t="shared" si="377"/>
        <v>@@Released</v>
      </c>
      <c r="C1914" s="3" t="str">
        <f t="shared" si="377"/>
        <v>@@MR100748</v>
      </c>
      <c r="D1914" s="3" t="str">
        <f>D1913</f>
        <v>@@50000</v>
      </c>
      <c r="E1914" s="3" t="str">
        <f>"""NAV Direct"",""CRONUS JetCorp USA"",""5407"",""1"",""Released"",""2"",""MR100748"",""3"",""50000"",""4"",""30000"""</f>
        <v>"NAV Direct","CRONUS JetCorp USA","5407","1","Released","2","MR100748","3","50000","4","30000"</v>
      </c>
      <c r="F1914" s="3"/>
      <c r="G1914" s="3"/>
      <c r="H1914" s="6"/>
      <c r="I1914" s="6"/>
      <c r="J1914" s="14" t="str">
        <f>"RM100033"</f>
        <v>RM100033</v>
      </c>
      <c r="K1914" s="22" t="str">
        <f>"Standard Cap Nut"</f>
        <v>Standard Cap Nut</v>
      </c>
      <c r="L1914" s="23">
        <v>1</v>
      </c>
      <c r="M1914" s="21" t="str">
        <f>"EA"</f>
        <v>EA</v>
      </c>
      <c r="N1914" s="23">
        <v>0</v>
      </c>
    </row>
    <row r="1915" spans="1:14" ht="16.5" x14ac:dyDescent="0.3">
      <c r="A1915" t="s">
        <v>59</v>
      </c>
      <c r="B1915" s="3" t="str">
        <f t="shared" si="377"/>
        <v>@@Released</v>
      </c>
      <c r="C1915" s="3" t="str">
        <f t="shared" si="377"/>
        <v>@@MR100748</v>
      </c>
      <c r="D1915" s="3" t="str">
        <f>D1914</f>
        <v>@@50000</v>
      </c>
      <c r="E1915" s="3" t="str">
        <f>"""NAV Direct"",""CRONUS JetCorp USA"",""5407"",""1"",""Released"",""2"",""MR100748"",""3"",""50000"",""4"",""40000"""</f>
        <v>"NAV Direct","CRONUS JetCorp USA","5407","1","Released","2","MR100748","3","50000","4","40000"</v>
      </c>
      <c r="F1915" s="3"/>
      <c r="G1915" s="3"/>
      <c r="H1915" s="6"/>
      <c r="I1915" s="6"/>
      <c r="J1915" s="14" t="str">
        <f>"RM100034"</f>
        <v>RM100034</v>
      </c>
      <c r="K1915" s="22" t="str">
        <f>"Check Rings"</f>
        <v>Check Rings</v>
      </c>
      <c r="L1915" s="23">
        <v>1</v>
      </c>
      <c r="M1915" s="21" t="str">
        <f>"EA"</f>
        <v>EA</v>
      </c>
      <c r="N1915" s="23">
        <v>0</v>
      </c>
    </row>
    <row r="1916" spans="1:14" ht="16.5" x14ac:dyDescent="0.3">
      <c r="A1916" t="s">
        <v>59</v>
      </c>
      <c r="B1916" s="3" t="str">
        <f t="shared" si="377"/>
        <v>@@Released</v>
      </c>
      <c r="C1916" s="3" t="str">
        <f t="shared" si="377"/>
        <v>@@MR100748</v>
      </c>
      <c r="D1916" s="3" t="str">
        <f>D1915</f>
        <v>@@50000</v>
      </c>
      <c r="E1916" s="3" t="str">
        <f>"""NAV Direct"",""CRONUS JetCorp USA"",""5407"",""1"",""Released"",""2"",""MR100748"",""3"",""50000"",""4"",""50000"""</f>
        <v>"NAV Direct","CRONUS JetCorp USA","5407","1","Released","2","MR100748","3","50000","4","50000"</v>
      </c>
      <c r="F1916" s="3"/>
      <c r="G1916" s="3"/>
      <c r="H1916" s="6"/>
      <c r="I1916" s="6"/>
      <c r="J1916" s="14" t="str">
        <f>"RM100053"</f>
        <v>RM100053</v>
      </c>
      <c r="K1916" s="22" t="str">
        <f>"3"" Blank Plate"</f>
        <v>3" Blank Plate</v>
      </c>
      <c r="L1916" s="23">
        <v>1</v>
      </c>
      <c r="M1916" s="21" t="str">
        <f>"EA"</f>
        <v>EA</v>
      </c>
      <c r="N1916" s="23">
        <v>0</v>
      </c>
    </row>
    <row r="1917" spans="1:14" ht="16.5" x14ac:dyDescent="0.3">
      <c r="A1917" t="s">
        <v>59</v>
      </c>
      <c r="B1917" s="3" t="str">
        <f>B1912</f>
        <v>@@Released</v>
      </c>
      <c r="C1917" s="3" t="str">
        <f>C1912</f>
        <v>@@MR100748</v>
      </c>
      <c r="D1917" s="3" t="str">
        <f>D1912</f>
        <v>@@50000</v>
      </c>
      <c r="H1917" s="6"/>
      <c r="I1917" s="6"/>
      <c r="J1917" s="6"/>
      <c r="K1917" s="6"/>
      <c r="L1917" s="6"/>
      <c r="M1917" s="6"/>
      <c r="N1917" s="6"/>
    </row>
    <row r="1918" spans="1:14" ht="16.5" x14ac:dyDescent="0.3">
      <c r="A1918" t="s">
        <v>59</v>
      </c>
      <c r="B1918" s="3" t="str">
        <f>"@@Released"</f>
        <v>@@Released</v>
      </c>
      <c r="C1918" s="3" t="str">
        <f>"@@MR100755"</f>
        <v>@@MR100755</v>
      </c>
      <c r="E1918" s="3" t="str">
        <f>"""NAV Direct"",""CRONUS JetCorp USA"",""5405"",""1"",""Released"",""2"",""MR100755"""</f>
        <v>"NAV Direct","CRONUS JetCorp USA","5405","1","Released","2","MR100755"</v>
      </c>
      <c r="F1918" s="3" t="str">
        <f>"∞||""Prod. Order Component"",""Status"",""=Status"",""Prod. Order No."",""=No."""</f>
        <v>∞||"Prod. Order Component","Status","=Status","Prod. Order No.","=No."</v>
      </c>
      <c r="G1918" s="3"/>
      <c r="H1918" s="28" t="str">
        <f>"MR100755"</f>
        <v>MR100755</v>
      </c>
      <c r="I1918" s="29">
        <v>42143</v>
      </c>
      <c r="J1918" s="6"/>
      <c r="K1918" s="20"/>
      <c r="L1918" s="20"/>
      <c r="M1918" s="20"/>
      <c r="N1918" s="20"/>
    </row>
    <row r="1919" spans="1:14" ht="16.5" x14ac:dyDescent="0.3">
      <c r="A1919" t="s">
        <v>59</v>
      </c>
      <c r="B1919" s="3" t="str">
        <f t="shared" ref="B1919:C1924" si="378">B1918</f>
        <v>@@Released</v>
      </c>
      <c r="C1919" s="3" t="str">
        <f t="shared" si="378"/>
        <v>@@MR100755</v>
      </c>
      <c r="D1919" s="3" t="str">
        <f>"@@10000"</f>
        <v>@@10000</v>
      </c>
      <c r="E1919" s="3" t="str">
        <f>"""NAV Direct"",""CRONUS JetCorp USA"",""5406"",""1"",""Released"",""2"",""MR100755"",""3"",""10000"""</f>
        <v>"NAV Direct","CRONUS JetCorp USA","5406","1","Released","2","MR100755","3","10000"</v>
      </c>
      <c r="F1919" s="3" t="str">
        <f>"∞||""Prod. Order Component"",""Prod. Order Line No."",""=Line No."",""Status"",""=Status"",""Prod. Order No."",""=Prod. Order No."""</f>
        <v>∞||"Prod. Order Component","Prod. Order Line No.","=Line No.","Status","=Status","Prod. Order No.","=Prod. Order No."</v>
      </c>
      <c r="G1919" s="3"/>
      <c r="H1919" s="6"/>
      <c r="I1919" s="24" t="str">
        <f>"S200005"</f>
        <v>S200005</v>
      </c>
      <c r="J1919" s="24" t="str">
        <f>"4.75"" Spelling B Trophy"</f>
        <v>4.75" Spelling B Trophy</v>
      </c>
      <c r="K1919" s="25">
        <v>144</v>
      </c>
      <c r="L1919" s="26" t="str">
        <f>"EA"</f>
        <v>EA</v>
      </c>
      <c r="M1919" s="25">
        <v>0</v>
      </c>
      <c r="N1919" s="27"/>
    </row>
    <row r="1920" spans="1:14" ht="16.5" x14ac:dyDescent="0.3">
      <c r="A1920" t="s">
        <v>59</v>
      </c>
      <c r="B1920" s="3" t="str">
        <f t="shared" si="378"/>
        <v>@@Released</v>
      </c>
      <c r="C1920" s="3" t="str">
        <f t="shared" si="378"/>
        <v>@@MR100755</v>
      </c>
      <c r="D1920" s="3" t="str">
        <f>D1919</f>
        <v>@@10000</v>
      </c>
      <c r="E1920" s="3" t="str">
        <f>"""NAV Direct"",""CRONUS JetCorp USA"",""5407"",""1"",""Released"",""2"",""MR100755"",""3"",""10000"",""4"",""10000"""</f>
        <v>"NAV Direct","CRONUS JetCorp USA","5407","1","Released","2","MR100755","3","10000","4","10000"</v>
      </c>
      <c r="F1920" s="3"/>
      <c r="G1920" s="3"/>
      <c r="H1920" s="6"/>
      <c r="I1920" s="6"/>
      <c r="J1920" s="14" t="str">
        <f>"RM100027"</f>
        <v>RM100027</v>
      </c>
      <c r="K1920" s="22" t="str">
        <f>"1"" Marble"</f>
        <v>1" Marble</v>
      </c>
      <c r="L1920" s="23">
        <v>1</v>
      </c>
      <c r="M1920" s="21" t="str">
        <f>"LB"</f>
        <v>LB</v>
      </c>
      <c r="N1920" s="23">
        <v>0</v>
      </c>
    </row>
    <row r="1921" spans="1:14" ht="16.5" x14ac:dyDescent="0.3">
      <c r="A1921" t="s">
        <v>59</v>
      </c>
      <c r="B1921" s="3" t="str">
        <f t="shared" si="378"/>
        <v>@@Released</v>
      </c>
      <c r="C1921" s="3" t="str">
        <f t="shared" si="378"/>
        <v>@@MR100755</v>
      </c>
      <c r="D1921" s="3" t="str">
        <f>D1920</f>
        <v>@@10000</v>
      </c>
      <c r="E1921" s="3" t="str">
        <f>"""NAV Direct"",""CRONUS JetCorp USA"",""5407"",""1"",""Released"",""2"",""MR100755"",""3"",""10000"",""4"",""20000"""</f>
        <v>"NAV Direct","CRONUS JetCorp USA","5407","1","Released","2","MR100755","3","10000","4","20000"</v>
      </c>
      <c r="F1921" s="3"/>
      <c r="G1921" s="3"/>
      <c r="H1921" s="6"/>
      <c r="I1921" s="6"/>
      <c r="J1921" s="14" t="str">
        <f>"RM100005"</f>
        <v>RM100005</v>
      </c>
      <c r="K1921" s="22" t="str">
        <f>"4.75"" Spelling B Trophy Figure"</f>
        <v>4.75" Spelling B Trophy Figure</v>
      </c>
      <c r="L1921" s="23">
        <v>1</v>
      </c>
      <c r="M1921" s="21" t="str">
        <f>"EA"</f>
        <v>EA</v>
      </c>
      <c r="N1921" s="23">
        <v>0</v>
      </c>
    </row>
    <row r="1922" spans="1:14" ht="16.5" x14ac:dyDescent="0.3">
      <c r="A1922" t="s">
        <v>59</v>
      </c>
      <c r="B1922" s="3" t="str">
        <f t="shared" si="378"/>
        <v>@@Released</v>
      </c>
      <c r="C1922" s="3" t="str">
        <f t="shared" si="378"/>
        <v>@@MR100755</v>
      </c>
      <c r="D1922" s="3" t="str">
        <f>D1921</f>
        <v>@@10000</v>
      </c>
      <c r="E1922" s="3" t="str">
        <f>"""NAV Direct"",""CRONUS JetCorp USA"",""5407"",""1"",""Released"",""2"",""MR100755"",""3"",""10000"",""4"",""30000"""</f>
        <v>"NAV Direct","CRONUS JetCorp USA","5407","1","Released","2","MR100755","3","10000","4","30000"</v>
      </c>
      <c r="F1922" s="3"/>
      <c r="G1922" s="3"/>
      <c r="H1922" s="6"/>
      <c r="I1922" s="6"/>
      <c r="J1922" s="14" t="str">
        <f>"RM100033"</f>
        <v>RM100033</v>
      </c>
      <c r="K1922" s="22" t="str">
        <f>"Standard Cap Nut"</f>
        <v>Standard Cap Nut</v>
      </c>
      <c r="L1922" s="23">
        <v>1</v>
      </c>
      <c r="M1922" s="21" t="str">
        <f>"EA"</f>
        <v>EA</v>
      </c>
      <c r="N1922" s="23">
        <v>0</v>
      </c>
    </row>
    <row r="1923" spans="1:14" ht="16.5" x14ac:dyDescent="0.3">
      <c r="A1923" t="s">
        <v>59</v>
      </c>
      <c r="B1923" s="3" t="str">
        <f t="shared" si="378"/>
        <v>@@Released</v>
      </c>
      <c r="C1923" s="3" t="str">
        <f t="shared" si="378"/>
        <v>@@MR100755</v>
      </c>
      <c r="D1923" s="3" t="str">
        <f>D1922</f>
        <v>@@10000</v>
      </c>
      <c r="E1923" s="3" t="str">
        <f>"""NAV Direct"",""CRONUS JetCorp USA"",""5407"",""1"",""Released"",""2"",""MR100755"",""3"",""10000"",""4"",""40000"""</f>
        <v>"NAV Direct","CRONUS JetCorp USA","5407","1","Released","2","MR100755","3","10000","4","40000"</v>
      </c>
      <c r="F1923" s="3"/>
      <c r="G1923" s="3"/>
      <c r="H1923" s="6"/>
      <c r="I1923" s="6"/>
      <c r="J1923" s="14" t="str">
        <f>"RM100034"</f>
        <v>RM100034</v>
      </c>
      <c r="K1923" s="22" t="str">
        <f>"Check Rings"</f>
        <v>Check Rings</v>
      </c>
      <c r="L1923" s="23">
        <v>1</v>
      </c>
      <c r="M1923" s="21" t="str">
        <f>"EA"</f>
        <v>EA</v>
      </c>
      <c r="N1923" s="23">
        <v>0</v>
      </c>
    </row>
    <row r="1924" spans="1:14" ht="16.5" x14ac:dyDescent="0.3">
      <c r="A1924" t="s">
        <v>59</v>
      </c>
      <c r="B1924" s="3" t="str">
        <f t="shared" si="378"/>
        <v>@@Released</v>
      </c>
      <c r="C1924" s="3" t="str">
        <f t="shared" si="378"/>
        <v>@@MR100755</v>
      </c>
      <c r="D1924" s="3" t="str">
        <f>D1923</f>
        <v>@@10000</v>
      </c>
      <c r="E1924" s="3" t="str">
        <f>"""NAV Direct"",""CRONUS JetCorp USA"",""5407"",""1"",""Released"",""2"",""MR100755"",""3"",""10000"",""4"",""50000"""</f>
        <v>"NAV Direct","CRONUS JetCorp USA","5407","1","Released","2","MR100755","3","10000","4","50000"</v>
      </c>
      <c r="F1924" s="3"/>
      <c r="G1924" s="3"/>
      <c r="H1924" s="6"/>
      <c r="I1924" s="6"/>
      <c r="J1924" s="14" t="str">
        <f>"RM100053"</f>
        <v>RM100053</v>
      </c>
      <c r="K1924" s="22" t="str">
        <f>"3"" Blank Plate"</f>
        <v>3" Blank Plate</v>
      </c>
      <c r="L1924" s="23">
        <v>1</v>
      </c>
      <c r="M1924" s="21" t="str">
        <f>"EA"</f>
        <v>EA</v>
      </c>
      <c r="N1924" s="23">
        <v>0</v>
      </c>
    </row>
    <row r="1925" spans="1:14" ht="16.5" x14ac:dyDescent="0.3">
      <c r="A1925" t="s">
        <v>59</v>
      </c>
      <c r="B1925" s="3" t="str">
        <f>B1920</f>
        <v>@@Released</v>
      </c>
      <c r="C1925" s="3" t="str">
        <f>C1920</f>
        <v>@@MR100755</v>
      </c>
      <c r="D1925" s="3" t="str">
        <f>D1920</f>
        <v>@@10000</v>
      </c>
      <c r="H1925" s="6"/>
      <c r="I1925" s="6"/>
      <c r="J1925" s="6"/>
      <c r="K1925" s="6"/>
      <c r="L1925" s="6"/>
      <c r="M1925" s="6"/>
      <c r="N1925" s="6"/>
    </row>
    <row r="1926" spans="1:14" ht="16.5" x14ac:dyDescent="0.3">
      <c r="A1926" t="s">
        <v>59</v>
      </c>
      <c r="B1926" s="3" t="str">
        <f t="shared" ref="B1926:C1929" si="379">B1925</f>
        <v>@@Released</v>
      </c>
      <c r="C1926" s="3" t="str">
        <f t="shared" si="379"/>
        <v>@@MR100755</v>
      </c>
      <c r="D1926" s="3" t="str">
        <f>"@@20000"</f>
        <v>@@20000</v>
      </c>
      <c r="E1926" s="3" t="str">
        <f>"""NAV Direct"",""CRONUS JetCorp USA"",""5406"",""1"",""Released"",""2"",""MR100755"",""3"",""20000"""</f>
        <v>"NAV Direct","CRONUS JetCorp USA","5406","1","Released","2","MR100755","3","20000"</v>
      </c>
      <c r="F1926" s="3" t="str">
        <f>"∞||""Prod. Order Component"",""Prod. Order Line No."",""=Line No."",""Status"",""=Status"",""Prod. Order No."",""=Prod. Order No."""</f>
        <v>∞||"Prod. Order Component","Prod. Order Line No.","=Line No.","Status","=Status","Prod. Order No.","=Prod. Order No."</v>
      </c>
      <c r="G1926" s="3"/>
      <c r="H1926" s="6"/>
      <c r="I1926" s="24" t="str">
        <f>"S200028"</f>
        <v>S200028</v>
      </c>
      <c r="J1926" s="24" t="str">
        <f>"10.75"" Column Football Trophy"</f>
        <v>10.75" Column Football Trophy</v>
      </c>
      <c r="K1926" s="25">
        <v>48</v>
      </c>
      <c r="L1926" s="26" t="str">
        <f>"EA"</f>
        <v>EA</v>
      </c>
      <c r="M1926" s="25">
        <v>0</v>
      </c>
      <c r="N1926" s="27"/>
    </row>
    <row r="1927" spans="1:14" ht="16.5" x14ac:dyDescent="0.3">
      <c r="A1927" t="s">
        <v>59</v>
      </c>
      <c r="B1927" s="3" t="str">
        <f t="shared" si="379"/>
        <v>@@Released</v>
      </c>
      <c r="C1927" s="3" t="str">
        <f t="shared" si="379"/>
        <v>@@MR100755</v>
      </c>
      <c r="D1927" s="3" t="str">
        <f>D1926</f>
        <v>@@20000</v>
      </c>
      <c r="E1927" s="3" t="str">
        <f>"""NAV Direct"",""CRONUS JetCorp USA"",""5407"",""1"",""Released"",""2"",""MR100755"",""3"",""20000"",""4"",""10000"""</f>
        <v>"NAV Direct","CRONUS JetCorp USA","5407","1","Released","2","MR100755","3","20000","4","10000"</v>
      </c>
      <c r="F1927" s="3"/>
      <c r="G1927" s="3"/>
      <c r="H1927" s="6"/>
      <c r="I1927" s="6"/>
      <c r="J1927" s="14" t="str">
        <f>"PA100001"</f>
        <v>PA100001</v>
      </c>
      <c r="K1927" s="22" t="str">
        <f>"1"" Marble Base 2.5""x6""x6"", 1 Col. Kit"</f>
        <v>1" Marble Base 2.5"x6"x6", 1 Col. Kit</v>
      </c>
      <c r="L1927" s="23">
        <v>1</v>
      </c>
      <c r="M1927" s="21" t="str">
        <f>"EA"</f>
        <v>EA</v>
      </c>
      <c r="N1927" s="23">
        <v>0</v>
      </c>
    </row>
    <row r="1928" spans="1:14" ht="16.5" x14ac:dyDescent="0.3">
      <c r="A1928" t="s">
        <v>59</v>
      </c>
      <c r="B1928" s="3" t="str">
        <f t="shared" si="379"/>
        <v>@@Released</v>
      </c>
      <c r="C1928" s="3" t="str">
        <f t="shared" si="379"/>
        <v>@@MR100755</v>
      </c>
      <c r="D1928" s="3" t="str">
        <f>D1927</f>
        <v>@@20000</v>
      </c>
      <c r="E1928" s="3" t="str">
        <f>"""NAV Direct"",""CRONUS JetCorp USA"",""5407"",""1"",""Released"",""2"",""MR100755"",""3"",""20000"",""4"",""20000"""</f>
        <v>"NAV Direct","CRONUS JetCorp USA","5407","1","Released","2","MR100755","3","20000","4","20000"</v>
      </c>
      <c r="F1928" s="3"/>
      <c r="G1928" s="3"/>
      <c r="H1928" s="6"/>
      <c r="I1928" s="6"/>
      <c r="J1928" s="14" t="str">
        <f>"RM100054"</f>
        <v>RM100054</v>
      </c>
      <c r="K1928" s="22" t="str">
        <f>"Column Cover"</f>
        <v>Column Cover</v>
      </c>
      <c r="L1928" s="23">
        <v>1</v>
      </c>
      <c r="M1928" s="21" t="str">
        <f>"EA"</f>
        <v>EA</v>
      </c>
      <c r="N1928" s="23">
        <v>0</v>
      </c>
    </row>
    <row r="1929" spans="1:14" ht="16.5" x14ac:dyDescent="0.3">
      <c r="A1929" t="s">
        <v>59</v>
      </c>
      <c r="B1929" s="3" t="str">
        <f t="shared" si="379"/>
        <v>@@Released</v>
      </c>
      <c r="C1929" s="3" t="str">
        <f t="shared" si="379"/>
        <v>@@MR100755</v>
      </c>
      <c r="D1929" s="3" t="str">
        <f>D1928</f>
        <v>@@20000</v>
      </c>
      <c r="E1929" s="3" t="str">
        <f>"""NAV Direct"",""CRONUS JetCorp USA"",""5407"",""1"",""Released"",""2"",""MR100755"",""3"",""20000"",""4"",""30000"""</f>
        <v>"NAV Direct","CRONUS JetCorp USA","5407","1","Released","2","MR100755","3","20000","4","30000"</v>
      </c>
      <c r="F1929" s="3"/>
      <c r="G1929" s="3"/>
      <c r="H1929" s="6"/>
      <c r="I1929" s="6"/>
      <c r="J1929" s="14" t="str">
        <f>"RM100007"</f>
        <v>RM100007</v>
      </c>
      <c r="K1929" s="22" t="str">
        <f>"3.75"" Football Player"</f>
        <v>3.75" Football Player</v>
      </c>
      <c r="L1929" s="23">
        <v>1</v>
      </c>
      <c r="M1929" s="21" t="str">
        <f>"EA"</f>
        <v>EA</v>
      </c>
      <c r="N1929" s="23">
        <v>0</v>
      </c>
    </row>
    <row r="1930" spans="1:14" ht="16.5" x14ac:dyDescent="0.3">
      <c r="A1930" t="s">
        <v>59</v>
      </c>
      <c r="B1930" s="3" t="str">
        <f>B1927</f>
        <v>@@Released</v>
      </c>
      <c r="C1930" s="3" t="str">
        <f>C1927</f>
        <v>@@MR100755</v>
      </c>
      <c r="D1930" s="3" t="str">
        <f>D1927</f>
        <v>@@20000</v>
      </c>
      <c r="H1930" s="6"/>
      <c r="I1930" s="6"/>
      <c r="J1930" s="6"/>
      <c r="K1930" s="6"/>
      <c r="L1930" s="6"/>
      <c r="M1930" s="6"/>
      <c r="N1930" s="6"/>
    </row>
    <row r="1931" spans="1:14" ht="16.5" x14ac:dyDescent="0.3">
      <c r="A1931" t="s">
        <v>59</v>
      </c>
      <c r="B1931" s="3" t="str">
        <f>"@@Released"</f>
        <v>@@Released</v>
      </c>
      <c r="C1931" s="3" t="str">
        <f>"@@MR100743"</f>
        <v>@@MR100743</v>
      </c>
      <c r="E1931" s="3" t="str">
        <f>"""NAV Direct"",""CRONUS JetCorp USA"",""5405"",""1"",""Released"",""2"",""MR100743"""</f>
        <v>"NAV Direct","CRONUS JetCorp USA","5405","1","Released","2","MR100743"</v>
      </c>
      <c r="F1931" s="3" t="str">
        <f>"∞||""Prod. Order Component"",""Status"",""=Status"",""Prod. Order No."",""=No."""</f>
        <v>∞||"Prod. Order Component","Status","=Status","Prod. Order No.","=No."</v>
      </c>
      <c r="G1931" s="3"/>
      <c r="H1931" s="28" t="str">
        <f>"MR100743"</f>
        <v>MR100743</v>
      </c>
      <c r="I1931" s="29">
        <v>42144</v>
      </c>
      <c r="J1931" s="6"/>
      <c r="K1931" s="20"/>
      <c r="L1931" s="20"/>
      <c r="M1931" s="20"/>
      <c r="N1931" s="20"/>
    </row>
    <row r="1932" spans="1:14" ht="16.5" x14ac:dyDescent="0.3">
      <c r="A1932" t="s">
        <v>59</v>
      </c>
      <c r="B1932" s="3" t="str">
        <f t="shared" ref="B1932:C1938" si="380">B1931</f>
        <v>@@Released</v>
      </c>
      <c r="C1932" s="3" t="str">
        <f t="shared" si="380"/>
        <v>@@MR100743</v>
      </c>
      <c r="D1932" s="3" t="str">
        <f>"@@10000"</f>
        <v>@@10000</v>
      </c>
      <c r="E1932" s="3" t="str">
        <f>"""NAV Direct"",""CRONUS JetCorp USA"",""5406"",""1"",""Released"",""2"",""MR100743"",""3"",""10000"""</f>
        <v>"NAV Direct","CRONUS JetCorp USA","5406","1","Released","2","MR100743","3","10000"</v>
      </c>
      <c r="F1932" s="3" t="str">
        <f>"∞||""Prod. Order Component"",""Prod. Order Line No."",""=Line No."",""Status"",""=Status"",""Prod. Order No."",""=Prod. Order No."""</f>
        <v>∞||"Prod. Order Component","Prod. Order Line No.","=Line No.","Status","=Status","Prod. Order No.","=Prod. Order No."</v>
      </c>
      <c r="G1932" s="3"/>
      <c r="H1932" s="6"/>
      <c r="I1932" s="24" t="str">
        <f>"S200020"</f>
        <v>S200020</v>
      </c>
      <c r="J1932" s="24" t="str">
        <f>"10.75"" Tourch Riser Soccer Trophy"</f>
        <v>10.75" Tourch Riser Soccer Trophy</v>
      </c>
      <c r="K1932" s="25">
        <v>144</v>
      </c>
      <c r="L1932" s="26" t="str">
        <f>"EA"</f>
        <v>EA</v>
      </c>
      <c r="M1932" s="25">
        <v>0</v>
      </c>
      <c r="N1932" s="27"/>
    </row>
    <row r="1933" spans="1:14" ht="16.5" x14ac:dyDescent="0.3">
      <c r="A1933" t="s">
        <v>59</v>
      </c>
      <c r="B1933" s="3" t="str">
        <f t="shared" si="380"/>
        <v>@@Released</v>
      </c>
      <c r="C1933" s="3" t="str">
        <f t="shared" si="380"/>
        <v>@@MR100743</v>
      </c>
      <c r="D1933" s="3" t="str">
        <f t="shared" ref="D1933:D1938" si="381">D1932</f>
        <v>@@10000</v>
      </c>
      <c r="E1933" s="3" t="str">
        <f>"""NAV Direct"",""CRONUS JetCorp USA"",""5407"",""1"",""Released"",""2"",""MR100743"",""3"",""10000"",""4"",""10000"""</f>
        <v>"NAV Direct","CRONUS JetCorp USA","5407","1","Released","2","MR100743","3","10000","4","10000"</v>
      </c>
      <c r="F1933" s="3"/>
      <c r="G1933" s="3"/>
      <c r="H1933" s="6"/>
      <c r="I1933" s="6"/>
      <c r="J1933" s="14" t="str">
        <f>"RM100027"</f>
        <v>RM100027</v>
      </c>
      <c r="K1933" s="22" t="str">
        <f>"1"" Marble"</f>
        <v>1" Marble</v>
      </c>
      <c r="L1933" s="23">
        <v>1</v>
      </c>
      <c r="M1933" s="21" t="str">
        <f>"LB"</f>
        <v>LB</v>
      </c>
      <c r="N1933" s="23">
        <v>0</v>
      </c>
    </row>
    <row r="1934" spans="1:14" ht="16.5" x14ac:dyDescent="0.3">
      <c r="A1934" t="s">
        <v>59</v>
      </c>
      <c r="B1934" s="3" t="str">
        <f t="shared" si="380"/>
        <v>@@Released</v>
      </c>
      <c r="C1934" s="3" t="str">
        <f t="shared" si="380"/>
        <v>@@MR100743</v>
      </c>
      <c r="D1934" s="3" t="str">
        <f t="shared" si="381"/>
        <v>@@10000</v>
      </c>
      <c r="E1934" s="3" t="str">
        <f>"""NAV Direct"",""CRONUS JetCorp USA"",""5407"",""1"",""Released"",""2"",""MR100743"",""3"",""10000"",""4"",""20000"""</f>
        <v>"NAV Direct","CRONUS JetCorp USA","5407","1","Released","2","MR100743","3","10000","4","20000"</v>
      </c>
      <c r="F1934" s="3"/>
      <c r="G1934" s="3"/>
      <c r="H1934" s="6"/>
      <c r="I1934" s="6"/>
      <c r="J1934" s="14" t="str">
        <f>"RM100006"</f>
        <v>RM100006</v>
      </c>
      <c r="K1934" s="22" t="str">
        <f>"3.75"" Soccer Player"</f>
        <v>3.75" Soccer Player</v>
      </c>
      <c r="L1934" s="23">
        <v>1</v>
      </c>
      <c r="M1934" s="21" t="str">
        <f>"EA"</f>
        <v>EA</v>
      </c>
      <c r="N1934" s="23">
        <v>0</v>
      </c>
    </row>
    <row r="1935" spans="1:14" ht="16.5" x14ac:dyDescent="0.3">
      <c r="A1935" t="s">
        <v>59</v>
      </c>
      <c r="B1935" s="3" t="str">
        <f t="shared" si="380"/>
        <v>@@Released</v>
      </c>
      <c r="C1935" s="3" t="str">
        <f t="shared" si="380"/>
        <v>@@MR100743</v>
      </c>
      <c r="D1935" s="3" t="str">
        <f t="shared" si="381"/>
        <v>@@10000</v>
      </c>
      <c r="E1935" s="3" t="str">
        <f>"""NAV Direct"",""CRONUS JetCorp USA"",""5407"",""1"",""Released"",""2"",""MR100743"",""3"",""10000"",""4"",""30000"""</f>
        <v>"NAV Direct","CRONUS JetCorp USA","5407","1","Released","2","MR100743","3","10000","4","30000"</v>
      </c>
      <c r="F1935" s="3"/>
      <c r="G1935" s="3"/>
      <c r="H1935" s="6"/>
      <c r="I1935" s="6"/>
      <c r="J1935" s="14" t="str">
        <f>"RM100023"</f>
        <v>RM100023</v>
      </c>
      <c r="K1935" s="22" t="str">
        <f>"7"" Torch Trophy Riser"</f>
        <v>7" Torch Trophy Riser</v>
      </c>
      <c r="L1935" s="23">
        <v>1</v>
      </c>
      <c r="M1935" s="21" t="str">
        <f>"EA"</f>
        <v>EA</v>
      </c>
      <c r="N1935" s="23">
        <v>0</v>
      </c>
    </row>
    <row r="1936" spans="1:14" ht="16.5" x14ac:dyDescent="0.3">
      <c r="A1936" t="s">
        <v>59</v>
      </c>
      <c r="B1936" s="3" t="str">
        <f t="shared" si="380"/>
        <v>@@Released</v>
      </c>
      <c r="C1936" s="3" t="str">
        <f t="shared" si="380"/>
        <v>@@MR100743</v>
      </c>
      <c r="D1936" s="3" t="str">
        <f t="shared" si="381"/>
        <v>@@10000</v>
      </c>
      <c r="E1936" s="3" t="str">
        <f>"""NAV Direct"",""CRONUS JetCorp USA"",""5407"",""1"",""Released"",""2"",""MR100743"",""3"",""10000"",""4"",""40000"""</f>
        <v>"NAV Direct","CRONUS JetCorp USA","5407","1","Released","2","MR100743","3","10000","4","40000"</v>
      </c>
      <c r="F1936" s="3"/>
      <c r="G1936" s="3"/>
      <c r="H1936" s="6"/>
      <c r="I1936" s="6"/>
      <c r="J1936" s="14" t="str">
        <f>"RM100033"</f>
        <v>RM100033</v>
      </c>
      <c r="K1936" s="22" t="str">
        <f>"Standard Cap Nut"</f>
        <v>Standard Cap Nut</v>
      </c>
      <c r="L1936" s="23">
        <v>1</v>
      </c>
      <c r="M1936" s="21" t="str">
        <f>"EA"</f>
        <v>EA</v>
      </c>
      <c r="N1936" s="23">
        <v>0</v>
      </c>
    </row>
    <row r="1937" spans="1:14" ht="16.5" x14ac:dyDescent="0.3">
      <c r="A1937" t="s">
        <v>59</v>
      </c>
      <c r="B1937" s="3" t="str">
        <f t="shared" si="380"/>
        <v>@@Released</v>
      </c>
      <c r="C1937" s="3" t="str">
        <f t="shared" si="380"/>
        <v>@@MR100743</v>
      </c>
      <c r="D1937" s="3" t="str">
        <f t="shared" si="381"/>
        <v>@@10000</v>
      </c>
      <c r="E1937" s="3" t="str">
        <f>"""NAV Direct"",""CRONUS JetCorp USA"",""5407"",""1"",""Released"",""2"",""MR100743"",""3"",""10000"",""4"",""50000"""</f>
        <v>"NAV Direct","CRONUS JetCorp USA","5407","1","Released","2","MR100743","3","10000","4","50000"</v>
      </c>
      <c r="F1937" s="3"/>
      <c r="G1937" s="3"/>
      <c r="H1937" s="6"/>
      <c r="I1937" s="6"/>
      <c r="J1937" s="14" t="str">
        <f>"RM100034"</f>
        <v>RM100034</v>
      </c>
      <c r="K1937" s="22" t="str">
        <f>"Check Rings"</f>
        <v>Check Rings</v>
      </c>
      <c r="L1937" s="23">
        <v>1</v>
      </c>
      <c r="M1937" s="21" t="str">
        <f>"EA"</f>
        <v>EA</v>
      </c>
      <c r="N1937" s="23">
        <v>0</v>
      </c>
    </row>
    <row r="1938" spans="1:14" ht="16.5" x14ac:dyDescent="0.3">
      <c r="A1938" t="s">
        <v>59</v>
      </c>
      <c r="B1938" s="3" t="str">
        <f t="shared" si="380"/>
        <v>@@Released</v>
      </c>
      <c r="C1938" s="3" t="str">
        <f t="shared" si="380"/>
        <v>@@MR100743</v>
      </c>
      <c r="D1938" s="3" t="str">
        <f t="shared" si="381"/>
        <v>@@10000</v>
      </c>
      <c r="E1938" s="3" t="str">
        <f>"""NAV Direct"",""CRONUS JetCorp USA"",""5407"",""1"",""Released"",""2"",""MR100743"",""3"",""10000"",""4"",""60000"""</f>
        <v>"NAV Direct","CRONUS JetCorp USA","5407","1","Released","2","MR100743","3","10000","4","60000"</v>
      </c>
      <c r="F1938" s="3"/>
      <c r="G1938" s="3"/>
      <c r="H1938" s="6"/>
      <c r="I1938" s="6"/>
      <c r="J1938" s="14" t="str">
        <f>"RM100036"</f>
        <v>RM100036</v>
      </c>
      <c r="K1938" s="22" t="str">
        <f>"1.5"" Emblem"</f>
        <v>1.5" Emblem</v>
      </c>
      <c r="L1938" s="23">
        <v>1</v>
      </c>
      <c r="M1938" s="21" t="str">
        <f>"EA"</f>
        <v>EA</v>
      </c>
      <c r="N1938" s="23">
        <v>0</v>
      </c>
    </row>
    <row r="1939" spans="1:14" ht="16.5" x14ac:dyDescent="0.3">
      <c r="A1939" t="s">
        <v>59</v>
      </c>
      <c r="B1939" s="3" t="str">
        <f>B1933</f>
        <v>@@Released</v>
      </c>
      <c r="C1939" s="3" t="str">
        <f>C1933</f>
        <v>@@MR100743</v>
      </c>
      <c r="D1939" s="3" t="str">
        <f>D1933</f>
        <v>@@10000</v>
      </c>
      <c r="H1939" s="6"/>
      <c r="I1939" s="6"/>
      <c r="J1939" s="6"/>
      <c r="K1939" s="6"/>
      <c r="L1939" s="6"/>
      <c r="M1939" s="6"/>
      <c r="N1939" s="6"/>
    </row>
    <row r="1940" spans="1:14" ht="16.5" x14ac:dyDescent="0.3">
      <c r="A1940" t="s">
        <v>59</v>
      </c>
      <c r="B1940" s="3" t="str">
        <f t="shared" ref="B1940:C1943" si="382">B1939</f>
        <v>@@Released</v>
      </c>
      <c r="C1940" s="3" t="str">
        <f t="shared" si="382"/>
        <v>@@MR100743</v>
      </c>
      <c r="D1940" s="3" t="str">
        <f>"@@20000"</f>
        <v>@@20000</v>
      </c>
      <c r="E1940" s="3" t="str">
        <f>"""NAV Direct"",""CRONUS JetCorp USA"",""5406"",""1"",""Released"",""2"",""MR100743"",""3"",""20000"""</f>
        <v>"NAV Direct","CRONUS JetCorp USA","5406","1","Released","2","MR100743","3","20000"</v>
      </c>
      <c r="F1940" s="3" t="str">
        <f>"∞||""Prod. Order Component"",""Prod. Order Line No."",""=Line No."",""Status"",""=Status"",""Prod. Order No."",""=Prod. Order No."""</f>
        <v>∞||"Prod. Order Component","Prod. Order Line No.","=Line No.","Status","=Status","Prod. Order No.","=Prod. Order No."</v>
      </c>
      <c r="G1940" s="3"/>
      <c r="H1940" s="6"/>
      <c r="I1940" s="24" t="str">
        <f>"S200025"</f>
        <v>S200025</v>
      </c>
      <c r="J1940" s="24" t="str">
        <f>"10.75"" Column Lamp of Knowledge Trophy"</f>
        <v>10.75" Column Lamp of Knowledge Trophy</v>
      </c>
      <c r="K1940" s="25">
        <v>144</v>
      </c>
      <c r="L1940" s="26" t="str">
        <f>"EA"</f>
        <v>EA</v>
      </c>
      <c r="M1940" s="25">
        <v>0</v>
      </c>
      <c r="N1940" s="27"/>
    </row>
    <row r="1941" spans="1:14" ht="16.5" x14ac:dyDescent="0.3">
      <c r="A1941" t="s">
        <v>59</v>
      </c>
      <c r="B1941" s="3" t="str">
        <f t="shared" si="382"/>
        <v>@@Released</v>
      </c>
      <c r="C1941" s="3" t="str">
        <f t="shared" si="382"/>
        <v>@@MR100743</v>
      </c>
      <c r="D1941" s="3" t="str">
        <f>D1940</f>
        <v>@@20000</v>
      </c>
      <c r="E1941" s="3" t="str">
        <f>"""NAV Direct"",""CRONUS JetCorp USA"",""5407"",""1"",""Released"",""2"",""MR100743"",""3"",""20000"",""4"",""10000"""</f>
        <v>"NAV Direct","CRONUS JetCorp USA","5407","1","Released","2","MR100743","3","20000","4","10000"</v>
      </c>
      <c r="F1941" s="3"/>
      <c r="G1941" s="3"/>
      <c r="H1941" s="6"/>
      <c r="I1941" s="6"/>
      <c r="J1941" s="14" t="str">
        <f>"PA100001"</f>
        <v>PA100001</v>
      </c>
      <c r="K1941" s="22" t="str">
        <f>"1"" Marble Base 2.5""x6""x6"", 1 Col. Kit"</f>
        <v>1" Marble Base 2.5"x6"x6", 1 Col. Kit</v>
      </c>
      <c r="L1941" s="23">
        <v>1</v>
      </c>
      <c r="M1941" s="21" t="str">
        <f>"EA"</f>
        <v>EA</v>
      </c>
      <c r="N1941" s="23">
        <v>0</v>
      </c>
    </row>
    <row r="1942" spans="1:14" ht="16.5" x14ac:dyDescent="0.3">
      <c r="A1942" t="s">
        <v>59</v>
      </c>
      <c r="B1942" s="3" t="str">
        <f t="shared" si="382"/>
        <v>@@Released</v>
      </c>
      <c r="C1942" s="3" t="str">
        <f t="shared" si="382"/>
        <v>@@MR100743</v>
      </c>
      <c r="D1942" s="3" t="str">
        <f>D1941</f>
        <v>@@20000</v>
      </c>
      <c r="E1942" s="3" t="str">
        <f>"""NAV Direct"",""CRONUS JetCorp USA"",""5407"",""1"",""Released"",""2"",""MR100743"",""3"",""20000"",""4"",""20000"""</f>
        <v>"NAV Direct","CRONUS JetCorp USA","5407","1","Released","2","MR100743","3","20000","4","20000"</v>
      </c>
      <c r="F1942" s="3"/>
      <c r="G1942" s="3"/>
      <c r="H1942" s="6"/>
      <c r="I1942" s="6"/>
      <c r="J1942" s="14" t="str">
        <f>"RM100054"</f>
        <v>RM100054</v>
      </c>
      <c r="K1942" s="22" t="str">
        <f>"Column Cover"</f>
        <v>Column Cover</v>
      </c>
      <c r="L1942" s="23">
        <v>1</v>
      </c>
      <c r="M1942" s="21" t="str">
        <f>"EA"</f>
        <v>EA</v>
      </c>
      <c r="N1942" s="23">
        <v>0</v>
      </c>
    </row>
    <row r="1943" spans="1:14" ht="16.5" x14ac:dyDescent="0.3">
      <c r="A1943" t="s">
        <v>59</v>
      </c>
      <c r="B1943" s="3" t="str">
        <f t="shared" si="382"/>
        <v>@@Released</v>
      </c>
      <c r="C1943" s="3" t="str">
        <f t="shared" si="382"/>
        <v>@@MR100743</v>
      </c>
      <c r="D1943" s="3" t="str">
        <f>D1942</f>
        <v>@@20000</v>
      </c>
      <c r="E1943" s="3" t="str">
        <f>"""NAV Direct"",""CRONUS JetCorp USA"",""5407"",""1"",""Released"",""2"",""MR100743"",""3"",""20000"",""4"",""30000"""</f>
        <v>"NAV Direct","CRONUS JetCorp USA","5407","1","Released","2","MR100743","3","20000","4","30000"</v>
      </c>
      <c r="F1943" s="3"/>
      <c r="G1943" s="3"/>
      <c r="H1943" s="6"/>
      <c r="I1943" s="6"/>
      <c r="J1943" s="14" t="str">
        <f>"RM100036"</f>
        <v>RM100036</v>
      </c>
      <c r="K1943" s="22" t="str">
        <f>"1.5"" Emblem"</f>
        <v>1.5" Emblem</v>
      </c>
      <c r="L1943" s="23">
        <v>1</v>
      </c>
      <c r="M1943" s="21" t="str">
        <f>"EA"</f>
        <v>EA</v>
      </c>
      <c r="N1943" s="23">
        <v>0</v>
      </c>
    </row>
    <row r="1944" spans="1:14" ht="16.5" x14ac:dyDescent="0.3">
      <c r="A1944" t="s">
        <v>59</v>
      </c>
      <c r="B1944" s="3" t="str">
        <f>B1941</f>
        <v>@@Released</v>
      </c>
      <c r="C1944" s="3" t="str">
        <f>C1941</f>
        <v>@@MR100743</v>
      </c>
      <c r="D1944" s="3" t="str">
        <f>D1941</f>
        <v>@@20000</v>
      </c>
      <c r="H1944" s="6"/>
      <c r="I1944" s="6"/>
      <c r="J1944" s="6"/>
      <c r="K1944" s="6"/>
      <c r="L1944" s="6"/>
      <c r="M1944" s="6"/>
      <c r="N1944" s="6"/>
    </row>
    <row r="1945" spans="1:14" ht="16.5" x14ac:dyDescent="0.3">
      <c r="A1945" t="s">
        <v>59</v>
      </c>
      <c r="B1945" s="3" t="str">
        <f t="shared" ref="B1945:C1950" si="383">B1944</f>
        <v>@@Released</v>
      </c>
      <c r="C1945" s="3" t="str">
        <f t="shared" si="383"/>
        <v>@@MR100743</v>
      </c>
      <c r="D1945" s="3" t="str">
        <f>"@@30000"</f>
        <v>@@30000</v>
      </c>
      <c r="E1945" s="3" t="str">
        <f>"""NAV Direct"",""CRONUS JetCorp USA"",""5406"",""1"",""Released"",""2"",""MR100743"",""3"",""30000"""</f>
        <v>"NAV Direct","CRONUS JetCorp USA","5406","1","Released","2","MR100743","3","30000"</v>
      </c>
      <c r="F1945" s="3" t="str">
        <f>"∞||""Prod. Order Component"",""Prod. Order Line No."",""=Line No."",""Status"",""=Status"",""Prod. Order No."",""=Prod. Order No."""</f>
        <v>∞||"Prod. Order Component","Prod. Order Line No.","=Line No.","Status","=Status","Prod. Order No.","=Prod. Order No."</v>
      </c>
      <c r="G1945" s="3"/>
      <c r="H1945" s="6"/>
      <c r="I1945" s="24" t="str">
        <f>"S200010"</f>
        <v>S200010</v>
      </c>
      <c r="J1945" s="24" t="str">
        <f>"3.75"" Wrestling Trophy"</f>
        <v>3.75" Wrestling Trophy</v>
      </c>
      <c r="K1945" s="25">
        <v>24</v>
      </c>
      <c r="L1945" s="26" t="str">
        <f>"EA"</f>
        <v>EA</v>
      </c>
      <c r="M1945" s="25">
        <v>0</v>
      </c>
      <c r="N1945" s="27"/>
    </row>
    <row r="1946" spans="1:14" ht="16.5" x14ac:dyDescent="0.3">
      <c r="A1946" t="s">
        <v>59</v>
      </c>
      <c r="B1946" s="3" t="str">
        <f t="shared" si="383"/>
        <v>@@Released</v>
      </c>
      <c r="C1946" s="3" t="str">
        <f t="shared" si="383"/>
        <v>@@MR100743</v>
      </c>
      <c r="D1946" s="3" t="str">
        <f>D1945</f>
        <v>@@30000</v>
      </c>
      <c r="E1946" s="3" t="str">
        <f>"""NAV Direct"",""CRONUS JetCorp USA"",""5407"",""1"",""Released"",""2"",""MR100743"",""3"",""30000"",""4"",""10000"""</f>
        <v>"NAV Direct","CRONUS JetCorp USA","5407","1","Released","2","MR100743","3","30000","4","10000"</v>
      </c>
      <c r="F1946" s="3"/>
      <c r="G1946" s="3"/>
      <c r="H1946" s="6"/>
      <c r="I1946" s="6"/>
      <c r="J1946" s="14" t="str">
        <f>"RM100027"</f>
        <v>RM100027</v>
      </c>
      <c r="K1946" s="22" t="str">
        <f>"1"" Marble"</f>
        <v>1" Marble</v>
      </c>
      <c r="L1946" s="23">
        <v>1</v>
      </c>
      <c r="M1946" s="21" t="str">
        <f>"LB"</f>
        <v>LB</v>
      </c>
      <c r="N1946" s="23">
        <v>0</v>
      </c>
    </row>
    <row r="1947" spans="1:14" ht="16.5" x14ac:dyDescent="0.3">
      <c r="A1947" t="s">
        <v>59</v>
      </c>
      <c r="B1947" s="3" t="str">
        <f t="shared" si="383"/>
        <v>@@Released</v>
      </c>
      <c r="C1947" s="3" t="str">
        <f t="shared" si="383"/>
        <v>@@MR100743</v>
      </c>
      <c r="D1947" s="3" t="str">
        <f>D1946</f>
        <v>@@30000</v>
      </c>
      <c r="E1947" s="3" t="str">
        <f>"""NAV Direct"",""CRONUS JetCorp USA"",""5407"",""1"",""Released"",""2"",""MR100743"",""3"",""30000"",""4"",""20000"""</f>
        <v>"NAV Direct","CRONUS JetCorp USA","5407","1","Released","2","MR100743","3","30000","4","20000"</v>
      </c>
      <c r="F1947" s="3"/>
      <c r="G1947" s="3"/>
      <c r="H1947" s="6"/>
      <c r="I1947" s="6"/>
      <c r="J1947" s="14" t="str">
        <f>"RM100010"</f>
        <v>RM100010</v>
      </c>
      <c r="K1947" s="22" t="str">
        <f>"3.75"" Wrestler"</f>
        <v>3.75" Wrestler</v>
      </c>
      <c r="L1947" s="23">
        <v>1</v>
      </c>
      <c r="M1947" s="21" t="str">
        <f>"EA"</f>
        <v>EA</v>
      </c>
      <c r="N1947" s="23">
        <v>0</v>
      </c>
    </row>
    <row r="1948" spans="1:14" ht="16.5" x14ac:dyDescent="0.3">
      <c r="A1948" t="s">
        <v>59</v>
      </c>
      <c r="B1948" s="3" t="str">
        <f t="shared" si="383"/>
        <v>@@Released</v>
      </c>
      <c r="C1948" s="3" t="str">
        <f t="shared" si="383"/>
        <v>@@MR100743</v>
      </c>
      <c r="D1948" s="3" t="str">
        <f>D1947</f>
        <v>@@30000</v>
      </c>
      <c r="E1948" s="3" t="str">
        <f>"""NAV Direct"",""CRONUS JetCorp USA"",""5407"",""1"",""Released"",""2"",""MR100743"",""3"",""30000"",""4"",""30000"""</f>
        <v>"NAV Direct","CRONUS JetCorp USA","5407","1","Released","2","MR100743","3","30000","4","30000"</v>
      </c>
      <c r="F1948" s="3"/>
      <c r="G1948" s="3"/>
      <c r="H1948" s="6"/>
      <c r="I1948" s="6"/>
      <c r="J1948" s="14" t="str">
        <f>"RM100033"</f>
        <v>RM100033</v>
      </c>
      <c r="K1948" s="22" t="str">
        <f>"Standard Cap Nut"</f>
        <v>Standard Cap Nut</v>
      </c>
      <c r="L1948" s="23">
        <v>1</v>
      </c>
      <c r="M1948" s="21" t="str">
        <f>"EA"</f>
        <v>EA</v>
      </c>
      <c r="N1948" s="23">
        <v>0</v>
      </c>
    </row>
    <row r="1949" spans="1:14" ht="16.5" x14ac:dyDescent="0.3">
      <c r="A1949" t="s">
        <v>59</v>
      </c>
      <c r="B1949" s="3" t="str">
        <f t="shared" si="383"/>
        <v>@@Released</v>
      </c>
      <c r="C1949" s="3" t="str">
        <f t="shared" si="383"/>
        <v>@@MR100743</v>
      </c>
      <c r="D1949" s="3" t="str">
        <f>D1948</f>
        <v>@@30000</v>
      </c>
      <c r="E1949" s="3" t="str">
        <f>"""NAV Direct"",""CRONUS JetCorp USA"",""5407"",""1"",""Released"",""2"",""MR100743"",""3"",""30000"",""4"",""40000"""</f>
        <v>"NAV Direct","CRONUS JetCorp USA","5407","1","Released","2","MR100743","3","30000","4","40000"</v>
      </c>
      <c r="F1949" s="3"/>
      <c r="G1949" s="3"/>
      <c r="H1949" s="6"/>
      <c r="I1949" s="6"/>
      <c r="J1949" s="14" t="str">
        <f>"RM100034"</f>
        <v>RM100034</v>
      </c>
      <c r="K1949" s="22" t="str">
        <f>"Check Rings"</f>
        <v>Check Rings</v>
      </c>
      <c r="L1949" s="23">
        <v>1</v>
      </c>
      <c r="M1949" s="21" t="str">
        <f>"EA"</f>
        <v>EA</v>
      </c>
      <c r="N1949" s="23">
        <v>0</v>
      </c>
    </row>
    <row r="1950" spans="1:14" ht="16.5" x14ac:dyDescent="0.3">
      <c r="A1950" t="s">
        <v>59</v>
      </c>
      <c r="B1950" s="3" t="str">
        <f t="shared" si="383"/>
        <v>@@Released</v>
      </c>
      <c r="C1950" s="3" t="str">
        <f t="shared" si="383"/>
        <v>@@MR100743</v>
      </c>
      <c r="D1950" s="3" t="str">
        <f>D1949</f>
        <v>@@30000</v>
      </c>
      <c r="E1950" s="3" t="str">
        <f>"""NAV Direct"",""CRONUS JetCorp USA"",""5407"",""1"",""Released"",""2"",""MR100743"",""3"",""30000"",""4"",""50000"""</f>
        <v>"NAV Direct","CRONUS JetCorp USA","5407","1","Released","2","MR100743","3","30000","4","50000"</v>
      </c>
      <c r="F1950" s="3"/>
      <c r="G1950" s="3"/>
      <c r="H1950" s="6"/>
      <c r="I1950" s="6"/>
      <c r="J1950" s="14" t="str">
        <f>"RM100053"</f>
        <v>RM100053</v>
      </c>
      <c r="K1950" s="22" t="str">
        <f>"3"" Blank Plate"</f>
        <v>3" Blank Plate</v>
      </c>
      <c r="L1950" s="23">
        <v>1</v>
      </c>
      <c r="M1950" s="21" t="str">
        <f>"EA"</f>
        <v>EA</v>
      </c>
      <c r="N1950" s="23">
        <v>0</v>
      </c>
    </row>
    <row r="1951" spans="1:14" ht="16.5" x14ac:dyDescent="0.3">
      <c r="A1951" t="s">
        <v>59</v>
      </c>
      <c r="B1951" s="3" t="str">
        <f>B1946</f>
        <v>@@Released</v>
      </c>
      <c r="C1951" s="3" t="str">
        <f>C1946</f>
        <v>@@MR100743</v>
      </c>
      <c r="D1951" s="3" t="str">
        <f>D1946</f>
        <v>@@30000</v>
      </c>
      <c r="H1951" s="6"/>
      <c r="I1951" s="6"/>
      <c r="J1951" s="6"/>
      <c r="K1951" s="6"/>
      <c r="L1951" s="6"/>
      <c r="M1951" s="6"/>
      <c r="N1951" s="6"/>
    </row>
    <row r="1952" spans="1:14" ht="16.5" x14ac:dyDescent="0.3">
      <c r="A1952" t="s">
        <v>59</v>
      </c>
      <c r="B1952" s="3" t="str">
        <f t="shared" ref="B1952:C1957" si="384">B1951</f>
        <v>@@Released</v>
      </c>
      <c r="C1952" s="3" t="str">
        <f t="shared" si="384"/>
        <v>@@MR100743</v>
      </c>
      <c r="D1952" s="3" t="str">
        <f>"@@40000"</f>
        <v>@@40000</v>
      </c>
      <c r="E1952" s="3" t="str">
        <f>"""NAV Direct"",""CRONUS JetCorp USA"",""5406"",""1"",""Released"",""2"",""MR100743"",""3"",""40000"""</f>
        <v>"NAV Direct","CRONUS JetCorp USA","5406","1","Released","2","MR100743","3","40000"</v>
      </c>
      <c r="F1952" s="3" t="str">
        <f>"∞||""Prod. Order Component"",""Prod. Order Line No."",""=Line No."",""Status"",""=Status"",""Prod. Order No."",""=Prod. Order No."""</f>
        <v>∞||"Prod. Order Component","Prod. Order Line No.","=Line No.","Status","=Status","Prod. Order No.","=Prod. Order No."</v>
      </c>
      <c r="G1952" s="3"/>
      <c r="H1952" s="6"/>
      <c r="I1952" s="24" t="str">
        <f>"S200001"</f>
        <v>S200001</v>
      </c>
      <c r="J1952" s="24" t="str">
        <f>"3.25"" Lamp of Knowledge Trophy"</f>
        <v>3.25" Lamp of Knowledge Trophy</v>
      </c>
      <c r="K1952" s="25">
        <v>6</v>
      </c>
      <c r="L1952" s="26" t="str">
        <f>"EA"</f>
        <v>EA</v>
      </c>
      <c r="M1952" s="25">
        <v>0</v>
      </c>
      <c r="N1952" s="27"/>
    </row>
    <row r="1953" spans="1:14" ht="16.5" x14ac:dyDescent="0.3">
      <c r="A1953" t="s">
        <v>59</v>
      </c>
      <c r="B1953" s="3" t="str">
        <f t="shared" si="384"/>
        <v>@@Released</v>
      </c>
      <c r="C1953" s="3" t="str">
        <f t="shared" si="384"/>
        <v>@@MR100743</v>
      </c>
      <c r="D1953" s="3" t="str">
        <f>D1952</f>
        <v>@@40000</v>
      </c>
      <c r="E1953" s="3" t="str">
        <f>"""NAV Direct"",""CRONUS JetCorp USA"",""5407"",""1"",""Released"",""2"",""MR100743"",""3"",""40000"",""4"",""10000"""</f>
        <v>"NAV Direct","CRONUS JetCorp USA","5407","1","Released","2","MR100743","3","40000","4","10000"</v>
      </c>
      <c r="F1953" s="3"/>
      <c r="G1953" s="3"/>
      <c r="H1953" s="6"/>
      <c r="I1953" s="6"/>
      <c r="J1953" s="14" t="str">
        <f>"RM100027"</f>
        <v>RM100027</v>
      </c>
      <c r="K1953" s="22" t="str">
        <f>"1"" Marble"</f>
        <v>1" Marble</v>
      </c>
      <c r="L1953" s="23">
        <v>1</v>
      </c>
      <c r="M1953" s="21" t="str">
        <f>"LB"</f>
        <v>LB</v>
      </c>
      <c r="N1953" s="23">
        <v>0</v>
      </c>
    </row>
    <row r="1954" spans="1:14" ht="16.5" x14ac:dyDescent="0.3">
      <c r="A1954" t="s">
        <v>59</v>
      </c>
      <c r="B1954" s="3" t="str">
        <f t="shared" si="384"/>
        <v>@@Released</v>
      </c>
      <c r="C1954" s="3" t="str">
        <f t="shared" si="384"/>
        <v>@@MR100743</v>
      </c>
      <c r="D1954" s="3" t="str">
        <f>D1953</f>
        <v>@@40000</v>
      </c>
      <c r="E1954" s="3" t="str">
        <f>"""NAV Direct"",""CRONUS JetCorp USA"",""5407"",""1"",""Released"",""2"",""MR100743"",""3"",""40000"",""4"",""20000"""</f>
        <v>"NAV Direct","CRONUS JetCorp USA","5407","1","Released","2","MR100743","3","40000","4","20000"</v>
      </c>
      <c r="F1954" s="3"/>
      <c r="G1954" s="3"/>
      <c r="H1954" s="6"/>
      <c r="I1954" s="6"/>
      <c r="J1954" s="14" t="str">
        <f>"RM100001"</f>
        <v>RM100001</v>
      </c>
      <c r="K1954" s="22" t="str">
        <f>"3.75"" Lamp of Knowledge Upper"</f>
        <v>3.75" Lamp of Knowledge Upper</v>
      </c>
      <c r="L1954" s="23">
        <v>1</v>
      </c>
      <c r="M1954" s="21" t="str">
        <f>"EA"</f>
        <v>EA</v>
      </c>
      <c r="N1954" s="23">
        <v>0</v>
      </c>
    </row>
    <row r="1955" spans="1:14" ht="16.5" x14ac:dyDescent="0.3">
      <c r="A1955" t="s">
        <v>59</v>
      </c>
      <c r="B1955" s="3" t="str">
        <f t="shared" si="384"/>
        <v>@@Released</v>
      </c>
      <c r="C1955" s="3" t="str">
        <f t="shared" si="384"/>
        <v>@@MR100743</v>
      </c>
      <c r="D1955" s="3" t="str">
        <f>D1954</f>
        <v>@@40000</v>
      </c>
      <c r="E1955" s="3" t="str">
        <f>"""NAV Direct"",""CRONUS JetCorp USA"",""5407"",""1"",""Released"",""2"",""MR100743"",""3"",""40000"",""4"",""30000"""</f>
        <v>"NAV Direct","CRONUS JetCorp USA","5407","1","Released","2","MR100743","3","40000","4","30000"</v>
      </c>
      <c r="F1955" s="3"/>
      <c r="G1955" s="3"/>
      <c r="H1955" s="6"/>
      <c r="I1955" s="6"/>
      <c r="J1955" s="14" t="str">
        <f>"RM100033"</f>
        <v>RM100033</v>
      </c>
      <c r="K1955" s="22" t="str">
        <f>"Standard Cap Nut"</f>
        <v>Standard Cap Nut</v>
      </c>
      <c r="L1955" s="23">
        <v>1</v>
      </c>
      <c r="M1955" s="21" t="str">
        <f>"EA"</f>
        <v>EA</v>
      </c>
      <c r="N1955" s="23">
        <v>0</v>
      </c>
    </row>
    <row r="1956" spans="1:14" ht="16.5" x14ac:dyDescent="0.3">
      <c r="A1956" t="s">
        <v>59</v>
      </c>
      <c r="B1956" s="3" t="str">
        <f t="shared" si="384"/>
        <v>@@Released</v>
      </c>
      <c r="C1956" s="3" t="str">
        <f t="shared" si="384"/>
        <v>@@MR100743</v>
      </c>
      <c r="D1956" s="3" t="str">
        <f>D1955</f>
        <v>@@40000</v>
      </c>
      <c r="E1956" s="3" t="str">
        <f>"""NAV Direct"",""CRONUS JetCorp USA"",""5407"",""1"",""Released"",""2"",""MR100743"",""3"",""40000"",""4"",""40000"""</f>
        <v>"NAV Direct","CRONUS JetCorp USA","5407","1","Released","2","MR100743","3","40000","4","40000"</v>
      </c>
      <c r="F1956" s="3"/>
      <c r="G1956" s="3"/>
      <c r="H1956" s="6"/>
      <c r="I1956" s="6"/>
      <c r="J1956" s="14" t="str">
        <f>"RM100034"</f>
        <v>RM100034</v>
      </c>
      <c r="K1956" s="22" t="str">
        <f>"Check Rings"</f>
        <v>Check Rings</v>
      </c>
      <c r="L1956" s="23">
        <v>1</v>
      </c>
      <c r="M1956" s="21" t="str">
        <f>"EA"</f>
        <v>EA</v>
      </c>
      <c r="N1956" s="23">
        <v>0</v>
      </c>
    </row>
    <row r="1957" spans="1:14" ht="16.5" x14ac:dyDescent="0.3">
      <c r="A1957" t="s">
        <v>59</v>
      </c>
      <c r="B1957" s="3" t="str">
        <f t="shared" si="384"/>
        <v>@@Released</v>
      </c>
      <c r="C1957" s="3" t="str">
        <f t="shared" si="384"/>
        <v>@@MR100743</v>
      </c>
      <c r="D1957" s="3" t="str">
        <f>D1956</f>
        <v>@@40000</v>
      </c>
      <c r="E1957" s="3" t="str">
        <f>"""NAV Direct"",""CRONUS JetCorp USA"",""5407"",""1"",""Released"",""2"",""MR100743"",""3"",""40000"",""4"",""50000"""</f>
        <v>"NAV Direct","CRONUS JetCorp USA","5407","1","Released","2","MR100743","3","40000","4","50000"</v>
      </c>
      <c r="F1957" s="3"/>
      <c r="G1957" s="3"/>
      <c r="H1957" s="6"/>
      <c r="I1957" s="6"/>
      <c r="J1957" s="14" t="str">
        <f>"RM100053"</f>
        <v>RM100053</v>
      </c>
      <c r="K1957" s="22" t="str">
        <f>"3"" Blank Plate"</f>
        <v>3" Blank Plate</v>
      </c>
      <c r="L1957" s="23">
        <v>1</v>
      </c>
      <c r="M1957" s="21" t="str">
        <f>"EA"</f>
        <v>EA</v>
      </c>
      <c r="N1957" s="23">
        <v>0</v>
      </c>
    </row>
    <row r="1958" spans="1:14" ht="16.5" x14ac:dyDescent="0.3">
      <c r="A1958" t="s">
        <v>59</v>
      </c>
      <c r="B1958" s="3" t="str">
        <f>B1953</f>
        <v>@@Released</v>
      </c>
      <c r="C1958" s="3" t="str">
        <f>C1953</f>
        <v>@@MR100743</v>
      </c>
      <c r="D1958" s="3" t="str">
        <f>D1953</f>
        <v>@@40000</v>
      </c>
      <c r="H1958" s="6"/>
      <c r="I1958" s="6"/>
      <c r="J1958" s="6"/>
      <c r="K1958" s="6"/>
      <c r="L1958" s="6"/>
      <c r="M1958" s="6"/>
      <c r="N1958" s="6"/>
    </row>
    <row r="1959" spans="1:14" ht="16.5" x14ac:dyDescent="0.3">
      <c r="A1959" t="s">
        <v>59</v>
      </c>
      <c r="B1959" s="3" t="str">
        <f>"@@Released"</f>
        <v>@@Released</v>
      </c>
      <c r="C1959" s="3" t="str">
        <f>"@@MR100747"</f>
        <v>@@MR100747</v>
      </c>
      <c r="E1959" s="3" t="str">
        <f>"""NAV Direct"",""CRONUS JetCorp USA"",""5405"",""1"",""Released"",""2"",""MR100747"""</f>
        <v>"NAV Direct","CRONUS JetCorp USA","5405","1","Released","2","MR100747"</v>
      </c>
      <c r="F1959" s="3" t="str">
        <f>"∞||""Prod. Order Component"",""Status"",""=Status"",""Prod. Order No."",""=No."""</f>
        <v>∞||"Prod. Order Component","Status","=Status","Prod. Order No.","=No."</v>
      </c>
      <c r="G1959" s="3"/>
      <c r="H1959" s="28" t="str">
        <f>"MR100747"</f>
        <v>MR100747</v>
      </c>
      <c r="I1959" s="29">
        <v>42144</v>
      </c>
      <c r="J1959" s="6"/>
      <c r="K1959" s="20"/>
      <c r="L1959" s="20"/>
      <c r="M1959" s="20"/>
      <c r="N1959" s="20"/>
    </row>
    <row r="1960" spans="1:14" ht="16.5" x14ac:dyDescent="0.3">
      <c r="A1960" t="s">
        <v>59</v>
      </c>
      <c r="B1960" s="3" t="str">
        <f t="shared" ref="B1960:C1966" si="385">B1959</f>
        <v>@@Released</v>
      </c>
      <c r="C1960" s="3" t="str">
        <f t="shared" si="385"/>
        <v>@@MR100747</v>
      </c>
      <c r="D1960" s="3" t="str">
        <f>"@@10000"</f>
        <v>@@10000</v>
      </c>
      <c r="E1960" s="3" t="str">
        <f>"""NAV Direct"",""CRONUS JetCorp USA"",""5406"",""1"",""Released"",""2"",""MR100747"",""3"",""10000"""</f>
        <v>"NAV Direct","CRONUS JetCorp USA","5406","1","Released","2","MR100747","3","10000"</v>
      </c>
      <c r="F1960" s="3" t="str">
        <f>"∞||""Prod. Order Component"",""Prod. Order Line No."",""=Line No."",""Status"",""=Status"",""Prod. Order No."",""=Prod. Order No."""</f>
        <v>∞||"Prod. Order Component","Prod. Order Line No.","=Line No.","Status","=Status","Prod. Order No.","=Prod. Order No."</v>
      </c>
      <c r="G1960" s="3"/>
      <c r="H1960" s="6"/>
      <c r="I1960" s="24" t="str">
        <f>"S200011"</f>
        <v>S200011</v>
      </c>
      <c r="J1960" s="24" t="str">
        <f>"10.75"" Star Riser Lamp of Knowledge Trophy"</f>
        <v>10.75" Star Riser Lamp of Knowledge Trophy</v>
      </c>
      <c r="K1960" s="25">
        <v>144</v>
      </c>
      <c r="L1960" s="26" t="str">
        <f>"EA"</f>
        <v>EA</v>
      </c>
      <c r="M1960" s="25">
        <v>0</v>
      </c>
      <c r="N1960" s="27"/>
    </row>
    <row r="1961" spans="1:14" ht="16.5" x14ac:dyDescent="0.3">
      <c r="A1961" t="s">
        <v>59</v>
      </c>
      <c r="B1961" s="3" t="str">
        <f t="shared" si="385"/>
        <v>@@Released</v>
      </c>
      <c r="C1961" s="3" t="str">
        <f t="shared" si="385"/>
        <v>@@MR100747</v>
      </c>
      <c r="D1961" s="3" t="str">
        <f t="shared" ref="D1961:D1966" si="386">D1960</f>
        <v>@@10000</v>
      </c>
      <c r="E1961" s="3" t="str">
        <f>"""NAV Direct"",""CRONUS JetCorp USA"",""5407"",""1"",""Released"",""2"",""MR100747"",""3"",""10000"",""4"",""10000"""</f>
        <v>"NAV Direct","CRONUS JetCorp USA","5407","1","Released","2","MR100747","3","10000","4","10000"</v>
      </c>
      <c r="F1961" s="3"/>
      <c r="G1961" s="3"/>
      <c r="H1961" s="6"/>
      <c r="I1961" s="6"/>
      <c r="J1961" s="14" t="str">
        <f>"RM100027"</f>
        <v>RM100027</v>
      </c>
      <c r="K1961" s="22" t="str">
        <f>"1"" Marble"</f>
        <v>1" Marble</v>
      </c>
      <c r="L1961" s="23">
        <v>1</v>
      </c>
      <c r="M1961" s="21" t="str">
        <f>"LB"</f>
        <v>LB</v>
      </c>
      <c r="N1961" s="23">
        <v>0</v>
      </c>
    </row>
    <row r="1962" spans="1:14" ht="16.5" x14ac:dyDescent="0.3">
      <c r="A1962" t="s">
        <v>59</v>
      </c>
      <c r="B1962" s="3" t="str">
        <f t="shared" si="385"/>
        <v>@@Released</v>
      </c>
      <c r="C1962" s="3" t="str">
        <f t="shared" si="385"/>
        <v>@@MR100747</v>
      </c>
      <c r="D1962" s="3" t="str">
        <f t="shared" si="386"/>
        <v>@@10000</v>
      </c>
      <c r="E1962" s="3" t="str">
        <f>"""NAV Direct"",""CRONUS JetCorp USA"",""5407"",""1"",""Released"",""2"",""MR100747"",""3"",""10000"",""4"",""20000"""</f>
        <v>"NAV Direct","CRONUS JetCorp USA","5407","1","Released","2","MR100747","3","10000","4","20000"</v>
      </c>
      <c r="F1962" s="3"/>
      <c r="G1962" s="3"/>
      <c r="H1962" s="6"/>
      <c r="I1962" s="6"/>
      <c r="J1962" s="14" t="str">
        <f>"RM100001"</f>
        <v>RM100001</v>
      </c>
      <c r="K1962" s="22" t="str">
        <f>"3.75"" Lamp of Knowledge Upper"</f>
        <v>3.75" Lamp of Knowledge Upper</v>
      </c>
      <c r="L1962" s="23">
        <v>1</v>
      </c>
      <c r="M1962" s="21" t="str">
        <f>"EA"</f>
        <v>EA</v>
      </c>
      <c r="N1962" s="23">
        <v>0</v>
      </c>
    </row>
    <row r="1963" spans="1:14" ht="16.5" x14ac:dyDescent="0.3">
      <c r="A1963" t="s">
        <v>59</v>
      </c>
      <c r="B1963" s="3" t="str">
        <f t="shared" si="385"/>
        <v>@@Released</v>
      </c>
      <c r="C1963" s="3" t="str">
        <f t="shared" si="385"/>
        <v>@@MR100747</v>
      </c>
      <c r="D1963" s="3" t="str">
        <f t="shared" si="386"/>
        <v>@@10000</v>
      </c>
      <c r="E1963" s="3" t="str">
        <f>"""NAV Direct"",""CRONUS JetCorp USA"",""5407"",""1"",""Released"",""2"",""MR100747"",""3"",""10000"",""4"",""30000"""</f>
        <v>"NAV Direct","CRONUS JetCorp USA","5407","1","Released","2","MR100747","3","10000","4","30000"</v>
      </c>
      <c r="F1963" s="3"/>
      <c r="G1963" s="3"/>
      <c r="H1963" s="6"/>
      <c r="I1963" s="6"/>
      <c r="J1963" s="14" t="str">
        <f>"RM100016"</f>
        <v>RM100016</v>
      </c>
      <c r="K1963" s="22" t="str">
        <f>"6"" Star Column Trophy Riser"</f>
        <v>6" Star Column Trophy Riser</v>
      </c>
      <c r="L1963" s="23">
        <v>1</v>
      </c>
      <c r="M1963" s="21" t="str">
        <f>"EA"</f>
        <v>EA</v>
      </c>
      <c r="N1963" s="23">
        <v>0</v>
      </c>
    </row>
    <row r="1964" spans="1:14" ht="16.5" x14ac:dyDescent="0.3">
      <c r="A1964" t="s">
        <v>59</v>
      </c>
      <c r="B1964" s="3" t="str">
        <f t="shared" si="385"/>
        <v>@@Released</v>
      </c>
      <c r="C1964" s="3" t="str">
        <f t="shared" si="385"/>
        <v>@@MR100747</v>
      </c>
      <c r="D1964" s="3" t="str">
        <f t="shared" si="386"/>
        <v>@@10000</v>
      </c>
      <c r="E1964" s="3" t="str">
        <f>"""NAV Direct"",""CRONUS JetCorp USA"",""5407"",""1"",""Released"",""2"",""MR100747"",""3"",""10000"",""4"",""40000"""</f>
        <v>"NAV Direct","CRONUS JetCorp USA","5407","1","Released","2","MR100747","3","10000","4","40000"</v>
      </c>
      <c r="F1964" s="3"/>
      <c r="G1964" s="3"/>
      <c r="H1964" s="6"/>
      <c r="I1964" s="6"/>
      <c r="J1964" s="14" t="str">
        <f>"RM100033"</f>
        <v>RM100033</v>
      </c>
      <c r="K1964" s="22" t="str">
        <f>"Standard Cap Nut"</f>
        <v>Standard Cap Nut</v>
      </c>
      <c r="L1964" s="23">
        <v>1</v>
      </c>
      <c r="M1964" s="21" t="str">
        <f>"EA"</f>
        <v>EA</v>
      </c>
      <c r="N1964" s="23">
        <v>0</v>
      </c>
    </row>
    <row r="1965" spans="1:14" ht="16.5" x14ac:dyDescent="0.3">
      <c r="A1965" t="s">
        <v>59</v>
      </c>
      <c r="B1965" s="3" t="str">
        <f t="shared" si="385"/>
        <v>@@Released</v>
      </c>
      <c r="C1965" s="3" t="str">
        <f t="shared" si="385"/>
        <v>@@MR100747</v>
      </c>
      <c r="D1965" s="3" t="str">
        <f t="shared" si="386"/>
        <v>@@10000</v>
      </c>
      <c r="E1965" s="3" t="str">
        <f>"""NAV Direct"",""CRONUS JetCorp USA"",""5407"",""1"",""Released"",""2"",""MR100747"",""3"",""10000"",""4"",""50000"""</f>
        <v>"NAV Direct","CRONUS JetCorp USA","5407","1","Released","2","MR100747","3","10000","4","50000"</v>
      </c>
      <c r="F1965" s="3"/>
      <c r="G1965" s="3"/>
      <c r="H1965" s="6"/>
      <c r="I1965" s="6"/>
      <c r="J1965" s="14" t="str">
        <f>"RM100034"</f>
        <v>RM100034</v>
      </c>
      <c r="K1965" s="22" t="str">
        <f>"Check Rings"</f>
        <v>Check Rings</v>
      </c>
      <c r="L1965" s="23">
        <v>1</v>
      </c>
      <c r="M1965" s="21" t="str">
        <f>"EA"</f>
        <v>EA</v>
      </c>
      <c r="N1965" s="23">
        <v>0</v>
      </c>
    </row>
    <row r="1966" spans="1:14" ht="16.5" x14ac:dyDescent="0.3">
      <c r="A1966" t="s">
        <v>59</v>
      </c>
      <c r="B1966" s="3" t="str">
        <f t="shared" si="385"/>
        <v>@@Released</v>
      </c>
      <c r="C1966" s="3" t="str">
        <f t="shared" si="385"/>
        <v>@@MR100747</v>
      </c>
      <c r="D1966" s="3" t="str">
        <f t="shared" si="386"/>
        <v>@@10000</v>
      </c>
      <c r="E1966" s="3" t="str">
        <f>"""NAV Direct"",""CRONUS JetCorp USA"",""5407"",""1"",""Released"",""2"",""MR100747"",""3"",""10000"",""4"",""60000"""</f>
        <v>"NAV Direct","CRONUS JetCorp USA","5407","1","Released","2","MR100747","3","10000","4","60000"</v>
      </c>
      <c r="F1966" s="3"/>
      <c r="G1966" s="3"/>
      <c r="H1966" s="6"/>
      <c r="I1966" s="6"/>
      <c r="J1966" s="14" t="str">
        <f>"RM100036"</f>
        <v>RM100036</v>
      </c>
      <c r="K1966" s="22" t="str">
        <f>"1.5"" Emblem"</f>
        <v>1.5" Emblem</v>
      </c>
      <c r="L1966" s="23">
        <v>1</v>
      </c>
      <c r="M1966" s="21" t="str">
        <f>"EA"</f>
        <v>EA</v>
      </c>
      <c r="N1966" s="23">
        <v>0</v>
      </c>
    </row>
    <row r="1967" spans="1:14" ht="16.5" x14ac:dyDescent="0.3">
      <c r="A1967" t="s">
        <v>59</v>
      </c>
      <c r="B1967" s="3" t="str">
        <f>B1961</f>
        <v>@@Released</v>
      </c>
      <c r="C1967" s="3" t="str">
        <f>C1961</f>
        <v>@@MR100747</v>
      </c>
      <c r="D1967" s="3" t="str">
        <f>D1961</f>
        <v>@@10000</v>
      </c>
      <c r="H1967" s="6"/>
      <c r="I1967" s="6"/>
      <c r="J1967" s="6"/>
      <c r="K1967" s="6"/>
      <c r="L1967" s="6"/>
      <c r="M1967" s="6"/>
      <c r="N1967" s="6"/>
    </row>
    <row r="1968" spans="1:14" ht="16.5" x14ac:dyDescent="0.3">
      <c r="A1968" t="s">
        <v>59</v>
      </c>
      <c r="B1968" s="3" t="str">
        <f>"@@Released"</f>
        <v>@@Released</v>
      </c>
      <c r="C1968" s="3" t="str">
        <f>"@@MR100749"</f>
        <v>@@MR100749</v>
      </c>
      <c r="E1968" s="3" t="str">
        <f>"""NAV Direct"",""CRONUS JetCorp USA"",""5405"",""1"",""Released"",""2"",""MR100749"""</f>
        <v>"NAV Direct","CRONUS JetCorp USA","5405","1","Released","2","MR100749"</v>
      </c>
      <c r="F1968" s="3" t="str">
        <f>"∞||""Prod. Order Component"",""Status"",""=Status"",""Prod. Order No."",""=No."""</f>
        <v>∞||"Prod. Order Component","Status","=Status","Prod. Order No.","=No."</v>
      </c>
      <c r="G1968" s="3"/>
      <c r="H1968" s="28" t="str">
        <f>"MR100749"</f>
        <v>MR100749</v>
      </c>
      <c r="I1968" s="29">
        <v>42146</v>
      </c>
      <c r="J1968" s="6"/>
      <c r="K1968" s="20"/>
      <c r="L1968" s="20"/>
      <c r="M1968" s="20"/>
      <c r="N1968" s="20"/>
    </row>
    <row r="1969" spans="1:14" ht="16.5" x14ac:dyDescent="0.3">
      <c r="A1969" t="s">
        <v>59</v>
      </c>
      <c r="B1969" s="3" t="str">
        <f t="shared" ref="B1969:C1974" si="387">B1968</f>
        <v>@@Released</v>
      </c>
      <c r="C1969" s="3" t="str">
        <f t="shared" si="387"/>
        <v>@@MR100749</v>
      </c>
      <c r="D1969" s="3" t="str">
        <f>"@@10000"</f>
        <v>@@10000</v>
      </c>
      <c r="E1969" s="3" t="str">
        <f>"""NAV Direct"",""CRONUS JetCorp USA"",""5406"",""1"",""Released"",""2"",""MR100749"",""3"",""10000"""</f>
        <v>"NAV Direct","CRONUS JetCorp USA","5406","1","Released","2","MR100749","3","10000"</v>
      </c>
      <c r="F1969" s="3" t="str">
        <f>"∞||""Prod. Order Component"",""Prod. Order Line No."",""=Line No."",""Status"",""=Status"",""Prod. Order No."",""=Prod. Order No."""</f>
        <v>∞||"Prod. Order Component","Prod. Order Line No.","=Line No.","Status","=Status","Prod. Order No.","=Prod. Order No."</v>
      </c>
      <c r="G1969" s="3"/>
      <c r="H1969" s="6"/>
      <c r="I1969" s="24" t="str">
        <f>"S200003"</f>
        <v>S200003</v>
      </c>
      <c r="J1969" s="24" t="str">
        <f>"5"" Male Graduate Trophy"</f>
        <v>5" Male Graduate Trophy</v>
      </c>
      <c r="K1969" s="25">
        <v>144</v>
      </c>
      <c r="L1969" s="26" t="str">
        <f>"EA"</f>
        <v>EA</v>
      </c>
      <c r="M1969" s="25">
        <v>0</v>
      </c>
      <c r="N1969" s="27"/>
    </row>
    <row r="1970" spans="1:14" ht="16.5" x14ac:dyDescent="0.3">
      <c r="A1970" t="s">
        <v>59</v>
      </c>
      <c r="B1970" s="3" t="str">
        <f t="shared" si="387"/>
        <v>@@Released</v>
      </c>
      <c r="C1970" s="3" t="str">
        <f t="shared" si="387"/>
        <v>@@MR100749</v>
      </c>
      <c r="D1970" s="3" t="str">
        <f>D1969</f>
        <v>@@10000</v>
      </c>
      <c r="E1970" s="3" t="str">
        <f>"""NAV Direct"",""CRONUS JetCorp USA"",""5407"",""1"",""Released"",""2"",""MR100749"",""3"",""10000"",""4"",""10000"""</f>
        <v>"NAV Direct","CRONUS JetCorp USA","5407","1","Released","2","MR100749","3","10000","4","10000"</v>
      </c>
      <c r="F1970" s="3"/>
      <c r="G1970" s="3"/>
      <c r="H1970" s="6"/>
      <c r="I1970" s="6"/>
      <c r="J1970" s="14" t="str">
        <f>"RM100027"</f>
        <v>RM100027</v>
      </c>
      <c r="K1970" s="22" t="str">
        <f>"1"" Marble"</f>
        <v>1" Marble</v>
      </c>
      <c r="L1970" s="23">
        <v>1</v>
      </c>
      <c r="M1970" s="21" t="str">
        <f>"LB"</f>
        <v>LB</v>
      </c>
      <c r="N1970" s="23">
        <v>0</v>
      </c>
    </row>
    <row r="1971" spans="1:14" ht="16.5" x14ac:dyDescent="0.3">
      <c r="A1971" t="s">
        <v>59</v>
      </c>
      <c r="B1971" s="3" t="str">
        <f t="shared" si="387"/>
        <v>@@Released</v>
      </c>
      <c r="C1971" s="3" t="str">
        <f t="shared" si="387"/>
        <v>@@MR100749</v>
      </c>
      <c r="D1971" s="3" t="str">
        <f>D1970</f>
        <v>@@10000</v>
      </c>
      <c r="E1971" s="3" t="str">
        <f>"""NAV Direct"",""CRONUS JetCorp USA"",""5407"",""1"",""Released"",""2"",""MR100749"",""3"",""10000"",""4"",""20000"""</f>
        <v>"NAV Direct","CRONUS JetCorp USA","5407","1","Released","2","MR100749","3","10000","4","20000"</v>
      </c>
      <c r="F1971" s="3"/>
      <c r="G1971" s="3"/>
      <c r="H1971" s="6"/>
      <c r="I1971" s="6"/>
      <c r="J1971" s="14" t="str">
        <f>"RM100003"</f>
        <v>RM100003</v>
      </c>
      <c r="K1971" s="22" t="str">
        <f>"5"" Male Graduate Figure"</f>
        <v>5" Male Graduate Figure</v>
      </c>
      <c r="L1971" s="23">
        <v>1</v>
      </c>
      <c r="M1971" s="21" t="str">
        <f>"EA"</f>
        <v>EA</v>
      </c>
      <c r="N1971" s="23">
        <v>0</v>
      </c>
    </row>
    <row r="1972" spans="1:14" ht="16.5" x14ac:dyDescent="0.3">
      <c r="A1972" t="s">
        <v>59</v>
      </c>
      <c r="B1972" s="3" t="str">
        <f t="shared" si="387"/>
        <v>@@Released</v>
      </c>
      <c r="C1972" s="3" t="str">
        <f t="shared" si="387"/>
        <v>@@MR100749</v>
      </c>
      <c r="D1972" s="3" t="str">
        <f>D1971</f>
        <v>@@10000</v>
      </c>
      <c r="E1972" s="3" t="str">
        <f>"""NAV Direct"",""CRONUS JetCorp USA"",""5407"",""1"",""Released"",""2"",""MR100749"",""3"",""10000"",""4"",""30000"""</f>
        <v>"NAV Direct","CRONUS JetCorp USA","5407","1","Released","2","MR100749","3","10000","4","30000"</v>
      </c>
      <c r="F1972" s="3"/>
      <c r="G1972" s="3"/>
      <c r="H1972" s="6"/>
      <c r="I1972" s="6"/>
      <c r="J1972" s="14" t="str">
        <f>"RM100033"</f>
        <v>RM100033</v>
      </c>
      <c r="K1972" s="22" t="str">
        <f>"Standard Cap Nut"</f>
        <v>Standard Cap Nut</v>
      </c>
      <c r="L1972" s="23">
        <v>1</v>
      </c>
      <c r="M1972" s="21" t="str">
        <f>"EA"</f>
        <v>EA</v>
      </c>
      <c r="N1972" s="23">
        <v>0</v>
      </c>
    </row>
    <row r="1973" spans="1:14" ht="16.5" x14ac:dyDescent="0.3">
      <c r="A1973" t="s">
        <v>59</v>
      </c>
      <c r="B1973" s="3" t="str">
        <f t="shared" si="387"/>
        <v>@@Released</v>
      </c>
      <c r="C1973" s="3" t="str">
        <f t="shared" si="387"/>
        <v>@@MR100749</v>
      </c>
      <c r="D1973" s="3" t="str">
        <f>D1972</f>
        <v>@@10000</v>
      </c>
      <c r="E1973" s="3" t="str">
        <f>"""NAV Direct"",""CRONUS JetCorp USA"",""5407"",""1"",""Released"",""2"",""MR100749"",""3"",""10000"",""4"",""40000"""</f>
        <v>"NAV Direct","CRONUS JetCorp USA","5407","1","Released","2","MR100749","3","10000","4","40000"</v>
      </c>
      <c r="F1973" s="3"/>
      <c r="G1973" s="3"/>
      <c r="H1973" s="6"/>
      <c r="I1973" s="6"/>
      <c r="J1973" s="14" t="str">
        <f>"RM100034"</f>
        <v>RM100034</v>
      </c>
      <c r="K1973" s="22" t="str">
        <f>"Check Rings"</f>
        <v>Check Rings</v>
      </c>
      <c r="L1973" s="23">
        <v>1</v>
      </c>
      <c r="M1973" s="21" t="str">
        <f>"EA"</f>
        <v>EA</v>
      </c>
      <c r="N1973" s="23">
        <v>0</v>
      </c>
    </row>
    <row r="1974" spans="1:14" ht="16.5" x14ac:dyDescent="0.3">
      <c r="A1974" t="s">
        <v>59</v>
      </c>
      <c r="B1974" s="3" t="str">
        <f t="shared" si="387"/>
        <v>@@Released</v>
      </c>
      <c r="C1974" s="3" t="str">
        <f t="shared" si="387"/>
        <v>@@MR100749</v>
      </c>
      <c r="D1974" s="3" t="str">
        <f>D1973</f>
        <v>@@10000</v>
      </c>
      <c r="E1974" s="3" t="str">
        <f>"""NAV Direct"",""CRONUS JetCorp USA"",""5407"",""1"",""Released"",""2"",""MR100749"",""3"",""10000"",""4"",""50000"""</f>
        <v>"NAV Direct","CRONUS JetCorp USA","5407","1","Released","2","MR100749","3","10000","4","50000"</v>
      </c>
      <c r="F1974" s="3"/>
      <c r="G1974" s="3"/>
      <c r="H1974" s="6"/>
      <c r="I1974" s="6"/>
      <c r="J1974" s="14" t="str">
        <f>"RM100053"</f>
        <v>RM100053</v>
      </c>
      <c r="K1974" s="22" t="str">
        <f>"3"" Blank Plate"</f>
        <v>3" Blank Plate</v>
      </c>
      <c r="L1974" s="23">
        <v>1</v>
      </c>
      <c r="M1974" s="21" t="str">
        <f>"EA"</f>
        <v>EA</v>
      </c>
      <c r="N1974" s="23">
        <v>0</v>
      </c>
    </row>
    <row r="1975" spans="1:14" ht="16.5" x14ac:dyDescent="0.3">
      <c r="A1975" t="s">
        <v>59</v>
      </c>
      <c r="B1975" s="3" t="str">
        <f>B1970</f>
        <v>@@Released</v>
      </c>
      <c r="C1975" s="3" t="str">
        <f>C1970</f>
        <v>@@MR100749</v>
      </c>
      <c r="D1975" s="3" t="str">
        <f>D1970</f>
        <v>@@10000</v>
      </c>
      <c r="H1975" s="6"/>
      <c r="I1975" s="6"/>
      <c r="J1975" s="6"/>
      <c r="K1975" s="6"/>
      <c r="L1975" s="6"/>
      <c r="M1975" s="6"/>
      <c r="N1975" s="6"/>
    </row>
    <row r="1976" spans="1:14" ht="16.5" x14ac:dyDescent="0.3">
      <c r="A1976" t="s">
        <v>59</v>
      </c>
      <c r="B1976" s="3" t="str">
        <f t="shared" ref="B1976:C1981" si="388">B1975</f>
        <v>@@Released</v>
      </c>
      <c r="C1976" s="3" t="str">
        <f t="shared" si="388"/>
        <v>@@MR100749</v>
      </c>
      <c r="D1976" s="3" t="str">
        <f>"@@20000"</f>
        <v>@@20000</v>
      </c>
      <c r="E1976" s="3" t="str">
        <f>"""NAV Direct"",""CRONUS JetCorp USA"",""5406"",""1"",""Released"",""2"",""MR100749"",""3"",""20000"""</f>
        <v>"NAV Direct","CRONUS JetCorp USA","5406","1","Released","2","MR100749","3","20000"</v>
      </c>
      <c r="F1976" s="3" t="str">
        <f>"∞||""Prod. Order Component"",""Prod. Order Line No."",""=Line No."",""Status"",""=Status"",""Prod. Order No."",""=Prod. Order No."""</f>
        <v>∞||"Prod. Order Component","Prod. Order Line No.","=Line No.","Status","=Status","Prod. Order No.","=Prod. Order No."</v>
      </c>
      <c r="G1976" s="3"/>
      <c r="H1976" s="6"/>
      <c r="I1976" s="24" t="str">
        <f>"S200002"</f>
        <v>S200002</v>
      </c>
      <c r="J1976" s="24" t="str">
        <f>"3.25"" Apple Trophy "</f>
        <v xml:space="preserve">3.25" Apple Trophy </v>
      </c>
      <c r="K1976" s="25">
        <v>48</v>
      </c>
      <c r="L1976" s="26" t="str">
        <f>"EA"</f>
        <v>EA</v>
      </c>
      <c r="M1976" s="25">
        <v>0</v>
      </c>
      <c r="N1976" s="27"/>
    </row>
    <row r="1977" spans="1:14" ht="16.5" x14ac:dyDescent="0.3">
      <c r="A1977" t="s">
        <v>59</v>
      </c>
      <c r="B1977" s="3" t="str">
        <f t="shared" si="388"/>
        <v>@@Released</v>
      </c>
      <c r="C1977" s="3" t="str">
        <f t="shared" si="388"/>
        <v>@@MR100749</v>
      </c>
      <c r="D1977" s="3" t="str">
        <f>D1976</f>
        <v>@@20000</v>
      </c>
      <c r="E1977" s="3" t="str">
        <f>"""NAV Direct"",""CRONUS JetCorp USA"",""5407"",""1"",""Released"",""2"",""MR100749"",""3"",""20000"",""4"",""10000"""</f>
        <v>"NAV Direct","CRONUS JetCorp USA","5407","1","Released","2","MR100749","3","20000","4","10000"</v>
      </c>
      <c r="F1977" s="3"/>
      <c r="G1977" s="3"/>
      <c r="H1977" s="6"/>
      <c r="I1977" s="6"/>
      <c r="J1977" s="14" t="str">
        <f>"RM100027"</f>
        <v>RM100027</v>
      </c>
      <c r="K1977" s="22" t="str">
        <f>"1"" Marble"</f>
        <v>1" Marble</v>
      </c>
      <c r="L1977" s="23">
        <v>1</v>
      </c>
      <c r="M1977" s="21" t="str">
        <f>"LB"</f>
        <v>LB</v>
      </c>
      <c r="N1977" s="23">
        <v>0</v>
      </c>
    </row>
    <row r="1978" spans="1:14" ht="16.5" x14ac:dyDescent="0.3">
      <c r="A1978" t="s">
        <v>59</v>
      </c>
      <c r="B1978" s="3" t="str">
        <f t="shared" si="388"/>
        <v>@@Released</v>
      </c>
      <c r="C1978" s="3" t="str">
        <f t="shared" si="388"/>
        <v>@@MR100749</v>
      </c>
      <c r="D1978" s="3" t="str">
        <f>D1977</f>
        <v>@@20000</v>
      </c>
      <c r="E1978" s="3" t="str">
        <f>"""NAV Direct"",""CRONUS JetCorp USA"",""5407"",""1"",""Released"",""2"",""MR100749"",""3"",""20000"",""4"",""20000"""</f>
        <v>"NAV Direct","CRONUS JetCorp USA","5407","1","Released","2","MR100749","3","20000","4","20000"</v>
      </c>
      <c r="F1978" s="3"/>
      <c r="G1978" s="3"/>
      <c r="H1978" s="6"/>
      <c r="I1978" s="6"/>
      <c r="J1978" s="14" t="str">
        <f>"RM100002"</f>
        <v>RM100002</v>
      </c>
      <c r="K1978" s="22" t="str">
        <f>"3.75"" Apple Trophy Figure"</f>
        <v>3.75" Apple Trophy Figure</v>
      </c>
      <c r="L1978" s="23">
        <v>1</v>
      </c>
      <c r="M1978" s="21" t="str">
        <f>"EA"</f>
        <v>EA</v>
      </c>
      <c r="N1978" s="23">
        <v>0</v>
      </c>
    </row>
    <row r="1979" spans="1:14" ht="16.5" x14ac:dyDescent="0.3">
      <c r="A1979" t="s">
        <v>59</v>
      </c>
      <c r="B1979" s="3" t="str">
        <f t="shared" si="388"/>
        <v>@@Released</v>
      </c>
      <c r="C1979" s="3" t="str">
        <f t="shared" si="388"/>
        <v>@@MR100749</v>
      </c>
      <c r="D1979" s="3" t="str">
        <f>D1978</f>
        <v>@@20000</v>
      </c>
      <c r="E1979" s="3" t="str">
        <f>"""NAV Direct"",""CRONUS JetCorp USA"",""5407"",""1"",""Released"",""2"",""MR100749"",""3"",""20000"",""4"",""30000"""</f>
        <v>"NAV Direct","CRONUS JetCorp USA","5407","1","Released","2","MR100749","3","20000","4","30000"</v>
      </c>
      <c r="F1979" s="3"/>
      <c r="G1979" s="3"/>
      <c r="H1979" s="6"/>
      <c r="I1979" s="6"/>
      <c r="J1979" s="14" t="str">
        <f>"RM100033"</f>
        <v>RM100033</v>
      </c>
      <c r="K1979" s="22" t="str">
        <f>"Standard Cap Nut"</f>
        <v>Standard Cap Nut</v>
      </c>
      <c r="L1979" s="23">
        <v>1</v>
      </c>
      <c r="M1979" s="21" t="str">
        <f>"EA"</f>
        <v>EA</v>
      </c>
      <c r="N1979" s="23">
        <v>0</v>
      </c>
    </row>
    <row r="1980" spans="1:14" ht="16.5" x14ac:dyDescent="0.3">
      <c r="A1980" t="s">
        <v>59</v>
      </c>
      <c r="B1980" s="3" t="str">
        <f t="shared" si="388"/>
        <v>@@Released</v>
      </c>
      <c r="C1980" s="3" t="str">
        <f t="shared" si="388"/>
        <v>@@MR100749</v>
      </c>
      <c r="D1980" s="3" t="str">
        <f>D1979</f>
        <v>@@20000</v>
      </c>
      <c r="E1980" s="3" t="str">
        <f>"""NAV Direct"",""CRONUS JetCorp USA"",""5407"",""1"",""Released"",""2"",""MR100749"",""3"",""20000"",""4"",""40000"""</f>
        <v>"NAV Direct","CRONUS JetCorp USA","5407","1","Released","2","MR100749","3","20000","4","40000"</v>
      </c>
      <c r="F1980" s="3"/>
      <c r="G1980" s="3"/>
      <c r="H1980" s="6"/>
      <c r="I1980" s="6"/>
      <c r="J1980" s="14" t="str">
        <f>"RM100034"</f>
        <v>RM100034</v>
      </c>
      <c r="K1980" s="22" t="str">
        <f>"Check Rings"</f>
        <v>Check Rings</v>
      </c>
      <c r="L1980" s="23">
        <v>1</v>
      </c>
      <c r="M1980" s="21" t="str">
        <f>"EA"</f>
        <v>EA</v>
      </c>
      <c r="N1980" s="23">
        <v>0</v>
      </c>
    </row>
    <row r="1981" spans="1:14" ht="16.5" x14ac:dyDescent="0.3">
      <c r="A1981" t="s">
        <v>59</v>
      </c>
      <c r="B1981" s="3" t="str">
        <f t="shared" si="388"/>
        <v>@@Released</v>
      </c>
      <c r="C1981" s="3" t="str">
        <f t="shared" si="388"/>
        <v>@@MR100749</v>
      </c>
      <c r="D1981" s="3" t="str">
        <f>D1980</f>
        <v>@@20000</v>
      </c>
      <c r="E1981" s="3" t="str">
        <f>"""NAV Direct"",""CRONUS JetCorp USA"",""5407"",""1"",""Released"",""2"",""MR100749"",""3"",""20000"",""4"",""50000"""</f>
        <v>"NAV Direct","CRONUS JetCorp USA","5407","1","Released","2","MR100749","3","20000","4","50000"</v>
      </c>
      <c r="F1981" s="3"/>
      <c r="G1981" s="3"/>
      <c r="H1981" s="6"/>
      <c r="I1981" s="6"/>
      <c r="J1981" s="14" t="str">
        <f>"RM100053"</f>
        <v>RM100053</v>
      </c>
      <c r="K1981" s="22" t="str">
        <f>"3"" Blank Plate"</f>
        <v>3" Blank Plate</v>
      </c>
      <c r="L1981" s="23">
        <v>1</v>
      </c>
      <c r="M1981" s="21" t="str">
        <f>"EA"</f>
        <v>EA</v>
      </c>
      <c r="N1981" s="23">
        <v>0</v>
      </c>
    </row>
    <row r="1982" spans="1:14" ht="16.5" x14ac:dyDescent="0.3">
      <c r="A1982" t="s">
        <v>59</v>
      </c>
      <c r="B1982" s="3" t="str">
        <f>B1977</f>
        <v>@@Released</v>
      </c>
      <c r="C1982" s="3" t="str">
        <f>C1977</f>
        <v>@@MR100749</v>
      </c>
      <c r="D1982" s="3" t="str">
        <f>D1977</f>
        <v>@@20000</v>
      </c>
      <c r="H1982" s="6"/>
      <c r="I1982" s="6"/>
      <c r="J1982" s="6"/>
      <c r="K1982" s="6"/>
      <c r="L1982" s="6"/>
      <c r="M1982" s="6"/>
      <c r="N1982" s="6"/>
    </row>
    <row r="1983" spans="1:14" ht="16.5" x14ac:dyDescent="0.3">
      <c r="A1983" t="s">
        <v>59</v>
      </c>
      <c r="B1983" s="3" t="str">
        <f t="shared" ref="B1983:C1989" si="389">B1982</f>
        <v>@@Released</v>
      </c>
      <c r="C1983" s="3" t="str">
        <f t="shared" si="389"/>
        <v>@@MR100749</v>
      </c>
      <c r="D1983" s="3" t="str">
        <f>"@@30000"</f>
        <v>@@30000</v>
      </c>
      <c r="E1983" s="3" t="str">
        <f>"""NAV Direct"",""CRONUS JetCorp USA"",""5406"",""1"",""Released"",""2"",""MR100749"",""3"",""30000"""</f>
        <v>"NAV Direct","CRONUS JetCorp USA","5406","1","Released","2","MR100749","3","30000"</v>
      </c>
      <c r="F1983" s="3" t="str">
        <f>"∞||""Prod. Order Component"",""Prod. Order Line No."",""=Line No."",""Status"",""=Status"",""Prod. Order No."",""=Prod. Order No."""</f>
        <v>∞||"Prod. Order Component","Prod. Order Line No.","=Line No.","Status","=Status","Prod. Order No.","=Prod. Order No."</v>
      </c>
      <c r="G1983" s="3"/>
      <c r="H1983" s="6"/>
      <c r="I1983" s="24" t="str">
        <f>"S200015"</f>
        <v>S200015</v>
      </c>
      <c r="J1983" s="24" t="str">
        <f>"10.75"" Star Riser Basketball Trophy"</f>
        <v>10.75" Star Riser Basketball Trophy</v>
      </c>
      <c r="K1983" s="25">
        <v>1</v>
      </c>
      <c r="L1983" s="26" t="str">
        <f>"EA"</f>
        <v>EA</v>
      </c>
      <c r="M1983" s="25">
        <v>0</v>
      </c>
      <c r="N1983" s="27"/>
    </row>
    <row r="1984" spans="1:14" ht="16.5" x14ac:dyDescent="0.3">
      <c r="A1984" t="s">
        <v>59</v>
      </c>
      <c r="B1984" s="3" t="str">
        <f t="shared" si="389"/>
        <v>@@Released</v>
      </c>
      <c r="C1984" s="3" t="str">
        <f t="shared" si="389"/>
        <v>@@MR100749</v>
      </c>
      <c r="D1984" s="3" t="str">
        <f t="shared" ref="D1984:D1989" si="390">D1983</f>
        <v>@@30000</v>
      </c>
      <c r="E1984" s="3" t="str">
        <f>"""NAV Direct"",""CRONUS JetCorp USA"",""5407"",""1"",""Released"",""2"",""MR100749"",""3"",""30000"",""4"",""10000"""</f>
        <v>"NAV Direct","CRONUS JetCorp USA","5407","1","Released","2","MR100749","3","30000","4","10000"</v>
      </c>
      <c r="F1984" s="3"/>
      <c r="G1984" s="3"/>
      <c r="H1984" s="6"/>
      <c r="I1984" s="6"/>
      <c r="J1984" s="14" t="str">
        <f>"RM100027"</f>
        <v>RM100027</v>
      </c>
      <c r="K1984" s="22" t="str">
        <f>"1"" Marble"</f>
        <v>1" Marble</v>
      </c>
      <c r="L1984" s="23">
        <v>1</v>
      </c>
      <c r="M1984" s="21" t="str">
        <f>"LB"</f>
        <v>LB</v>
      </c>
      <c r="N1984" s="23">
        <v>0</v>
      </c>
    </row>
    <row r="1985" spans="1:14" ht="16.5" x14ac:dyDescent="0.3">
      <c r="A1985" t="s">
        <v>59</v>
      </c>
      <c r="B1985" s="3" t="str">
        <f t="shared" si="389"/>
        <v>@@Released</v>
      </c>
      <c r="C1985" s="3" t="str">
        <f t="shared" si="389"/>
        <v>@@MR100749</v>
      </c>
      <c r="D1985" s="3" t="str">
        <f t="shared" si="390"/>
        <v>@@30000</v>
      </c>
      <c r="E1985" s="3" t="str">
        <f>"""NAV Direct"",""CRONUS JetCorp USA"",""5407"",""1"",""Released"",""2"",""MR100749"",""3"",""30000"",""4"",""20000"""</f>
        <v>"NAV Direct","CRONUS JetCorp USA","5407","1","Released","2","MR100749","3","30000","4","20000"</v>
      </c>
      <c r="F1985" s="3"/>
      <c r="G1985" s="3"/>
      <c r="H1985" s="6"/>
      <c r="I1985" s="6"/>
      <c r="J1985" s="14" t="str">
        <f>"RM100008"</f>
        <v>RM100008</v>
      </c>
      <c r="K1985" s="22" t="str">
        <f>"3.75"" Basketball Player"</f>
        <v>3.75" Basketball Player</v>
      </c>
      <c r="L1985" s="23">
        <v>1</v>
      </c>
      <c r="M1985" s="21" t="str">
        <f>"EA"</f>
        <v>EA</v>
      </c>
      <c r="N1985" s="23">
        <v>0</v>
      </c>
    </row>
    <row r="1986" spans="1:14" ht="16.5" x14ac:dyDescent="0.3">
      <c r="A1986" t="s">
        <v>59</v>
      </c>
      <c r="B1986" s="3" t="str">
        <f t="shared" si="389"/>
        <v>@@Released</v>
      </c>
      <c r="C1986" s="3" t="str">
        <f t="shared" si="389"/>
        <v>@@MR100749</v>
      </c>
      <c r="D1986" s="3" t="str">
        <f t="shared" si="390"/>
        <v>@@30000</v>
      </c>
      <c r="E1986" s="3" t="str">
        <f>"""NAV Direct"",""CRONUS JetCorp USA"",""5407"",""1"",""Released"",""2"",""MR100749"",""3"",""30000"",""4"",""30000"""</f>
        <v>"NAV Direct","CRONUS JetCorp USA","5407","1","Released","2","MR100749","3","30000","4","30000"</v>
      </c>
      <c r="F1986" s="3"/>
      <c r="G1986" s="3"/>
      <c r="H1986" s="6"/>
      <c r="I1986" s="6"/>
      <c r="J1986" s="14" t="str">
        <f>"RM100016"</f>
        <v>RM100016</v>
      </c>
      <c r="K1986" s="22" t="str">
        <f>"6"" Star Column Trophy Riser"</f>
        <v>6" Star Column Trophy Riser</v>
      </c>
      <c r="L1986" s="23">
        <v>1</v>
      </c>
      <c r="M1986" s="21" t="str">
        <f>"EA"</f>
        <v>EA</v>
      </c>
      <c r="N1986" s="23">
        <v>0</v>
      </c>
    </row>
    <row r="1987" spans="1:14" ht="16.5" x14ac:dyDescent="0.3">
      <c r="A1987" t="s">
        <v>59</v>
      </c>
      <c r="B1987" s="3" t="str">
        <f t="shared" si="389"/>
        <v>@@Released</v>
      </c>
      <c r="C1987" s="3" t="str">
        <f t="shared" si="389"/>
        <v>@@MR100749</v>
      </c>
      <c r="D1987" s="3" t="str">
        <f t="shared" si="390"/>
        <v>@@30000</v>
      </c>
      <c r="E1987" s="3" t="str">
        <f>"""NAV Direct"",""CRONUS JetCorp USA"",""5407"",""1"",""Released"",""2"",""MR100749"",""3"",""30000"",""4"",""40000"""</f>
        <v>"NAV Direct","CRONUS JetCorp USA","5407","1","Released","2","MR100749","3","30000","4","40000"</v>
      </c>
      <c r="F1987" s="3"/>
      <c r="G1987" s="3"/>
      <c r="H1987" s="6"/>
      <c r="I1987" s="6"/>
      <c r="J1987" s="14" t="str">
        <f>"RM100033"</f>
        <v>RM100033</v>
      </c>
      <c r="K1987" s="22" t="str">
        <f>"Standard Cap Nut"</f>
        <v>Standard Cap Nut</v>
      </c>
      <c r="L1987" s="23">
        <v>1</v>
      </c>
      <c r="M1987" s="21" t="str">
        <f>"EA"</f>
        <v>EA</v>
      </c>
      <c r="N1987" s="23">
        <v>0</v>
      </c>
    </row>
    <row r="1988" spans="1:14" ht="16.5" x14ac:dyDescent="0.3">
      <c r="A1988" t="s">
        <v>59</v>
      </c>
      <c r="B1988" s="3" t="str">
        <f t="shared" si="389"/>
        <v>@@Released</v>
      </c>
      <c r="C1988" s="3" t="str">
        <f t="shared" si="389"/>
        <v>@@MR100749</v>
      </c>
      <c r="D1988" s="3" t="str">
        <f t="shared" si="390"/>
        <v>@@30000</v>
      </c>
      <c r="E1988" s="3" t="str">
        <f>"""NAV Direct"",""CRONUS JetCorp USA"",""5407"",""1"",""Released"",""2"",""MR100749"",""3"",""30000"",""4"",""50000"""</f>
        <v>"NAV Direct","CRONUS JetCorp USA","5407","1","Released","2","MR100749","3","30000","4","50000"</v>
      </c>
      <c r="F1988" s="3"/>
      <c r="G1988" s="3"/>
      <c r="H1988" s="6"/>
      <c r="I1988" s="6"/>
      <c r="J1988" s="14" t="str">
        <f>"RM100034"</f>
        <v>RM100034</v>
      </c>
      <c r="K1988" s="22" t="str">
        <f>"Check Rings"</f>
        <v>Check Rings</v>
      </c>
      <c r="L1988" s="23">
        <v>1</v>
      </c>
      <c r="M1988" s="21" t="str">
        <f>"EA"</f>
        <v>EA</v>
      </c>
      <c r="N1988" s="23">
        <v>0</v>
      </c>
    </row>
    <row r="1989" spans="1:14" ht="16.5" x14ac:dyDescent="0.3">
      <c r="A1989" t="s">
        <v>59</v>
      </c>
      <c r="B1989" s="3" t="str">
        <f t="shared" si="389"/>
        <v>@@Released</v>
      </c>
      <c r="C1989" s="3" t="str">
        <f t="shared" si="389"/>
        <v>@@MR100749</v>
      </c>
      <c r="D1989" s="3" t="str">
        <f t="shared" si="390"/>
        <v>@@30000</v>
      </c>
      <c r="E1989" s="3" t="str">
        <f>"""NAV Direct"",""CRONUS JetCorp USA"",""5407"",""1"",""Released"",""2"",""MR100749"",""3"",""30000"",""4"",""60000"""</f>
        <v>"NAV Direct","CRONUS JetCorp USA","5407","1","Released","2","MR100749","3","30000","4","60000"</v>
      </c>
      <c r="F1989" s="3"/>
      <c r="G1989" s="3"/>
      <c r="H1989" s="6"/>
      <c r="I1989" s="6"/>
      <c r="J1989" s="14" t="str">
        <f>"RM100036"</f>
        <v>RM100036</v>
      </c>
      <c r="K1989" s="22" t="str">
        <f>"1.5"" Emblem"</f>
        <v>1.5" Emblem</v>
      </c>
      <c r="L1989" s="23">
        <v>1</v>
      </c>
      <c r="M1989" s="21" t="str">
        <f>"EA"</f>
        <v>EA</v>
      </c>
      <c r="N1989" s="23">
        <v>0</v>
      </c>
    </row>
    <row r="1990" spans="1:14" ht="16.5" x14ac:dyDescent="0.3">
      <c r="A1990" t="s">
        <v>59</v>
      </c>
      <c r="B1990" s="3" t="str">
        <f>B1984</f>
        <v>@@Released</v>
      </c>
      <c r="C1990" s="3" t="str">
        <f>C1984</f>
        <v>@@MR100749</v>
      </c>
      <c r="D1990" s="3" t="str">
        <f>D1984</f>
        <v>@@30000</v>
      </c>
      <c r="H1990" s="6"/>
      <c r="I1990" s="6"/>
      <c r="J1990" s="6"/>
      <c r="K1990" s="6"/>
      <c r="L1990" s="6"/>
      <c r="M1990" s="6"/>
      <c r="N1990" s="6"/>
    </row>
    <row r="1991" spans="1:14" ht="16.5" x14ac:dyDescent="0.3">
      <c r="A1991" t="s">
        <v>59</v>
      </c>
      <c r="B1991" s="3" t="str">
        <f>"@@Released"</f>
        <v>@@Released</v>
      </c>
      <c r="C1991" s="3" t="str">
        <f>"@@MR100751"</f>
        <v>@@MR100751</v>
      </c>
      <c r="E1991" s="3" t="str">
        <f>"""NAV Direct"",""CRONUS JetCorp USA"",""5405"",""1"",""Released"",""2"",""MR100751"""</f>
        <v>"NAV Direct","CRONUS JetCorp USA","5405","1","Released","2","MR100751"</v>
      </c>
      <c r="F1991" s="3" t="str">
        <f>"∞||""Prod. Order Component"",""Status"",""=Status"",""Prod. Order No."",""=No."""</f>
        <v>∞||"Prod. Order Component","Status","=Status","Prod. Order No.","=No."</v>
      </c>
      <c r="G1991" s="3"/>
      <c r="H1991" s="28" t="str">
        <f>"MR100751"</f>
        <v>MR100751</v>
      </c>
      <c r="I1991" s="29">
        <v>42146</v>
      </c>
      <c r="J1991" s="6"/>
      <c r="K1991" s="20"/>
      <c r="L1991" s="20"/>
      <c r="M1991" s="20"/>
      <c r="N1991" s="20"/>
    </row>
    <row r="1992" spans="1:14" ht="16.5" x14ac:dyDescent="0.3">
      <c r="A1992" t="s">
        <v>59</v>
      </c>
      <c r="B1992" s="3" t="str">
        <f t="shared" ref="B1992:C1998" si="391">B1991</f>
        <v>@@Released</v>
      </c>
      <c r="C1992" s="3" t="str">
        <f t="shared" si="391"/>
        <v>@@MR100751</v>
      </c>
      <c r="D1992" s="3" t="str">
        <f>"@@10000"</f>
        <v>@@10000</v>
      </c>
      <c r="E1992" s="3" t="str">
        <f>"""NAV Direct"",""CRONUS JetCorp USA"",""5406"",""1"",""Released"",""2"",""MR100751"",""3"",""10000"""</f>
        <v>"NAV Direct","CRONUS JetCorp USA","5406","1","Released","2","MR100751","3","10000"</v>
      </c>
      <c r="F1992" s="3" t="str">
        <f>"∞||""Prod. Order Component"",""Prod. Order Line No."",""=Line No."",""Status"",""=Status"",""Prod. Order No."",""=Prod. Order No."""</f>
        <v>∞||"Prod. Order Component","Prod. Order Line No.","=Line No.","Status","=Status","Prod. Order No.","=Prod. Order No."</v>
      </c>
      <c r="G1992" s="3"/>
      <c r="H1992" s="6"/>
      <c r="I1992" s="24" t="str">
        <f>"S200022"</f>
        <v>S200022</v>
      </c>
      <c r="J1992" s="24" t="str">
        <f>"10.75"" Tourch Riser Basketball Trophy"</f>
        <v>10.75" Tourch Riser Basketball Trophy</v>
      </c>
      <c r="K1992" s="25">
        <v>144</v>
      </c>
      <c r="L1992" s="26" t="str">
        <f>"EA"</f>
        <v>EA</v>
      </c>
      <c r="M1992" s="25">
        <v>0</v>
      </c>
      <c r="N1992" s="27"/>
    </row>
    <row r="1993" spans="1:14" ht="16.5" x14ac:dyDescent="0.3">
      <c r="A1993" t="s">
        <v>59</v>
      </c>
      <c r="B1993" s="3" t="str">
        <f t="shared" si="391"/>
        <v>@@Released</v>
      </c>
      <c r="C1993" s="3" t="str">
        <f t="shared" si="391"/>
        <v>@@MR100751</v>
      </c>
      <c r="D1993" s="3" t="str">
        <f t="shared" ref="D1993:D1998" si="392">D1992</f>
        <v>@@10000</v>
      </c>
      <c r="E1993" s="3" t="str">
        <f>"""NAV Direct"",""CRONUS JetCorp USA"",""5407"",""1"",""Released"",""2"",""MR100751"",""3"",""10000"",""4"",""10000"""</f>
        <v>"NAV Direct","CRONUS JetCorp USA","5407","1","Released","2","MR100751","3","10000","4","10000"</v>
      </c>
      <c r="F1993" s="3"/>
      <c r="G1993" s="3"/>
      <c r="H1993" s="6"/>
      <c r="I1993" s="6"/>
      <c r="J1993" s="14" t="str">
        <f>"RM100027"</f>
        <v>RM100027</v>
      </c>
      <c r="K1993" s="22" t="str">
        <f>"1"" Marble"</f>
        <v>1" Marble</v>
      </c>
      <c r="L1993" s="23">
        <v>1</v>
      </c>
      <c r="M1993" s="21" t="str">
        <f>"LB"</f>
        <v>LB</v>
      </c>
      <c r="N1993" s="23">
        <v>0</v>
      </c>
    </row>
    <row r="1994" spans="1:14" ht="16.5" x14ac:dyDescent="0.3">
      <c r="A1994" t="s">
        <v>59</v>
      </c>
      <c r="B1994" s="3" t="str">
        <f t="shared" si="391"/>
        <v>@@Released</v>
      </c>
      <c r="C1994" s="3" t="str">
        <f t="shared" si="391"/>
        <v>@@MR100751</v>
      </c>
      <c r="D1994" s="3" t="str">
        <f t="shared" si="392"/>
        <v>@@10000</v>
      </c>
      <c r="E1994" s="3" t="str">
        <f>"""NAV Direct"",""CRONUS JetCorp USA"",""5407"",""1"",""Released"",""2"",""MR100751"",""3"",""10000"",""4"",""20000"""</f>
        <v>"NAV Direct","CRONUS JetCorp USA","5407","1","Released","2","MR100751","3","10000","4","20000"</v>
      </c>
      <c r="F1994" s="3"/>
      <c r="G1994" s="3"/>
      <c r="H1994" s="6"/>
      <c r="I1994" s="6"/>
      <c r="J1994" s="14" t="str">
        <f>"RM100008"</f>
        <v>RM100008</v>
      </c>
      <c r="K1994" s="22" t="str">
        <f>"3.75"" Basketball Player"</f>
        <v>3.75" Basketball Player</v>
      </c>
      <c r="L1994" s="23">
        <v>1</v>
      </c>
      <c r="M1994" s="21" t="str">
        <f>"EA"</f>
        <v>EA</v>
      </c>
      <c r="N1994" s="23">
        <v>0</v>
      </c>
    </row>
    <row r="1995" spans="1:14" ht="16.5" x14ac:dyDescent="0.3">
      <c r="A1995" t="s">
        <v>59</v>
      </c>
      <c r="B1995" s="3" t="str">
        <f t="shared" si="391"/>
        <v>@@Released</v>
      </c>
      <c r="C1995" s="3" t="str">
        <f t="shared" si="391"/>
        <v>@@MR100751</v>
      </c>
      <c r="D1995" s="3" t="str">
        <f t="shared" si="392"/>
        <v>@@10000</v>
      </c>
      <c r="E1995" s="3" t="str">
        <f>"""NAV Direct"",""CRONUS JetCorp USA"",""5407"",""1"",""Released"",""2"",""MR100751"",""3"",""10000"",""4"",""30000"""</f>
        <v>"NAV Direct","CRONUS JetCorp USA","5407","1","Released","2","MR100751","3","10000","4","30000"</v>
      </c>
      <c r="F1995" s="3"/>
      <c r="G1995" s="3"/>
      <c r="H1995" s="6"/>
      <c r="I1995" s="6"/>
      <c r="J1995" s="14" t="str">
        <f>"RM100023"</f>
        <v>RM100023</v>
      </c>
      <c r="K1995" s="22" t="str">
        <f>"7"" Torch Trophy Riser"</f>
        <v>7" Torch Trophy Riser</v>
      </c>
      <c r="L1995" s="23">
        <v>1</v>
      </c>
      <c r="M1995" s="21" t="str">
        <f>"EA"</f>
        <v>EA</v>
      </c>
      <c r="N1995" s="23">
        <v>0</v>
      </c>
    </row>
    <row r="1996" spans="1:14" ht="16.5" x14ac:dyDescent="0.3">
      <c r="A1996" t="s">
        <v>59</v>
      </c>
      <c r="B1996" s="3" t="str">
        <f t="shared" si="391"/>
        <v>@@Released</v>
      </c>
      <c r="C1996" s="3" t="str">
        <f t="shared" si="391"/>
        <v>@@MR100751</v>
      </c>
      <c r="D1996" s="3" t="str">
        <f t="shared" si="392"/>
        <v>@@10000</v>
      </c>
      <c r="E1996" s="3" t="str">
        <f>"""NAV Direct"",""CRONUS JetCorp USA"",""5407"",""1"",""Released"",""2"",""MR100751"",""3"",""10000"",""4"",""40000"""</f>
        <v>"NAV Direct","CRONUS JetCorp USA","5407","1","Released","2","MR100751","3","10000","4","40000"</v>
      </c>
      <c r="F1996" s="3"/>
      <c r="G1996" s="3"/>
      <c r="H1996" s="6"/>
      <c r="I1996" s="6"/>
      <c r="J1996" s="14" t="str">
        <f>"RM100033"</f>
        <v>RM100033</v>
      </c>
      <c r="K1996" s="22" t="str">
        <f>"Standard Cap Nut"</f>
        <v>Standard Cap Nut</v>
      </c>
      <c r="L1996" s="23">
        <v>1</v>
      </c>
      <c r="M1996" s="21" t="str">
        <f>"EA"</f>
        <v>EA</v>
      </c>
      <c r="N1996" s="23">
        <v>0</v>
      </c>
    </row>
    <row r="1997" spans="1:14" ht="16.5" x14ac:dyDescent="0.3">
      <c r="A1997" t="s">
        <v>59</v>
      </c>
      <c r="B1997" s="3" t="str">
        <f t="shared" si="391"/>
        <v>@@Released</v>
      </c>
      <c r="C1997" s="3" t="str">
        <f t="shared" si="391"/>
        <v>@@MR100751</v>
      </c>
      <c r="D1997" s="3" t="str">
        <f t="shared" si="392"/>
        <v>@@10000</v>
      </c>
      <c r="E1997" s="3" t="str">
        <f>"""NAV Direct"",""CRONUS JetCorp USA"",""5407"",""1"",""Released"",""2"",""MR100751"",""3"",""10000"",""4"",""50000"""</f>
        <v>"NAV Direct","CRONUS JetCorp USA","5407","1","Released","2","MR100751","3","10000","4","50000"</v>
      </c>
      <c r="F1997" s="3"/>
      <c r="G1997" s="3"/>
      <c r="H1997" s="6"/>
      <c r="I1997" s="6"/>
      <c r="J1997" s="14" t="str">
        <f>"RM100034"</f>
        <v>RM100034</v>
      </c>
      <c r="K1997" s="22" t="str">
        <f>"Check Rings"</f>
        <v>Check Rings</v>
      </c>
      <c r="L1997" s="23">
        <v>1</v>
      </c>
      <c r="M1997" s="21" t="str">
        <f>"EA"</f>
        <v>EA</v>
      </c>
      <c r="N1997" s="23">
        <v>0</v>
      </c>
    </row>
    <row r="1998" spans="1:14" ht="16.5" x14ac:dyDescent="0.3">
      <c r="A1998" t="s">
        <v>59</v>
      </c>
      <c r="B1998" s="3" t="str">
        <f t="shared" si="391"/>
        <v>@@Released</v>
      </c>
      <c r="C1998" s="3" t="str">
        <f t="shared" si="391"/>
        <v>@@MR100751</v>
      </c>
      <c r="D1998" s="3" t="str">
        <f t="shared" si="392"/>
        <v>@@10000</v>
      </c>
      <c r="E1998" s="3" t="str">
        <f>"""NAV Direct"",""CRONUS JetCorp USA"",""5407"",""1"",""Released"",""2"",""MR100751"",""3"",""10000"",""4"",""60000"""</f>
        <v>"NAV Direct","CRONUS JetCorp USA","5407","1","Released","2","MR100751","3","10000","4","60000"</v>
      </c>
      <c r="F1998" s="3"/>
      <c r="G1998" s="3"/>
      <c r="H1998" s="6"/>
      <c r="I1998" s="6"/>
      <c r="J1998" s="14" t="str">
        <f>"RM100036"</f>
        <v>RM100036</v>
      </c>
      <c r="K1998" s="22" t="str">
        <f>"1.5"" Emblem"</f>
        <v>1.5" Emblem</v>
      </c>
      <c r="L1998" s="23">
        <v>1</v>
      </c>
      <c r="M1998" s="21" t="str">
        <f>"EA"</f>
        <v>EA</v>
      </c>
      <c r="N1998" s="23">
        <v>0</v>
      </c>
    </row>
    <row r="1999" spans="1:14" ht="16.5" x14ac:dyDescent="0.3">
      <c r="A1999" t="s">
        <v>59</v>
      </c>
      <c r="B1999" s="3" t="str">
        <f>B1993</f>
        <v>@@Released</v>
      </c>
      <c r="C1999" s="3" t="str">
        <f>C1993</f>
        <v>@@MR100751</v>
      </c>
      <c r="D1999" s="3" t="str">
        <f>D1993</f>
        <v>@@10000</v>
      </c>
      <c r="H1999" s="6"/>
      <c r="I1999" s="6"/>
      <c r="J1999" s="6"/>
      <c r="K1999" s="6"/>
      <c r="L1999" s="6"/>
      <c r="M1999" s="6"/>
      <c r="N1999" s="6"/>
    </row>
    <row r="2000" spans="1:14" ht="16.5" x14ac:dyDescent="0.3">
      <c r="A2000" t="s">
        <v>59</v>
      </c>
      <c r="B2000" s="3" t="str">
        <f t="shared" ref="B2000:C2006" si="393">B1999</f>
        <v>@@Released</v>
      </c>
      <c r="C2000" s="3" t="str">
        <f t="shared" si="393"/>
        <v>@@MR100751</v>
      </c>
      <c r="D2000" s="3" t="str">
        <f>"@@20000"</f>
        <v>@@20000</v>
      </c>
      <c r="E2000" s="3" t="str">
        <f>"""NAV Direct"",""CRONUS JetCorp USA"",""5406"",""1"",""Released"",""2"",""MR100751"",""3"",""20000"""</f>
        <v>"NAV Direct","CRONUS JetCorp USA","5406","1","Released","2","MR100751","3","20000"</v>
      </c>
      <c r="F2000" s="3" t="str">
        <f>"∞||""Prod. Order Component"",""Prod. Order Line No."",""=Line No."",""Status"",""=Status"",""Prod. Order No."",""=Prod. Order No."""</f>
        <v>∞||"Prod. Order Component","Prod. Order Line No.","=Line No.","Status","=Status","Prod. Order No.","=Prod. Order No."</v>
      </c>
      <c r="G2000" s="3"/>
      <c r="H2000" s="6"/>
      <c r="I2000" s="24" t="str">
        <f>"S200015"</f>
        <v>S200015</v>
      </c>
      <c r="J2000" s="24" t="str">
        <f>"10.75"" Star Riser Basketball Trophy"</f>
        <v>10.75" Star Riser Basketball Trophy</v>
      </c>
      <c r="K2000" s="25">
        <v>48</v>
      </c>
      <c r="L2000" s="26" t="str">
        <f>"EA"</f>
        <v>EA</v>
      </c>
      <c r="M2000" s="25">
        <v>0</v>
      </c>
      <c r="N2000" s="27"/>
    </row>
    <row r="2001" spans="1:14" ht="16.5" x14ac:dyDescent="0.3">
      <c r="A2001" t="s">
        <v>59</v>
      </c>
      <c r="B2001" s="3" t="str">
        <f t="shared" si="393"/>
        <v>@@Released</v>
      </c>
      <c r="C2001" s="3" t="str">
        <f t="shared" si="393"/>
        <v>@@MR100751</v>
      </c>
      <c r="D2001" s="3" t="str">
        <f t="shared" ref="D2001:D2006" si="394">D2000</f>
        <v>@@20000</v>
      </c>
      <c r="E2001" s="3" t="str">
        <f>"""NAV Direct"",""CRONUS JetCorp USA"",""5407"",""1"",""Released"",""2"",""MR100751"",""3"",""20000"",""4"",""10000"""</f>
        <v>"NAV Direct","CRONUS JetCorp USA","5407","1","Released","2","MR100751","3","20000","4","10000"</v>
      </c>
      <c r="F2001" s="3"/>
      <c r="G2001" s="3"/>
      <c r="H2001" s="6"/>
      <c r="I2001" s="6"/>
      <c r="J2001" s="14" t="str">
        <f>"RM100027"</f>
        <v>RM100027</v>
      </c>
      <c r="K2001" s="22" t="str">
        <f>"1"" Marble"</f>
        <v>1" Marble</v>
      </c>
      <c r="L2001" s="23">
        <v>1</v>
      </c>
      <c r="M2001" s="21" t="str">
        <f>"LB"</f>
        <v>LB</v>
      </c>
      <c r="N2001" s="23">
        <v>0</v>
      </c>
    </row>
    <row r="2002" spans="1:14" ht="16.5" x14ac:dyDescent="0.3">
      <c r="A2002" t="s">
        <v>59</v>
      </c>
      <c r="B2002" s="3" t="str">
        <f t="shared" si="393"/>
        <v>@@Released</v>
      </c>
      <c r="C2002" s="3" t="str">
        <f t="shared" si="393"/>
        <v>@@MR100751</v>
      </c>
      <c r="D2002" s="3" t="str">
        <f t="shared" si="394"/>
        <v>@@20000</v>
      </c>
      <c r="E2002" s="3" t="str">
        <f>"""NAV Direct"",""CRONUS JetCorp USA"",""5407"",""1"",""Released"",""2"",""MR100751"",""3"",""20000"",""4"",""20000"""</f>
        <v>"NAV Direct","CRONUS JetCorp USA","5407","1","Released","2","MR100751","3","20000","4","20000"</v>
      </c>
      <c r="F2002" s="3"/>
      <c r="G2002" s="3"/>
      <c r="H2002" s="6"/>
      <c r="I2002" s="6"/>
      <c r="J2002" s="14" t="str">
        <f>"RM100008"</f>
        <v>RM100008</v>
      </c>
      <c r="K2002" s="22" t="str">
        <f>"3.75"" Basketball Player"</f>
        <v>3.75" Basketball Player</v>
      </c>
      <c r="L2002" s="23">
        <v>1</v>
      </c>
      <c r="M2002" s="21" t="str">
        <f>"EA"</f>
        <v>EA</v>
      </c>
      <c r="N2002" s="23">
        <v>0</v>
      </c>
    </row>
    <row r="2003" spans="1:14" ht="16.5" x14ac:dyDescent="0.3">
      <c r="A2003" t="s">
        <v>59</v>
      </c>
      <c r="B2003" s="3" t="str">
        <f t="shared" si="393"/>
        <v>@@Released</v>
      </c>
      <c r="C2003" s="3" t="str">
        <f t="shared" si="393"/>
        <v>@@MR100751</v>
      </c>
      <c r="D2003" s="3" t="str">
        <f t="shared" si="394"/>
        <v>@@20000</v>
      </c>
      <c r="E2003" s="3" t="str">
        <f>"""NAV Direct"",""CRONUS JetCorp USA"",""5407"",""1"",""Released"",""2"",""MR100751"",""3"",""20000"",""4"",""30000"""</f>
        <v>"NAV Direct","CRONUS JetCorp USA","5407","1","Released","2","MR100751","3","20000","4","30000"</v>
      </c>
      <c r="F2003" s="3"/>
      <c r="G2003" s="3"/>
      <c r="H2003" s="6"/>
      <c r="I2003" s="6"/>
      <c r="J2003" s="14" t="str">
        <f>"RM100016"</f>
        <v>RM100016</v>
      </c>
      <c r="K2003" s="22" t="str">
        <f>"6"" Star Column Trophy Riser"</f>
        <v>6" Star Column Trophy Riser</v>
      </c>
      <c r="L2003" s="23">
        <v>1</v>
      </c>
      <c r="M2003" s="21" t="str">
        <f>"EA"</f>
        <v>EA</v>
      </c>
      <c r="N2003" s="23">
        <v>0</v>
      </c>
    </row>
    <row r="2004" spans="1:14" ht="16.5" x14ac:dyDescent="0.3">
      <c r="A2004" t="s">
        <v>59</v>
      </c>
      <c r="B2004" s="3" t="str">
        <f t="shared" si="393"/>
        <v>@@Released</v>
      </c>
      <c r="C2004" s="3" t="str">
        <f t="shared" si="393"/>
        <v>@@MR100751</v>
      </c>
      <c r="D2004" s="3" t="str">
        <f t="shared" si="394"/>
        <v>@@20000</v>
      </c>
      <c r="E2004" s="3" t="str">
        <f>"""NAV Direct"",""CRONUS JetCorp USA"",""5407"",""1"",""Released"",""2"",""MR100751"",""3"",""20000"",""4"",""40000"""</f>
        <v>"NAV Direct","CRONUS JetCorp USA","5407","1","Released","2","MR100751","3","20000","4","40000"</v>
      </c>
      <c r="F2004" s="3"/>
      <c r="G2004" s="3"/>
      <c r="H2004" s="6"/>
      <c r="I2004" s="6"/>
      <c r="J2004" s="14" t="str">
        <f>"RM100033"</f>
        <v>RM100033</v>
      </c>
      <c r="K2004" s="22" t="str">
        <f>"Standard Cap Nut"</f>
        <v>Standard Cap Nut</v>
      </c>
      <c r="L2004" s="23">
        <v>1</v>
      </c>
      <c r="M2004" s="21" t="str">
        <f>"EA"</f>
        <v>EA</v>
      </c>
      <c r="N2004" s="23">
        <v>0</v>
      </c>
    </row>
    <row r="2005" spans="1:14" ht="16.5" x14ac:dyDescent="0.3">
      <c r="A2005" t="s">
        <v>59</v>
      </c>
      <c r="B2005" s="3" t="str">
        <f t="shared" si="393"/>
        <v>@@Released</v>
      </c>
      <c r="C2005" s="3" t="str">
        <f t="shared" si="393"/>
        <v>@@MR100751</v>
      </c>
      <c r="D2005" s="3" t="str">
        <f t="shared" si="394"/>
        <v>@@20000</v>
      </c>
      <c r="E2005" s="3" t="str">
        <f>"""NAV Direct"",""CRONUS JetCorp USA"",""5407"",""1"",""Released"",""2"",""MR100751"",""3"",""20000"",""4"",""50000"""</f>
        <v>"NAV Direct","CRONUS JetCorp USA","5407","1","Released","2","MR100751","3","20000","4","50000"</v>
      </c>
      <c r="F2005" s="3"/>
      <c r="G2005" s="3"/>
      <c r="H2005" s="6"/>
      <c r="I2005" s="6"/>
      <c r="J2005" s="14" t="str">
        <f>"RM100034"</f>
        <v>RM100034</v>
      </c>
      <c r="K2005" s="22" t="str">
        <f>"Check Rings"</f>
        <v>Check Rings</v>
      </c>
      <c r="L2005" s="23">
        <v>1</v>
      </c>
      <c r="M2005" s="21" t="str">
        <f>"EA"</f>
        <v>EA</v>
      </c>
      <c r="N2005" s="23">
        <v>0</v>
      </c>
    </row>
    <row r="2006" spans="1:14" ht="16.5" x14ac:dyDescent="0.3">
      <c r="A2006" t="s">
        <v>59</v>
      </c>
      <c r="B2006" s="3" t="str">
        <f t="shared" si="393"/>
        <v>@@Released</v>
      </c>
      <c r="C2006" s="3" t="str">
        <f t="shared" si="393"/>
        <v>@@MR100751</v>
      </c>
      <c r="D2006" s="3" t="str">
        <f t="shared" si="394"/>
        <v>@@20000</v>
      </c>
      <c r="E2006" s="3" t="str">
        <f>"""NAV Direct"",""CRONUS JetCorp USA"",""5407"",""1"",""Released"",""2"",""MR100751"",""3"",""20000"",""4"",""60000"""</f>
        <v>"NAV Direct","CRONUS JetCorp USA","5407","1","Released","2","MR100751","3","20000","4","60000"</v>
      </c>
      <c r="F2006" s="3"/>
      <c r="G2006" s="3"/>
      <c r="H2006" s="6"/>
      <c r="I2006" s="6"/>
      <c r="J2006" s="14" t="str">
        <f>"RM100036"</f>
        <v>RM100036</v>
      </c>
      <c r="K2006" s="22" t="str">
        <f>"1.5"" Emblem"</f>
        <v>1.5" Emblem</v>
      </c>
      <c r="L2006" s="23">
        <v>1</v>
      </c>
      <c r="M2006" s="21" t="str">
        <f>"EA"</f>
        <v>EA</v>
      </c>
      <c r="N2006" s="23">
        <v>0</v>
      </c>
    </row>
    <row r="2007" spans="1:14" ht="16.5" x14ac:dyDescent="0.3">
      <c r="A2007" t="s">
        <v>59</v>
      </c>
      <c r="B2007" s="3" t="str">
        <f>B2001</f>
        <v>@@Released</v>
      </c>
      <c r="C2007" s="3" t="str">
        <f>C2001</f>
        <v>@@MR100751</v>
      </c>
      <c r="D2007" s="3" t="str">
        <f>D2001</f>
        <v>@@20000</v>
      </c>
      <c r="H2007" s="6"/>
      <c r="I2007" s="6"/>
      <c r="J2007" s="6"/>
      <c r="K2007" s="6"/>
      <c r="L2007" s="6"/>
      <c r="M2007" s="6"/>
      <c r="N2007" s="6"/>
    </row>
    <row r="2008" spans="1:14" ht="16.5" x14ac:dyDescent="0.3">
      <c r="A2008" t="s">
        <v>59</v>
      </c>
      <c r="B2008" s="3" t="str">
        <f>"@@Released"</f>
        <v>@@Released</v>
      </c>
      <c r="C2008" s="3" t="str">
        <f>"@@MR100746"</f>
        <v>@@MR100746</v>
      </c>
      <c r="E2008" s="3" t="str">
        <f>"""NAV Direct"",""CRONUS JetCorp USA"",""5405"",""1"",""Released"",""2"",""MR100746"""</f>
        <v>"NAV Direct","CRONUS JetCorp USA","5405","1","Released","2","MR100746"</v>
      </c>
      <c r="F2008" s="3" t="str">
        <f>"∞||""Prod. Order Component"",""Status"",""=Status"",""Prod. Order No."",""=No."""</f>
        <v>∞||"Prod. Order Component","Status","=Status","Prod. Order No.","=No."</v>
      </c>
      <c r="G2008" s="3"/>
      <c r="H2008" s="28" t="str">
        <f>"MR100746"</f>
        <v>MR100746</v>
      </c>
      <c r="I2008" s="29">
        <v>42147</v>
      </c>
      <c r="J2008" s="6"/>
      <c r="K2008" s="20"/>
      <c r="L2008" s="20"/>
      <c r="M2008" s="20"/>
      <c r="N2008" s="20"/>
    </row>
    <row r="2009" spans="1:14" ht="16.5" x14ac:dyDescent="0.3">
      <c r="A2009" t="s">
        <v>59</v>
      </c>
      <c r="B2009" s="3" t="str">
        <f t="shared" ref="B2009:C2015" si="395">B2008</f>
        <v>@@Released</v>
      </c>
      <c r="C2009" s="3" t="str">
        <f t="shared" si="395"/>
        <v>@@MR100746</v>
      </c>
      <c r="D2009" s="3" t="str">
        <f>"@@10000"</f>
        <v>@@10000</v>
      </c>
      <c r="E2009" s="3" t="str">
        <f>"""NAV Direct"",""CRONUS JetCorp USA"",""5406"",""1"",""Released"",""2"",""MR100746"",""3"",""10000"""</f>
        <v>"NAV Direct","CRONUS JetCorp USA","5406","1","Released","2","MR100746","3","10000"</v>
      </c>
      <c r="F2009" s="3" t="str">
        <f>"∞||""Prod. Order Component"",""Prod. Order Line No."",""=Line No."",""Status"",""=Status"",""Prod. Order No."",""=Prod. Order No."""</f>
        <v>∞||"Prod. Order Component","Prod. Order Line No.","=Line No.","Status","=Status","Prod. Order No.","=Prod. Order No."</v>
      </c>
      <c r="G2009" s="3"/>
      <c r="H2009" s="6"/>
      <c r="I2009" s="24" t="str">
        <f>"S200023"</f>
        <v>S200023</v>
      </c>
      <c r="J2009" s="24" t="str">
        <f>"10.75"" Tourch Riser Volleyball Trophy"</f>
        <v>10.75" Tourch Riser Volleyball Trophy</v>
      </c>
      <c r="K2009" s="25">
        <v>144</v>
      </c>
      <c r="L2009" s="26" t="str">
        <f>"EA"</f>
        <v>EA</v>
      </c>
      <c r="M2009" s="25">
        <v>0</v>
      </c>
      <c r="N2009" s="27"/>
    </row>
    <row r="2010" spans="1:14" ht="16.5" x14ac:dyDescent="0.3">
      <c r="A2010" t="s">
        <v>59</v>
      </c>
      <c r="B2010" s="3" t="str">
        <f t="shared" si="395"/>
        <v>@@Released</v>
      </c>
      <c r="C2010" s="3" t="str">
        <f t="shared" si="395"/>
        <v>@@MR100746</v>
      </c>
      <c r="D2010" s="3" t="str">
        <f t="shared" ref="D2010:D2015" si="396">D2009</f>
        <v>@@10000</v>
      </c>
      <c r="E2010" s="3" t="str">
        <f>"""NAV Direct"",""CRONUS JetCorp USA"",""5407"",""1"",""Released"",""2"",""MR100746"",""3"",""10000"",""4"",""10000"""</f>
        <v>"NAV Direct","CRONUS JetCorp USA","5407","1","Released","2","MR100746","3","10000","4","10000"</v>
      </c>
      <c r="F2010" s="3"/>
      <c r="G2010" s="3"/>
      <c r="H2010" s="6"/>
      <c r="I2010" s="6"/>
      <c r="J2010" s="14" t="str">
        <f>"RM100027"</f>
        <v>RM100027</v>
      </c>
      <c r="K2010" s="22" t="str">
        <f>"1"" Marble"</f>
        <v>1" Marble</v>
      </c>
      <c r="L2010" s="23">
        <v>1</v>
      </c>
      <c r="M2010" s="21" t="str">
        <f>"LB"</f>
        <v>LB</v>
      </c>
      <c r="N2010" s="23">
        <v>0</v>
      </c>
    </row>
    <row r="2011" spans="1:14" ht="16.5" x14ac:dyDescent="0.3">
      <c r="A2011" t="s">
        <v>59</v>
      </c>
      <c r="B2011" s="3" t="str">
        <f t="shared" si="395"/>
        <v>@@Released</v>
      </c>
      <c r="C2011" s="3" t="str">
        <f t="shared" si="395"/>
        <v>@@MR100746</v>
      </c>
      <c r="D2011" s="3" t="str">
        <f t="shared" si="396"/>
        <v>@@10000</v>
      </c>
      <c r="E2011" s="3" t="str">
        <f>"""NAV Direct"",""CRONUS JetCorp USA"",""5407"",""1"",""Released"",""2"",""MR100746"",""3"",""10000"",""4"",""20000"""</f>
        <v>"NAV Direct","CRONUS JetCorp USA","5407","1","Released","2","MR100746","3","10000","4","20000"</v>
      </c>
      <c r="F2011" s="3"/>
      <c r="G2011" s="3"/>
      <c r="H2011" s="6"/>
      <c r="I2011" s="6"/>
      <c r="J2011" s="14" t="str">
        <f>"RM100009"</f>
        <v>RM100009</v>
      </c>
      <c r="K2011" s="22" t="str">
        <f>"3.75"" Volleyball Player"</f>
        <v>3.75" Volleyball Player</v>
      </c>
      <c r="L2011" s="23">
        <v>1</v>
      </c>
      <c r="M2011" s="21" t="str">
        <f>"EA"</f>
        <v>EA</v>
      </c>
      <c r="N2011" s="23">
        <v>0</v>
      </c>
    </row>
    <row r="2012" spans="1:14" ht="16.5" x14ac:dyDescent="0.3">
      <c r="A2012" t="s">
        <v>59</v>
      </c>
      <c r="B2012" s="3" t="str">
        <f t="shared" si="395"/>
        <v>@@Released</v>
      </c>
      <c r="C2012" s="3" t="str">
        <f t="shared" si="395"/>
        <v>@@MR100746</v>
      </c>
      <c r="D2012" s="3" t="str">
        <f t="shared" si="396"/>
        <v>@@10000</v>
      </c>
      <c r="E2012" s="3" t="str">
        <f>"""NAV Direct"",""CRONUS JetCorp USA"",""5407"",""1"",""Released"",""2"",""MR100746"",""3"",""10000"",""4"",""30000"""</f>
        <v>"NAV Direct","CRONUS JetCorp USA","5407","1","Released","2","MR100746","3","10000","4","30000"</v>
      </c>
      <c r="F2012" s="3"/>
      <c r="G2012" s="3"/>
      <c r="H2012" s="6"/>
      <c r="I2012" s="6"/>
      <c r="J2012" s="14" t="str">
        <f>"RM100023"</f>
        <v>RM100023</v>
      </c>
      <c r="K2012" s="22" t="str">
        <f>"7"" Torch Trophy Riser"</f>
        <v>7" Torch Trophy Riser</v>
      </c>
      <c r="L2012" s="23">
        <v>1</v>
      </c>
      <c r="M2012" s="21" t="str">
        <f>"EA"</f>
        <v>EA</v>
      </c>
      <c r="N2012" s="23">
        <v>0</v>
      </c>
    </row>
    <row r="2013" spans="1:14" ht="16.5" x14ac:dyDescent="0.3">
      <c r="A2013" t="s">
        <v>59</v>
      </c>
      <c r="B2013" s="3" t="str">
        <f t="shared" si="395"/>
        <v>@@Released</v>
      </c>
      <c r="C2013" s="3" t="str">
        <f t="shared" si="395"/>
        <v>@@MR100746</v>
      </c>
      <c r="D2013" s="3" t="str">
        <f t="shared" si="396"/>
        <v>@@10000</v>
      </c>
      <c r="E2013" s="3" t="str">
        <f>"""NAV Direct"",""CRONUS JetCorp USA"",""5407"",""1"",""Released"",""2"",""MR100746"",""3"",""10000"",""4"",""40000"""</f>
        <v>"NAV Direct","CRONUS JetCorp USA","5407","1","Released","2","MR100746","3","10000","4","40000"</v>
      </c>
      <c r="F2013" s="3"/>
      <c r="G2013" s="3"/>
      <c r="H2013" s="6"/>
      <c r="I2013" s="6"/>
      <c r="J2013" s="14" t="str">
        <f>"RM100033"</f>
        <v>RM100033</v>
      </c>
      <c r="K2013" s="22" t="str">
        <f>"Standard Cap Nut"</f>
        <v>Standard Cap Nut</v>
      </c>
      <c r="L2013" s="23">
        <v>1</v>
      </c>
      <c r="M2013" s="21" t="str">
        <f>"EA"</f>
        <v>EA</v>
      </c>
      <c r="N2013" s="23">
        <v>0</v>
      </c>
    </row>
    <row r="2014" spans="1:14" ht="16.5" x14ac:dyDescent="0.3">
      <c r="A2014" t="s">
        <v>59</v>
      </c>
      <c r="B2014" s="3" t="str">
        <f t="shared" si="395"/>
        <v>@@Released</v>
      </c>
      <c r="C2014" s="3" t="str">
        <f t="shared" si="395"/>
        <v>@@MR100746</v>
      </c>
      <c r="D2014" s="3" t="str">
        <f t="shared" si="396"/>
        <v>@@10000</v>
      </c>
      <c r="E2014" s="3" t="str">
        <f>"""NAV Direct"",""CRONUS JetCorp USA"",""5407"",""1"",""Released"",""2"",""MR100746"",""3"",""10000"",""4"",""50000"""</f>
        <v>"NAV Direct","CRONUS JetCorp USA","5407","1","Released","2","MR100746","3","10000","4","50000"</v>
      </c>
      <c r="F2014" s="3"/>
      <c r="G2014" s="3"/>
      <c r="H2014" s="6"/>
      <c r="I2014" s="6"/>
      <c r="J2014" s="14" t="str">
        <f>"RM100034"</f>
        <v>RM100034</v>
      </c>
      <c r="K2014" s="22" t="str">
        <f>"Check Rings"</f>
        <v>Check Rings</v>
      </c>
      <c r="L2014" s="23">
        <v>1</v>
      </c>
      <c r="M2014" s="21" t="str">
        <f>"EA"</f>
        <v>EA</v>
      </c>
      <c r="N2014" s="23">
        <v>0</v>
      </c>
    </row>
    <row r="2015" spans="1:14" ht="16.5" x14ac:dyDescent="0.3">
      <c r="A2015" t="s">
        <v>59</v>
      </c>
      <c r="B2015" s="3" t="str">
        <f t="shared" si="395"/>
        <v>@@Released</v>
      </c>
      <c r="C2015" s="3" t="str">
        <f t="shared" si="395"/>
        <v>@@MR100746</v>
      </c>
      <c r="D2015" s="3" t="str">
        <f t="shared" si="396"/>
        <v>@@10000</v>
      </c>
      <c r="E2015" s="3" t="str">
        <f>"""NAV Direct"",""CRONUS JetCorp USA"",""5407"",""1"",""Released"",""2"",""MR100746"",""3"",""10000"",""4"",""60000"""</f>
        <v>"NAV Direct","CRONUS JetCorp USA","5407","1","Released","2","MR100746","3","10000","4","60000"</v>
      </c>
      <c r="F2015" s="3"/>
      <c r="G2015" s="3"/>
      <c r="H2015" s="6"/>
      <c r="I2015" s="6"/>
      <c r="J2015" s="14" t="str">
        <f>"RM100036"</f>
        <v>RM100036</v>
      </c>
      <c r="K2015" s="22" t="str">
        <f>"1.5"" Emblem"</f>
        <v>1.5" Emblem</v>
      </c>
      <c r="L2015" s="23">
        <v>1</v>
      </c>
      <c r="M2015" s="21" t="str">
        <f>"EA"</f>
        <v>EA</v>
      </c>
      <c r="N2015" s="23">
        <v>0</v>
      </c>
    </row>
    <row r="2016" spans="1:14" ht="16.5" x14ac:dyDescent="0.3">
      <c r="A2016" t="s">
        <v>59</v>
      </c>
      <c r="B2016" s="3" t="str">
        <f>B2010</f>
        <v>@@Released</v>
      </c>
      <c r="C2016" s="3" t="str">
        <f>C2010</f>
        <v>@@MR100746</v>
      </c>
      <c r="D2016" s="3" t="str">
        <f>D2010</f>
        <v>@@10000</v>
      </c>
      <c r="H2016" s="6"/>
      <c r="I2016" s="6"/>
      <c r="J2016" s="6"/>
      <c r="K2016" s="6"/>
      <c r="L2016" s="6"/>
      <c r="M2016" s="6"/>
      <c r="N2016" s="6"/>
    </row>
    <row r="2017" spans="1:14" ht="16.5" x14ac:dyDescent="0.3">
      <c r="A2017" t="s">
        <v>59</v>
      </c>
      <c r="B2017" s="3" t="str">
        <f>"@@Released"</f>
        <v>@@Released</v>
      </c>
      <c r="C2017" s="3" t="str">
        <f>"@@MR100752"</f>
        <v>@@MR100752</v>
      </c>
      <c r="E2017" s="3" t="str">
        <f>"""NAV Direct"",""CRONUS JetCorp USA"",""5405"",""1"",""Released"",""2"",""MR100752"""</f>
        <v>"NAV Direct","CRONUS JetCorp USA","5405","1","Released","2","MR100752"</v>
      </c>
      <c r="F2017" s="3" t="str">
        <f>"∞||""Prod. Order Component"",""Status"",""=Status"",""Prod. Order No."",""=No."""</f>
        <v>∞||"Prod. Order Component","Status","=Status","Prod. Order No.","=No."</v>
      </c>
      <c r="G2017" s="3"/>
      <c r="H2017" s="28" t="str">
        <f>"MR100752"</f>
        <v>MR100752</v>
      </c>
      <c r="I2017" s="29">
        <v>42147</v>
      </c>
      <c r="J2017" s="6"/>
      <c r="K2017" s="20"/>
      <c r="L2017" s="20"/>
      <c r="M2017" s="20"/>
      <c r="N2017" s="20"/>
    </row>
    <row r="2018" spans="1:14" ht="16.5" x14ac:dyDescent="0.3">
      <c r="A2018" t="s">
        <v>59</v>
      </c>
      <c r="B2018" s="3" t="str">
        <f t="shared" ref="B2018:C2021" si="397">B2017</f>
        <v>@@Released</v>
      </c>
      <c r="C2018" s="3" t="str">
        <f t="shared" si="397"/>
        <v>@@MR100752</v>
      </c>
      <c r="D2018" s="3" t="str">
        <f>"@@10000"</f>
        <v>@@10000</v>
      </c>
      <c r="E2018" s="3" t="str">
        <f>"""NAV Direct"",""CRONUS JetCorp USA"",""5406"",""1"",""Released"",""2"",""MR100752"",""3"",""10000"""</f>
        <v>"NAV Direct","CRONUS JetCorp USA","5406","1","Released","2","MR100752","3","10000"</v>
      </c>
      <c r="F2018" s="3" t="str">
        <f>"∞||""Prod. Order Component"",""Prod. Order Line No."",""=Line No."",""Status"",""=Status"",""Prod. Order No."",""=Prod. Order No."""</f>
        <v>∞||"Prod. Order Component","Prod. Order Line No.","=Line No.","Status","=Status","Prod. Order No.","=Prod. Order No."</v>
      </c>
      <c r="G2018" s="3"/>
      <c r="H2018" s="6"/>
      <c r="I2018" s="24" t="str">
        <f>"S200030"</f>
        <v>S200030</v>
      </c>
      <c r="J2018" s="24" t="str">
        <f>"10.75"" Column Volleyball Trophy"</f>
        <v>10.75" Column Volleyball Trophy</v>
      </c>
      <c r="K2018" s="25">
        <v>144</v>
      </c>
      <c r="L2018" s="26" t="str">
        <f>"EA"</f>
        <v>EA</v>
      </c>
      <c r="M2018" s="25">
        <v>0</v>
      </c>
      <c r="N2018" s="27"/>
    </row>
    <row r="2019" spans="1:14" ht="16.5" x14ac:dyDescent="0.3">
      <c r="A2019" t="s">
        <v>59</v>
      </c>
      <c r="B2019" s="3" t="str">
        <f t="shared" si="397"/>
        <v>@@Released</v>
      </c>
      <c r="C2019" s="3" t="str">
        <f t="shared" si="397"/>
        <v>@@MR100752</v>
      </c>
      <c r="D2019" s="3" t="str">
        <f>D2018</f>
        <v>@@10000</v>
      </c>
      <c r="E2019" s="3" t="str">
        <f>"""NAV Direct"",""CRONUS JetCorp USA"",""5407"",""1"",""Released"",""2"",""MR100752"",""3"",""10000"",""4"",""10000"""</f>
        <v>"NAV Direct","CRONUS JetCorp USA","5407","1","Released","2","MR100752","3","10000","4","10000"</v>
      </c>
      <c r="F2019" s="3"/>
      <c r="G2019" s="3"/>
      <c r="H2019" s="6"/>
      <c r="I2019" s="6"/>
      <c r="J2019" s="14" t="str">
        <f>"PA100001"</f>
        <v>PA100001</v>
      </c>
      <c r="K2019" s="22" t="str">
        <f>"1"" Marble Base 2.5""x6""x6"", 1 Col. Kit"</f>
        <v>1" Marble Base 2.5"x6"x6", 1 Col. Kit</v>
      </c>
      <c r="L2019" s="23">
        <v>1</v>
      </c>
      <c r="M2019" s="21" t="str">
        <f>"EA"</f>
        <v>EA</v>
      </c>
      <c r="N2019" s="23">
        <v>0</v>
      </c>
    </row>
    <row r="2020" spans="1:14" ht="16.5" x14ac:dyDescent="0.3">
      <c r="A2020" t="s">
        <v>59</v>
      </c>
      <c r="B2020" s="3" t="str">
        <f t="shared" si="397"/>
        <v>@@Released</v>
      </c>
      <c r="C2020" s="3" t="str">
        <f t="shared" si="397"/>
        <v>@@MR100752</v>
      </c>
      <c r="D2020" s="3" t="str">
        <f>D2019</f>
        <v>@@10000</v>
      </c>
      <c r="E2020" s="3" t="str">
        <f>"""NAV Direct"",""CRONUS JetCorp USA"",""5407"",""1"",""Released"",""2"",""MR100752"",""3"",""10000"",""4"",""20000"""</f>
        <v>"NAV Direct","CRONUS JetCorp USA","5407","1","Released","2","MR100752","3","10000","4","20000"</v>
      </c>
      <c r="F2020" s="3"/>
      <c r="G2020" s="3"/>
      <c r="H2020" s="6"/>
      <c r="I2020" s="6"/>
      <c r="J2020" s="14" t="str">
        <f>"RM100054"</f>
        <v>RM100054</v>
      </c>
      <c r="K2020" s="22" t="str">
        <f>"Column Cover"</f>
        <v>Column Cover</v>
      </c>
      <c r="L2020" s="23">
        <v>1</v>
      </c>
      <c r="M2020" s="21" t="str">
        <f>"EA"</f>
        <v>EA</v>
      </c>
      <c r="N2020" s="23">
        <v>0</v>
      </c>
    </row>
    <row r="2021" spans="1:14" ht="16.5" x14ac:dyDescent="0.3">
      <c r="A2021" t="s">
        <v>59</v>
      </c>
      <c r="B2021" s="3" t="str">
        <f t="shared" si="397"/>
        <v>@@Released</v>
      </c>
      <c r="C2021" s="3" t="str">
        <f t="shared" si="397"/>
        <v>@@MR100752</v>
      </c>
      <c r="D2021" s="3" t="str">
        <f>D2020</f>
        <v>@@10000</v>
      </c>
      <c r="E2021" s="3" t="str">
        <f>"""NAV Direct"",""CRONUS JetCorp USA"",""5407"",""1"",""Released"",""2"",""MR100752"",""3"",""10000"",""4"",""30000"""</f>
        <v>"NAV Direct","CRONUS JetCorp USA","5407","1","Released","2","MR100752","3","10000","4","30000"</v>
      </c>
      <c r="F2021" s="3"/>
      <c r="G2021" s="3"/>
      <c r="H2021" s="6"/>
      <c r="I2021" s="6"/>
      <c r="J2021" s="14" t="str">
        <f>"RM100009"</f>
        <v>RM100009</v>
      </c>
      <c r="K2021" s="22" t="str">
        <f>"3.75"" Volleyball Player"</f>
        <v>3.75" Volleyball Player</v>
      </c>
      <c r="L2021" s="23">
        <v>1</v>
      </c>
      <c r="M2021" s="21" t="str">
        <f>"EA"</f>
        <v>EA</v>
      </c>
      <c r="N2021" s="23">
        <v>0</v>
      </c>
    </row>
    <row r="2022" spans="1:14" ht="16.5" x14ac:dyDescent="0.3">
      <c r="A2022" t="s">
        <v>59</v>
      </c>
      <c r="B2022" s="3" t="str">
        <f>B2019</f>
        <v>@@Released</v>
      </c>
      <c r="C2022" s="3" t="str">
        <f>C2019</f>
        <v>@@MR100752</v>
      </c>
      <c r="D2022" s="3" t="str">
        <f>D2019</f>
        <v>@@10000</v>
      </c>
      <c r="H2022" s="6"/>
      <c r="I2022" s="6"/>
      <c r="J2022" s="6"/>
      <c r="K2022" s="6"/>
      <c r="L2022" s="6"/>
      <c r="M2022" s="6"/>
      <c r="N2022" s="6"/>
    </row>
    <row r="2023" spans="1:14" ht="16.5" x14ac:dyDescent="0.3">
      <c r="A2023" t="s">
        <v>59</v>
      </c>
      <c r="B2023" s="3" t="str">
        <f t="shared" ref="B2023:C2026" si="398">B2022</f>
        <v>@@Released</v>
      </c>
      <c r="C2023" s="3" t="str">
        <f t="shared" si="398"/>
        <v>@@MR100752</v>
      </c>
      <c r="D2023" s="3" t="str">
        <f>"@@20000"</f>
        <v>@@20000</v>
      </c>
      <c r="E2023" s="3" t="str">
        <f>"""NAV Direct"",""CRONUS JetCorp USA"",""5406"",""1"",""Released"",""2"",""MR100752"",""3"",""20000"""</f>
        <v>"NAV Direct","CRONUS JetCorp USA","5406","1","Released","2","MR100752","3","20000"</v>
      </c>
      <c r="F2023" s="3" t="str">
        <f>"∞||""Prod. Order Component"",""Prod. Order Line No."",""=Line No."",""Status"",""=Status"",""Prod. Order No."",""=Prod. Order No."""</f>
        <v>∞||"Prod. Order Component","Prod. Order Line No.","=Line No.","Status","=Status","Prod. Order No.","=Prod. Order No."</v>
      </c>
      <c r="G2023" s="3"/>
      <c r="H2023" s="6"/>
      <c r="I2023" s="24" t="str">
        <f>"S200029"</f>
        <v>S200029</v>
      </c>
      <c r="J2023" s="24" t="str">
        <f>"10.75"" Column Basketball Trophy"</f>
        <v>10.75" Column Basketball Trophy</v>
      </c>
      <c r="K2023" s="25">
        <v>48</v>
      </c>
      <c r="L2023" s="26" t="str">
        <f>"EA"</f>
        <v>EA</v>
      </c>
      <c r="M2023" s="25">
        <v>0</v>
      </c>
      <c r="N2023" s="27"/>
    </row>
    <row r="2024" spans="1:14" ht="16.5" x14ac:dyDescent="0.3">
      <c r="A2024" t="s">
        <v>59</v>
      </c>
      <c r="B2024" s="3" t="str">
        <f t="shared" si="398"/>
        <v>@@Released</v>
      </c>
      <c r="C2024" s="3" t="str">
        <f t="shared" si="398"/>
        <v>@@MR100752</v>
      </c>
      <c r="D2024" s="3" t="str">
        <f>D2023</f>
        <v>@@20000</v>
      </c>
      <c r="E2024" s="3" t="str">
        <f>"""NAV Direct"",""CRONUS JetCorp USA"",""5407"",""1"",""Released"",""2"",""MR100752"",""3"",""20000"",""4"",""10000"""</f>
        <v>"NAV Direct","CRONUS JetCorp USA","5407","1","Released","2","MR100752","3","20000","4","10000"</v>
      </c>
      <c r="F2024" s="3"/>
      <c r="G2024" s="3"/>
      <c r="H2024" s="6"/>
      <c r="I2024" s="6"/>
      <c r="J2024" s="14" t="str">
        <f>"PA100001"</f>
        <v>PA100001</v>
      </c>
      <c r="K2024" s="22" t="str">
        <f>"1"" Marble Base 2.5""x6""x6"", 1 Col. Kit"</f>
        <v>1" Marble Base 2.5"x6"x6", 1 Col. Kit</v>
      </c>
      <c r="L2024" s="23">
        <v>1</v>
      </c>
      <c r="M2024" s="21" t="str">
        <f>"EA"</f>
        <v>EA</v>
      </c>
      <c r="N2024" s="23">
        <v>0</v>
      </c>
    </row>
    <row r="2025" spans="1:14" ht="16.5" x14ac:dyDescent="0.3">
      <c r="A2025" t="s">
        <v>59</v>
      </c>
      <c r="B2025" s="3" t="str">
        <f t="shared" si="398"/>
        <v>@@Released</v>
      </c>
      <c r="C2025" s="3" t="str">
        <f t="shared" si="398"/>
        <v>@@MR100752</v>
      </c>
      <c r="D2025" s="3" t="str">
        <f>D2024</f>
        <v>@@20000</v>
      </c>
      <c r="E2025" s="3" t="str">
        <f>"""NAV Direct"",""CRONUS JetCorp USA"",""5407"",""1"",""Released"",""2"",""MR100752"",""3"",""20000"",""4"",""20000"""</f>
        <v>"NAV Direct","CRONUS JetCorp USA","5407","1","Released","2","MR100752","3","20000","4","20000"</v>
      </c>
      <c r="F2025" s="3"/>
      <c r="G2025" s="3"/>
      <c r="H2025" s="6"/>
      <c r="I2025" s="6"/>
      <c r="J2025" s="14" t="str">
        <f>"RM100054"</f>
        <v>RM100054</v>
      </c>
      <c r="K2025" s="22" t="str">
        <f>"Column Cover"</f>
        <v>Column Cover</v>
      </c>
      <c r="L2025" s="23">
        <v>1</v>
      </c>
      <c r="M2025" s="21" t="str">
        <f>"EA"</f>
        <v>EA</v>
      </c>
      <c r="N2025" s="23">
        <v>0</v>
      </c>
    </row>
    <row r="2026" spans="1:14" ht="16.5" x14ac:dyDescent="0.3">
      <c r="A2026" t="s">
        <v>59</v>
      </c>
      <c r="B2026" s="3" t="str">
        <f t="shared" si="398"/>
        <v>@@Released</v>
      </c>
      <c r="C2026" s="3" t="str">
        <f t="shared" si="398"/>
        <v>@@MR100752</v>
      </c>
      <c r="D2026" s="3" t="str">
        <f>D2025</f>
        <v>@@20000</v>
      </c>
      <c r="E2026" s="3" t="str">
        <f>"""NAV Direct"",""CRONUS JetCorp USA"",""5407"",""1"",""Released"",""2"",""MR100752"",""3"",""20000"",""4"",""30000"""</f>
        <v>"NAV Direct","CRONUS JetCorp USA","5407","1","Released","2","MR100752","3","20000","4","30000"</v>
      </c>
      <c r="F2026" s="3"/>
      <c r="G2026" s="3"/>
      <c r="H2026" s="6"/>
      <c r="I2026" s="6"/>
      <c r="J2026" s="14" t="str">
        <f>"RM100008"</f>
        <v>RM100008</v>
      </c>
      <c r="K2026" s="22" t="str">
        <f>"3.75"" Basketball Player"</f>
        <v>3.75" Basketball Player</v>
      </c>
      <c r="L2026" s="23">
        <v>1</v>
      </c>
      <c r="M2026" s="21" t="str">
        <f>"EA"</f>
        <v>EA</v>
      </c>
      <c r="N2026" s="23">
        <v>0</v>
      </c>
    </row>
    <row r="2027" spans="1:14" ht="16.5" x14ac:dyDescent="0.3">
      <c r="A2027" t="s">
        <v>59</v>
      </c>
      <c r="B2027" s="3" t="str">
        <f>B2024</f>
        <v>@@Released</v>
      </c>
      <c r="C2027" s="3" t="str">
        <f>C2024</f>
        <v>@@MR100752</v>
      </c>
      <c r="D2027" s="3" t="str">
        <f>D2024</f>
        <v>@@20000</v>
      </c>
      <c r="H2027" s="6"/>
      <c r="I2027" s="6"/>
      <c r="J2027" s="6"/>
      <c r="K2027" s="6"/>
      <c r="L2027" s="6"/>
      <c r="M2027" s="6"/>
      <c r="N2027" s="6"/>
    </row>
    <row r="2028" spans="1:14" ht="16.5" x14ac:dyDescent="0.3">
      <c r="A2028" t="s">
        <v>59</v>
      </c>
      <c r="B2028" s="3" t="str">
        <f t="shared" ref="B2028:C2034" si="399">B2027</f>
        <v>@@Released</v>
      </c>
      <c r="C2028" s="3" t="str">
        <f t="shared" si="399"/>
        <v>@@MR100752</v>
      </c>
      <c r="D2028" s="3" t="str">
        <f>"@@30000"</f>
        <v>@@30000</v>
      </c>
      <c r="E2028" s="3" t="str">
        <f>"""NAV Direct"",""CRONUS JetCorp USA"",""5406"",""1"",""Released"",""2"",""MR100752"",""3"",""30000"""</f>
        <v>"NAV Direct","CRONUS JetCorp USA","5406","1","Released","2","MR100752","3","30000"</v>
      </c>
      <c r="F2028" s="3" t="str">
        <f>"∞||""Prod. Order Component"",""Prod. Order Line No."",""=Line No."",""Status"",""=Status"",""Prod. Order No."",""=Prod. Order No."""</f>
        <v>∞||"Prod. Order Component","Prod. Order Line No.","=Line No.","Status","=Status","Prod. Order No.","=Prod. Order No."</v>
      </c>
      <c r="G2028" s="3"/>
      <c r="H2028" s="6"/>
      <c r="I2028" s="24" t="str">
        <f>"S200021"</f>
        <v>S200021</v>
      </c>
      <c r="J2028" s="24" t="str">
        <f>"10.75"" Tourch Riser FootballTrophy"</f>
        <v>10.75" Tourch Riser FootballTrophy</v>
      </c>
      <c r="K2028" s="25">
        <v>48</v>
      </c>
      <c r="L2028" s="26" t="str">
        <f>"EA"</f>
        <v>EA</v>
      </c>
      <c r="M2028" s="25">
        <v>0</v>
      </c>
      <c r="N2028" s="27"/>
    </row>
    <row r="2029" spans="1:14" ht="16.5" x14ac:dyDescent="0.3">
      <c r="A2029" t="s">
        <v>59</v>
      </c>
      <c r="B2029" s="3" t="str">
        <f t="shared" si="399"/>
        <v>@@Released</v>
      </c>
      <c r="C2029" s="3" t="str">
        <f t="shared" si="399"/>
        <v>@@MR100752</v>
      </c>
      <c r="D2029" s="3" t="str">
        <f t="shared" ref="D2029:D2034" si="400">D2028</f>
        <v>@@30000</v>
      </c>
      <c r="E2029" s="3" t="str">
        <f>"""NAV Direct"",""CRONUS JetCorp USA"",""5407"",""1"",""Released"",""2"",""MR100752"",""3"",""30000"",""4"",""10000"""</f>
        <v>"NAV Direct","CRONUS JetCorp USA","5407","1","Released","2","MR100752","3","30000","4","10000"</v>
      </c>
      <c r="F2029" s="3"/>
      <c r="G2029" s="3"/>
      <c r="H2029" s="6"/>
      <c r="I2029" s="6"/>
      <c r="J2029" s="14" t="str">
        <f>"RM100027"</f>
        <v>RM100027</v>
      </c>
      <c r="K2029" s="22" t="str">
        <f>"1"" Marble"</f>
        <v>1" Marble</v>
      </c>
      <c r="L2029" s="23">
        <v>1</v>
      </c>
      <c r="M2029" s="21" t="str">
        <f>"LB"</f>
        <v>LB</v>
      </c>
      <c r="N2029" s="23">
        <v>0</v>
      </c>
    </row>
    <row r="2030" spans="1:14" ht="16.5" x14ac:dyDescent="0.3">
      <c r="A2030" t="s">
        <v>59</v>
      </c>
      <c r="B2030" s="3" t="str">
        <f t="shared" si="399"/>
        <v>@@Released</v>
      </c>
      <c r="C2030" s="3" t="str">
        <f t="shared" si="399"/>
        <v>@@MR100752</v>
      </c>
      <c r="D2030" s="3" t="str">
        <f t="shared" si="400"/>
        <v>@@30000</v>
      </c>
      <c r="E2030" s="3" t="str">
        <f>"""NAV Direct"",""CRONUS JetCorp USA"",""5407"",""1"",""Released"",""2"",""MR100752"",""3"",""30000"",""4"",""20000"""</f>
        <v>"NAV Direct","CRONUS JetCorp USA","5407","1","Released","2","MR100752","3","30000","4","20000"</v>
      </c>
      <c r="F2030" s="3"/>
      <c r="G2030" s="3"/>
      <c r="H2030" s="6"/>
      <c r="I2030" s="6"/>
      <c r="J2030" s="14" t="str">
        <f>"RM100007"</f>
        <v>RM100007</v>
      </c>
      <c r="K2030" s="22" t="str">
        <f>"3.75"" Football Player"</f>
        <v>3.75" Football Player</v>
      </c>
      <c r="L2030" s="23">
        <v>1</v>
      </c>
      <c r="M2030" s="21" t="str">
        <f>"EA"</f>
        <v>EA</v>
      </c>
      <c r="N2030" s="23">
        <v>0</v>
      </c>
    </row>
    <row r="2031" spans="1:14" ht="16.5" x14ac:dyDescent="0.3">
      <c r="A2031" t="s">
        <v>59</v>
      </c>
      <c r="B2031" s="3" t="str">
        <f t="shared" si="399"/>
        <v>@@Released</v>
      </c>
      <c r="C2031" s="3" t="str">
        <f t="shared" si="399"/>
        <v>@@MR100752</v>
      </c>
      <c r="D2031" s="3" t="str">
        <f t="shared" si="400"/>
        <v>@@30000</v>
      </c>
      <c r="E2031" s="3" t="str">
        <f>"""NAV Direct"",""CRONUS JetCorp USA"",""5407"",""1"",""Released"",""2"",""MR100752"",""3"",""30000"",""4"",""30000"""</f>
        <v>"NAV Direct","CRONUS JetCorp USA","5407","1","Released","2","MR100752","3","30000","4","30000"</v>
      </c>
      <c r="F2031" s="3"/>
      <c r="G2031" s="3"/>
      <c r="H2031" s="6"/>
      <c r="I2031" s="6"/>
      <c r="J2031" s="14" t="str">
        <f>"RM100023"</f>
        <v>RM100023</v>
      </c>
      <c r="K2031" s="22" t="str">
        <f>"7"" Torch Trophy Riser"</f>
        <v>7" Torch Trophy Riser</v>
      </c>
      <c r="L2031" s="23">
        <v>1</v>
      </c>
      <c r="M2031" s="21" t="str">
        <f>"EA"</f>
        <v>EA</v>
      </c>
      <c r="N2031" s="23">
        <v>0</v>
      </c>
    </row>
    <row r="2032" spans="1:14" ht="16.5" x14ac:dyDescent="0.3">
      <c r="A2032" t="s">
        <v>59</v>
      </c>
      <c r="B2032" s="3" t="str">
        <f t="shared" si="399"/>
        <v>@@Released</v>
      </c>
      <c r="C2032" s="3" t="str">
        <f t="shared" si="399"/>
        <v>@@MR100752</v>
      </c>
      <c r="D2032" s="3" t="str">
        <f t="shared" si="400"/>
        <v>@@30000</v>
      </c>
      <c r="E2032" s="3" t="str">
        <f>"""NAV Direct"",""CRONUS JetCorp USA"",""5407"",""1"",""Released"",""2"",""MR100752"",""3"",""30000"",""4"",""40000"""</f>
        <v>"NAV Direct","CRONUS JetCorp USA","5407","1","Released","2","MR100752","3","30000","4","40000"</v>
      </c>
      <c r="F2032" s="3"/>
      <c r="G2032" s="3"/>
      <c r="H2032" s="6"/>
      <c r="I2032" s="6"/>
      <c r="J2032" s="14" t="str">
        <f>"RM100033"</f>
        <v>RM100033</v>
      </c>
      <c r="K2032" s="22" t="str">
        <f>"Standard Cap Nut"</f>
        <v>Standard Cap Nut</v>
      </c>
      <c r="L2032" s="23">
        <v>1</v>
      </c>
      <c r="M2032" s="21" t="str">
        <f>"EA"</f>
        <v>EA</v>
      </c>
      <c r="N2032" s="23">
        <v>0</v>
      </c>
    </row>
    <row r="2033" spans="1:14" ht="16.5" x14ac:dyDescent="0.3">
      <c r="A2033" t="s">
        <v>59</v>
      </c>
      <c r="B2033" s="3" t="str">
        <f t="shared" si="399"/>
        <v>@@Released</v>
      </c>
      <c r="C2033" s="3" t="str">
        <f t="shared" si="399"/>
        <v>@@MR100752</v>
      </c>
      <c r="D2033" s="3" t="str">
        <f t="shared" si="400"/>
        <v>@@30000</v>
      </c>
      <c r="E2033" s="3" t="str">
        <f>"""NAV Direct"",""CRONUS JetCorp USA"",""5407"",""1"",""Released"",""2"",""MR100752"",""3"",""30000"",""4"",""50000"""</f>
        <v>"NAV Direct","CRONUS JetCorp USA","5407","1","Released","2","MR100752","3","30000","4","50000"</v>
      </c>
      <c r="F2033" s="3"/>
      <c r="G2033" s="3"/>
      <c r="H2033" s="6"/>
      <c r="I2033" s="6"/>
      <c r="J2033" s="14" t="str">
        <f>"RM100034"</f>
        <v>RM100034</v>
      </c>
      <c r="K2033" s="22" t="str">
        <f>"Check Rings"</f>
        <v>Check Rings</v>
      </c>
      <c r="L2033" s="23">
        <v>1</v>
      </c>
      <c r="M2033" s="21" t="str">
        <f>"EA"</f>
        <v>EA</v>
      </c>
      <c r="N2033" s="23">
        <v>0</v>
      </c>
    </row>
    <row r="2034" spans="1:14" ht="16.5" x14ac:dyDescent="0.3">
      <c r="A2034" t="s">
        <v>59</v>
      </c>
      <c r="B2034" s="3" t="str">
        <f t="shared" si="399"/>
        <v>@@Released</v>
      </c>
      <c r="C2034" s="3" t="str">
        <f t="shared" si="399"/>
        <v>@@MR100752</v>
      </c>
      <c r="D2034" s="3" t="str">
        <f t="shared" si="400"/>
        <v>@@30000</v>
      </c>
      <c r="E2034" s="3" t="str">
        <f>"""NAV Direct"",""CRONUS JetCorp USA"",""5407"",""1"",""Released"",""2"",""MR100752"",""3"",""30000"",""4"",""60000"""</f>
        <v>"NAV Direct","CRONUS JetCorp USA","5407","1","Released","2","MR100752","3","30000","4","60000"</v>
      </c>
      <c r="F2034" s="3"/>
      <c r="G2034" s="3"/>
      <c r="H2034" s="6"/>
      <c r="I2034" s="6"/>
      <c r="J2034" s="14" t="str">
        <f>"RM100036"</f>
        <v>RM100036</v>
      </c>
      <c r="K2034" s="22" t="str">
        <f>"1.5"" Emblem"</f>
        <v>1.5" Emblem</v>
      </c>
      <c r="L2034" s="23">
        <v>1</v>
      </c>
      <c r="M2034" s="21" t="str">
        <f>"EA"</f>
        <v>EA</v>
      </c>
      <c r="N2034" s="23">
        <v>0</v>
      </c>
    </row>
    <row r="2035" spans="1:14" ht="16.5" x14ac:dyDescent="0.3">
      <c r="A2035" t="s">
        <v>59</v>
      </c>
      <c r="B2035" s="3" t="str">
        <f>B2029</f>
        <v>@@Released</v>
      </c>
      <c r="C2035" s="3" t="str">
        <f>C2029</f>
        <v>@@MR100752</v>
      </c>
      <c r="D2035" s="3" t="str">
        <f>D2029</f>
        <v>@@30000</v>
      </c>
      <c r="H2035" s="6"/>
      <c r="I2035" s="6"/>
      <c r="J2035" s="6"/>
      <c r="K2035" s="6"/>
      <c r="L2035" s="6"/>
      <c r="M2035" s="6"/>
      <c r="N2035" s="6"/>
    </row>
    <row r="2036" spans="1:14" ht="16.5" x14ac:dyDescent="0.3">
      <c r="A2036" t="s">
        <v>59</v>
      </c>
      <c r="B2036" s="3" t="str">
        <f>"@@Released"</f>
        <v>@@Released</v>
      </c>
      <c r="C2036" s="3" t="str">
        <f>"@@MR100753"</f>
        <v>@@MR100753</v>
      </c>
      <c r="E2036" s="3" t="str">
        <f>"""NAV Direct"",""CRONUS JetCorp USA"",""5405"",""1"",""Released"",""2"",""MR100753"""</f>
        <v>"NAV Direct","CRONUS JetCorp USA","5405","1","Released","2","MR100753"</v>
      </c>
      <c r="F2036" s="3" t="str">
        <f>"∞||""Prod. Order Component"",""Status"",""=Status"",""Prod. Order No."",""=No."""</f>
        <v>∞||"Prod. Order Component","Status","=Status","Prod. Order No.","=No."</v>
      </c>
      <c r="G2036" s="3"/>
      <c r="H2036" s="28" t="str">
        <f>"MR100753"</f>
        <v>MR100753</v>
      </c>
      <c r="I2036" s="29">
        <v>42149</v>
      </c>
      <c r="J2036" s="6"/>
      <c r="K2036" s="20"/>
      <c r="L2036" s="20"/>
      <c r="M2036" s="20"/>
      <c r="N2036" s="20"/>
    </row>
    <row r="2037" spans="1:14" ht="16.5" x14ac:dyDescent="0.3">
      <c r="A2037" t="s">
        <v>59</v>
      </c>
      <c r="B2037" s="3" t="str">
        <f t="shared" ref="B2037:C2042" si="401">B2036</f>
        <v>@@Released</v>
      </c>
      <c r="C2037" s="3" t="str">
        <f t="shared" si="401"/>
        <v>@@MR100753</v>
      </c>
      <c r="D2037" s="3" t="str">
        <f>"@@10000"</f>
        <v>@@10000</v>
      </c>
      <c r="E2037" s="3" t="str">
        <f>"""NAV Direct"",""CRONUS JetCorp USA"",""5406"",""1"",""Released"",""2"",""MR100753"",""3"",""10000"""</f>
        <v>"NAV Direct","CRONUS JetCorp USA","5406","1","Released","2","MR100753","3","10000"</v>
      </c>
      <c r="F2037" s="3" t="str">
        <f>"∞||""Prod. Order Component"",""Prod. Order Line No."",""=Line No."",""Status"",""=Status"",""Prod. Order No."",""=Prod. Order No."""</f>
        <v>∞||"Prod. Order Component","Prod. Order Line No.","=Line No.","Status","=Status","Prod. Order No.","=Prod. Order No."</v>
      </c>
      <c r="G2037" s="3"/>
      <c r="H2037" s="6"/>
      <c r="I2037" s="24" t="str">
        <f>"S200007"</f>
        <v>S200007</v>
      </c>
      <c r="J2037" s="24" t="str">
        <f>"3.75"" Football Trophy"</f>
        <v>3.75" Football Trophy</v>
      </c>
      <c r="K2037" s="25">
        <v>144</v>
      </c>
      <c r="L2037" s="26" t="str">
        <f>"EA"</f>
        <v>EA</v>
      </c>
      <c r="M2037" s="25">
        <v>0</v>
      </c>
      <c r="N2037" s="27"/>
    </row>
    <row r="2038" spans="1:14" ht="16.5" x14ac:dyDescent="0.3">
      <c r="A2038" t="s">
        <v>59</v>
      </c>
      <c r="B2038" s="3" t="str">
        <f t="shared" si="401"/>
        <v>@@Released</v>
      </c>
      <c r="C2038" s="3" t="str">
        <f t="shared" si="401"/>
        <v>@@MR100753</v>
      </c>
      <c r="D2038" s="3" t="str">
        <f>D2037</f>
        <v>@@10000</v>
      </c>
      <c r="E2038" s="3" t="str">
        <f>"""NAV Direct"",""CRONUS JetCorp USA"",""5407"",""1"",""Released"",""2"",""MR100753"",""3"",""10000"",""4"",""10000"""</f>
        <v>"NAV Direct","CRONUS JetCorp USA","5407","1","Released","2","MR100753","3","10000","4","10000"</v>
      </c>
      <c r="F2038" s="3"/>
      <c r="G2038" s="3"/>
      <c r="H2038" s="6"/>
      <c r="I2038" s="6"/>
      <c r="J2038" s="14" t="str">
        <f>"RM100027"</f>
        <v>RM100027</v>
      </c>
      <c r="K2038" s="22" t="str">
        <f>"1"" Marble"</f>
        <v>1" Marble</v>
      </c>
      <c r="L2038" s="23">
        <v>1</v>
      </c>
      <c r="M2038" s="21" t="str">
        <f>"LB"</f>
        <v>LB</v>
      </c>
      <c r="N2038" s="23">
        <v>0</v>
      </c>
    </row>
    <row r="2039" spans="1:14" ht="16.5" x14ac:dyDescent="0.3">
      <c r="A2039" t="s">
        <v>59</v>
      </c>
      <c r="B2039" s="3" t="str">
        <f t="shared" si="401"/>
        <v>@@Released</v>
      </c>
      <c r="C2039" s="3" t="str">
        <f t="shared" si="401"/>
        <v>@@MR100753</v>
      </c>
      <c r="D2039" s="3" t="str">
        <f>D2038</f>
        <v>@@10000</v>
      </c>
      <c r="E2039" s="3" t="str">
        <f>"""NAV Direct"",""CRONUS JetCorp USA"",""5407"",""1"",""Released"",""2"",""MR100753"",""3"",""10000"",""4"",""20000"""</f>
        <v>"NAV Direct","CRONUS JetCorp USA","5407","1","Released","2","MR100753","3","10000","4","20000"</v>
      </c>
      <c r="F2039" s="3"/>
      <c r="G2039" s="3"/>
      <c r="H2039" s="6"/>
      <c r="I2039" s="6"/>
      <c r="J2039" s="14" t="str">
        <f>"RM100007"</f>
        <v>RM100007</v>
      </c>
      <c r="K2039" s="22" t="str">
        <f>"3.75"" Football Player"</f>
        <v>3.75" Football Player</v>
      </c>
      <c r="L2039" s="23">
        <v>1</v>
      </c>
      <c r="M2039" s="21" t="str">
        <f>"EA"</f>
        <v>EA</v>
      </c>
      <c r="N2039" s="23">
        <v>0</v>
      </c>
    </row>
    <row r="2040" spans="1:14" ht="16.5" x14ac:dyDescent="0.3">
      <c r="A2040" t="s">
        <v>59</v>
      </c>
      <c r="B2040" s="3" t="str">
        <f t="shared" si="401"/>
        <v>@@Released</v>
      </c>
      <c r="C2040" s="3" t="str">
        <f t="shared" si="401"/>
        <v>@@MR100753</v>
      </c>
      <c r="D2040" s="3" t="str">
        <f>D2039</f>
        <v>@@10000</v>
      </c>
      <c r="E2040" s="3" t="str">
        <f>"""NAV Direct"",""CRONUS JetCorp USA"",""5407"",""1"",""Released"",""2"",""MR100753"",""3"",""10000"",""4"",""30000"""</f>
        <v>"NAV Direct","CRONUS JetCorp USA","5407","1","Released","2","MR100753","3","10000","4","30000"</v>
      </c>
      <c r="F2040" s="3"/>
      <c r="G2040" s="3"/>
      <c r="H2040" s="6"/>
      <c r="I2040" s="6"/>
      <c r="J2040" s="14" t="str">
        <f>"RM100033"</f>
        <v>RM100033</v>
      </c>
      <c r="K2040" s="22" t="str">
        <f>"Standard Cap Nut"</f>
        <v>Standard Cap Nut</v>
      </c>
      <c r="L2040" s="23">
        <v>1</v>
      </c>
      <c r="M2040" s="21" t="str">
        <f>"EA"</f>
        <v>EA</v>
      </c>
      <c r="N2040" s="23">
        <v>0</v>
      </c>
    </row>
    <row r="2041" spans="1:14" ht="16.5" x14ac:dyDescent="0.3">
      <c r="A2041" t="s">
        <v>59</v>
      </c>
      <c r="B2041" s="3" t="str">
        <f t="shared" si="401"/>
        <v>@@Released</v>
      </c>
      <c r="C2041" s="3" t="str">
        <f t="shared" si="401"/>
        <v>@@MR100753</v>
      </c>
      <c r="D2041" s="3" t="str">
        <f>D2040</f>
        <v>@@10000</v>
      </c>
      <c r="E2041" s="3" t="str">
        <f>"""NAV Direct"",""CRONUS JetCorp USA"",""5407"",""1"",""Released"",""2"",""MR100753"",""3"",""10000"",""4"",""40000"""</f>
        <v>"NAV Direct","CRONUS JetCorp USA","5407","1","Released","2","MR100753","3","10000","4","40000"</v>
      </c>
      <c r="F2041" s="3"/>
      <c r="G2041" s="3"/>
      <c r="H2041" s="6"/>
      <c r="I2041" s="6"/>
      <c r="J2041" s="14" t="str">
        <f>"RM100034"</f>
        <v>RM100034</v>
      </c>
      <c r="K2041" s="22" t="str">
        <f>"Check Rings"</f>
        <v>Check Rings</v>
      </c>
      <c r="L2041" s="23">
        <v>1</v>
      </c>
      <c r="M2041" s="21" t="str">
        <f>"EA"</f>
        <v>EA</v>
      </c>
      <c r="N2041" s="23">
        <v>0</v>
      </c>
    </row>
    <row r="2042" spans="1:14" ht="16.5" x14ac:dyDescent="0.3">
      <c r="A2042" t="s">
        <v>59</v>
      </c>
      <c r="B2042" s="3" t="str">
        <f t="shared" si="401"/>
        <v>@@Released</v>
      </c>
      <c r="C2042" s="3" t="str">
        <f t="shared" si="401"/>
        <v>@@MR100753</v>
      </c>
      <c r="D2042" s="3" t="str">
        <f>D2041</f>
        <v>@@10000</v>
      </c>
      <c r="E2042" s="3" t="str">
        <f>"""NAV Direct"",""CRONUS JetCorp USA"",""5407"",""1"",""Released"",""2"",""MR100753"",""3"",""10000"",""4"",""50000"""</f>
        <v>"NAV Direct","CRONUS JetCorp USA","5407","1","Released","2","MR100753","3","10000","4","50000"</v>
      </c>
      <c r="F2042" s="3"/>
      <c r="G2042" s="3"/>
      <c r="H2042" s="6"/>
      <c r="I2042" s="6"/>
      <c r="J2042" s="14" t="str">
        <f>"RM100053"</f>
        <v>RM100053</v>
      </c>
      <c r="K2042" s="22" t="str">
        <f>"3"" Blank Plate"</f>
        <v>3" Blank Plate</v>
      </c>
      <c r="L2042" s="23">
        <v>1</v>
      </c>
      <c r="M2042" s="21" t="str">
        <f>"EA"</f>
        <v>EA</v>
      </c>
      <c r="N2042" s="23">
        <v>0</v>
      </c>
    </row>
    <row r="2043" spans="1:14" ht="16.5" x14ac:dyDescent="0.3">
      <c r="A2043" t="s">
        <v>59</v>
      </c>
      <c r="B2043" s="3" t="str">
        <f>B2038</f>
        <v>@@Released</v>
      </c>
      <c r="C2043" s="3" t="str">
        <f>C2038</f>
        <v>@@MR100753</v>
      </c>
      <c r="D2043" s="3" t="str">
        <f>D2038</f>
        <v>@@10000</v>
      </c>
      <c r="H2043" s="6"/>
      <c r="I2043" s="6"/>
      <c r="J2043" s="6"/>
      <c r="K2043" s="6"/>
      <c r="L2043" s="6"/>
      <c r="M2043" s="6"/>
      <c r="N2043" s="6"/>
    </row>
    <row r="2044" spans="1:14" ht="16.5" x14ac:dyDescent="0.3">
      <c r="A2044" t="s">
        <v>59</v>
      </c>
      <c r="B2044" s="3" t="str">
        <f t="shared" ref="B2044:C2050" si="402">B2043</f>
        <v>@@Released</v>
      </c>
      <c r="C2044" s="3" t="str">
        <f t="shared" si="402"/>
        <v>@@MR100753</v>
      </c>
      <c r="D2044" s="3" t="str">
        <f>"@@20000"</f>
        <v>@@20000</v>
      </c>
      <c r="E2044" s="3" t="str">
        <f>"""NAV Direct"",""CRONUS JetCorp USA"",""5406"",""1"",""Released"",""2"",""MR100753"",""3"",""20000"""</f>
        <v>"NAV Direct","CRONUS JetCorp USA","5406","1","Released","2","MR100753","3","20000"</v>
      </c>
      <c r="F2044" s="3" t="str">
        <f>"∞||""Prod. Order Component"",""Prod. Order Line No."",""=Line No."",""Status"",""=Status"",""Prod. Order No."",""=Prod. Order No."""</f>
        <v>∞||"Prod. Order Component","Prod. Order Line No.","=Line No.","Status","=Status","Prod. Order No.","=Prod. Order No."</v>
      </c>
      <c r="G2044" s="3"/>
      <c r="H2044" s="6"/>
      <c r="I2044" s="24" t="str">
        <f>"S200015"</f>
        <v>S200015</v>
      </c>
      <c r="J2044" s="24" t="str">
        <f>"10.75"" Star Riser Basketball Trophy"</f>
        <v>10.75" Star Riser Basketball Trophy</v>
      </c>
      <c r="K2044" s="25">
        <v>48</v>
      </c>
      <c r="L2044" s="26" t="str">
        <f>"EA"</f>
        <v>EA</v>
      </c>
      <c r="M2044" s="25">
        <v>0</v>
      </c>
      <c r="N2044" s="27"/>
    </row>
    <row r="2045" spans="1:14" ht="16.5" x14ac:dyDescent="0.3">
      <c r="A2045" t="s">
        <v>59</v>
      </c>
      <c r="B2045" s="3" t="str">
        <f t="shared" si="402"/>
        <v>@@Released</v>
      </c>
      <c r="C2045" s="3" t="str">
        <f t="shared" si="402"/>
        <v>@@MR100753</v>
      </c>
      <c r="D2045" s="3" t="str">
        <f t="shared" ref="D2045:D2050" si="403">D2044</f>
        <v>@@20000</v>
      </c>
      <c r="E2045" s="3" t="str">
        <f>"""NAV Direct"",""CRONUS JetCorp USA"",""5407"",""1"",""Released"",""2"",""MR100753"",""3"",""20000"",""4"",""10000"""</f>
        <v>"NAV Direct","CRONUS JetCorp USA","5407","1","Released","2","MR100753","3","20000","4","10000"</v>
      </c>
      <c r="F2045" s="3"/>
      <c r="G2045" s="3"/>
      <c r="H2045" s="6"/>
      <c r="I2045" s="6"/>
      <c r="J2045" s="14" t="str">
        <f>"RM100027"</f>
        <v>RM100027</v>
      </c>
      <c r="K2045" s="22" t="str">
        <f>"1"" Marble"</f>
        <v>1" Marble</v>
      </c>
      <c r="L2045" s="23">
        <v>1</v>
      </c>
      <c r="M2045" s="21" t="str">
        <f>"LB"</f>
        <v>LB</v>
      </c>
      <c r="N2045" s="23">
        <v>0</v>
      </c>
    </row>
    <row r="2046" spans="1:14" ht="16.5" x14ac:dyDescent="0.3">
      <c r="A2046" t="s">
        <v>59</v>
      </c>
      <c r="B2046" s="3" t="str">
        <f t="shared" si="402"/>
        <v>@@Released</v>
      </c>
      <c r="C2046" s="3" t="str">
        <f t="shared" si="402"/>
        <v>@@MR100753</v>
      </c>
      <c r="D2046" s="3" t="str">
        <f t="shared" si="403"/>
        <v>@@20000</v>
      </c>
      <c r="E2046" s="3" t="str">
        <f>"""NAV Direct"",""CRONUS JetCorp USA"",""5407"",""1"",""Released"",""2"",""MR100753"",""3"",""20000"",""4"",""20000"""</f>
        <v>"NAV Direct","CRONUS JetCorp USA","5407","1","Released","2","MR100753","3","20000","4","20000"</v>
      </c>
      <c r="F2046" s="3"/>
      <c r="G2046" s="3"/>
      <c r="H2046" s="6"/>
      <c r="I2046" s="6"/>
      <c r="J2046" s="14" t="str">
        <f>"RM100008"</f>
        <v>RM100008</v>
      </c>
      <c r="K2046" s="22" t="str">
        <f>"3.75"" Basketball Player"</f>
        <v>3.75" Basketball Player</v>
      </c>
      <c r="L2046" s="23">
        <v>1</v>
      </c>
      <c r="M2046" s="21" t="str">
        <f>"EA"</f>
        <v>EA</v>
      </c>
      <c r="N2046" s="23">
        <v>0</v>
      </c>
    </row>
    <row r="2047" spans="1:14" ht="16.5" x14ac:dyDescent="0.3">
      <c r="A2047" t="s">
        <v>59</v>
      </c>
      <c r="B2047" s="3" t="str">
        <f t="shared" si="402"/>
        <v>@@Released</v>
      </c>
      <c r="C2047" s="3" t="str">
        <f t="shared" si="402"/>
        <v>@@MR100753</v>
      </c>
      <c r="D2047" s="3" t="str">
        <f t="shared" si="403"/>
        <v>@@20000</v>
      </c>
      <c r="E2047" s="3" t="str">
        <f>"""NAV Direct"",""CRONUS JetCorp USA"",""5407"",""1"",""Released"",""2"",""MR100753"",""3"",""20000"",""4"",""30000"""</f>
        <v>"NAV Direct","CRONUS JetCorp USA","5407","1","Released","2","MR100753","3","20000","4","30000"</v>
      </c>
      <c r="F2047" s="3"/>
      <c r="G2047" s="3"/>
      <c r="H2047" s="6"/>
      <c r="I2047" s="6"/>
      <c r="J2047" s="14" t="str">
        <f>"RM100016"</f>
        <v>RM100016</v>
      </c>
      <c r="K2047" s="22" t="str">
        <f>"6"" Star Column Trophy Riser"</f>
        <v>6" Star Column Trophy Riser</v>
      </c>
      <c r="L2047" s="23">
        <v>1</v>
      </c>
      <c r="M2047" s="21" t="str">
        <f>"EA"</f>
        <v>EA</v>
      </c>
      <c r="N2047" s="23">
        <v>0</v>
      </c>
    </row>
    <row r="2048" spans="1:14" ht="16.5" x14ac:dyDescent="0.3">
      <c r="A2048" t="s">
        <v>59</v>
      </c>
      <c r="B2048" s="3" t="str">
        <f t="shared" si="402"/>
        <v>@@Released</v>
      </c>
      <c r="C2048" s="3" t="str">
        <f t="shared" si="402"/>
        <v>@@MR100753</v>
      </c>
      <c r="D2048" s="3" t="str">
        <f t="shared" si="403"/>
        <v>@@20000</v>
      </c>
      <c r="E2048" s="3" t="str">
        <f>"""NAV Direct"",""CRONUS JetCorp USA"",""5407"",""1"",""Released"",""2"",""MR100753"",""3"",""20000"",""4"",""40000"""</f>
        <v>"NAV Direct","CRONUS JetCorp USA","5407","1","Released","2","MR100753","3","20000","4","40000"</v>
      </c>
      <c r="F2048" s="3"/>
      <c r="G2048" s="3"/>
      <c r="H2048" s="6"/>
      <c r="I2048" s="6"/>
      <c r="J2048" s="14" t="str">
        <f>"RM100033"</f>
        <v>RM100033</v>
      </c>
      <c r="K2048" s="22" t="str">
        <f>"Standard Cap Nut"</f>
        <v>Standard Cap Nut</v>
      </c>
      <c r="L2048" s="23">
        <v>1</v>
      </c>
      <c r="M2048" s="21" t="str">
        <f>"EA"</f>
        <v>EA</v>
      </c>
      <c r="N2048" s="23">
        <v>0</v>
      </c>
    </row>
    <row r="2049" spans="1:14" ht="16.5" x14ac:dyDescent="0.3">
      <c r="A2049" t="s">
        <v>59</v>
      </c>
      <c r="B2049" s="3" t="str">
        <f t="shared" si="402"/>
        <v>@@Released</v>
      </c>
      <c r="C2049" s="3" t="str">
        <f t="shared" si="402"/>
        <v>@@MR100753</v>
      </c>
      <c r="D2049" s="3" t="str">
        <f t="shared" si="403"/>
        <v>@@20000</v>
      </c>
      <c r="E2049" s="3" t="str">
        <f>"""NAV Direct"",""CRONUS JetCorp USA"",""5407"",""1"",""Released"",""2"",""MR100753"",""3"",""20000"",""4"",""50000"""</f>
        <v>"NAV Direct","CRONUS JetCorp USA","5407","1","Released","2","MR100753","3","20000","4","50000"</v>
      </c>
      <c r="F2049" s="3"/>
      <c r="G2049" s="3"/>
      <c r="H2049" s="6"/>
      <c r="I2049" s="6"/>
      <c r="J2049" s="14" t="str">
        <f>"RM100034"</f>
        <v>RM100034</v>
      </c>
      <c r="K2049" s="22" t="str">
        <f>"Check Rings"</f>
        <v>Check Rings</v>
      </c>
      <c r="L2049" s="23">
        <v>1</v>
      </c>
      <c r="M2049" s="21" t="str">
        <f>"EA"</f>
        <v>EA</v>
      </c>
      <c r="N2049" s="23">
        <v>0</v>
      </c>
    </row>
    <row r="2050" spans="1:14" ht="16.5" x14ac:dyDescent="0.3">
      <c r="A2050" t="s">
        <v>59</v>
      </c>
      <c r="B2050" s="3" t="str">
        <f t="shared" si="402"/>
        <v>@@Released</v>
      </c>
      <c r="C2050" s="3" t="str">
        <f t="shared" si="402"/>
        <v>@@MR100753</v>
      </c>
      <c r="D2050" s="3" t="str">
        <f t="shared" si="403"/>
        <v>@@20000</v>
      </c>
      <c r="E2050" s="3" t="str">
        <f>"""NAV Direct"",""CRONUS JetCorp USA"",""5407"",""1"",""Released"",""2"",""MR100753"",""3"",""20000"",""4"",""60000"""</f>
        <v>"NAV Direct","CRONUS JetCorp USA","5407","1","Released","2","MR100753","3","20000","4","60000"</v>
      </c>
      <c r="F2050" s="3"/>
      <c r="G2050" s="3"/>
      <c r="H2050" s="6"/>
      <c r="I2050" s="6"/>
      <c r="J2050" s="14" t="str">
        <f>"RM100036"</f>
        <v>RM100036</v>
      </c>
      <c r="K2050" s="22" t="str">
        <f>"1.5"" Emblem"</f>
        <v>1.5" Emblem</v>
      </c>
      <c r="L2050" s="23">
        <v>1</v>
      </c>
      <c r="M2050" s="21" t="str">
        <f>"EA"</f>
        <v>EA</v>
      </c>
      <c r="N2050" s="23">
        <v>0</v>
      </c>
    </row>
    <row r="2051" spans="1:14" ht="16.5" x14ac:dyDescent="0.3">
      <c r="A2051" t="s">
        <v>59</v>
      </c>
      <c r="B2051" s="3" t="str">
        <f>B2045</f>
        <v>@@Released</v>
      </c>
      <c r="C2051" s="3" t="str">
        <f>C2045</f>
        <v>@@MR100753</v>
      </c>
      <c r="D2051" s="3" t="str">
        <f>D2045</f>
        <v>@@20000</v>
      </c>
      <c r="H2051" s="6"/>
      <c r="I2051" s="6"/>
      <c r="J2051" s="6"/>
      <c r="K2051" s="6"/>
      <c r="L2051" s="6"/>
      <c r="M2051" s="6"/>
      <c r="N2051" s="6"/>
    </row>
    <row r="2052" spans="1:14" ht="16.5" x14ac:dyDescent="0.3">
      <c r="A2052" t="s">
        <v>59</v>
      </c>
      <c r="B2052" s="3" t="str">
        <f t="shared" ref="B2052:C2058" si="404">B2051</f>
        <v>@@Released</v>
      </c>
      <c r="C2052" s="3" t="str">
        <f t="shared" si="404"/>
        <v>@@MR100753</v>
      </c>
      <c r="D2052" s="3" t="str">
        <f>"@@30000"</f>
        <v>@@30000</v>
      </c>
      <c r="E2052" s="3" t="str">
        <f>"""NAV Direct"",""CRONUS JetCorp USA"",""5406"",""1"",""Released"",""2"",""MR100753"",""3"",""30000"""</f>
        <v>"NAV Direct","CRONUS JetCorp USA","5406","1","Released","2","MR100753","3","30000"</v>
      </c>
      <c r="F2052" s="3" t="str">
        <f>"∞||""Prod. Order Component"",""Prod. Order Line No."",""=Line No."",""Status"",""=Status"",""Prod. Order No."",""=Prod. Order No."""</f>
        <v>∞||"Prod. Order Component","Prod. Order Line No.","=Line No.","Status","=Status","Prod. Order No.","=Prod. Order No."</v>
      </c>
      <c r="G2052" s="3"/>
      <c r="H2052" s="6"/>
      <c r="I2052" s="24" t="str">
        <f>"S200013"</f>
        <v>S200013</v>
      </c>
      <c r="J2052" s="24" t="str">
        <f>"10.75"" Star Riser Soccer Trophy"</f>
        <v>10.75" Star Riser Soccer Trophy</v>
      </c>
      <c r="K2052" s="25">
        <v>48</v>
      </c>
      <c r="L2052" s="26" t="str">
        <f>"EA"</f>
        <v>EA</v>
      </c>
      <c r="M2052" s="25">
        <v>0</v>
      </c>
      <c r="N2052" s="27"/>
    </row>
    <row r="2053" spans="1:14" ht="16.5" x14ac:dyDescent="0.3">
      <c r="A2053" t="s">
        <v>59</v>
      </c>
      <c r="B2053" s="3" t="str">
        <f t="shared" si="404"/>
        <v>@@Released</v>
      </c>
      <c r="C2053" s="3" t="str">
        <f t="shared" si="404"/>
        <v>@@MR100753</v>
      </c>
      <c r="D2053" s="3" t="str">
        <f t="shared" ref="D2053:D2058" si="405">D2052</f>
        <v>@@30000</v>
      </c>
      <c r="E2053" s="3" t="str">
        <f>"""NAV Direct"",""CRONUS JetCorp USA"",""5407"",""1"",""Released"",""2"",""MR100753"",""3"",""30000"",""4"",""10000"""</f>
        <v>"NAV Direct","CRONUS JetCorp USA","5407","1","Released","2","MR100753","3","30000","4","10000"</v>
      </c>
      <c r="F2053" s="3"/>
      <c r="G2053" s="3"/>
      <c r="H2053" s="6"/>
      <c r="I2053" s="6"/>
      <c r="J2053" s="14" t="str">
        <f>"RM100027"</f>
        <v>RM100027</v>
      </c>
      <c r="K2053" s="22" t="str">
        <f>"1"" Marble"</f>
        <v>1" Marble</v>
      </c>
      <c r="L2053" s="23">
        <v>1</v>
      </c>
      <c r="M2053" s="21" t="str">
        <f>"LB"</f>
        <v>LB</v>
      </c>
      <c r="N2053" s="23">
        <v>0</v>
      </c>
    </row>
    <row r="2054" spans="1:14" ht="16.5" x14ac:dyDescent="0.3">
      <c r="A2054" t="s">
        <v>59</v>
      </c>
      <c r="B2054" s="3" t="str">
        <f t="shared" si="404"/>
        <v>@@Released</v>
      </c>
      <c r="C2054" s="3" t="str">
        <f t="shared" si="404"/>
        <v>@@MR100753</v>
      </c>
      <c r="D2054" s="3" t="str">
        <f t="shared" si="405"/>
        <v>@@30000</v>
      </c>
      <c r="E2054" s="3" t="str">
        <f>"""NAV Direct"",""CRONUS JetCorp USA"",""5407"",""1"",""Released"",""2"",""MR100753"",""3"",""30000"",""4"",""20000"""</f>
        <v>"NAV Direct","CRONUS JetCorp USA","5407","1","Released","2","MR100753","3","30000","4","20000"</v>
      </c>
      <c r="F2054" s="3"/>
      <c r="G2054" s="3"/>
      <c r="H2054" s="6"/>
      <c r="I2054" s="6"/>
      <c r="J2054" s="14" t="str">
        <f>"RM100006"</f>
        <v>RM100006</v>
      </c>
      <c r="K2054" s="22" t="str">
        <f>"3.75"" Soccer Player"</f>
        <v>3.75" Soccer Player</v>
      </c>
      <c r="L2054" s="23">
        <v>1</v>
      </c>
      <c r="M2054" s="21" t="str">
        <f>"EA"</f>
        <v>EA</v>
      </c>
      <c r="N2054" s="23">
        <v>0</v>
      </c>
    </row>
    <row r="2055" spans="1:14" ht="16.5" x14ac:dyDescent="0.3">
      <c r="A2055" t="s">
        <v>59</v>
      </c>
      <c r="B2055" s="3" t="str">
        <f t="shared" si="404"/>
        <v>@@Released</v>
      </c>
      <c r="C2055" s="3" t="str">
        <f t="shared" si="404"/>
        <v>@@MR100753</v>
      </c>
      <c r="D2055" s="3" t="str">
        <f t="shared" si="405"/>
        <v>@@30000</v>
      </c>
      <c r="E2055" s="3" t="str">
        <f>"""NAV Direct"",""CRONUS JetCorp USA"",""5407"",""1"",""Released"",""2"",""MR100753"",""3"",""30000"",""4"",""30000"""</f>
        <v>"NAV Direct","CRONUS JetCorp USA","5407","1","Released","2","MR100753","3","30000","4","30000"</v>
      </c>
      <c r="F2055" s="3"/>
      <c r="G2055" s="3"/>
      <c r="H2055" s="6"/>
      <c r="I2055" s="6"/>
      <c r="J2055" s="14" t="str">
        <f>"RM100016"</f>
        <v>RM100016</v>
      </c>
      <c r="K2055" s="22" t="str">
        <f>"6"" Star Column Trophy Riser"</f>
        <v>6" Star Column Trophy Riser</v>
      </c>
      <c r="L2055" s="23">
        <v>1</v>
      </c>
      <c r="M2055" s="21" t="str">
        <f>"EA"</f>
        <v>EA</v>
      </c>
      <c r="N2055" s="23">
        <v>0</v>
      </c>
    </row>
    <row r="2056" spans="1:14" ht="16.5" x14ac:dyDescent="0.3">
      <c r="A2056" t="s">
        <v>59</v>
      </c>
      <c r="B2056" s="3" t="str">
        <f t="shared" si="404"/>
        <v>@@Released</v>
      </c>
      <c r="C2056" s="3" t="str">
        <f t="shared" si="404"/>
        <v>@@MR100753</v>
      </c>
      <c r="D2056" s="3" t="str">
        <f t="shared" si="405"/>
        <v>@@30000</v>
      </c>
      <c r="E2056" s="3" t="str">
        <f>"""NAV Direct"",""CRONUS JetCorp USA"",""5407"",""1"",""Released"",""2"",""MR100753"",""3"",""30000"",""4"",""40000"""</f>
        <v>"NAV Direct","CRONUS JetCorp USA","5407","1","Released","2","MR100753","3","30000","4","40000"</v>
      </c>
      <c r="F2056" s="3"/>
      <c r="G2056" s="3"/>
      <c r="H2056" s="6"/>
      <c r="I2056" s="6"/>
      <c r="J2056" s="14" t="str">
        <f>"RM100033"</f>
        <v>RM100033</v>
      </c>
      <c r="K2056" s="22" t="str">
        <f>"Standard Cap Nut"</f>
        <v>Standard Cap Nut</v>
      </c>
      <c r="L2056" s="23">
        <v>1</v>
      </c>
      <c r="M2056" s="21" t="str">
        <f>"EA"</f>
        <v>EA</v>
      </c>
      <c r="N2056" s="23">
        <v>0</v>
      </c>
    </row>
    <row r="2057" spans="1:14" ht="16.5" x14ac:dyDescent="0.3">
      <c r="A2057" t="s">
        <v>59</v>
      </c>
      <c r="B2057" s="3" t="str">
        <f t="shared" si="404"/>
        <v>@@Released</v>
      </c>
      <c r="C2057" s="3" t="str">
        <f t="shared" si="404"/>
        <v>@@MR100753</v>
      </c>
      <c r="D2057" s="3" t="str">
        <f t="shared" si="405"/>
        <v>@@30000</v>
      </c>
      <c r="E2057" s="3" t="str">
        <f>"""NAV Direct"",""CRONUS JetCorp USA"",""5407"",""1"",""Released"",""2"",""MR100753"",""3"",""30000"",""4"",""50000"""</f>
        <v>"NAV Direct","CRONUS JetCorp USA","5407","1","Released","2","MR100753","3","30000","4","50000"</v>
      </c>
      <c r="F2057" s="3"/>
      <c r="G2057" s="3"/>
      <c r="H2057" s="6"/>
      <c r="I2057" s="6"/>
      <c r="J2057" s="14" t="str">
        <f>"RM100034"</f>
        <v>RM100034</v>
      </c>
      <c r="K2057" s="22" t="str">
        <f>"Check Rings"</f>
        <v>Check Rings</v>
      </c>
      <c r="L2057" s="23">
        <v>1</v>
      </c>
      <c r="M2057" s="21" t="str">
        <f>"EA"</f>
        <v>EA</v>
      </c>
      <c r="N2057" s="23">
        <v>0</v>
      </c>
    </row>
    <row r="2058" spans="1:14" ht="16.5" x14ac:dyDescent="0.3">
      <c r="A2058" t="s">
        <v>59</v>
      </c>
      <c r="B2058" s="3" t="str">
        <f t="shared" si="404"/>
        <v>@@Released</v>
      </c>
      <c r="C2058" s="3" t="str">
        <f t="shared" si="404"/>
        <v>@@MR100753</v>
      </c>
      <c r="D2058" s="3" t="str">
        <f t="shared" si="405"/>
        <v>@@30000</v>
      </c>
      <c r="E2058" s="3" t="str">
        <f>"""NAV Direct"",""CRONUS JetCorp USA"",""5407"",""1"",""Released"",""2"",""MR100753"",""3"",""30000"",""4"",""60000"""</f>
        <v>"NAV Direct","CRONUS JetCorp USA","5407","1","Released","2","MR100753","3","30000","4","60000"</v>
      </c>
      <c r="F2058" s="3"/>
      <c r="G2058" s="3"/>
      <c r="H2058" s="6"/>
      <c r="I2058" s="6"/>
      <c r="J2058" s="14" t="str">
        <f>"RM100036"</f>
        <v>RM100036</v>
      </c>
      <c r="K2058" s="22" t="str">
        <f>"1.5"" Emblem"</f>
        <v>1.5" Emblem</v>
      </c>
      <c r="L2058" s="23">
        <v>1</v>
      </c>
      <c r="M2058" s="21" t="str">
        <f>"EA"</f>
        <v>EA</v>
      </c>
      <c r="N2058" s="23">
        <v>0</v>
      </c>
    </row>
    <row r="2059" spans="1:14" ht="16.5" x14ac:dyDescent="0.3">
      <c r="A2059" t="s">
        <v>59</v>
      </c>
      <c r="B2059" s="3" t="str">
        <f>B2053</f>
        <v>@@Released</v>
      </c>
      <c r="C2059" s="3" t="str">
        <f>C2053</f>
        <v>@@MR100753</v>
      </c>
      <c r="D2059" s="3" t="str">
        <f>D2053</f>
        <v>@@30000</v>
      </c>
      <c r="H2059" s="6"/>
      <c r="I2059" s="6"/>
      <c r="J2059" s="6"/>
      <c r="K2059" s="6"/>
      <c r="L2059" s="6"/>
      <c r="M2059" s="6"/>
      <c r="N2059" s="6"/>
    </row>
    <row r="2060" spans="1:14" ht="16.5" x14ac:dyDescent="0.3">
      <c r="A2060" t="s">
        <v>59</v>
      </c>
      <c r="B2060" s="3" t="str">
        <f>"@@Released"</f>
        <v>@@Released</v>
      </c>
      <c r="C2060" s="3" t="str">
        <f>"@@MR100754"</f>
        <v>@@MR100754</v>
      </c>
      <c r="E2060" s="3" t="str">
        <f>"""NAV Direct"",""CRONUS JetCorp USA"",""5405"",""1"",""Released"",""2"",""MR100754"""</f>
        <v>"NAV Direct","CRONUS JetCorp USA","5405","1","Released","2","MR100754"</v>
      </c>
      <c r="F2060" s="3" t="str">
        <f>"∞||""Prod. Order Component"",""Status"",""=Status"",""Prod. Order No."",""=No."""</f>
        <v>∞||"Prod. Order Component","Status","=Status","Prod. Order No.","=No."</v>
      </c>
      <c r="G2060" s="3"/>
      <c r="H2060" s="28" t="str">
        <f>"MR100754"</f>
        <v>MR100754</v>
      </c>
      <c r="I2060" s="29">
        <v>42149</v>
      </c>
      <c r="J2060" s="6"/>
      <c r="K2060" s="20"/>
      <c r="L2060" s="20"/>
      <c r="M2060" s="20"/>
      <c r="N2060" s="20"/>
    </row>
    <row r="2061" spans="1:14" ht="16.5" x14ac:dyDescent="0.3">
      <c r="A2061" t="s">
        <v>59</v>
      </c>
      <c r="B2061" s="3" t="str">
        <f t="shared" ref="B2061:C2067" si="406">B2060</f>
        <v>@@Released</v>
      </c>
      <c r="C2061" s="3" t="str">
        <f t="shared" si="406"/>
        <v>@@MR100754</v>
      </c>
      <c r="D2061" s="3" t="str">
        <f>"@@10000"</f>
        <v>@@10000</v>
      </c>
      <c r="E2061" s="3" t="str">
        <f>"""NAV Direct"",""CRONUS JetCorp USA"",""5406"",""1"",""Released"",""2"",""MR100754"",""3"",""10000"""</f>
        <v>"NAV Direct","CRONUS JetCorp USA","5406","1","Released","2","MR100754","3","10000"</v>
      </c>
      <c r="F2061" s="3" t="str">
        <f>"∞||""Prod. Order Component"",""Prod. Order Line No."",""=Line No."",""Status"",""=Status"",""Prod. Order No."",""=Prod. Order No."""</f>
        <v>∞||"Prod. Order Component","Prod. Order Line No.","=Line No.","Status","=Status","Prod. Order No.","=Prod. Order No."</v>
      </c>
      <c r="G2061" s="3"/>
      <c r="H2061" s="6"/>
      <c r="I2061" s="24" t="str">
        <f>"S200017"</f>
        <v>S200017</v>
      </c>
      <c r="J2061" s="24" t="str">
        <f>"10.75"" Tourch Riser WrestlingTrophy"</f>
        <v>10.75" Tourch Riser WrestlingTrophy</v>
      </c>
      <c r="K2061" s="25">
        <v>144</v>
      </c>
      <c r="L2061" s="26" t="str">
        <f>"EA"</f>
        <v>EA</v>
      </c>
      <c r="M2061" s="25">
        <v>0</v>
      </c>
      <c r="N2061" s="27"/>
    </row>
    <row r="2062" spans="1:14" ht="16.5" x14ac:dyDescent="0.3">
      <c r="A2062" t="s">
        <v>59</v>
      </c>
      <c r="B2062" s="3" t="str">
        <f t="shared" si="406"/>
        <v>@@Released</v>
      </c>
      <c r="C2062" s="3" t="str">
        <f t="shared" si="406"/>
        <v>@@MR100754</v>
      </c>
      <c r="D2062" s="3" t="str">
        <f t="shared" ref="D2062:D2067" si="407">D2061</f>
        <v>@@10000</v>
      </c>
      <c r="E2062" s="3" t="str">
        <f>"""NAV Direct"",""CRONUS JetCorp USA"",""5407"",""1"",""Released"",""2"",""MR100754"",""3"",""10000"",""4"",""10000"""</f>
        <v>"NAV Direct","CRONUS JetCorp USA","5407","1","Released","2","MR100754","3","10000","4","10000"</v>
      </c>
      <c r="F2062" s="3"/>
      <c r="G2062" s="3"/>
      <c r="H2062" s="6"/>
      <c r="I2062" s="6"/>
      <c r="J2062" s="14" t="str">
        <f>"RM100027"</f>
        <v>RM100027</v>
      </c>
      <c r="K2062" s="22" t="str">
        <f>"1"" Marble"</f>
        <v>1" Marble</v>
      </c>
      <c r="L2062" s="23">
        <v>1</v>
      </c>
      <c r="M2062" s="21" t="str">
        <f>"LB"</f>
        <v>LB</v>
      </c>
      <c r="N2062" s="23">
        <v>0</v>
      </c>
    </row>
    <row r="2063" spans="1:14" ht="16.5" x14ac:dyDescent="0.3">
      <c r="A2063" t="s">
        <v>59</v>
      </c>
      <c r="B2063" s="3" t="str">
        <f t="shared" si="406"/>
        <v>@@Released</v>
      </c>
      <c r="C2063" s="3" t="str">
        <f t="shared" si="406"/>
        <v>@@MR100754</v>
      </c>
      <c r="D2063" s="3" t="str">
        <f t="shared" si="407"/>
        <v>@@10000</v>
      </c>
      <c r="E2063" s="3" t="str">
        <f>"""NAV Direct"",""CRONUS JetCorp USA"",""5407"",""1"",""Released"",""2"",""MR100754"",""3"",""10000"",""4"",""20000"""</f>
        <v>"NAV Direct","CRONUS JetCorp USA","5407","1","Released","2","MR100754","3","10000","4","20000"</v>
      </c>
      <c r="F2063" s="3"/>
      <c r="G2063" s="3"/>
      <c r="H2063" s="6"/>
      <c r="I2063" s="6"/>
      <c r="J2063" s="14" t="str">
        <f>"RM100010"</f>
        <v>RM100010</v>
      </c>
      <c r="K2063" s="22" t="str">
        <f>"3.75"" Wrestler"</f>
        <v>3.75" Wrestler</v>
      </c>
      <c r="L2063" s="23">
        <v>1</v>
      </c>
      <c r="M2063" s="21" t="str">
        <f>"EA"</f>
        <v>EA</v>
      </c>
      <c r="N2063" s="23">
        <v>0</v>
      </c>
    </row>
    <row r="2064" spans="1:14" ht="16.5" x14ac:dyDescent="0.3">
      <c r="A2064" t="s">
        <v>59</v>
      </c>
      <c r="B2064" s="3" t="str">
        <f t="shared" si="406"/>
        <v>@@Released</v>
      </c>
      <c r="C2064" s="3" t="str">
        <f t="shared" si="406"/>
        <v>@@MR100754</v>
      </c>
      <c r="D2064" s="3" t="str">
        <f t="shared" si="407"/>
        <v>@@10000</v>
      </c>
      <c r="E2064" s="3" t="str">
        <f>"""NAV Direct"",""CRONUS JetCorp USA"",""5407"",""1"",""Released"",""2"",""MR100754"",""3"",""10000"",""4"",""30000"""</f>
        <v>"NAV Direct","CRONUS JetCorp USA","5407","1","Released","2","MR100754","3","10000","4","30000"</v>
      </c>
      <c r="F2064" s="3"/>
      <c r="G2064" s="3"/>
      <c r="H2064" s="6"/>
      <c r="I2064" s="6"/>
      <c r="J2064" s="14" t="str">
        <f>"RM100016"</f>
        <v>RM100016</v>
      </c>
      <c r="K2064" s="22" t="str">
        <f>"6"" Star Column Trophy Riser"</f>
        <v>6" Star Column Trophy Riser</v>
      </c>
      <c r="L2064" s="23">
        <v>1</v>
      </c>
      <c r="M2064" s="21" t="str">
        <f>"EA"</f>
        <v>EA</v>
      </c>
      <c r="N2064" s="23">
        <v>0</v>
      </c>
    </row>
    <row r="2065" spans="1:14" ht="16.5" x14ac:dyDescent="0.3">
      <c r="A2065" t="s">
        <v>59</v>
      </c>
      <c r="B2065" s="3" t="str">
        <f t="shared" si="406"/>
        <v>@@Released</v>
      </c>
      <c r="C2065" s="3" t="str">
        <f t="shared" si="406"/>
        <v>@@MR100754</v>
      </c>
      <c r="D2065" s="3" t="str">
        <f t="shared" si="407"/>
        <v>@@10000</v>
      </c>
      <c r="E2065" s="3" t="str">
        <f>"""NAV Direct"",""CRONUS JetCorp USA"",""5407"",""1"",""Released"",""2"",""MR100754"",""3"",""10000"",""4"",""40000"""</f>
        <v>"NAV Direct","CRONUS JetCorp USA","5407","1","Released","2","MR100754","3","10000","4","40000"</v>
      </c>
      <c r="F2065" s="3"/>
      <c r="G2065" s="3"/>
      <c r="H2065" s="6"/>
      <c r="I2065" s="6"/>
      <c r="J2065" s="14" t="str">
        <f>"RM100033"</f>
        <v>RM100033</v>
      </c>
      <c r="K2065" s="22" t="str">
        <f>"Standard Cap Nut"</f>
        <v>Standard Cap Nut</v>
      </c>
      <c r="L2065" s="23">
        <v>1</v>
      </c>
      <c r="M2065" s="21" t="str">
        <f>"EA"</f>
        <v>EA</v>
      </c>
      <c r="N2065" s="23">
        <v>0</v>
      </c>
    </row>
    <row r="2066" spans="1:14" ht="16.5" x14ac:dyDescent="0.3">
      <c r="A2066" t="s">
        <v>59</v>
      </c>
      <c r="B2066" s="3" t="str">
        <f t="shared" si="406"/>
        <v>@@Released</v>
      </c>
      <c r="C2066" s="3" t="str">
        <f t="shared" si="406"/>
        <v>@@MR100754</v>
      </c>
      <c r="D2066" s="3" t="str">
        <f t="shared" si="407"/>
        <v>@@10000</v>
      </c>
      <c r="E2066" s="3" t="str">
        <f>"""NAV Direct"",""CRONUS JetCorp USA"",""5407"",""1"",""Released"",""2"",""MR100754"",""3"",""10000"",""4"",""50000"""</f>
        <v>"NAV Direct","CRONUS JetCorp USA","5407","1","Released","2","MR100754","3","10000","4","50000"</v>
      </c>
      <c r="F2066" s="3"/>
      <c r="G2066" s="3"/>
      <c r="H2066" s="6"/>
      <c r="I2066" s="6"/>
      <c r="J2066" s="14" t="str">
        <f>"RM100034"</f>
        <v>RM100034</v>
      </c>
      <c r="K2066" s="22" t="str">
        <f>"Check Rings"</f>
        <v>Check Rings</v>
      </c>
      <c r="L2066" s="23">
        <v>1</v>
      </c>
      <c r="M2066" s="21" t="str">
        <f>"EA"</f>
        <v>EA</v>
      </c>
      <c r="N2066" s="23">
        <v>0</v>
      </c>
    </row>
    <row r="2067" spans="1:14" ht="16.5" x14ac:dyDescent="0.3">
      <c r="A2067" t="s">
        <v>59</v>
      </c>
      <c r="B2067" s="3" t="str">
        <f t="shared" si="406"/>
        <v>@@Released</v>
      </c>
      <c r="C2067" s="3" t="str">
        <f t="shared" si="406"/>
        <v>@@MR100754</v>
      </c>
      <c r="D2067" s="3" t="str">
        <f t="shared" si="407"/>
        <v>@@10000</v>
      </c>
      <c r="E2067" s="3" t="str">
        <f>"""NAV Direct"",""CRONUS JetCorp USA"",""5407"",""1"",""Released"",""2"",""MR100754"",""3"",""10000"",""4"",""60000"""</f>
        <v>"NAV Direct","CRONUS JetCorp USA","5407","1","Released","2","MR100754","3","10000","4","60000"</v>
      </c>
      <c r="F2067" s="3"/>
      <c r="G2067" s="3"/>
      <c r="H2067" s="6"/>
      <c r="I2067" s="6"/>
      <c r="J2067" s="14" t="str">
        <f>"RM100036"</f>
        <v>RM100036</v>
      </c>
      <c r="K2067" s="22" t="str">
        <f>"1.5"" Emblem"</f>
        <v>1.5" Emblem</v>
      </c>
      <c r="L2067" s="23">
        <v>1</v>
      </c>
      <c r="M2067" s="21" t="str">
        <f>"EA"</f>
        <v>EA</v>
      </c>
      <c r="N2067" s="23">
        <v>0</v>
      </c>
    </row>
    <row r="2068" spans="1:14" ht="16.5" x14ac:dyDescent="0.3">
      <c r="A2068" t="s">
        <v>59</v>
      </c>
      <c r="B2068" s="3" t="str">
        <f>B2062</f>
        <v>@@Released</v>
      </c>
      <c r="C2068" s="3" t="str">
        <f>C2062</f>
        <v>@@MR100754</v>
      </c>
      <c r="D2068" s="3" t="str">
        <f>D2062</f>
        <v>@@10000</v>
      </c>
      <c r="H2068" s="6"/>
      <c r="I2068" s="6"/>
      <c r="J2068" s="6"/>
      <c r="K2068" s="6"/>
      <c r="L2068" s="6"/>
      <c r="M2068" s="6"/>
      <c r="N2068" s="6"/>
    </row>
    <row r="2069" spans="1:14" ht="16.5" x14ac:dyDescent="0.3">
      <c r="A2069" t="s">
        <v>59</v>
      </c>
      <c r="B2069" s="3" t="str">
        <f t="shared" ref="B2069:C2072" si="408">B2068</f>
        <v>@@Released</v>
      </c>
      <c r="C2069" s="3" t="str">
        <f t="shared" si="408"/>
        <v>@@MR100754</v>
      </c>
      <c r="D2069" s="3" t="str">
        <f>"@@20000"</f>
        <v>@@20000</v>
      </c>
      <c r="E2069" s="3" t="str">
        <f>"""NAV Direct"",""CRONUS JetCorp USA"",""5406"",""1"",""Released"",""2"",""MR100754"",""3"",""20000"""</f>
        <v>"NAV Direct","CRONUS JetCorp USA","5406","1","Released","2","MR100754","3","20000"</v>
      </c>
      <c r="F2069" s="3" t="str">
        <f>"∞||""Prod. Order Component"",""Prod. Order Line No."",""=Line No."",""Status"",""=Status"",""Prod. Order No."",""=Prod. Order No."""</f>
        <v>∞||"Prod. Order Component","Prod. Order Line No.","=Line No.","Status","=Status","Prod. Order No.","=Prod. Order No."</v>
      </c>
      <c r="G2069" s="3"/>
      <c r="H2069" s="6"/>
      <c r="I2069" s="24" t="str">
        <f>"S200025"</f>
        <v>S200025</v>
      </c>
      <c r="J2069" s="24" t="str">
        <f>"10.75"" Column Lamp of Knowledge Trophy"</f>
        <v>10.75" Column Lamp of Knowledge Trophy</v>
      </c>
      <c r="K2069" s="25">
        <v>12</v>
      </c>
      <c r="L2069" s="26" t="str">
        <f>"EA"</f>
        <v>EA</v>
      </c>
      <c r="M2069" s="25">
        <v>0</v>
      </c>
      <c r="N2069" s="27"/>
    </row>
    <row r="2070" spans="1:14" ht="16.5" x14ac:dyDescent="0.3">
      <c r="A2070" t="s">
        <v>59</v>
      </c>
      <c r="B2070" s="3" t="str">
        <f t="shared" si="408"/>
        <v>@@Released</v>
      </c>
      <c r="C2070" s="3" t="str">
        <f t="shared" si="408"/>
        <v>@@MR100754</v>
      </c>
      <c r="D2070" s="3" t="str">
        <f>D2069</f>
        <v>@@20000</v>
      </c>
      <c r="E2070" s="3" t="str">
        <f>"""NAV Direct"",""CRONUS JetCorp USA"",""5407"",""1"",""Released"",""2"",""MR100754"",""3"",""20000"",""4"",""10000"""</f>
        <v>"NAV Direct","CRONUS JetCorp USA","5407","1","Released","2","MR100754","3","20000","4","10000"</v>
      </c>
      <c r="F2070" s="3"/>
      <c r="G2070" s="3"/>
      <c r="H2070" s="6"/>
      <c r="I2070" s="6"/>
      <c r="J2070" s="14" t="str">
        <f>"PA100001"</f>
        <v>PA100001</v>
      </c>
      <c r="K2070" s="22" t="str">
        <f>"1"" Marble Base 2.5""x6""x6"", 1 Col. Kit"</f>
        <v>1" Marble Base 2.5"x6"x6", 1 Col. Kit</v>
      </c>
      <c r="L2070" s="23">
        <v>1</v>
      </c>
      <c r="M2070" s="21" t="str">
        <f>"EA"</f>
        <v>EA</v>
      </c>
      <c r="N2070" s="23">
        <v>0</v>
      </c>
    </row>
    <row r="2071" spans="1:14" ht="16.5" x14ac:dyDescent="0.3">
      <c r="A2071" t="s">
        <v>59</v>
      </c>
      <c r="B2071" s="3" t="str">
        <f t="shared" si="408"/>
        <v>@@Released</v>
      </c>
      <c r="C2071" s="3" t="str">
        <f t="shared" si="408"/>
        <v>@@MR100754</v>
      </c>
      <c r="D2071" s="3" t="str">
        <f>D2070</f>
        <v>@@20000</v>
      </c>
      <c r="E2071" s="3" t="str">
        <f>"""NAV Direct"",""CRONUS JetCorp USA"",""5407"",""1"",""Released"",""2"",""MR100754"",""3"",""20000"",""4"",""20000"""</f>
        <v>"NAV Direct","CRONUS JetCorp USA","5407","1","Released","2","MR100754","3","20000","4","20000"</v>
      </c>
      <c r="F2071" s="3"/>
      <c r="G2071" s="3"/>
      <c r="H2071" s="6"/>
      <c r="I2071" s="6"/>
      <c r="J2071" s="14" t="str">
        <f>"RM100054"</f>
        <v>RM100054</v>
      </c>
      <c r="K2071" s="22" t="str">
        <f>"Column Cover"</f>
        <v>Column Cover</v>
      </c>
      <c r="L2071" s="23">
        <v>1</v>
      </c>
      <c r="M2071" s="21" t="str">
        <f>"EA"</f>
        <v>EA</v>
      </c>
      <c r="N2071" s="23">
        <v>0</v>
      </c>
    </row>
    <row r="2072" spans="1:14" ht="16.5" x14ac:dyDescent="0.3">
      <c r="A2072" t="s">
        <v>59</v>
      </c>
      <c r="B2072" s="3" t="str">
        <f t="shared" si="408"/>
        <v>@@Released</v>
      </c>
      <c r="C2072" s="3" t="str">
        <f t="shared" si="408"/>
        <v>@@MR100754</v>
      </c>
      <c r="D2072" s="3" t="str">
        <f>D2071</f>
        <v>@@20000</v>
      </c>
      <c r="E2072" s="3" t="str">
        <f>"""NAV Direct"",""CRONUS JetCorp USA"",""5407"",""1"",""Released"",""2"",""MR100754"",""3"",""20000"",""4"",""30000"""</f>
        <v>"NAV Direct","CRONUS JetCorp USA","5407","1","Released","2","MR100754","3","20000","4","30000"</v>
      </c>
      <c r="F2072" s="3"/>
      <c r="G2072" s="3"/>
      <c r="H2072" s="6"/>
      <c r="I2072" s="6"/>
      <c r="J2072" s="14" t="str">
        <f>"RM100036"</f>
        <v>RM100036</v>
      </c>
      <c r="K2072" s="22" t="str">
        <f>"1.5"" Emblem"</f>
        <v>1.5" Emblem</v>
      </c>
      <c r="L2072" s="23">
        <v>1</v>
      </c>
      <c r="M2072" s="21" t="str">
        <f>"EA"</f>
        <v>EA</v>
      </c>
      <c r="N2072" s="23">
        <v>0</v>
      </c>
    </row>
    <row r="2073" spans="1:14" ht="16.5" x14ac:dyDescent="0.3">
      <c r="A2073" t="s">
        <v>59</v>
      </c>
      <c r="B2073" s="3" t="str">
        <f>B2070</f>
        <v>@@Released</v>
      </c>
      <c r="C2073" s="3" t="str">
        <f>C2070</f>
        <v>@@MR100754</v>
      </c>
      <c r="D2073" s="3" t="str">
        <f>D2070</f>
        <v>@@20000</v>
      </c>
      <c r="H2073" s="6"/>
      <c r="I2073" s="6"/>
      <c r="J2073" s="6"/>
      <c r="K2073" s="6"/>
      <c r="L2073" s="6"/>
      <c r="M2073" s="6"/>
      <c r="N2073" s="6"/>
    </row>
    <row r="2074" spans="1:14" ht="16.5" x14ac:dyDescent="0.3">
      <c r="A2074" t="s">
        <v>59</v>
      </c>
      <c r="B2074" s="3" t="str">
        <f>"@@Released"</f>
        <v>@@Released</v>
      </c>
      <c r="C2074" s="3" t="str">
        <f>"@@MR100757"</f>
        <v>@@MR100757</v>
      </c>
      <c r="E2074" s="3" t="str">
        <f>"""NAV Direct"",""CRONUS JetCorp USA"",""5405"",""1"",""Released"",""2"",""MR100757"""</f>
        <v>"NAV Direct","CRONUS JetCorp USA","5405","1","Released","2","MR100757"</v>
      </c>
      <c r="F2074" s="3" t="str">
        <f>"∞||""Prod. Order Component"",""Status"",""=Status"",""Prod. Order No."",""=No."""</f>
        <v>∞||"Prod. Order Component","Status","=Status","Prod. Order No.","=No."</v>
      </c>
      <c r="G2074" s="3"/>
      <c r="H2074" s="28" t="str">
        <f>"MR100757"</f>
        <v>MR100757</v>
      </c>
      <c r="I2074" s="29">
        <v>42150</v>
      </c>
      <c r="J2074" s="6"/>
      <c r="K2074" s="20"/>
      <c r="L2074" s="20"/>
      <c r="M2074" s="20"/>
      <c r="N2074" s="20"/>
    </row>
    <row r="2075" spans="1:14" ht="16.5" x14ac:dyDescent="0.3">
      <c r="A2075" t="s">
        <v>59</v>
      </c>
      <c r="B2075" s="3" t="str">
        <f t="shared" ref="B2075:C2078" si="409">B2074</f>
        <v>@@Released</v>
      </c>
      <c r="C2075" s="3" t="str">
        <f t="shared" si="409"/>
        <v>@@MR100757</v>
      </c>
      <c r="D2075" s="3" t="str">
        <f>"@@10000"</f>
        <v>@@10000</v>
      </c>
      <c r="E2075" s="3" t="str">
        <f>"""NAV Direct"",""CRONUS JetCorp USA"",""5406"",""1"",""Released"",""2"",""MR100757"",""3"",""10000"""</f>
        <v>"NAV Direct","CRONUS JetCorp USA","5406","1","Released","2","MR100757","3","10000"</v>
      </c>
      <c r="F2075" s="3" t="str">
        <f>"∞||""Prod. Order Component"",""Prod. Order Line No."",""=Line No."",""Status"",""=Status"",""Prod. Order No."",""=Prod. Order No."""</f>
        <v>∞||"Prod. Order Component","Prod. Order Line No.","=Line No.","Status","=Status","Prod. Order No.","=Prod. Order No."</v>
      </c>
      <c r="G2075" s="3"/>
      <c r="H2075" s="6"/>
      <c r="I2075" s="24" t="str">
        <f>"S200025"</f>
        <v>S200025</v>
      </c>
      <c r="J2075" s="24" t="str">
        <f>"10.75"" Column Lamp of Knowledge Trophy"</f>
        <v>10.75" Column Lamp of Knowledge Trophy</v>
      </c>
      <c r="K2075" s="25">
        <v>144</v>
      </c>
      <c r="L2075" s="26" t="str">
        <f>"EA"</f>
        <v>EA</v>
      </c>
      <c r="M2075" s="25">
        <v>0</v>
      </c>
      <c r="N2075" s="27"/>
    </row>
    <row r="2076" spans="1:14" ht="16.5" x14ac:dyDescent="0.3">
      <c r="A2076" t="s">
        <v>59</v>
      </c>
      <c r="B2076" s="3" t="str">
        <f t="shared" si="409"/>
        <v>@@Released</v>
      </c>
      <c r="C2076" s="3" t="str">
        <f t="shared" si="409"/>
        <v>@@MR100757</v>
      </c>
      <c r="D2076" s="3" t="str">
        <f>D2075</f>
        <v>@@10000</v>
      </c>
      <c r="E2076" s="3" t="str">
        <f>"""NAV Direct"",""CRONUS JetCorp USA"",""5407"",""1"",""Released"",""2"",""MR100757"",""3"",""10000"",""4"",""10000"""</f>
        <v>"NAV Direct","CRONUS JetCorp USA","5407","1","Released","2","MR100757","3","10000","4","10000"</v>
      </c>
      <c r="F2076" s="3"/>
      <c r="G2076" s="3"/>
      <c r="H2076" s="6"/>
      <c r="I2076" s="6"/>
      <c r="J2076" s="14" t="str">
        <f>"PA100001"</f>
        <v>PA100001</v>
      </c>
      <c r="K2076" s="22" t="str">
        <f>"1"" Marble Base 2.5""x6""x6"", 1 Col. Kit"</f>
        <v>1" Marble Base 2.5"x6"x6", 1 Col. Kit</v>
      </c>
      <c r="L2076" s="23">
        <v>1</v>
      </c>
      <c r="M2076" s="21" t="str">
        <f>"EA"</f>
        <v>EA</v>
      </c>
      <c r="N2076" s="23">
        <v>0</v>
      </c>
    </row>
    <row r="2077" spans="1:14" ht="16.5" x14ac:dyDescent="0.3">
      <c r="A2077" t="s">
        <v>59</v>
      </c>
      <c r="B2077" s="3" t="str">
        <f t="shared" si="409"/>
        <v>@@Released</v>
      </c>
      <c r="C2077" s="3" t="str">
        <f t="shared" si="409"/>
        <v>@@MR100757</v>
      </c>
      <c r="D2077" s="3" t="str">
        <f>D2076</f>
        <v>@@10000</v>
      </c>
      <c r="E2077" s="3" t="str">
        <f>"""NAV Direct"",""CRONUS JetCorp USA"",""5407"",""1"",""Released"",""2"",""MR100757"",""3"",""10000"",""4"",""20000"""</f>
        <v>"NAV Direct","CRONUS JetCorp USA","5407","1","Released","2","MR100757","3","10000","4","20000"</v>
      </c>
      <c r="F2077" s="3"/>
      <c r="G2077" s="3"/>
      <c r="H2077" s="6"/>
      <c r="I2077" s="6"/>
      <c r="J2077" s="14" t="str">
        <f>"RM100054"</f>
        <v>RM100054</v>
      </c>
      <c r="K2077" s="22" t="str">
        <f>"Column Cover"</f>
        <v>Column Cover</v>
      </c>
      <c r="L2077" s="23">
        <v>1</v>
      </c>
      <c r="M2077" s="21" t="str">
        <f>"EA"</f>
        <v>EA</v>
      </c>
      <c r="N2077" s="23">
        <v>0</v>
      </c>
    </row>
    <row r="2078" spans="1:14" ht="16.5" x14ac:dyDescent="0.3">
      <c r="A2078" t="s">
        <v>59</v>
      </c>
      <c r="B2078" s="3" t="str">
        <f t="shared" si="409"/>
        <v>@@Released</v>
      </c>
      <c r="C2078" s="3" t="str">
        <f t="shared" si="409"/>
        <v>@@MR100757</v>
      </c>
      <c r="D2078" s="3" t="str">
        <f>D2077</f>
        <v>@@10000</v>
      </c>
      <c r="E2078" s="3" t="str">
        <f>"""NAV Direct"",""CRONUS JetCorp USA"",""5407"",""1"",""Released"",""2"",""MR100757"",""3"",""10000"",""4"",""30000"""</f>
        <v>"NAV Direct","CRONUS JetCorp USA","5407","1","Released","2","MR100757","3","10000","4","30000"</v>
      </c>
      <c r="F2078" s="3"/>
      <c r="G2078" s="3"/>
      <c r="H2078" s="6"/>
      <c r="I2078" s="6"/>
      <c r="J2078" s="14" t="str">
        <f>"RM100036"</f>
        <v>RM100036</v>
      </c>
      <c r="K2078" s="22" t="str">
        <f>"1.5"" Emblem"</f>
        <v>1.5" Emblem</v>
      </c>
      <c r="L2078" s="23">
        <v>1</v>
      </c>
      <c r="M2078" s="21" t="str">
        <f>"EA"</f>
        <v>EA</v>
      </c>
      <c r="N2078" s="23">
        <v>0</v>
      </c>
    </row>
    <row r="2079" spans="1:14" ht="16.5" x14ac:dyDescent="0.3">
      <c r="A2079" t="s">
        <v>59</v>
      </c>
      <c r="B2079" s="3" t="str">
        <f>B2076</f>
        <v>@@Released</v>
      </c>
      <c r="C2079" s="3" t="str">
        <f>C2076</f>
        <v>@@MR100757</v>
      </c>
      <c r="D2079" s="3" t="str">
        <f>D2076</f>
        <v>@@10000</v>
      </c>
      <c r="H2079" s="6"/>
      <c r="I2079" s="6"/>
      <c r="J2079" s="6"/>
      <c r="K2079" s="6"/>
      <c r="L2079" s="6"/>
      <c r="M2079" s="6"/>
      <c r="N2079" s="6"/>
    </row>
    <row r="2080" spans="1:14" ht="16.5" x14ac:dyDescent="0.3">
      <c r="A2080" t="s">
        <v>59</v>
      </c>
      <c r="B2080" s="3" t="str">
        <f t="shared" ref="B2080:C2086" si="410">B2079</f>
        <v>@@Released</v>
      </c>
      <c r="C2080" s="3" t="str">
        <f t="shared" si="410"/>
        <v>@@MR100757</v>
      </c>
      <c r="D2080" s="3" t="str">
        <f>"@@20000"</f>
        <v>@@20000</v>
      </c>
      <c r="E2080" s="3" t="str">
        <f>"""NAV Direct"",""CRONUS JetCorp USA"",""5406"",""1"",""Released"",""2"",""MR100757"",""3"",""20000"""</f>
        <v>"NAV Direct","CRONUS JetCorp USA","5406","1","Released","2","MR100757","3","20000"</v>
      </c>
      <c r="F2080" s="3" t="str">
        <f>"∞||""Prod. Order Component"",""Prod. Order Line No."",""=Line No."",""Status"",""=Status"",""Prod. Order No."",""=Prod. Order No."""</f>
        <v>∞||"Prod. Order Component","Prod. Order Line No.","=Line No.","Status","=Status","Prod. Order No.","=Prod. Order No."</v>
      </c>
      <c r="G2080" s="3"/>
      <c r="H2080" s="6"/>
      <c r="I2080" s="24" t="str">
        <f>"S200016"</f>
        <v>S200016</v>
      </c>
      <c r="J2080" s="24" t="str">
        <f>"10.75"" Star Riser Volleyball Trophy"</f>
        <v>10.75" Star Riser Volleyball Trophy</v>
      </c>
      <c r="K2080" s="25">
        <v>13</v>
      </c>
      <c r="L2080" s="26" t="str">
        <f>"EA"</f>
        <v>EA</v>
      </c>
      <c r="M2080" s="25">
        <v>0</v>
      </c>
      <c r="N2080" s="27"/>
    </row>
    <row r="2081" spans="1:14" ht="16.5" x14ac:dyDescent="0.3">
      <c r="A2081" t="s">
        <v>59</v>
      </c>
      <c r="B2081" s="3" t="str">
        <f t="shared" si="410"/>
        <v>@@Released</v>
      </c>
      <c r="C2081" s="3" t="str">
        <f t="shared" si="410"/>
        <v>@@MR100757</v>
      </c>
      <c r="D2081" s="3" t="str">
        <f t="shared" ref="D2081:D2086" si="411">D2080</f>
        <v>@@20000</v>
      </c>
      <c r="E2081" s="3" t="str">
        <f>"""NAV Direct"",""CRONUS JetCorp USA"",""5407"",""1"",""Released"",""2"",""MR100757"",""3"",""20000"",""4"",""10000"""</f>
        <v>"NAV Direct","CRONUS JetCorp USA","5407","1","Released","2","MR100757","3","20000","4","10000"</v>
      </c>
      <c r="F2081" s="3"/>
      <c r="G2081" s="3"/>
      <c r="H2081" s="6"/>
      <c r="I2081" s="6"/>
      <c r="J2081" s="14" t="str">
        <f>"RM100027"</f>
        <v>RM100027</v>
      </c>
      <c r="K2081" s="22" t="str">
        <f>"1"" Marble"</f>
        <v>1" Marble</v>
      </c>
      <c r="L2081" s="23">
        <v>1</v>
      </c>
      <c r="M2081" s="21" t="str">
        <f>"LB"</f>
        <v>LB</v>
      </c>
      <c r="N2081" s="23">
        <v>0</v>
      </c>
    </row>
    <row r="2082" spans="1:14" ht="16.5" x14ac:dyDescent="0.3">
      <c r="A2082" t="s">
        <v>59</v>
      </c>
      <c r="B2082" s="3" t="str">
        <f t="shared" si="410"/>
        <v>@@Released</v>
      </c>
      <c r="C2082" s="3" t="str">
        <f t="shared" si="410"/>
        <v>@@MR100757</v>
      </c>
      <c r="D2082" s="3" t="str">
        <f t="shared" si="411"/>
        <v>@@20000</v>
      </c>
      <c r="E2082" s="3" t="str">
        <f>"""NAV Direct"",""CRONUS JetCorp USA"",""5407"",""1"",""Released"",""2"",""MR100757"",""3"",""20000"",""4"",""20000"""</f>
        <v>"NAV Direct","CRONUS JetCorp USA","5407","1","Released","2","MR100757","3","20000","4","20000"</v>
      </c>
      <c r="F2082" s="3"/>
      <c r="G2082" s="3"/>
      <c r="H2082" s="6"/>
      <c r="I2082" s="6"/>
      <c r="J2082" s="14" t="str">
        <f>"RM100009"</f>
        <v>RM100009</v>
      </c>
      <c r="K2082" s="22" t="str">
        <f>"3.75"" Volleyball Player"</f>
        <v>3.75" Volleyball Player</v>
      </c>
      <c r="L2082" s="23">
        <v>1</v>
      </c>
      <c r="M2082" s="21" t="str">
        <f>"EA"</f>
        <v>EA</v>
      </c>
      <c r="N2082" s="23">
        <v>0</v>
      </c>
    </row>
    <row r="2083" spans="1:14" ht="16.5" x14ac:dyDescent="0.3">
      <c r="A2083" t="s">
        <v>59</v>
      </c>
      <c r="B2083" s="3" t="str">
        <f t="shared" si="410"/>
        <v>@@Released</v>
      </c>
      <c r="C2083" s="3" t="str">
        <f t="shared" si="410"/>
        <v>@@MR100757</v>
      </c>
      <c r="D2083" s="3" t="str">
        <f t="shared" si="411"/>
        <v>@@20000</v>
      </c>
      <c r="E2083" s="3" t="str">
        <f>"""NAV Direct"",""CRONUS JetCorp USA"",""5407"",""1"",""Released"",""2"",""MR100757"",""3"",""20000"",""4"",""30000"""</f>
        <v>"NAV Direct","CRONUS JetCorp USA","5407","1","Released","2","MR100757","3","20000","4","30000"</v>
      </c>
      <c r="F2083" s="3"/>
      <c r="G2083" s="3"/>
      <c r="H2083" s="6"/>
      <c r="I2083" s="6"/>
      <c r="J2083" s="14" t="str">
        <f>"RM100016"</f>
        <v>RM100016</v>
      </c>
      <c r="K2083" s="22" t="str">
        <f>"6"" Star Column Trophy Riser"</f>
        <v>6" Star Column Trophy Riser</v>
      </c>
      <c r="L2083" s="23">
        <v>1</v>
      </c>
      <c r="M2083" s="21" t="str">
        <f>"EA"</f>
        <v>EA</v>
      </c>
      <c r="N2083" s="23">
        <v>0</v>
      </c>
    </row>
    <row r="2084" spans="1:14" ht="16.5" x14ac:dyDescent="0.3">
      <c r="A2084" t="s">
        <v>59</v>
      </c>
      <c r="B2084" s="3" t="str">
        <f t="shared" si="410"/>
        <v>@@Released</v>
      </c>
      <c r="C2084" s="3" t="str">
        <f t="shared" si="410"/>
        <v>@@MR100757</v>
      </c>
      <c r="D2084" s="3" t="str">
        <f t="shared" si="411"/>
        <v>@@20000</v>
      </c>
      <c r="E2084" s="3" t="str">
        <f>"""NAV Direct"",""CRONUS JetCorp USA"",""5407"",""1"",""Released"",""2"",""MR100757"",""3"",""20000"",""4"",""40000"""</f>
        <v>"NAV Direct","CRONUS JetCorp USA","5407","1","Released","2","MR100757","3","20000","4","40000"</v>
      </c>
      <c r="F2084" s="3"/>
      <c r="G2084" s="3"/>
      <c r="H2084" s="6"/>
      <c r="I2084" s="6"/>
      <c r="J2084" s="14" t="str">
        <f>"RM100033"</f>
        <v>RM100033</v>
      </c>
      <c r="K2084" s="22" t="str">
        <f>"Standard Cap Nut"</f>
        <v>Standard Cap Nut</v>
      </c>
      <c r="L2084" s="23">
        <v>1</v>
      </c>
      <c r="M2084" s="21" t="str">
        <f>"EA"</f>
        <v>EA</v>
      </c>
      <c r="N2084" s="23">
        <v>0</v>
      </c>
    </row>
    <row r="2085" spans="1:14" ht="16.5" x14ac:dyDescent="0.3">
      <c r="A2085" t="s">
        <v>59</v>
      </c>
      <c r="B2085" s="3" t="str">
        <f t="shared" si="410"/>
        <v>@@Released</v>
      </c>
      <c r="C2085" s="3" t="str">
        <f t="shared" si="410"/>
        <v>@@MR100757</v>
      </c>
      <c r="D2085" s="3" t="str">
        <f t="shared" si="411"/>
        <v>@@20000</v>
      </c>
      <c r="E2085" s="3" t="str">
        <f>"""NAV Direct"",""CRONUS JetCorp USA"",""5407"",""1"",""Released"",""2"",""MR100757"",""3"",""20000"",""4"",""50000"""</f>
        <v>"NAV Direct","CRONUS JetCorp USA","5407","1","Released","2","MR100757","3","20000","4","50000"</v>
      </c>
      <c r="F2085" s="3"/>
      <c r="G2085" s="3"/>
      <c r="H2085" s="6"/>
      <c r="I2085" s="6"/>
      <c r="J2085" s="14" t="str">
        <f>"RM100034"</f>
        <v>RM100034</v>
      </c>
      <c r="K2085" s="22" t="str">
        <f>"Check Rings"</f>
        <v>Check Rings</v>
      </c>
      <c r="L2085" s="23">
        <v>1</v>
      </c>
      <c r="M2085" s="21" t="str">
        <f>"EA"</f>
        <v>EA</v>
      </c>
      <c r="N2085" s="23">
        <v>0</v>
      </c>
    </row>
    <row r="2086" spans="1:14" ht="16.5" x14ac:dyDescent="0.3">
      <c r="A2086" t="s">
        <v>59</v>
      </c>
      <c r="B2086" s="3" t="str">
        <f t="shared" si="410"/>
        <v>@@Released</v>
      </c>
      <c r="C2086" s="3" t="str">
        <f t="shared" si="410"/>
        <v>@@MR100757</v>
      </c>
      <c r="D2086" s="3" t="str">
        <f t="shared" si="411"/>
        <v>@@20000</v>
      </c>
      <c r="E2086" s="3" t="str">
        <f>"""NAV Direct"",""CRONUS JetCorp USA"",""5407"",""1"",""Released"",""2"",""MR100757"",""3"",""20000"",""4"",""60000"""</f>
        <v>"NAV Direct","CRONUS JetCorp USA","5407","1","Released","2","MR100757","3","20000","4","60000"</v>
      </c>
      <c r="F2086" s="3"/>
      <c r="G2086" s="3"/>
      <c r="H2086" s="6"/>
      <c r="I2086" s="6"/>
      <c r="J2086" s="14" t="str">
        <f>"RM100036"</f>
        <v>RM100036</v>
      </c>
      <c r="K2086" s="22" t="str">
        <f>"1.5"" Emblem"</f>
        <v>1.5" Emblem</v>
      </c>
      <c r="L2086" s="23">
        <v>1</v>
      </c>
      <c r="M2086" s="21" t="str">
        <f>"EA"</f>
        <v>EA</v>
      </c>
      <c r="N2086" s="23">
        <v>0</v>
      </c>
    </row>
    <row r="2087" spans="1:14" ht="16.5" x14ac:dyDescent="0.3">
      <c r="A2087" t="s">
        <v>59</v>
      </c>
      <c r="B2087" s="3" t="str">
        <f>B2081</f>
        <v>@@Released</v>
      </c>
      <c r="C2087" s="3" t="str">
        <f>C2081</f>
        <v>@@MR100757</v>
      </c>
      <c r="D2087" s="3" t="str">
        <f>D2081</f>
        <v>@@20000</v>
      </c>
      <c r="H2087" s="6"/>
      <c r="I2087" s="6"/>
      <c r="J2087" s="6"/>
      <c r="K2087" s="6"/>
      <c r="L2087" s="6"/>
      <c r="M2087" s="6"/>
      <c r="N2087" s="6"/>
    </row>
    <row r="2088" spans="1:14" ht="16.5" x14ac:dyDescent="0.3">
      <c r="A2088" t="s">
        <v>59</v>
      </c>
      <c r="B2088" s="3" t="str">
        <f t="shared" ref="B2088:C2091" si="412">B2087</f>
        <v>@@Released</v>
      </c>
      <c r="C2088" s="3" t="str">
        <f t="shared" si="412"/>
        <v>@@MR100757</v>
      </c>
      <c r="D2088" s="3" t="str">
        <f>"@@30000"</f>
        <v>@@30000</v>
      </c>
      <c r="E2088" s="3" t="str">
        <f>"""NAV Direct"",""CRONUS JetCorp USA"",""5406"",""1"",""Released"",""2"",""MR100757"",""3"",""30000"""</f>
        <v>"NAV Direct","CRONUS JetCorp USA","5406","1","Released","2","MR100757","3","30000"</v>
      </c>
      <c r="F2088" s="3" t="str">
        <f>"∞||""Prod. Order Component"",""Prod. Order Line No."",""=Line No."",""Status"",""=Status"",""Prod. Order No."",""=Prod. Order No."""</f>
        <v>∞||"Prod. Order Component","Prod. Order Line No.","=Line No.","Status","=Status","Prod. Order No.","=Prod. Order No."</v>
      </c>
      <c r="G2088" s="3"/>
      <c r="H2088" s="6"/>
      <c r="I2088" s="24" t="str">
        <f>"S200028"</f>
        <v>S200028</v>
      </c>
      <c r="J2088" s="24" t="str">
        <f>"10.75"" Column Football Trophy"</f>
        <v>10.75" Column Football Trophy</v>
      </c>
      <c r="K2088" s="25">
        <v>6</v>
      </c>
      <c r="L2088" s="26" t="str">
        <f>"EA"</f>
        <v>EA</v>
      </c>
      <c r="M2088" s="25">
        <v>0</v>
      </c>
      <c r="N2088" s="27"/>
    </row>
    <row r="2089" spans="1:14" ht="16.5" x14ac:dyDescent="0.3">
      <c r="A2089" t="s">
        <v>59</v>
      </c>
      <c r="B2089" s="3" t="str">
        <f t="shared" si="412"/>
        <v>@@Released</v>
      </c>
      <c r="C2089" s="3" t="str">
        <f t="shared" si="412"/>
        <v>@@MR100757</v>
      </c>
      <c r="D2089" s="3" t="str">
        <f>D2088</f>
        <v>@@30000</v>
      </c>
      <c r="E2089" s="3" t="str">
        <f>"""NAV Direct"",""CRONUS JetCorp USA"",""5407"",""1"",""Released"",""2"",""MR100757"",""3"",""30000"",""4"",""10000"""</f>
        <v>"NAV Direct","CRONUS JetCorp USA","5407","1","Released","2","MR100757","3","30000","4","10000"</v>
      </c>
      <c r="F2089" s="3"/>
      <c r="G2089" s="3"/>
      <c r="H2089" s="6"/>
      <c r="I2089" s="6"/>
      <c r="J2089" s="14" t="str">
        <f>"PA100001"</f>
        <v>PA100001</v>
      </c>
      <c r="K2089" s="22" t="str">
        <f>"1"" Marble Base 2.5""x6""x6"", 1 Col. Kit"</f>
        <v>1" Marble Base 2.5"x6"x6", 1 Col. Kit</v>
      </c>
      <c r="L2089" s="23">
        <v>1</v>
      </c>
      <c r="M2089" s="21" t="str">
        <f>"EA"</f>
        <v>EA</v>
      </c>
      <c r="N2089" s="23">
        <v>0</v>
      </c>
    </row>
    <row r="2090" spans="1:14" ht="16.5" x14ac:dyDescent="0.3">
      <c r="A2090" t="s">
        <v>59</v>
      </c>
      <c r="B2090" s="3" t="str">
        <f t="shared" si="412"/>
        <v>@@Released</v>
      </c>
      <c r="C2090" s="3" t="str">
        <f t="shared" si="412"/>
        <v>@@MR100757</v>
      </c>
      <c r="D2090" s="3" t="str">
        <f>D2089</f>
        <v>@@30000</v>
      </c>
      <c r="E2090" s="3" t="str">
        <f>"""NAV Direct"",""CRONUS JetCorp USA"",""5407"",""1"",""Released"",""2"",""MR100757"",""3"",""30000"",""4"",""20000"""</f>
        <v>"NAV Direct","CRONUS JetCorp USA","5407","1","Released","2","MR100757","3","30000","4","20000"</v>
      </c>
      <c r="F2090" s="3"/>
      <c r="G2090" s="3"/>
      <c r="H2090" s="6"/>
      <c r="I2090" s="6"/>
      <c r="J2090" s="14" t="str">
        <f>"RM100054"</f>
        <v>RM100054</v>
      </c>
      <c r="K2090" s="22" t="str">
        <f>"Column Cover"</f>
        <v>Column Cover</v>
      </c>
      <c r="L2090" s="23">
        <v>1</v>
      </c>
      <c r="M2090" s="21" t="str">
        <f>"EA"</f>
        <v>EA</v>
      </c>
      <c r="N2090" s="23">
        <v>0</v>
      </c>
    </row>
    <row r="2091" spans="1:14" ht="16.5" x14ac:dyDescent="0.3">
      <c r="A2091" t="s">
        <v>59</v>
      </c>
      <c r="B2091" s="3" t="str">
        <f t="shared" si="412"/>
        <v>@@Released</v>
      </c>
      <c r="C2091" s="3" t="str">
        <f t="shared" si="412"/>
        <v>@@MR100757</v>
      </c>
      <c r="D2091" s="3" t="str">
        <f>D2090</f>
        <v>@@30000</v>
      </c>
      <c r="E2091" s="3" t="str">
        <f>"""NAV Direct"",""CRONUS JetCorp USA"",""5407"",""1"",""Released"",""2"",""MR100757"",""3"",""30000"",""4"",""30000"""</f>
        <v>"NAV Direct","CRONUS JetCorp USA","5407","1","Released","2","MR100757","3","30000","4","30000"</v>
      </c>
      <c r="F2091" s="3"/>
      <c r="G2091" s="3"/>
      <c r="H2091" s="6"/>
      <c r="I2091" s="6"/>
      <c r="J2091" s="14" t="str">
        <f>"RM100007"</f>
        <v>RM100007</v>
      </c>
      <c r="K2091" s="22" t="str">
        <f>"3.75"" Football Player"</f>
        <v>3.75" Football Player</v>
      </c>
      <c r="L2091" s="23">
        <v>1</v>
      </c>
      <c r="M2091" s="21" t="str">
        <f>"EA"</f>
        <v>EA</v>
      </c>
      <c r="N2091" s="23">
        <v>0</v>
      </c>
    </row>
    <row r="2092" spans="1:14" ht="16.5" x14ac:dyDescent="0.3">
      <c r="A2092" t="s">
        <v>59</v>
      </c>
      <c r="B2092" s="3" t="str">
        <f>B2089</f>
        <v>@@Released</v>
      </c>
      <c r="C2092" s="3" t="str">
        <f>C2089</f>
        <v>@@MR100757</v>
      </c>
      <c r="D2092" s="3" t="str">
        <f>D2089</f>
        <v>@@30000</v>
      </c>
      <c r="H2092" s="6"/>
      <c r="I2092" s="6"/>
      <c r="J2092" s="6"/>
      <c r="K2092" s="6"/>
      <c r="L2092" s="6"/>
      <c r="M2092" s="6"/>
      <c r="N2092" s="6"/>
    </row>
    <row r="2093" spans="1:14" ht="16.5" x14ac:dyDescent="0.3">
      <c r="A2093" t="s">
        <v>59</v>
      </c>
      <c r="B2093" s="3" t="str">
        <f>"@@Released"</f>
        <v>@@Released</v>
      </c>
      <c r="C2093" s="3" t="str">
        <f>"@@MR100756"</f>
        <v>@@MR100756</v>
      </c>
      <c r="E2093" s="3" t="str">
        <f>"""NAV Direct"",""CRONUS JetCorp USA"",""5405"",""1"",""Released"",""2"",""MR100756"""</f>
        <v>"NAV Direct","CRONUS JetCorp USA","5405","1","Released","2","MR100756"</v>
      </c>
      <c r="F2093" s="3" t="str">
        <f>"∞||""Prod. Order Component"",""Status"",""=Status"",""Prod. Order No."",""=No."""</f>
        <v>∞||"Prod. Order Component","Status","=Status","Prod. Order No.","=No."</v>
      </c>
      <c r="G2093" s="3"/>
      <c r="H2093" s="28" t="str">
        <f>"MR100756"</f>
        <v>MR100756</v>
      </c>
      <c r="I2093" s="29">
        <v>42153</v>
      </c>
      <c r="J2093" s="6"/>
      <c r="K2093" s="20"/>
      <c r="L2093" s="20"/>
      <c r="M2093" s="20"/>
      <c r="N2093" s="20"/>
    </row>
    <row r="2094" spans="1:14" ht="16.5" x14ac:dyDescent="0.3">
      <c r="A2094" t="s">
        <v>59</v>
      </c>
      <c r="B2094" s="3" t="str">
        <f t="shared" ref="B2094:C2097" si="413">B2093</f>
        <v>@@Released</v>
      </c>
      <c r="C2094" s="3" t="str">
        <f t="shared" si="413"/>
        <v>@@MR100756</v>
      </c>
      <c r="D2094" s="3" t="str">
        <f>"@@10000"</f>
        <v>@@10000</v>
      </c>
      <c r="E2094" s="3" t="str">
        <f>"""NAV Direct"",""CRONUS JetCorp USA"",""5406"",""1"",""Released"",""2"",""MR100756"",""3"",""10000"""</f>
        <v>"NAV Direct","CRONUS JetCorp USA","5406","1","Released","2","MR100756","3","10000"</v>
      </c>
      <c r="F2094" s="3" t="str">
        <f>"∞||""Prod. Order Component"",""Prod. Order Line No."",""=Line No."",""Status"",""=Status"",""Prod. Order No."",""=Prod. Order No."""</f>
        <v>∞||"Prod. Order Component","Prod. Order Line No.","=Line No.","Status","=Status","Prod. Order No.","=Prod. Order No."</v>
      </c>
      <c r="G2094" s="3"/>
      <c r="H2094" s="6"/>
      <c r="I2094" s="24" t="str">
        <f>"S200031"</f>
        <v>S200031</v>
      </c>
      <c r="J2094" s="24" t="str">
        <f>"10.75"" Column Wrestling Trophy"</f>
        <v>10.75" Column Wrestling Trophy</v>
      </c>
      <c r="K2094" s="25">
        <v>144</v>
      </c>
      <c r="L2094" s="26" t="str">
        <f>"EA"</f>
        <v>EA</v>
      </c>
      <c r="M2094" s="25">
        <v>0</v>
      </c>
      <c r="N2094" s="27"/>
    </row>
    <row r="2095" spans="1:14" ht="16.5" x14ac:dyDescent="0.3">
      <c r="A2095" t="s">
        <v>59</v>
      </c>
      <c r="B2095" s="3" t="str">
        <f t="shared" si="413"/>
        <v>@@Released</v>
      </c>
      <c r="C2095" s="3" t="str">
        <f t="shared" si="413"/>
        <v>@@MR100756</v>
      </c>
      <c r="D2095" s="3" t="str">
        <f>D2094</f>
        <v>@@10000</v>
      </c>
      <c r="E2095" s="3" t="str">
        <f>"""NAV Direct"",""CRONUS JetCorp USA"",""5407"",""1"",""Released"",""2"",""MR100756"",""3"",""10000"",""4"",""10000"""</f>
        <v>"NAV Direct","CRONUS JetCorp USA","5407","1","Released","2","MR100756","3","10000","4","10000"</v>
      </c>
      <c r="F2095" s="3"/>
      <c r="G2095" s="3"/>
      <c r="H2095" s="6"/>
      <c r="I2095" s="6"/>
      <c r="J2095" s="14" t="str">
        <f>"PA100001"</f>
        <v>PA100001</v>
      </c>
      <c r="K2095" s="22" t="str">
        <f>"1"" Marble Base 2.5""x6""x6"", 1 Col. Kit"</f>
        <v>1" Marble Base 2.5"x6"x6", 1 Col. Kit</v>
      </c>
      <c r="L2095" s="23">
        <v>1</v>
      </c>
      <c r="M2095" s="21" t="str">
        <f>"EA"</f>
        <v>EA</v>
      </c>
      <c r="N2095" s="23">
        <v>0</v>
      </c>
    </row>
    <row r="2096" spans="1:14" ht="16.5" x14ac:dyDescent="0.3">
      <c r="A2096" t="s">
        <v>59</v>
      </c>
      <c r="B2096" s="3" t="str">
        <f t="shared" si="413"/>
        <v>@@Released</v>
      </c>
      <c r="C2096" s="3" t="str">
        <f t="shared" si="413"/>
        <v>@@MR100756</v>
      </c>
      <c r="D2096" s="3" t="str">
        <f>D2095</f>
        <v>@@10000</v>
      </c>
      <c r="E2096" s="3" t="str">
        <f>"""NAV Direct"",""CRONUS JetCorp USA"",""5407"",""1"",""Released"",""2"",""MR100756"",""3"",""10000"",""4"",""20000"""</f>
        <v>"NAV Direct","CRONUS JetCorp USA","5407","1","Released","2","MR100756","3","10000","4","20000"</v>
      </c>
      <c r="F2096" s="3"/>
      <c r="G2096" s="3"/>
      <c r="H2096" s="6"/>
      <c r="I2096" s="6"/>
      <c r="J2096" s="14" t="str">
        <f>"RM100054"</f>
        <v>RM100054</v>
      </c>
      <c r="K2096" s="22" t="str">
        <f>"Column Cover"</f>
        <v>Column Cover</v>
      </c>
      <c r="L2096" s="23">
        <v>1</v>
      </c>
      <c r="M2096" s="21" t="str">
        <f>"EA"</f>
        <v>EA</v>
      </c>
      <c r="N2096" s="23">
        <v>0</v>
      </c>
    </row>
    <row r="2097" spans="1:14" ht="16.5" x14ac:dyDescent="0.3">
      <c r="A2097" t="s">
        <v>59</v>
      </c>
      <c r="B2097" s="3" t="str">
        <f t="shared" si="413"/>
        <v>@@Released</v>
      </c>
      <c r="C2097" s="3" t="str">
        <f t="shared" si="413"/>
        <v>@@MR100756</v>
      </c>
      <c r="D2097" s="3" t="str">
        <f>D2096</f>
        <v>@@10000</v>
      </c>
      <c r="E2097" s="3" t="str">
        <f>"""NAV Direct"",""CRONUS JetCorp USA"",""5407"",""1"",""Released"",""2"",""MR100756"",""3"",""10000"",""4"",""30000"""</f>
        <v>"NAV Direct","CRONUS JetCorp USA","5407","1","Released","2","MR100756","3","10000","4","30000"</v>
      </c>
      <c r="F2097" s="3"/>
      <c r="G2097" s="3"/>
      <c r="H2097" s="6"/>
      <c r="I2097" s="6"/>
      <c r="J2097" s="14" t="str">
        <f>"RM100010"</f>
        <v>RM100010</v>
      </c>
      <c r="K2097" s="22" t="str">
        <f>"3.75"" Wrestler"</f>
        <v>3.75" Wrestler</v>
      </c>
      <c r="L2097" s="23">
        <v>1</v>
      </c>
      <c r="M2097" s="21" t="str">
        <f>"EA"</f>
        <v>EA</v>
      </c>
      <c r="N2097" s="23">
        <v>0</v>
      </c>
    </row>
    <row r="2098" spans="1:14" ht="16.5" x14ac:dyDescent="0.3">
      <c r="A2098" t="s">
        <v>59</v>
      </c>
      <c r="B2098" s="3" t="str">
        <f>B2095</f>
        <v>@@Released</v>
      </c>
      <c r="C2098" s="3" t="str">
        <f>C2095</f>
        <v>@@MR100756</v>
      </c>
      <c r="D2098" s="3" t="str">
        <f>D2095</f>
        <v>@@10000</v>
      </c>
      <c r="H2098" s="6"/>
      <c r="I2098" s="6"/>
      <c r="J2098" s="6"/>
      <c r="K2098" s="6"/>
      <c r="L2098" s="6"/>
      <c r="M2098" s="6"/>
      <c r="N2098" s="6"/>
    </row>
    <row r="2099" spans="1:14" ht="16.5" x14ac:dyDescent="0.3">
      <c r="A2099" t="s">
        <v>59</v>
      </c>
      <c r="B2099" s="3" t="str">
        <f t="shared" ref="B2099:C2104" si="414">B2098</f>
        <v>@@Released</v>
      </c>
      <c r="C2099" s="3" t="str">
        <f t="shared" si="414"/>
        <v>@@MR100756</v>
      </c>
      <c r="D2099" s="3" t="str">
        <f>"@@20000"</f>
        <v>@@20000</v>
      </c>
      <c r="E2099" s="3" t="str">
        <f>"""NAV Direct"",""CRONUS JetCorp USA"",""5406"",""1"",""Released"",""2"",""MR100756"",""3"",""20000"""</f>
        <v>"NAV Direct","CRONUS JetCorp USA","5406","1","Released","2","MR100756","3","20000"</v>
      </c>
      <c r="F2099" s="3" t="str">
        <f>"∞||""Prod. Order Component"",""Prod. Order Line No."",""=Line No."",""Status"",""=Status"",""Prod. Order No."",""=Prod. Order No."""</f>
        <v>∞||"Prod. Order Component","Prod. Order Line No.","=Line No.","Status","=Status","Prod. Order No.","=Prod. Order No."</v>
      </c>
      <c r="G2099" s="3"/>
      <c r="H2099" s="6"/>
      <c r="I2099" s="24" t="str">
        <f>"S200003"</f>
        <v>S200003</v>
      </c>
      <c r="J2099" s="24" t="str">
        <f>"5"" Male Graduate Trophy"</f>
        <v>5" Male Graduate Trophy</v>
      </c>
      <c r="K2099" s="25">
        <v>144</v>
      </c>
      <c r="L2099" s="26" t="str">
        <f>"EA"</f>
        <v>EA</v>
      </c>
      <c r="M2099" s="25">
        <v>0</v>
      </c>
      <c r="N2099" s="27"/>
    </row>
    <row r="2100" spans="1:14" ht="16.5" x14ac:dyDescent="0.3">
      <c r="A2100" t="s">
        <v>59</v>
      </c>
      <c r="B2100" s="3" t="str">
        <f t="shared" si="414"/>
        <v>@@Released</v>
      </c>
      <c r="C2100" s="3" t="str">
        <f t="shared" si="414"/>
        <v>@@MR100756</v>
      </c>
      <c r="D2100" s="3" t="str">
        <f>D2099</f>
        <v>@@20000</v>
      </c>
      <c r="E2100" s="3" t="str">
        <f>"""NAV Direct"",""CRONUS JetCorp USA"",""5407"",""1"",""Released"",""2"",""MR100756"",""3"",""20000"",""4"",""10000"""</f>
        <v>"NAV Direct","CRONUS JetCorp USA","5407","1","Released","2","MR100756","3","20000","4","10000"</v>
      </c>
      <c r="F2100" s="3"/>
      <c r="G2100" s="3"/>
      <c r="H2100" s="6"/>
      <c r="I2100" s="6"/>
      <c r="J2100" s="14" t="str">
        <f>"RM100027"</f>
        <v>RM100027</v>
      </c>
      <c r="K2100" s="22" t="str">
        <f>"1"" Marble"</f>
        <v>1" Marble</v>
      </c>
      <c r="L2100" s="23">
        <v>1</v>
      </c>
      <c r="M2100" s="21" t="str">
        <f>"LB"</f>
        <v>LB</v>
      </c>
      <c r="N2100" s="23">
        <v>0</v>
      </c>
    </row>
    <row r="2101" spans="1:14" ht="16.5" x14ac:dyDescent="0.3">
      <c r="A2101" t="s">
        <v>59</v>
      </c>
      <c r="B2101" s="3" t="str">
        <f t="shared" si="414"/>
        <v>@@Released</v>
      </c>
      <c r="C2101" s="3" t="str">
        <f t="shared" si="414"/>
        <v>@@MR100756</v>
      </c>
      <c r="D2101" s="3" t="str">
        <f>D2100</f>
        <v>@@20000</v>
      </c>
      <c r="E2101" s="3" t="str">
        <f>"""NAV Direct"",""CRONUS JetCorp USA"",""5407"",""1"",""Released"",""2"",""MR100756"",""3"",""20000"",""4"",""20000"""</f>
        <v>"NAV Direct","CRONUS JetCorp USA","5407","1","Released","2","MR100756","3","20000","4","20000"</v>
      </c>
      <c r="F2101" s="3"/>
      <c r="G2101" s="3"/>
      <c r="H2101" s="6"/>
      <c r="I2101" s="6"/>
      <c r="J2101" s="14" t="str">
        <f>"RM100003"</f>
        <v>RM100003</v>
      </c>
      <c r="K2101" s="22" t="str">
        <f>"5"" Male Graduate Figure"</f>
        <v>5" Male Graduate Figure</v>
      </c>
      <c r="L2101" s="23">
        <v>1</v>
      </c>
      <c r="M2101" s="21" t="str">
        <f>"EA"</f>
        <v>EA</v>
      </c>
      <c r="N2101" s="23">
        <v>0</v>
      </c>
    </row>
    <row r="2102" spans="1:14" ht="16.5" x14ac:dyDescent="0.3">
      <c r="A2102" t="s">
        <v>59</v>
      </c>
      <c r="B2102" s="3" t="str">
        <f t="shared" si="414"/>
        <v>@@Released</v>
      </c>
      <c r="C2102" s="3" t="str">
        <f t="shared" si="414"/>
        <v>@@MR100756</v>
      </c>
      <c r="D2102" s="3" t="str">
        <f>D2101</f>
        <v>@@20000</v>
      </c>
      <c r="E2102" s="3" t="str">
        <f>"""NAV Direct"",""CRONUS JetCorp USA"",""5407"",""1"",""Released"",""2"",""MR100756"",""3"",""20000"",""4"",""30000"""</f>
        <v>"NAV Direct","CRONUS JetCorp USA","5407","1","Released","2","MR100756","3","20000","4","30000"</v>
      </c>
      <c r="F2102" s="3"/>
      <c r="G2102" s="3"/>
      <c r="H2102" s="6"/>
      <c r="I2102" s="6"/>
      <c r="J2102" s="14" t="str">
        <f>"RM100033"</f>
        <v>RM100033</v>
      </c>
      <c r="K2102" s="22" t="str">
        <f>"Standard Cap Nut"</f>
        <v>Standard Cap Nut</v>
      </c>
      <c r="L2102" s="23">
        <v>1</v>
      </c>
      <c r="M2102" s="21" t="str">
        <f>"EA"</f>
        <v>EA</v>
      </c>
      <c r="N2102" s="23">
        <v>0</v>
      </c>
    </row>
    <row r="2103" spans="1:14" ht="16.5" x14ac:dyDescent="0.3">
      <c r="A2103" t="s">
        <v>59</v>
      </c>
      <c r="B2103" s="3" t="str">
        <f t="shared" si="414"/>
        <v>@@Released</v>
      </c>
      <c r="C2103" s="3" t="str">
        <f t="shared" si="414"/>
        <v>@@MR100756</v>
      </c>
      <c r="D2103" s="3" t="str">
        <f>D2102</f>
        <v>@@20000</v>
      </c>
      <c r="E2103" s="3" t="str">
        <f>"""NAV Direct"",""CRONUS JetCorp USA"",""5407"",""1"",""Released"",""2"",""MR100756"",""3"",""20000"",""4"",""40000"""</f>
        <v>"NAV Direct","CRONUS JetCorp USA","5407","1","Released","2","MR100756","3","20000","4","40000"</v>
      </c>
      <c r="F2103" s="3"/>
      <c r="G2103" s="3"/>
      <c r="H2103" s="6"/>
      <c r="I2103" s="6"/>
      <c r="J2103" s="14" t="str">
        <f>"RM100034"</f>
        <v>RM100034</v>
      </c>
      <c r="K2103" s="22" t="str">
        <f>"Check Rings"</f>
        <v>Check Rings</v>
      </c>
      <c r="L2103" s="23">
        <v>1</v>
      </c>
      <c r="M2103" s="21" t="str">
        <f>"EA"</f>
        <v>EA</v>
      </c>
      <c r="N2103" s="23">
        <v>0</v>
      </c>
    </row>
    <row r="2104" spans="1:14" ht="16.5" x14ac:dyDescent="0.3">
      <c r="A2104" t="s">
        <v>59</v>
      </c>
      <c r="B2104" s="3" t="str">
        <f t="shared" si="414"/>
        <v>@@Released</v>
      </c>
      <c r="C2104" s="3" t="str">
        <f t="shared" si="414"/>
        <v>@@MR100756</v>
      </c>
      <c r="D2104" s="3" t="str">
        <f>D2103</f>
        <v>@@20000</v>
      </c>
      <c r="E2104" s="3" t="str">
        <f>"""NAV Direct"",""CRONUS JetCorp USA"",""5407"",""1"",""Released"",""2"",""MR100756"",""3"",""20000"",""4"",""50000"""</f>
        <v>"NAV Direct","CRONUS JetCorp USA","5407","1","Released","2","MR100756","3","20000","4","50000"</v>
      </c>
      <c r="F2104" s="3"/>
      <c r="G2104" s="3"/>
      <c r="H2104" s="6"/>
      <c r="I2104" s="6"/>
      <c r="J2104" s="14" t="str">
        <f>"RM100053"</f>
        <v>RM100053</v>
      </c>
      <c r="K2104" s="22" t="str">
        <f>"3"" Blank Plate"</f>
        <v>3" Blank Plate</v>
      </c>
      <c r="L2104" s="23">
        <v>1</v>
      </c>
      <c r="M2104" s="21" t="str">
        <f>"EA"</f>
        <v>EA</v>
      </c>
      <c r="N2104" s="23">
        <v>0</v>
      </c>
    </row>
    <row r="2105" spans="1:14" ht="16.5" x14ac:dyDescent="0.3">
      <c r="A2105" t="s">
        <v>59</v>
      </c>
      <c r="B2105" s="3" t="str">
        <f>B2100</f>
        <v>@@Released</v>
      </c>
      <c r="C2105" s="3" t="str">
        <f>C2100</f>
        <v>@@MR100756</v>
      </c>
      <c r="D2105" s="3" t="str">
        <f>D2100</f>
        <v>@@20000</v>
      </c>
      <c r="H2105" s="6"/>
      <c r="I2105" s="6"/>
      <c r="J2105" s="6"/>
      <c r="K2105" s="6"/>
      <c r="L2105" s="6"/>
      <c r="M2105" s="6"/>
      <c r="N2105" s="6"/>
    </row>
    <row r="2106" spans="1:14" ht="16.5" x14ac:dyDescent="0.3">
      <c r="A2106" t="s">
        <v>59</v>
      </c>
      <c r="B2106" s="3" t="str">
        <f t="shared" ref="B2106:C2111" si="415">B2105</f>
        <v>@@Released</v>
      </c>
      <c r="C2106" s="3" t="str">
        <f t="shared" si="415"/>
        <v>@@MR100756</v>
      </c>
      <c r="D2106" s="3" t="str">
        <f>"@@30000"</f>
        <v>@@30000</v>
      </c>
      <c r="E2106" s="3" t="str">
        <f>"""NAV Direct"",""CRONUS JetCorp USA"",""5406"",""1"",""Released"",""2"",""MR100756"",""3"",""30000"""</f>
        <v>"NAV Direct","CRONUS JetCorp USA","5406","1","Released","2","MR100756","3","30000"</v>
      </c>
      <c r="F2106" s="3" t="str">
        <f>"∞||""Prod. Order Component"",""Prod. Order Line No."",""=Line No."",""Status"",""=Status"",""Prod. Order No."",""=Prod. Order No."""</f>
        <v>∞||"Prod. Order Component","Prod. Order Line No.","=Line No.","Status","=Status","Prod. Order No.","=Prod. Order No."</v>
      </c>
      <c r="G2106" s="3"/>
      <c r="H2106" s="6"/>
      <c r="I2106" s="24" t="str">
        <f>"S200010"</f>
        <v>S200010</v>
      </c>
      <c r="J2106" s="24" t="str">
        <f>"3.75"" Wrestling Trophy"</f>
        <v>3.75" Wrestling Trophy</v>
      </c>
      <c r="K2106" s="25">
        <v>72</v>
      </c>
      <c r="L2106" s="26" t="str">
        <f>"EA"</f>
        <v>EA</v>
      </c>
      <c r="M2106" s="25">
        <v>0</v>
      </c>
      <c r="N2106" s="27"/>
    </row>
    <row r="2107" spans="1:14" ht="16.5" x14ac:dyDescent="0.3">
      <c r="A2107" t="s">
        <v>59</v>
      </c>
      <c r="B2107" s="3" t="str">
        <f t="shared" si="415"/>
        <v>@@Released</v>
      </c>
      <c r="C2107" s="3" t="str">
        <f t="shared" si="415"/>
        <v>@@MR100756</v>
      </c>
      <c r="D2107" s="3" t="str">
        <f>D2106</f>
        <v>@@30000</v>
      </c>
      <c r="E2107" s="3" t="str">
        <f>"""NAV Direct"",""CRONUS JetCorp USA"",""5407"",""1"",""Released"",""2"",""MR100756"",""3"",""30000"",""4"",""10000"""</f>
        <v>"NAV Direct","CRONUS JetCorp USA","5407","1","Released","2","MR100756","3","30000","4","10000"</v>
      </c>
      <c r="F2107" s="3"/>
      <c r="G2107" s="3"/>
      <c r="H2107" s="6"/>
      <c r="I2107" s="6"/>
      <c r="J2107" s="14" t="str">
        <f>"RM100027"</f>
        <v>RM100027</v>
      </c>
      <c r="K2107" s="22" t="str">
        <f>"1"" Marble"</f>
        <v>1" Marble</v>
      </c>
      <c r="L2107" s="23">
        <v>1</v>
      </c>
      <c r="M2107" s="21" t="str">
        <f>"LB"</f>
        <v>LB</v>
      </c>
      <c r="N2107" s="23">
        <v>0</v>
      </c>
    </row>
    <row r="2108" spans="1:14" ht="16.5" x14ac:dyDescent="0.3">
      <c r="A2108" t="s">
        <v>59</v>
      </c>
      <c r="B2108" s="3" t="str">
        <f t="shared" si="415"/>
        <v>@@Released</v>
      </c>
      <c r="C2108" s="3" t="str">
        <f t="shared" si="415"/>
        <v>@@MR100756</v>
      </c>
      <c r="D2108" s="3" t="str">
        <f>D2107</f>
        <v>@@30000</v>
      </c>
      <c r="E2108" s="3" t="str">
        <f>"""NAV Direct"",""CRONUS JetCorp USA"",""5407"",""1"",""Released"",""2"",""MR100756"",""3"",""30000"",""4"",""20000"""</f>
        <v>"NAV Direct","CRONUS JetCorp USA","5407","1","Released","2","MR100756","3","30000","4","20000"</v>
      </c>
      <c r="F2108" s="3"/>
      <c r="G2108" s="3"/>
      <c r="H2108" s="6"/>
      <c r="I2108" s="6"/>
      <c r="J2108" s="14" t="str">
        <f>"RM100010"</f>
        <v>RM100010</v>
      </c>
      <c r="K2108" s="22" t="str">
        <f>"3.75"" Wrestler"</f>
        <v>3.75" Wrestler</v>
      </c>
      <c r="L2108" s="23">
        <v>1</v>
      </c>
      <c r="M2108" s="21" t="str">
        <f>"EA"</f>
        <v>EA</v>
      </c>
      <c r="N2108" s="23">
        <v>0</v>
      </c>
    </row>
    <row r="2109" spans="1:14" ht="16.5" x14ac:dyDescent="0.3">
      <c r="A2109" t="s">
        <v>59</v>
      </c>
      <c r="B2109" s="3" t="str">
        <f t="shared" si="415"/>
        <v>@@Released</v>
      </c>
      <c r="C2109" s="3" t="str">
        <f t="shared" si="415"/>
        <v>@@MR100756</v>
      </c>
      <c r="D2109" s="3" t="str">
        <f>D2108</f>
        <v>@@30000</v>
      </c>
      <c r="E2109" s="3" t="str">
        <f>"""NAV Direct"",""CRONUS JetCorp USA"",""5407"",""1"",""Released"",""2"",""MR100756"",""3"",""30000"",""4"",""30000"""</f>
        <v>"NAV Direct","CRONUS JetCorp USA","5407","1","Released","2","MR100756","3","30000","4","30000"</v>
      </c>
      <c r="F2109" s="3"/>
      <c r="G2109" s="3"/>
      <c r="H2109" s="6"/>
      <c r="I2109" s="6"/>
      <c r="J2109" s="14" t="str">
        <f>"RM100033"</f>
        <v>RM100033</v>
      </c>
      <c r="K2109" s="22" t="str">
        <f>"Standard Cap Nut"</f>
        <v>Standard Cap Nut</v>
      </c>
      <c r="L2109" s="23">
        <v>1</v>
      </c>
      <c r="M2109" s="21" t="str">
        <f>"EA"</f>
        <v>EA</v>
      </c>
      <c r="N2109" s="23">
        <v>0</v>
      </c>
    </row>
    <row r="2110" spans="1:14" ht="16.5" x14ac:dyDescent="0.3">
      <c r="A2110" t="s">
        <v>59</v>
      </c>
      <c r="B2110" s="3" t="str">
        <f t="shared" si="415"/>
        <v>@@Released</v>
      </c>
      <c r="C2110" s="3" t="str">
        <f t="shared" si="415"/>
        <v>@@MR100756</v>
      </c>
      <c r="D2110" s="3" t="str">
        <f>D2109</f>
        <v>@@30000</v>
      </c>
      <c r="E2110" s="3" t="str">
        <f>"""NAV Direct"",""CRONUS JetCorp USA"",""5407"",""1"",""Released"",""2"",""MR100756"",""3"",""30000"",""4"",""40000"""</f>
        <v>"NAV Direct","CRONUS JetCorp USA","5407","1","Released","2","MR100756","3","30000","4","40000"</v>
      </c>
      <c r="F2110" s="3"/>
      <c r="G2110" s="3"/>
      <c r="H2110" s="6"/>
      <c r="I2110" s="6"/>
      <c r="J2110" s="14" t="str">
        <f>"RM100034"</f>
        <v>RM100034</v>
      </c>
      <c r="K2110" s="22" t="str">
        <f>"Check Rings"</f>
        <v>Check Rings</v>
      </c>
      <c r="L2110" s="23">
        <v>1</v>
      </c>
      <c r="M2110" s="21" t="str">
        <f>"EA"</f>
        <v>EA</v>
      </c>
      <c r="N2110" s="23">
        <v>0</v>
      </c>
    </row>
    <row r="2111" spans="1:14" ht="16.5" x14ac:dyDescent="0.3">
      <c r="A2111" t="s">
        <v>59</v>
      </c>
      <c r="B2111" s="3" t="str">
        <f t="shared" si="415"/>
        <v>@@Released</v>
      </c>
      <c r="C2111" s="3" t="str">
        <f t="shared" si="415"/>
        <v>@@MR100756</v>
      </c>
      <c r="D2111" s="3" t="str">
        <f>D2110</f>
        <v>@@30000</v>
      </c>
      <c r="E2111" s="3" t="str">
        <f>"""NAV Direct"",""CRONUS JetCorp USA"",""5407"",""1"",""Released"",""2"",""MR100756"",""3"",""30000"",""4"",""50000"""</f>
        <v>"NAV Direct","CRONUS JetCorp USA","5407","1","Released","2","MR100756","3","30000","4","50000"</v>
      </c>
      <c r="F2111" s="3"/>
      <c r="G2111" s="3"/>
      <c r="H2111" s="6"/>
      <c r="I2111" s="6"/>
      <c r="J2111" s="14" t="str">
        <f>"RM100053"</f>
        <v>RM100053</v>
      </c>
      <c r="K2111" s="22" t="str">
        <f>"3"" Blank Plate"</f>
        <v>3" Blank Plate</v>
      </c>
      <c r="L2111" s="23">
        <v>1</v>
      </c>
      <c r="M2111" s="21" t="str">
        <f>"EA"</f>
        <v>EA</v>
      </c>
      <c r="N2111" s="23">
        <v>0</v>
      </c>
    </row>
    <row r="2112" spans="1:14" ht="16.5" x14ac:dyDescent="0.3">
      <c r="A2112" t="s">
        <v>59</v>
      </c>
      <c r="B2112" s="3" t="str">
        <f>B2107</f>
        <v>@@Released</v>
      </c>
      <c r="C2112" s="3" t="str">
        <f>C2107</f>
        <v>@@MR100756</v>
      </c>
      <c r="D2112" s="3" t="str">
        <f>D2107</f>
        <v>@@30000</v>
      </c>
      <c r="H2112" s="6"/>
      <c r="I2112" s="6"/>
      <c r="J2112" s="6"/>
      <c r="K2112" s="6"/>
      <c r="L2112" s="6"/>
      <c r="M2112" s="6"/>
      <c r="N2112" s="6"/>
    </row>
    <row r="2113" spans="1:14" ht="16.5" x14ac:dyDescent="0.3">
      <c r="A2113" t="s">
        <v>59</v>
      </c>
      <c r="B2113" s="3" t="str">
        <f>"@@Released"</f>
        <v>@@Released</v>
      </c>
      <c r="C2113" s="3" t="str">
        <f>"@@MR100750"</f>
        <v>@@MR100750</v>
      </c>
      <c r="E2113" s="3" t="str">
        <f>"""NAV Direct"",""CRONUS JetCorp USA"",""5405"",""1"",""Released"",""2"",""MR100750"""</f>
        <v>"NAV Direct","CRONUS JetCorp USA","5405","1","Released","2","MR100750"</v>
      </c>
      <c r="F2113" s="3" t="str">
        <f>"∞||""Prod. Order Component"",""Status"",""=Status"",""Prod. Order No."",""=No."""</f>
        <v>∞||"Prod. Order Component","Status","=Status","Prod. Order No.","=No."</v>
      </c>
      <c r="G2113" s="3"/>
      <c r="H2113" s="28" t="str">
        <f>"MR100750"</f>
        <v>MR100750</v>
      </c>
      <c r="I2113" s="29">
        <v>42154</v>
      </c>
      <c r="J2113" s="6"/>
      <c r="K2113" s="20"/>
      <c r="L2113" s="20"/>
      <c r="M2113" s="20"/>
      <c r="N2113" s="20"/>
    </row>
    <row r="2114" spans="1:14" ht="16.5" x14ac:dyDescent="0.3">
      <c r="A2114" t="s">
        <v>59</v>
      </c>
      <c r="B2114" s="3" t="str">
        <f t="shared" ref="B2114:C2119" si="416">B2113</f>
        <v>@@Released</v>
      </c>
      <c r="C2114" s="3" t="str">
        <f t="shared" si="416"/>
        <v>@@MR100750</v>
      </c>
      <c r="D2114" s="3" t="str">
        <f>"@@10000"</f>
        <v>@@10000</v>
      </c>
      <c r="E2114" s="3" t="str">
        <f>"""NAV Direct"",""CRONUS JetCorp USA"",""5406"",""1"",""Released"",""2"",""MR100750"",""3"",""10000"""</f>
        <v>"NAV Direct","CRONUS JetCorp USA","5406","1","Released","2","MR100750","3","10000"</v>
      </c>
      <c r="F2114" s="3" t="str">
        <f>"∞||""Prod. Order Component"",""Prod. Order Line No."",""=Line No."",""Status"",""=Status"",""Prod. Order No."",""=Prod. Order No."""</f>
        <v>∞||"Prod. Order Component","Prod. Order Line No.","=Line No.","Status","=Status","Prod. Order No.","=Prod. Order No."</v>
      </c>
      <c r="G2114" s="3"/>
      <c r="H2114" s="6"/>
      <c r="I2114" s="24" t="str">
        <f>"S200002"</f>
        <v>S200002</v>
      </c>
      <c r="J2114" s="24" t="str">
        <f>"3.25"" Apple Trophy "</f>
        <v xml:space="preserve">3.25" Apple Trophy </v>
      </c>
      <c r="K2114" s="25">
        <v>144</v>
      </c>
      <c r="L2114" s="26" t="str">
        <f>"EA"</f>
        <v>EA</v>
      </c>
      <c r="M2114" s="25">
        <v>0</v>
      </c>
      <c r="N2114" s="27"/>
    </row>
    <row r="2115" spans="1:14" ht="16.5" x14ac:dyDescent="0.3">
      <c r="A2115" t="s">
        <v>59</v>
      </c>
      <c r="B2115" s="3" t="str">
        <f t="shared" si="416"/>
        <v>@@Released</v>
      </c>
      <c r="C2115" s="3" t="str">
        <f t="shared" si="416"/>
        <v>@@MR100750</v>
      </c>
      <c r="D2115" s="3" t="str">
        <f>D2114</f>
        <v>@@10000</v>
      </c>
      <c r="E2115" s="3" t="str">
        <f>"""NAV Direct"",""CRONUS JetCorp USA"",""5407"",""1"",""Released"",""2"",""MR100750"",""3"",""10000"",""4"",""10000"""</f>
        <v>"NAV Direct","CRONUS JetCorp USA","5407","1","Released","2","MR100750","3","10000","4","10000"</v>
      </c>
      <c r="F2115" s="3"/>
      <c r="G2115" s="3"/>
      <c r="H2115" s="6"/>
      <c r="I2115" s="6"/>
      <c r="J2115" s="14" t="str">
        <f>"RM100027"</f>
        <v>RM100027</v>
      </c>
      <c r="K2115" s="22" t="str">
        <f>"1"" Marble"</f>
        <v>1" Marble</v>
      </c>
      <c r="L2115" s="23">
        <v>1</v>
      </c>
      <c r="M2115" s="21" t="str">
        <f>"LB"</f>
        <v>LB</v>
      </c>
      <c r="N2115" s="23">
        <v>0</v>
      </c>
    </row>
    <row r="2116" spans="1:14" ht="16.5" x14ac:dyDescent="0.3">
      <c r="A2116" t="s">
        <v>59</v>
      </c>
      <c r="B2116" s="3" t="str">
        <f t="shared" si="416"/>
        <v>@@Released</v>
      </c>
      <c r="C2116" s="3" t="str">
        <f t="shared" si="416"/>
        <v>@@MR100750</v>
      </c>
      <c r="D2116" s="3" t="str">
        <f>D2115</f>
        <v>@@10000</v>
      </c>
      <c r="E2116" s="3" t="str">
        <f>"""NAV Direct"",""CRONUS JetCorp USA"",""5407"",""1"",""Released"",""2"",""MR100750"",""3"",""10000"",""4"",""20000"""</f>
        <v>"NAV Direct","CRONUS JetCorp USA","5407","1","Released","2","MR100750","3","10000","4","20000"</v>
      </c>
      <c r="F2116" s="3"/>
      <c r="G2116" s="3"/>
      <c r="H2116" s="6"/>
      <c r="I2116" s="6"/>
      <c r="J2116" s="14" t="str">
        <f>"RM100002"</f>
        <v>RM100002</v>
      </c>
      <c r="K2116" s="22" t="str">
        <f>"3.75"" Apple Trophy Figure"</f>
        <v>3.75" Apple Trophy Figure</v>
      </c>
      <c r="L2116" s="23">
        <v>1</v>
      </c>
      <c r="M2116" s="21" t="str">
        <f>"EA"</f>
        <v>EA</v>
      </c>
      <c r="N2116" s="23">
        <v>0</v>
      </c>
    </row>
    <row r="2117" spans="1:14" ht="16.5" x14ac:dyDescent="0.3">
      <c r="A2117" t="s">
        <v>59</v>
      </c>
      <c r="B2117" s="3" t="str">
        <f t="shared" si="416"/>
        <v>@@Released</v>
      </c>
      <c r="C2117" s="3" t="str">
        <f t="shared" si="416"/>
        <v>@@MR100750</v>
      </c>
      <c r="D2117" s="3" t="str">
        <f>D2116</f>
        <v>@@10000</v>
      </c>
      <c r="E2117" s="3" t="str">
        <f>"""NAV Direct"",""CRONUS JetCorp USA"",""5407"",""1"",""Released"",""2"",""MR100750"",""3"",""10000"",""4"",""30000"""</f>
        <v>"NAV Direct","CRONUS JetCorp USA","5407","1","Released","2","MR100750","3","10000","4","30000"</v>
      </c>
      <c r="F2117" s="3"/>
      <c r="G2117" s="3"/>
      <c r="H2117" s="6"/>
      <c r="I2117" s="6"/>
      <c r="J2117" s="14" t="str">
        <f>"RM100033"</f>
        <v>RM100033</v>
      </c>
      <c r="K2117" s="22" t="str">
        <f>"Standard Cap Nut"</f>
        <v>Standard Cap Nut</v>
      </c>
      <c r="L2117" s="23">
        <v>1</v>
      </c>
      <c r="M2117" s="21" t="str">
        <f>"EA"</f>
        <v>EA</v>
      </c>
      <c r="N2117" s="23">
        <v>0</v>
      </c>
    </row>
    <row r="2118" spans="1:14" ht="16.5" x14ac:dyDescent="0.3">
      <c r="A2118" t="s">
        <v>59</v>
      </c>
      <c r="B2118" s="3" t="str">
        <f t="shared" si="416"/>
        <v>@@Released</v>
      </c>
      <c r="C2118" s="3" t="str">
        <f t="shared" si="416"/>
        <v>@@MR100750</v>
      </c>
      <c r="D2118" s="3" t="str">
        <f>D2117</f>
        <v>@@10000</v>
      </c>
      <c r="E2118" s="3" t="str">
        <f>"""NAV Direct"",""CRONUS JetCorp USA"",""5407"",""1"",""Released"",""2"",""MR100750"",""3"",""10000"",""4"",""40000"""</f>
        <v>"NAV Direct","CRONUS JetCorp USA","5407","1","Released","2","MR100750","3","10000","4","40000"</v>
      </c>
      <c r="F2118" s="3"/>
      <c r="G2118" s="3"/>
      <c r="H2118" s="6"/>
      <c r="I2118" s="6"/>
      <c r="J2118" s="14" t="str">
        <f>"RM100034"</f>
        <v>RM100034</v>
      </c>
      <c r="K2118" s="22" t="str">
        <f>"Check Rings"</f>
        <v>Check Rings</v>
      </c>
      <c r="L2118" s="23">
        <v>1</v>
      </c>
      <c r="M2118" s="21" t="str">
        <f>"EA"</f>
        <v>EA</v>
      </c>
      <c r="N2118" s="23">
        <v>0</v>
      </c>
    </row>
    <row r="2119" spans="1:14" ht="16.5" x14ac:dyDescent="0.3">
      <c r="A2119" t="s">
        <v>59</v>
      </c>
      <c r="B2119" s="3" t="str">
        <f t="shared" si="416"/>
        <v>@@Released</v>
      </c>
      <c r="C2119" s="3" t="str">
        <f t="shared" si="416"/>
        <v>@@MR100750</v>
      </c>
      <c r="D2119" s="3" t="str">
        <f>D2118</f>
        <v>@@10000</v>
      </c>
      <c r="E2119" s="3" t="str">
        <f>"""NAV Direct"",""CRONUS JetCorp USA"",""5407"",""1"",""Released"",""2"",""MR100750"",""3"",""10000"",""4"",""50000"""</f>
        <v>"NAV Direct","CRONUS JetCorp USA","5407","1","Released","2","MR100750","3","10000","4","50000"</v>
      </c>
      <c r="F2119" s="3"/>
      <c r="G2119" s="3"/>
      <c r="H2119" s="6"/>
      <c r="I2119" s="6"/>
      <c r="J2119" s="14" t="str">
        <f>"RM100053"</f>
        <v>RM100053</v>
      </c>
      <c r="K2119" s="22" t="str">
        <f>"3"" Blank Plate"</f>
        <v>3" Blank Plate</v>
      </c>
      <c r="L2119" s="23">
        <v>1</v>
      </c>
      <c r="M2119" s="21" t="str">
        <f>"EA"</f>
        <v>EA</v>
      </c>
      <c r="N2119" s="23">
        <v>0</v>
      </c>
    </row>
    <row r="2120" spans="1:14" ht="16.5" x14ac:dyDescent="0.3">
      <c r="A2120" t="s">
        <v>59</v>
      </c>
      <c r="B2120" s="3" t="str">
        <f>B2115</f>
        <v>@@Released</v>
      </c>
      <c r="C2120" s="3" t="str">
        <f>C2115</f>
        <v>@@MR100750</v>
      </c>
      <c r="D2120" s="3" t="str">
        <f>D2115</f>
        <v>@@10000</v>
      </c>
      <c r="H2120" s="6"/>
      <c r="I2120" s="6"/>
      <c r="J2120" s="6"/>
      <c r="K2120" s="6"/>
      <c r="L2120" s="6"/>
      <c r="M2120" s="6"/>
      <c r="N2120" s="6"/>
    </row>
    <row r="2121" spans="1:14" ht="16.5" x14ac:dyDescent="0.3">
      <c r="A2121" t="s">
        <v>59</v>
      </c>
      <c r="B2121" s="3" t="str">
        <f t="shared" ref="B2121:C2124" si="417">B2120</f>
        <v>@@Released</v>
      </c>
      <c r="C2121" s="3" t="str">
        <f t="shared" si="417"/>
        <v>@@MR100750</v>
      </c>
      <c r="D2121" s="3" t="str">
        <f>"@@20000"</f>
        <v>@@20000</v>
      </c>
      <c r="E2121" s="3" t="str">
        <f>"""NAV Direct"",""CRONUS JetCorp USA"",""5406"",""1"",""Released"",""2"",""MR100750"",""3"",""20000"""</f>
        <v>"NAV Direct","CRONUS JetCorp USA","5406","1","Released","2","MR100750","3","20000"</v>
      </c>
      <c r="F2121" s="3" t="str">
        <f>"∞||""Prod. Order Component"",""Prod. Order Line No."",""=Line No."",""Status"",""=Status"",""Prod. Order No."",""=Prod. Order No."""</f>
        <v>∞||"Prod. Order Component","Prod. Order Line No.","=Line No.","Status","=Status","Prod. Order No.","=Prod. Order No."</v>
      </c>
      <c r="G2121" s="3"/>
      <c r="H2121" s="6"/>
      <c r="I2121" s="24" t="str">
        <f>"S200029"</f>
        <v>S200029</v>
      </c>
      <c r="J2121" s="24" t="str">
        <f>"10.75"" Column Basketball Trophy"</f>
        <v>10.75" Column Basketball Trophy</v>
      </c>
      <c r="K2121" s="25">
        <v>48</v>
      </c>
      <c r="L2121" s="26" t="str">
        <f>"EA"</f>
        <v>EA</v>
      </c>
      <c r="M2121" s="25">
        <v>0</v>
      </c>
      <c r="N2121" s="27"/>
    </row>
    <row r="2122" spans="1:14" ht="16.5" x14ac:dyDescent="0.3">
      <c r="A2122" t="s">
        <v>59</v>
      </c>
      <c r="B2122" s="3" t="str">
        <f t="shared" si="417"/>
        <v>@@Released</v>
      </c>
      <c r="C2122" s="3" t="str">
        <f t="shared" si="417"/>
        <v>@@MR100750</v>
      </c>
      <c r="D2122" s="3" t="str">
        <f>D2121</f>
        <v>@@20000</v>
      </c>
      <c r="E2122" s="3" t="str">
        <f>"""NAV Direct"",""CRONUS JetCorp USA"",""5407"",""1"",""Released"",""2"",""MR100750"",""3"",""20000"",""4"",""10000"""</f>
        <v>"NAV Direct","CRONUS JetCorp USA","5407","1","Released","2","MR100750","3","20000","4","10000"</v>
      </c>
      <c r="F2122" s="3"/>
      <c r="G2122" s="3"/>
      <c r="H2122" s="6"/>
      <c r="I2122" s="6"/>
      <c r="J2122" s="14" t="str">
        <f>"PA100001"</f>
        <v>PA100001</v>
      </c>
      <c r="K2122" s="22" t="str">
        <f>"1"" Marble Base 2.5""x6""x6"", 1 Col. Kit"</f>
        <v>1" Marble Base 2.5"x6"x6", 1 Col. Kit</v>
      </c>
      <c r="L2122" s="23">
        <v>1</v>
      </c>
      <c r="M2122" s="21" t="str">
        <f>"EA"</f>
        <v>EA</v>
      </c>
      <c r="N2122" s="23">
        <v>0</v>
      </c>
    </row>
    <row r="2123" spans="1:14" ht="16.5" x14ac:dyDescent="0.3">
      <c r="A2123" t="s">
        <v>59</v>
      </c>
      <c r="B2123" s="3" t="str">
        <f t="shared" si="417"/>
        <v>@@Released</v>
      </c>
      <c r="C2123" s="3" t="str">
        <f t="shared" si="417"/>
        <v>@@MR100750</v>
      </c>
      <c r="D2123" s="3" t="str">
        <f>D2122</f>
        <v>@@20000</v>
      </c>
      <c r="E2123" s="3" t="str">
        <f>"""NAV Direct"",""CRONUS JetCorp USA"",""5407"",""1"",""Released"",""2"",""MR100750"",""3"",""20000"",""4"",""20000"""</f>
        <v>"NAV Direct","CRONUS JetCorp USA","5407","1","Released","2","MR100750","3","20000","4","20000"</v>
      </c>
      <c r="F2123" s="3"/>
      <c r="G2123" s="3"/>
      <c r="H2123" s="6"/>
      <c r="I2123" s="6"/>
      <c r="J2123" s="14" t="str">
        <f>"RM100054"</f>
        <v>RM100054</v>
      </c>
      <c r="K2123" s="22" t="str">
        <f>"Column Cover"</f>
        <v>Column Cover</v>
      </c>
      <c r="L2123" s="23">
        <v>1</v>
      </c>
      <c r="M2123" s="21" t="str">
        <f>"EA"</f>
        <v>EA</v>
      </c>
      <c r="N2123" s="23">
        <v>0</v>
      </c>
    </row>
    <row r="2124" spans="1:14" ht="16.5" x14ac:dyDescent="0.3">
      <c r="A2124" t="s">
        <v>59</v>
      </c>
      <c r="B2124" s="3" t="str">
        <f t="shared" si="417"/>
        <v>@@Released</v>
      </c>
      <c r="C2124" s="3" t="str">
        <f t="shared" si="417"/>
        <v>@@MR100750</v>
      </c>
      <c r="D2124" s="3" t="str">
        <f>D2123</f>
        <v>@@20000</v>
      </c>
      <c r="E2124" s="3" t="str">
        <f>"""NAV Direct"",""CRONUS JetCorp USA"",""5407"",""1"",""Released"",""2"",""MR100750"",""3"",""20000"",""4"",""30000"""</f>
        <v>"NAV Direct","CRONUS JetCorp USA","5407","1","Released","2","MR100750","3","20000","4","30000"</v>
      </c>
      <c r="F2124" s="3"/>
      <c r="G2124" s="3"/>
      <c r="H2124" s="6"/>
      <c r="I2124" s="6"/>
      <c r="J2124" s="14" t="str">
        <f>"RM100008"</f>
        <v>RM100008</v>
      </c>
      <c r="K2124" s="22" t="str">
        <f>"3.75"" Basketball Player"</f>
        <v>3.75" Basketball Player</v>
      </c>
      <c r="L2124" s="23">
        <v>1</v>
      </c>
      <c r="M2124" s="21" t="str">
        <f>"EA"</f>
        <v>EA</v>
      </c>
      <c r="N2124" s="23">
        <v>0</v>
      </c>
    </row>
    <row r="2125" spans="1:14" ht="16.5" x14ac:dyDescent="0.3">
      <c r="A2125" t="s">
        <v>59</v>
      </c>
      <c r="B2125" s="3" t="str">
        <f>B2122</f>
        <v>@@Released</v>
      </c>
      <c r="C2125" s="3" t="str">
        <f>C2122</f>
        <v>@@MR100750</v>
      </c>
      <c r="D2125" s="3" t="str">
        <f>D2122</f>
        <v>@@20000</v>
      </c>
      <c r="H2125" s="6"/>
      <c r="I2125" s="6"/>
      <c r="J2125" s="6"/>
      <c r="K2125" s="6"/>
      <c r="L2125" s="6"/>
      <c r="M2125" s="6"/>
      <c r="N2125" s="6"/>
    </row>
    <row r="2126" spans="1:14" ht="16.5" x14ac:dyDescent="0.3">
      <c r="A2126" t="s">
        <v>59</v>
      </c>
      <c r="B2126" s="3" t="str">
        <f t="shared" ref="B2126:C2131" si="418">B2125</f>
        <v>@@Released</v>
      </c>
      <c r="C2126" s="3" t="str">
        <f t="shared" si="418"/>
        <v>@@MR100750</v>
      </c>
      <c r="D2126" s="3" t="str">
        <f>"@@30000"</f>
        <v>@@30000</v>
      </c>
      <c r="E2126" s="3" t="str">
        <f>"""NAV Direct"",""CRONUS JetCorp USA"",""5406"",""1"",""Released"",""2"",""MR100750"",""3"",""30000"""</f>
        <v>"NAV Direct","CRONUS JetCorp USA","5406","1","Released","2","MR100750","3","30000"</v>
      </c>
      <c r="F2126" s="3" t="str">
        <f>"∞||""Prod. Order Component"",""Prod. Order Line No."",""=Line No."",""Status"",""=Status"",""Prod. Order No."",""=Prod. Order No."""</f>
        <v>∞||"Prod. Order Component","Prod. Order Line No.","=Line No.","Status","=Status","Prod. Order No.","=Prod. Order No."</v>
      </c>
      <c r="G2126" s="3"/>
      <c r="H2126" s="6"/>
      <c r="I2126" s="24" t="str">
        <f>"S200003"</f>
        <v>S200003</v>
      </c>
      <c r="J2126" s="24" t="str">
        <f>"5"" Male Graduate Trophy"</f>
        <v>5" Male Graduate Trophy</v>
      </c>
      <c r="K2126" s="25">
        <v>1</v>
      </c>
      <c r="L2126" s="26" t="str">
        <f>"EA"</f>
        <v>EA</v>
      </c>
      <c r="M2126" s="25">
        <v>0</v>
      </c>
      <c r="N2126" s="27"/>
    </row>
    <row r="2127" spans="1:14" ht="16.5" x14ac:dyDescent="0.3">
      <c r="A2127" t="s">
        <v>59</v>
      </c>
      <c r="B2127" s="3" t="str">
        <f t="shared" si="418"/>
        <v>@@Released</v>
      </c>
      <c r="C2127" s="3" t="str">
        <f t="shared" si="418"/>
        <v>@@MR100750</v>
      </c>
      <c r="D2127" s="3" t="str">
        <f>D2126</f>
        <v>@@30000</v>
      </c>
      <c r="E2127" s="3" t="str">
        <f>"""NAV Direct"",""CRONUS JetCorp USA"",""5407"",""1"",""Released"",""2"",""MR100750"",""3"",""30000"",""4"",""10000"""</f>
        <v>"NAV Direct","CRONUS JetCorp USA","5407","1","Released","2","MR100750","3","30000","4","10000"</v>
      </c>
      <c r="F2127" s="3"/>
      <c r="G2127" s="3"/>
      <c r="H2127" s="6"/>
      <c r="I2127" s="6"/>
      <c r="J2127" s="14" t="str">
        <f>"RM100027"</f>
        <v>RM100027</v>
      </c>
      <c r="K2127" s="22" t="str">
        <f>"1"" Marble"</f>
        <v>1" Marble</v>
      </c>
      <c r="L2127" s="23">
        <v>1</v>
      </c>
      <c r="M2127" s="21" t="str">
        <f>"LB"</f>
        <v>LB</v>
      </c>
      <c r="N2127" s="23">
        <v>0</v>
      </c>
    </row>
    <row r="2128" spans="1:14" ht="16.5" x14ac:dyDescent="0.3">
      <c r="A2128" t="s">
        <v>59</v>
      </c>
      <c r="B2128" s="3" t="str">
        <f t="shared" si="418"/>
        <v>@@Released</v>
      </c>
      <c r="C2128" s="3" t="str">
        <f t="shared" si="418"/>
        <v>@@MR100750</v>
      </c>
      <c r="D2128" s="3" t="str">
        <f>D2127</f>
        <v>@@30000</v>
      </c>
      <c r="E2128" s="3" t="str">
        <f>"""NAV Direct"",""CRONUS JetCorp USA"",""5407"",""1"",""Released"",""2"",""MR100750"",""3"",""30000"",""4"",""20000"""</f>
        <v>"NAV Direct","CRONUS JetCorp USA","5407","1","Released","2","MR100750","3","30000","4","20000"</v>
      </c>
      <c r="F2128" s="3"/>
      <c r="G2128" s="3"/>
      <c r="H2128" s="6"/>
      <c r="I2128" s="6"/>
      <c r="J2128" s="14" t="str">
        <f>"RM100003"</f>
        <v>RM100003</v>
      </c>
      <c r="K2128" s="22" t="str">
        <f>"5"" Male Graduate Figure"</f>
        <v>5" Male Graduate Figure</v>
      </c>
      <c r="L2128" s="23">
        <v>1</v>
      </c>
      <c r="M2128" s="21" t="str">
        <f>"EA"</f>
        <v>EA</v>
      </c>
      <c r="N2128" s="23">
        <v>0</v>
      </c>
    </row>
    <row r="2129" spans="1:14" ht="16.5" x14ac:dyDescent="0.3">
      <c r="A2129" t="s">
        <v>59</v>
      </c>
      <c r="B2129" s="3" t="str">
        <f t="shared" si="418"/>
        <v>@@Released</v>
      </c>
      <c r="C2129" s="3" t="str">
        <f t="shared" si="418"/>
        <v>@@MR100750</v>
      </c>
      <c r="D2129" s="3" t="str">
        <f>D2128</f>
        <v>@@30000</v>
      </c>
      <c r="E2129" s="3" t="str">
        <f>"""NAV Direct"",""CRONUS JetCorp USA"",""5407"",""1"",""Released"",""2"",""MR100750"",""3"",""30000"",""4"",""30000"""</f>
        <v>"NAV Direct","CRONUS JetCorp USA","5407","1","Released","2","MR100750","3","30000","4","30000"</v>
      </c>
      <c r="F2129" s="3"/>
      <c r="G2129" s="3"/>
      <c r="H2129" s="6"/>
      <c r="I2129" s="6"/>
      <c r="J2129" s="14" t="str">
        <f>"RM100033"</f>
        <v>RM100033</v>
      </c>
      <c r="K2129" s="22" t="str">
        <f>"Standard Cap Nut"</f>
        <v>Standard Cap Nut</v>
      </c>
      <c r="L2129" s="23">
        <v>1</v>
      </c>
      <c r="M2129" s="21" t="str">
        <f>"EA"</f>
        <v>EA</v>
      </c>
      <c r="N2129" s="23">
        <v>0</v>
      </c>
    </row>
    <row r="2130" spans="1:14" ht="16.5" x14ac:dyDescent="0.3">
      <c r="A2130" t="s">
        <v>59</v>
      </c>
      <c r="B2130" s="3" t="str">
        <f t="shared" si="418"/>
        <v>@@Released</v>
      </c>
      <c r="C2130" s="3" t="str">
        <f t="shared" si="418"/>
        <v>@@MR100750</v>
      </c>
      <c r="D2130" s="3" t="str">
        <f>D2129</f>
        <v>@@30000</v>
      </c>
      <c r="E2130" s="3" t="str">
        <f>"""NAV Direct"",""CRONUS JetCorp USA"",""5407"",""1"",""Released"",""2"",""MR100750"",""3"",""30000"",""4"",""40000"""</f>
        <v>"NAV Direct","CRONUS JetCorp USA","5407","1","Released","2","MR100750","3","30000","4","40000"</v>
      </c>
      <c r="F2130" s="3"/>
      <c r="G2130" s="3"/>
      <c r="H2130" s="6"/>
      <c r="I2130" s="6"/>
      <c r="J2130" s="14" t="str">
        <f>"RM100034"</f>
        <v>RM100034</v>
      </c>
      <c r="K2130" s="22" t="str">
        <f>"Check Rings"</f>
        <v>Check Rings</v>
      </c>
      <c r="L2130" s="23">
        <v>1</v>
      </c>
      <c r="M2130" s="21" t="str">
        <f>"EA"</f>
        <v>EA</v>
      </c>
      <c r="N2130" s="23">
        <v>0</v>
      </c>
    </row>
    <row r="2131" spans="1:14" ht="16.5" x14ac:dyDescent="0.3">
      <c r="A2131" t="s">
        <v>59</v>
      </c>
      <c r="B2131" s="3" t="str">
        <f t="shared" si="418"/>
        <v>@@Released</v>
      </c>
      <c r="C2131" s="3" t="str">
        <f t="shared" si="418"/>
        <v>@@MR100750</v>
      </c>
      <c r="D2131" s="3" t="str">
        <f>D2130</f>
        <v>@@30000</v>
      </c>
      <c r="E2131" s="3" t="str">
        <f>"""NAV Direct"",""CRONUS JetCorp USA"",""5407"",""1"",""Released"",""2"",""MR100750"",""3"",""30000"",""4"",""50000"""</f>
        <v>"NAV Direct","CRONUS JetCorp USA","5407","1","Released","2","MR100750","3","30000","4","50000"</v>
      </c>
      <c r="F2131" s="3"/>
      <c r="G2131" s="3"/>
      <c r="H2131" s="6"/>
      <c r="I2131" s="6"/>
      <c r="J2131" s="14" t="str">
        <f>"RM100053"</f>
        <v>RM100053</v>
      </c>
      <c r="K2131" s="22" t="str">
        <f>"3"" Blank Plate"</f>
        <v>3" Blank Plate</v>
      </c>
      <c r="L2131" s="23">
        <v>1</v>
      </c>
      <c r="M2131" s="21" t="str">
        <f>"EA"</f>
        <v>EA</v>
      </c>
      <c r="N2131" s="23">
        <v>0</v>
      </c>
    </row>
    <row r="2132" spans="1:14" ht="16.5" x14ac:dyDescent="0.3">
      <c r="A2132" t="s">
        <v>59</v>
      </c>
      <c r="B2132" s="3" t="str">
        <f>B2127</f>
        <v>@@Released</v>
      </c>
      <c r="C2132" s="3" t="str">
        <f>C2127</f>
        <v>@@MR100750</v>
      </c>
      <c r="D2132" s="3" t="str">
        <f>D2127</f>
        <v>@@30000</v>
      </c>
      <c r="H2132" s="6"/>
      <c r="I2132" s="6"/>
      <c r="J2132" s="6"/>
      <c r="K2132" s="6"/>
      <c r="L2132" s="6"/>
      <c r="M2132" s="6"/>
      <c r="N2132" s="6"/>
    </row>
    <row r="2133" spans="1:14" ht="16.5" x14ac:dyDescent="0.3">
      <c r="A2133" t="s">
        <v>59</v>
      </c>
      <c r="B2133" s="3" t="str">
        <f>"@@Released"</f>
        <v>@@Released</v>
      </c>
      <c r="C2133" s="3" t="str">
        <f>"@@MR100759"</f>
        <v>@@MR100759</v>
      </c>
      <c r="E2133" s="3" t="str">
        <f>"""NAV Direct"",""CRONUS JetCorp USA"",""5405"",""1"",""Released"",""2"",""MR100759"""</f>
        <v>"NAV Direct","CRONUS JetCorp USA","5405","1","Released","2","MR100759"</v>
      </c>
      <c r="F2133" s="3" t="str">
        <f>"∞||""Prod. Order Component"",""Status"",""=Status"",""Prod. Order No."",""=No."""</f>
        <v>∞||"Prod. Order Component","Status","=Status","Prod. Order No.","=No."</v>
      </c>
      <c r="G2133" s="3"/>
      <c r="H2133" s="28" t="str">
        <f>"MR100759"</f>
        <v>MR100759</v>
      </c>
      <c r="I2133" s="29">
        <v>42157</v>
      </c>
      <c r="J2133" s="6"/>
      <c r="K2133" s="20"/>
      <c r="L2133" s="20"/>
      <c r="M2133" s="20"/>
      <c r="N2133" s="20"/>
    </row>
    <row r="2134" spans="1:14" ht="16.5" x14ac:dyDescent="0.3">
      <c r="A2134" t="s">
        <v>59</v>
      </c>
      <c r="B2134" s="3" t="str">
        <f t="shared" ref="B2134:C2140" si="419">B2133</f>
        <v>@@Released</v>
      </c>
      <c r="C2134" s="3" t="str">
        <f t="shared" si="419"/>
        <v>@@MR100759</v>
      </c>
      <c r="D2134" s="3" t="str">
        <f>"@@10000"</f>
        <v>@@10000</v>
      </c>
      <c r="E2134" s="3" t="str">
        <f>"""NAV Direct"",""CRONUS JetCorp USA"",""5406"",""1"",""Released"",""2"",""MR100759"",""3"",""10000"""</f>
        <v>"NAV Direct","CRONUS JetCorp USA","5406","1","Released","2","MR100759","3","10000"</v>
      </c>
      <c r="F2134" s="3" t="str">
        <f>"∞||""Prod. Order Component"",""Prod. Order Line No."",""=Line No."",""Status"",""=Status"",""Prod. Order No."",""=Prod. Order No."""</f>
        <v>∞||"Prod. Order Component","Prod. Order Line No.","=Line No.","Status","=Status","Prod. Order No.","=Prod. Order No."</v>
      </c>
      <c r="G2134" s="3"/>
      <c r="H2134" s="6"/>
      <c r="I2134" s="24" t="str">
        <f>"S200020"</f>
        <v>S200020</v>
      </c>
      <c r="J2134" s="24" t="str">
        <f>"10.75"" Tourch Riser Soccer Trophy"</f>
        <v>10.75" Tourch Riser Soccer Trophy</v>
      </c>
      <c r="K2134" s="25">
        <v>144</v>
      </c>
      <c r="L2134" s="26" t="str">
        <f>"EA"</f>
        <v>EA</v>
      </c>
      <c r="M2134" s="25">
        <v>0</v>
      </c>
      <c r="N2134" s="27"/>
    </row>
    <row r="2135" spans="1:14" ht="16.5" x14ac:dyDescent="0.3">
      <c r="A2135" t="s">
        <v>59</v>
      </c>
      <c r="B2135" s="3" t="str">
        <f t="shared" si="419"/>
        <v>@@Released</v>
      </c>
      <c r="C2135" s="3" t="str">
        <f t="shared" si="419"/>
        <v>@@MR100759</v>
      </c>
      <c r="D2135" s="3" t="str">
        <f t="shared" ref="D2135:D2140" si="420">D2134</f>
        <v>@@10000</v>
      </c>
      <c r="E2135" s="3" t="str">
        <f>"""NAV Direct"",""CRONUS JetCorp USA"",""5407"",""1"",""Released"",""2"",""MR100759"",""3"",""10000"",""4"",""10000"""</f>
        <v>"NAV Direct","CRONUS JetCorp USA","5407","1","Released","2","MR100759","3","10000","4","10000"</v>
      </c>
      <c r="F2135" s="3"/>
      <c r="G2135" s="3"/>
      <c r="H2135" s="6"/>
      <c r="I2135" s="6"/>
      <c r="J2135" s="14" t="str">
        <f>"RM100027"</f>
        <v>RM100027</v>
      </c>
      <c r="K2135" s="22" t="str">
        <f>"1"" Marble"</f>
        <v>1" Marble</v>
      </c>
      <c r="L2135" s="23">
        <v>1</v>
      </c>
      <c r="M2135" s="21" t="str">
        <f>"LB"</f>
        <v>LB</v>
      </c>
      <c r="N2135" s="23">
        <v>0</v>
      </c>
    </row>
    <row r="2136" spans="1:14" ht="16.5" x14ac:dyDescent="0.3">
      <c r="A2136" t="s">
        <v>59</v>
      </c>
      <c r="B2136" s="3" t="str">
        <f t="shared" si="419"/>
        <v>@@Released</v>
      </c>
      <c r="C2136" s="3" t="str">
        <f t="shared" si="419"/>
        <v>@@MR100759</v>
      </c>
      <c r="D2136" s="3" t="str">
        <f t="shared" si="420"/>
        <v>@@10000</v>
      </c>
      <c r="E2136" s="3" t="str">
        <f>"""NAV Direct"",""CRONUS JetCorp USA"",""5407"",""1"",""Released"",""2"",""MR100759"",""3"",""10000"",""4"",""20000"""</f>
        <v>"NAV Direct","CRONUS JetCorp USA","5407","1","Released","2","MR100759","3","10000","4","20000"</v>
      </c>
      <c r="F2136" s="3"/>
      <c r="G2136" s="3"/>
      <c r="H2136" s="6"/>
      <c r="I2136" s="6"/>
      <c r="J2136" s="14" t="str">
        <f>"RM100006"</f>
        <v>RM100006</v>
      </c>
      <c r="K2136" s="22" t="str">
        <f>"3.75"" Soccer Player"</f>
        <v>3.75" Soccer Player</v>
      </c>
      <c r="L2136" s="23">
        <v>1</v>
      </c>
      <c r="M2136" s="21" t="str">
        <f>"EA"</f>
        <v>EA</v>
      </c>
      <c r="N2136" s="23">
        <v>0</v>
      </c>
    </row>
    <row r="2137" spans="1:14" ht="16.5" x14ac:dyDescent="0.3">
      <c r="A2137" t="s">
        <v>59</v>
      </c>
      <c r="B2137" s="3" t="str">
        <f t="shared" si="419"/>
        <v>@@Released</v>
      </c>
      <c r="C2137" s="3" t="str">
        <f t="shared" si="419"/>
        <v>@@MR100759</v>
      </c>
      <c r="D2137" s="3" t="str">
        <f t="shared" si="420"/>
        <v>@@10000</v>
      </c>
      <c r="E2137" s="3" t="str">
        <f>"""NAV Direct"",""CRONUS JetCorp USA"",""5407"",""1"",""Released"",""2"",""MR100759"",""3"",""10000"",""4"",""30000"""</f>
        <v>"NAV Direct","CRONUS JetCorp USA","5407","1","Released","2","MR100759","3","10000","4","30000"</v>
      </c>
      <c r="F2137" s="3"/>
      <c r="G2137" s="3"/>
      <c r="H2137" s="6"/>
      <c r="I2137" s="6"/>
      <c r="J2137" s="14" t="str">
        <f>"RM100023"</f>
        <v>RM100023</v>
      </c>
      <c r="K2137" s="22" t="str">
        <f>"7"" Torch Trophy Riser"</f>
        <v>7" Torch Trophy Riser</v>
      </c>
      <c r="L2137" s="23">
        <v>1</v>
      </c>
      <c r="M2137" s="21" t="str">
        <f>"EA"</f>
        <v>EA</v>
      </c>
      <c r="N2137" s="23">
        <v>0</v>
      </c>
    </row>
    <row r="2138" spans="1:14" ht="16.5" x14ac:dyDescent="0.3">
      <c r="A2138" t="s">
        <v>59</v>
      </c>
      <c r="B2138" s="3" t="str">
        <f t="shared" si="419"/>
        <v>@@Released</v>
      </c>
      <c r="C2138" s="3" t="str">
        <f t="shared" si="419"/>
        <v>@@MR100759</v>
      </c>
      <c r="D2138" s="3" t="str">
        <f t="shared" si="420"/>
        <v>@@10000</v>
      </c>
      <c r="E2138" s="3" t="str">
        <f>"""NAV Direct"",""CRONUS JetCorp USA"",""5407"",""1"",""Released"",""2"",""MR100759"",""3"",""10000"",""4"",""40000"""</f>
        <v>"NAV Direct","CRONUS JetCorp USA","5407","1","Released","2","MR100759","3","10000","4","40000"</v>
      </c>
      <c r="F2138" s="3"/>
      <c r="G2138" s="3"/>
      <c r="H2138" s="6"/>
      <c r="I2138" s="6"/>
      <c r="J2138" s="14" t="str">
        <f>"RM100033"</f>
        <v>RM100033</v>
      </c>
      <c r="K2138" s="22" t="str">
        <f>"Standard Cap Nut"</f>
        <v>Standard Cap Nut</v>
      </c>
      <c r="L2138" s="23">
        <v>1</v>
      </c>
      <c r="M2138" s="21" t="str">
        <f>"EA"</f>
        <v>EA</v>
      </c>
      <c r="N2138" s="23">
        <v>0</v>
      </c>
    </row>
    <row r="2139" spans="1:14" ht="16.5" x14ac:dyDescent="0.3">
      <c r="A2139" t="s">
        <v>59</v>
      </c>
      <c r="B2139" s="3" t="str">
        <f t="shared" si="419"/>
        <v>@@Released</v>
      </c>
      <c r="C2139" s="3" t="str">
        <f t="shared" si="419"/>
        <v>@@MR100759</v>
      </c>
      <c r="D2139" s="3" t="str">
        <f t="shared" si="420"/>
        <v>@@10000</v>
      </c>
      <c r="E2139" s="3" t="str">
        <f>"""NAV Direct"",""CRONUS JetCorp USA"",""5407"",""1"",""Released"",""2"",""MR100759"",""3"",""10000"",""4"",""50000"""</f>
        <v>"NAV Direct","CRONUS JetCorp USA","5407","1","Released","2","MR100759","3","10000","4","50000"</v>
      </c>
      <c r="F2139" s="3"/>
      <c r="G2139" s="3"/>
      <c r="H2139" s="6"/>
      <c r="I2139" s="6"/>
      <c r="J2139" s="14" t="str">
        <f>"RM100034"</f>
        <v>RM100034</v>
      </c>
      <c r="K2139" s="22" t="str">
        <f>"Check Rings"</f>
        <v>Check Rings</v>
      </c>
      <c r="L2139" s="23">
        <v>1</v>
      </c>
      <c r="M2139" s="21" t="str">
        <f>"EA"</f>
        <v>EA</v>
      </c>
      <c r="N2139" s="23">
        <v>0</v>
      </c>
    </row>
    <row r="2140" spans="1:14" ht="16.5" x14ac:dyDescent="0.3">
      <c r="A2140" t="s">
        <v>59</v>
      </c>
      <c r="B2140" s="3" t="str">
        <f t="shared" si="419"/>
        <v>@@Released</v>
      </c>
      <c r="C2140" s="3" t="str">
        <f t="shared" si="419"/>
        <v>@@MR100759</v>
      </c>
      <c r="D2140" s="3" t="str">
        <f t="shared" si="420"/>
        <v>@@10000</v>
      </c>
      <c r="E2140" s="3" t="str">
        <f>"""NAV Direct"",""CRONUS JetCorp USA"",""5407"",""1"",""Released"",""2"",""MR100759"",""3"",""10000"",""4"",""60000"""</f>
        <v>"NAV Direct","CRONUS JetCorp USA","5407","1","Released","2","MR100759","3","10000","4","60000"</v>
      </c>
      <c r="F2140" s="3"/>
      <c r="G2140" s="3"/>
      <c r="H2140" s="6"/>
      <c r="I2140" s="6"/>
      <c r="J2140" s="14" t="str">
        <f>"RM100036"</f>
        <v>RM100036</v>
      </c>
      <c r="K2140" s="22" t="str">
        <f>"1.5"" Emblem"</f>
        <v>1.5" Emblem</v>
      </c>
      <c r="L2140" s="23">
        <v>1</v>
      </c>
      <c r="M2140" s="21" t="str">
        <f>"EA"</f>
        <v>EA</v>
      </c>
      <c r="N2140" s="23">
        <v>0</v>
      </c>
    </row>
    <row r="2141" spans="1:14" ht="16.5" x14ac:dyDescent="0.3">
      <c r="A2141" t="s">
        <v>59</v>
      </c>
      <c r="B2141" s="3" t="str">
        <f>B2135</f>
        <v>@@Released</v>
      </c>
      <c r="C2141" s="3" t="str">
        <f>C2135</f>
        <v>@@MR100759</v>
      </c>
      <c r="D2141" s="3" t="str">
        <f>D2135</f>
        <v>@@10000</v>
      </c>
      <c r="H2141" s="6"/>
      <c r="I2141" s="6"/>
      <c r="J2141" s="6"/>
      <c r="K2141" s="6"/>
      <c r="L2141" s="6"/>
      <c r="M2141" s="6"/>
      <c r="N2141" s="6"/>
    </row>
    <row r="2142" spans="1:14" ht="16.5" x14ac:dyDescent="0.3">
      <c r="A2142" t="s">
        <v>59</v>
      </c>
      <c r="B2142" s="3" t="str">
        <f t="shared" ref="B2142:C2148" si="421">B2141</f>
        <v>@@Released</v>
      </c>
      <c r="C2142" s="3" t="str">
        <f t="shared" si="421"/>
        <v>@@MR100759</v>
      </c>
      <c r="D2142" s="3" t="str">
        <f>"@@20000"</f>
        <v>@@20000</v>
      </c>
      <c r="E2142" s="3" t="str">
        <f>"""NAV Direct"",""CRONUS JetCorp USA"",""5406"",""1"",""Released"",""2"",""MR100759"",""3"",""20000"""</f>
        <v>"NAV Direct","CRONUS JetCorp USA","5406","1","Released","2","MR100759","3","20000"</v>
      </c>
      <c r="F2142" s="3" t="str">
        <f>"∞||""Prod. Order Component"",""Prod. Order Line No."",""=Line No."",""Status"",""=Status"",""Prod. Order No."",""=Prod. Order No."""</f>
        <v>∞||"Prod. Order Component","Prod. Order Line No.","=Line No.","Status","=Status","Prod. Order No.","=Prod. Order No."</v>
      </c>
      <c r="G2142" s="3"/>
      <c r="H2142" s="6"/>
      <c r="I2142" s="24" t="str">
        <f>"S200017"</f>
        <v>S200017</v>
      </c>
      <c r="J2142" s="24" t="str">
        <f>"10.75"" Tourch Riser WrestlingTrophy"</f>
        <v>10.75" Tourch Riser WrestlingTrophy</v>
      </c>
      <c r="K2142" s="25">
        <v>48</v>
      </c>
      <c r="L2142" s="26" t="str">
        <f>"EA"</f>
        <v>EA</v>
      </c>
      <c r="M2142" s="25">
        <v>0</v>
      </c>
      <c r="N2142" s="27"/>
    </row>
    <row r="2143" spans="1:14" ht="16.5" x14ac:dyDescent="0.3">
      <c r="A2143" t="s">
        <v>59</v>
      </c>
      <c r="B2143" s="3" t="str">
        <f t="shared" si="421"/>
        <v>@@Released</v>
      </c>
      <c r="C2143" s="3" t="str">
        <f t="shared" si="421"/>
        <v>@@MR100759</v>
      </c>
      <c r="D2143" s="3" t="str">
        <f t="shared" ref="D2143:D2148" si="422">D2142</f>
        <v>@@20000</v>
      </c>
      <c r="E2143" s="3" t="str">
        <f>"""NAV Direct"",""CRONUS JetCorp USA"",""5407"",""1"",""Released"",""2"",""MR100759"",""3"",""20000"",""4"",""10000"""</f>
        <v>"NAV Direct","CRONUS JetCorp USA","5407","1","Released","2","MR100759","3","20000","4","10000"</v>
      </c>
      <c r="F2143" s="3"/>
      <c r="G2143" s="3"/>
      <c r="H2143" s="6"/>
      <c r="I2143" s="6"/>
      <c r="J2143" s="14" t="str">
        <f>"RM100027"</f>
        <v>RM100027</v>
      </c>
      <c r="K2143" s="22" t="str">
        <f>"1"" Marble"</f>
        <v>1" Marble</v>
      </c>
      <c r="L2143" s="23">
        <v>1</v>
      </c>
      <c r="M2143" s="21" t="str">
        <f>"LB"</f>
        <v>LB</v>
      </c>
      <c r="N2143" s="23">
        <v>0</v>
      </c>
    </row>
    <row r="2144" spans="1:14" ht="16.5" x14ac:dyDescent="0.3">
      <c r="A2144" t="s">
        <v>59</v>
      </c>
      <c r="B2144" s="3" t="str">
        <f t="shared" si="421"/>
        <v>@@Released</v>
      </c>
      <c r="C2144" s="3" t="str">
        <f t="shared" si="421"/>
        <v>@@MR100759</v>
      </c>
      <c r="D2144" s="3" t="str">
        <f t="shared" si="422"/>
        <v>@@20000</v>
      </c>
      <c r="E2144" s="3" t="str">
        <f>"""NAV Direct"",""CRONUS JetCorp USA"",""5407"",""1"",""Released"",""2"",""MR100759"",""3"",""20000"",""4"",""20000"""</f>
        <v>"NAV Direct","CRONUS JetCorp USA","5407","1","Released","2","MR100759","3","20000","4","20000"</v>
      </c>
      <c r="F2144" s="3"/>
      <c r="G2144" s="3"/>
      <c r="H2144" s="6"/>
      <c r="I2144" s="6"/>
      <c r="J2144" s="14" t="str">
        <f>"RM100010"</f>
        <v>RM100010</v>
      </c>
      <c r="K2144" s="22" t="str">
        <f>"3.75"" Wrestler"</f>
        <v>3.75" Wrestler</v>
      </c>
      <c r="L2144" s="23">
        <v>1</v>
      </c>
      <c r="M2144" s="21" t="str">
        <f>"EA"</f>
        <v>EA</v>
      </c>
      <c r="N2144" s="23">
        <v>0</v>
      </c>
    </row>
    <row r="2145" spans="1:14" ht="16.5" x14ac:dyDescent="0.3">
      <c r="A2145" t="s">
        <v>59</v>
      </c>
      <c r="B2145" s="3" t="str">
        <f t="shared" si="421"/>
        <v>@@Released</v>
      </c>
      <c r="C2145" s="3" t="str">
        <f t="shared" si="421"/>
        <v>@@MR100759</v>
      </c>
      <c r="D2145" s="3" t="str">
        <f t="shared" si="422"/>
        <v>@@20000</v>
      </c>
      <c r="E2145" s="3" t="str">
        <f>"""NAV Direct"",""CRONUS JetCorp USA"",""5407"",""1"",""Released"",""2"",""MR100759"",""3"",""20000"",""4"",""30000"""</f>
        <v>"NAV Direct","CRONUS JetCorp USA","5407","1","Released","2","MR100759","3","20000","4","30000"</v>
      </c>
      <c r="F2145" s="3"/>
      <c r="G2145" s="3"/>
      <c r="H2145" s="6"/>
      <c r="I2145" s="6"/>
      <c r="J2145" s="14" t="str">
        <f>"RM100016"</f>
        <v>RM100016</v>
      </c>
      <c r="K2145" s="22" t="str">
        <f>"6"" Star Column Trophy Riser"</f>
        <v>6" Star Column Trophy Riser</v>
      </c>
      <c r="L2145" s="23">
        <v>1</v>
      </c>
      <c r="M2145" s="21" t="str">
        <f>"EA"</f>
        <v>EA</v>
      </c>
      <c r="N2145" s="23">
        <v>0</v>
      </c>
    </row>
    <row r="2146" spans="1:14" ht="16.5" x14ac:dyDescent="0.3">
      <c r="A2146" t="s">
        <v>59</v>
      </c>
      <c r="B2146" s="3" t="str">
        <f t="shared" si="421"/>
        <v>@@Released</v>
      </c>
      <c r="C2146" s="3" t="str">
        <f t="shared" si="421"/>
        <v>@@MR100759</v>
      </c>
      <c r="D2146" s="3" t="str">
        <f t="shared" si="422"/>
        <v>@@20000</v>
      </c>
      <c r="E2146" s="3" t="str">
        <f>"""NAV Direct"",""CRONUS JetCorp USA"",""5407"",""1"",""Released"",""2"",""MR100759"",""3"",""20000"",""4"",""40000"""</f>
        <v>"NAV Direct","CRONUS JetCorp USA","5407","1","Released","2","MR100759","3","20000","4","40000"</v>
      </c>
      <c r="F2146" s="3"/>
      <c r="G2146" s="3"/>
      <c r="H2146" s="6"/>
      <c r="I2146" s="6"/>
      <c r="J2146" s="14" t="str">
        <f>"RM100033"</f>
        <v>RM100033</v>
      </c>
      <c r="K2146" s="22" t="str">
        <f>"Standard Cap Nut"</f>
        <v>Standard Cap Nut</v>
      </c>
      <c r="L2146" s="23">
        <v>1</v>
      </c>
      <c r="M2146" s="21" t="str">
        <f>"EA"</f>
        <v>EA</v>
      </c>
      <c r="N2146" s="23">
        <v>0</v>
      </c>
    </row>
    <row r="2147" spans="1:14" ht="16.5" x14ac:dyDescent="0.3">
      <c r="A2147" t="s">
        <v>59</v>
      </c>
      <c r="B2147" s="3" t="str">
        <f t="shared" si="421"/>
        <v>@@Released</v>
      </c>
      <c r="C2147" s="3" t="str">
        <f t="shared" si="421"/>
        <v>@@MR100759</v>
      </c>
      <c r="D2147" s="3" t="str">
        <f t="shared" si="422"/>
        <v>@@20000</v>
      </c>
      <c r="E2147" s="3" t="str">
        <f>"""NAV Direct"",""CRONUS JetCorp USA"",""5407"",""1"",""Released"",""2"",""MR100759"",""3"",""20000"",""4"",""50000"""</f>
        <v>"NAV Direct","CRONUS JetCorp USA","5407","1","Released","2","MR100759","3","20000","4","50000"</v>
      </c>
      <c r="F2147" s="3"/>
      <c r="G2147" s="3"/>
      <c r="H2147" s="6"/>
      <c r="I2147" s="6"/>
      <c r="J2147" s="14" t="str">
        <f>"RM100034"</f>
        <v>RM100034</v>
      </c>
      <c r="K2147" s="22" t="str">
        <f>"Check Rings"</f>
        <v>Check Rings</v>
      </c>
      <c r="L2147" s="23">
        <v>1</v>
      </c>
      <c r="M2147" s="21" t="str">
        <f>"EA"</f>
        <v>EA</v>
      </c>
      <c r="N2147" s="23">
        <v>0</v>
      </c>
    </row>
    <row r="2148" spans="1:14" ht="16.5" x14ac:dyDescent="0.3">
      <c r="A2148" t="s">
        <v>59</v>
      </c>
      <c r="B2148" s="3" t="str">
        <f t="shared" si="421"/>
        <v>@@Released</v>
      </c>
      <c r="C2148" s="3" t="str">
        <f t="shared" si="421"/>
        <v>@@MR100759</v>
      </c>
      <c r="D2148" s="3" t="str">
        <f t="shared" si="422"/>
        <v>@@20000</v>
      </c>
      <c r="E2148" s="3" t="str">
        <f>"""NAV Direct"",""CRONUS JetCorp USA"",""5407"",""1"",""Released"",""2"",""MR100759"",""3"",""20000"",""4"",""60000"""</f>
        <v>"NAV Direct","CRONUS JetCorp USA","5407","1","Released","2","MR100759","3","20000","4","60000"</v>
      </c>
      <c r="F2148" s="3"/>
      <c r="G2148" s="3"/>
      <c r="H2148" s="6"/>
      <c r="I2148" s="6"/>
      <c r="J2148" s="14" t="str">
        <f>"RM100036"</f>
        <v>RM100036</v>
      </c>
      <c r="K2148" s="22" t="str">
        <f>"1.5"" Emblem"</f>
        <v>1.5" Emblem</v>
      </c>
      <c r="L2148" s="23">
        <v>1</v>
      </c>
      <c r="M2148" s="21" t="str">
        <f>"EA"</f>
        <v>EA</v>
      </c>
      <c r="N2148" s="23">
        <v>0</v>
      </c>
    </row>
    <row r="2149" spans="1:14" ht="16.5" x14ac:dyDescent="0.3">
      <c r="A2149" t="s">
        <v>59</v>
      </c>
      <c r="B2149" s="3" t="str">
        <f>B2143</f>
        <v>@@Released</v>
      </c>
      <c r="C2149" s="3" t="str">
        <f>C2143</f>
        <v>@@MR100759</v>
      </c>
      <c r="D2149" s="3" t="str">
        <f>D2143</f>
        <v>@@20000</v>
      </c>
      <c r="H2149" s="6"/>
      <c r="I2149" s="6"/>
      <c r="J2149" s="6"/>
      <c r="K2149" s="6"/>
      <c r="L2149" s="6"/>
      <c r="M2149" s="6"/>
      <c r="N2149" s="6"/>
    </row>
    <row r="2150" spans="1:14" ht="16.5" x14ac:dyDescent="0.3">
      <c r="A2150" t="s">
        <v>59</v>
      </c>
      <c r="B2150" s="3" t="str">
        <f t="shared" ref="B2150:C2155" si="423">B2149</f>
        <v>@@Released</v>
      </c>
      <c r="C2150" s="3" t="str">
        <f t="shared" si="423"/>
        <v>@@MR100759</v>
      </c>
      <c r="D2150" s="3" t="str">
        <f>"@@30000"</f>
        <v>@@30000</v>
      </c>
      <c r="E2150" s="3" t="str">
        <f>"""NAV Direct"",""CRONUS JetCorp USA"",""5406"",""1"",""Released"",""2"",""MR100759"",""3"",""30000"""</f>
        <v>"NAV Direct","CRONUS JetCorp USA","5406","1","Released","2","MR100759","3","30000"</v>
      </c>
      <c r="F2150" s="3" t="str">
        <f>"∞||""Prod. Order Component"",""Prod. Order Line No."",""=Line No."",""Status"",""=Status"",""Prod. Order No."",""=Prod. Order No."""</f>
        <v>∞||"Prod. Order Component","Prod. Order Line No.","=Line No.","Status","=Status","Prod. Order No.","=Prod. Order No."</v>
      </c>
      <c r="G2150" s="3"/>
      <c r="H2150" s="6"/>
      <c r="I2150" s="24" t="str">
        <f>"S200010"</f>
        <v>S200010</v>
      </c>
      <c r="J2150" s="24" t="str">
        <f>"3.75"" Wrestling Trophy"</f>
        <v>3.75" Wrestling Trophy</v>
      </c>
      <c r="K2150" s="25">
        <v>48</v>
      </c>
      <c r="L2150" s="26" t="str">
        <f>"EA"</f>
        <v>EA</v>
      </c>
      <c r="M2150" s="25">
        <v>0</v>
      </c>
      <c r="N2150" s="27"/>
    </row>
    <row r="2151" spans="1:14" ht="16.5" x14ac:dyDescent="0.3">
      <c r="A2151" t="s">
        <v>59</v>
      </c>
      <c r="B2151" s="3" t="str">
        <f t="shared" si="423"/>
        <v>@@Released</v>
      </c>
      <c r="C2151" s="3" t="str">
        <f t="shared" si="423"/>
        <v>@@MR100759</v>
      </c>
      <c r="D2151" s="3" t="str">
        <f>D2150</f>
        <v>@@30000</v>
      </c>
      <c r="E2151" s="3" t="str">
        <f>"""NAV Direct"",""CRONUS JetCorp USA"",""5407"",""1"",""Released"",""2"",""MR100759"",""3"",""30000"",""4"",""10000"""</f>
        <v>"NAV Direct","CRONUS JetCorp USA","5407","1","Released","2","MR100759","3","30000","4","10000"</v>
      </c>
      <c r="F2151" s="3"/>
      <c r="G2151" s="3"/>
      <c r="H2151" s="6"/>
      <c r="I2151" s="6"/>
      <c r="J2151" s="14" t="str">
        <f>"RM100027"</f>
        <v>RM100027</v>
      </c>
      <c r="K2151" s="22" t="str">
        <f>"1"" Marble"</f>
        <v>1" Marble</v>
      </c>
      <c r="L2151" s="23">
        <v>1</v>
      </c>
      <c r="M2151" s="21" t="str">
        <f>"LB"</f>
        <v>LB</v>
      </c>
      <c r="N2151" s="23">
        <v>0</v>
      </c>
    </row>
    <row r="2152" spans="1:14" ht="16.5" x14ac:dyDescent="0.3">
      <c r="A2152" t="s">
        <v>59</v>
      </c>
      <c r="B2152" s="3" t="str">
        <f t="shared" si="423"/>
        <v>@@Released</v>
      </c>
      <c r="C2152" s="3" t="str">
        <f t="shared" si="423"/>
        <v>@@MR100759</v>
      </c>
      <c r="D2152" s="3" t="str">
        <f>D2151</f>
        <v>@@30000</v>
      </c>
      <c r="E2152" s="3" t="str">
        <f>"""NAV Direct"",""CRONUS JetCorp USA"",""5407"",""1"",""Released"",""2"",""MR100759"",""3"",""30000"",""4"",""20000"""</f>
        <v>"NAV Direct","CRONUS JetCorp USA","5407","1","Released","2","MR100759","3","30000","4","20000"</v>
      </c>
      <c r="F2152" s="3"/>
      <c r="G2152" s="3"/>
      <c r="H2152" s="6"/>
      <c r="I2152" s="6"/>
      <c r="J2152" s="14" t="str">
        <f>"RM100010"</f>
        <v>RM100010</v>
      </c>
      <c r="K2152" s="22" t="str">
        <f>"3.75"" Wrestler"</f>
        <v>3.75" Wrestler</v>
      </c>
      <c r="L2152" s="23">
        <v>1</v>
      </c>
      <c r="M2152" s="21" t="str">
        <f>"EA"</f>
        <v>EA</v>
      </c>
      <c r="N2152" s="23">
        <v>0</v>
      </c>
    </row>
    <row r="2153" spans="1:14" ht="16.5" x14ac:dyDescent="0.3">
      <c r="A2153" t="s">
        <v>59</v>
      </c>
      <c r="B2153" s="3" t="str">
        <f t="shared" si="423"/>
        <v>@@Released</v>
      </c>
      <c r="C2153" s="3" t="str">
        <f t="shared" si="423"/>
        <v>@@MR100759</v>
      </c>
      <c r="D2153" s="3" t="str">
        <f>D2152</f>
        <v>@@30000</v>
      </c>
      <c r="E2153" s="3" t="str">
        <f>"""NAV Direct"",""CRONUS JetCorp USA"",""5407"",""1"",""Released"",""2"",""MR100759"",""3"",""30000"",""4"",""30000"""</f>
        <v>"NAV Direct","CRONUS JetCorp USA","5407","1","Released","2","MR100759","3","30000","4","30000"</v>
      </c>
      <c r="F2153" s="3"/>
      <c r="G2153" s="3"/>
      <c r="H2153" s="6"/>
      <c r="I2153" s="6"/>
      <c r="J2153" s="14" t="str">
        <f>"RM100033"</f>
        <v>RM100033</v>
      </c>
      <c r="K2153" s="22" t="str">
        <f>"Standard Cap Nut"</f>
        <v>Standard Cap Nut</v>
      </c>
      <c r="L2153" s="23">
        <v>1</v>
      </c>
      <c r="M2153" s="21" t="str">
        <f>"EA"</f>
        <v>EA</v>
      </c>
      <c r="N2153" s="23">
        <v>0</v>
      </c>
    </row>
    <row r="2154" spans="1:14" ht="16.5" x14ac:dyDescent="0.3">
      <c r="A2154" t="s">
        <v>59</v>
      </c>
      <c r="B2154" s="3" t="str">
        <f t="shared" si="423"/>
        <v>@@Released</v>
      </c>
      <c r="C2154" s="3" t="str">
        <f t="shared" si="423"/>
        <v>@@MR100759</v>
      </c>
      <c r="D2154" s="3" t="str">
        <f>D2153</f>
        <v>@@30000</v>
      </c>
      <c r="E2154" s="3" t="str">
        <f>"""NAV Direct"",""CRONUS JetCorp USA"",""5407"",""1"",""Released"",""2"",""MR100759"",""3"",""30000"",""4"",""40000"""</f>
        <v>"NAV Direct","CRONUS JetCorp USA","5407","1","Released","2","MR100759","3","30000","4","40000"</v>
      </c>
      <c r="F2154" s="3"/>
      <c r="G2154" s="3"/>
      <c r="H2154" s="6"/>
      <c r="I2154" s="6"/>
      <c r="J2154" s="14" t="str">
        <f>"RM100034"</f>
        <v>RM100034</v>
      </c>
      <c r="K2154" s="22" t="str">
        <f>"Check Rings"</f>
        <v>Check Rings</v>
      </c>
      <c r="L2154" s="23">
        <v>1</v>
      </c>
      <c r="M2154" s="21" t="str">
        <f>"EA"</f>
        <v>EA</v>
      </c>
      <c r="N2154" s="23">
        <v>0</v>
      </c>
    </row>
    <row r="2155" spans="1:14" ht="16.5" x14ac:dyDescent="0.3">
      <c r="A2155" t="s">
        <v>59</v>
      </c>
      <c r="B2155" s="3" t="str">
        <f t="shared" si="423"/>
        <v>@@Released</v>
      </c>
      <c r="C2155" s="3" t="str">
        <f t="shared" si="423"/>
        <v>@@MR100759</v>
      </c>
      <c r="D2155" s="3" t="str">
        <f>D2154</f>
        <v>@@30000</v>
      </c>
      <c r="E2155" s="3" t="str">
        <f>"""NAV Direct"",""CRONUS JetCorp USA"",""5407"",""1"",""Released"",""2"",""MR100759"",""3"",""30000"",""4"",""50000"""</f>
        <v>"NAV Direct","CRONUS JetCorp USA","5407","1","Released","2","MR100759","3","30000","4","50000"</v>
      </c>
      <c r="F2155" s="3"/>
      <c r="G2155" s="3"/>
      <c r="H2155" s="6"/>
      <c r="I2155" s="6"/>
      <c r="J2155" s="14" t="str">
        <f>"RM100053"</f>
        <v>RM100053</v>
      </c>
      <c r="K2155" s="22" t="str">
        <f>"3"" Blank Plate"</f>
        <v>3" Blank Plate</v>
      </c>
      <c r="L2155" s="23">
        <v>1</v>
      </c>
      <c r="M2155" s="21" t="str">
        <f>"EA"</f>
        <v>EA</v>
      </c>
      <c r="N2155" s="23">
        <v>0</v>
      </c>
    </row>
    <row r="2156" spans="1:14" ht="16.5" x14ac:dyDescent="0.3">
      <c r="A2156" t="s">
        <v>59</v>
      </c>
      <c r="B2156" s="3" t="str">
        <f>B2151</f>
        <v>@@Released</v>
      </c>
      <c r="C2156" s="3" t="str">
        <f>C2151</f>
        <v>@@MR100759</v>
      </c>
      <c r="D2156" s="3" t="str">
        <f>D2151</f>
        <v>@@30000</v>
      </c>
      <c r="H2156" s="6"/>
      <c r="I2156" s="6"/>
      <c r="J2156" s="6"/>
      <c r="K2156" s="6"/>
      <c r="L2156" s="6"/>
      <c r="M2156" s="6"/>
      <c r="N2156" s="6"/>
    </row>
    <row r="2157" spans="1:14" ht="16.5" x14ac:dyDescent="0.3">
      <c r="A2157" t="s">
        <v>59</v>
      </c>
      <c r="B2157" s="3" t="str">
        <f t="shared" ref="B2157:C2162" si="424">B2156</f>
        <v>@@Released</v>
      </c>
      <c r="C2157" s="3" t="str">
        <f t="shared" si="424"/>
        <v>@@MR100759</v>
      </c>
      <c r="D2157" s="3" t="str">
        <f>"@@40000"</f>
        <v>@@40000</v>
      </c>
      <c r="E2157" s="3" t="str">
        <f>"""NAV Direct"",""CRONUS JetCorp USA"",""5406"",""1"",""Released"",""2"",""MR100759"",""3"",""40000"""</f>
        <v>"NAV Direct","CRONUS JetCorp USA","5406","1","Released","2","MR100759","3","40000"</v>
      </c>
      <c r="F2157" s="3" t="str">
        <f>"∞||""Prod. Order Component"",""Prod. Order Line No."",""=Line No."",""Status"",""=Status"",""Prod. Order No."",""=Prod. Order No."""</f>
        <v>∞||"Prod. Order Component","Prod. Order Line No.","=Line No.","Status","=Status","Prod. Order No.","=Prod. Order No."</v>
      </c>
      <c r="G2157" s="3"/>
      <c r="H2157" s="6"/>
      <c r="I2157" s="24" t="str">
        <f>"S200004"</f>
        <v>S200004</v>
      </c>
      <c r="J2157" s="24" t="str">
        <f>"5"" Female Graduate Trophy"</f>
        <v>5" Female Graduate Trophy</v>
      </c>
      <c r="K2157" s="25">
        <v>48</v>
      </c>
      <c r="L2157" s="26" t="str">
        <f>"EA"</f>
        <v>EA</v>
      </c>
      <c r="M2157" s="25">
        <v>0</v>
      </c>
      <c r="N2157" s="27"/>
    </row>
    <row r="2158" spans="1:14" ht="16.5" x14ac:dyDescent="0.3">
      <c r="A2158" t="s">
        <v>59</v>
      </c>
      <c r="B2158" s="3" t="str">
        <f t="shared" si="424"/>
        <v>@@Released</v>
      </c>
      <c r="C2158" s="3" t="str">
        <f t="shared" si="424"/>
        <v>@@MR100759</v>
      </c>
      <c r="D2158" s="3" t="str">
        <f>D2157</f>
        <v>@@40000</v>
      </c>
      <c r="E2158" s="3" t="str">
        <f>"""NAV Direct"",""CRONUS JetCorp USA"",""5407"",""1"",""Released"",""2"",""MR100759"",""3"",""40000"",""4"",""10000"""</f>
        <v>"NAV Direct","CRONUS JetCorp USA","5407","1","Released","2","MR100759","3","40000","4","10000"</v>
      </c>
      <c r="F2158" s="3"/>
      <c r="G2158" s="3"/>
      <c r="H2158" s="6"/>
      <c r="I2158" s="6"/>
      <c r="J2158" s="14" t="str">
        <f>"RM100027"</f>
        <v>RM100027</v>
      </c>
      <c r="K2158" s="22" t="str">
        <f>"1"" Marble"</f>
        <v>1" Marble</v>
      </c>
      <c r="L2158" s="23">
        <v>1</v>
      </c>
      <c r="M2158" s="21" t="str">
        <f>"LB"</f>
        <v>LB</v>
      </c>
      <c r="N2158" s="23">
        <v>0</v>
      </c>
    </row>
    <row r="2159" spans="1:14" ht="16.5" x14ac:dyDescent="0.3">
      <c r="A2159" t="s">
        <v>59</v>
      </c>
      <c r="B2159" s="3" t="str">
        <f t="shared" si="424"/>
        <v>@@Released</v>
      </c>
      <c r="C2159" s="3" t="str">
        <f t="shared" si="424"/>
        <v>@@MR100759</v>
      </c>
      <c r="D2159" s="3" t="str">
        <f>D2158</f>
        <v>@@40000</v>
      </c>
      <c r="E2159" s="3" t="str">
        <f>"""NAV Direct"",""CRONUS JetCorp USA"",""5407"",""1"",""Released"",""2"",""MR100759"",""3"",""40000"",""4"",""20000"""</f>
        <v>"NAV Direct","CRONUS JetCorp USA","5407","1","Released","2","MR100759","3","40000","4","20000"</v>
      </c>
      <c r="F2159" s="3"/>
      <c r="G2159" s="3"/>
      <c r="H2159" s="6"/>
      <c r="I2159" s="6"/>
      <c r="J2159" s="14" t="str">
        <f>"RM100004"</f>
        <v>RM100004</v>
      </c>
      <c r="K2159" s="22" t="str">
        <f>"5"" Female Graduate Figure"</f>
        <v>5" Female Graduate Figure</v>
      </c>
      <c r="L2159" s="23">
        <v>1</v>
      </c>
      <c r="M2159" s="21" t="str">
        <f>"EA"</f>
        <v>EA</v>
      </c>
      <c r="N2159" s="23">
        <v>0</v>
      </c>
    </row>
    <row r="2160" spans="1:14" ht="16.5" x14ac:dyDescent="0.3">
      <c r="A2160" t="s">
        <v>59</v>
      </c>
      <c r="B2160" s="3" t="str">
        <f t="shared" si="424"/>
        <v>@@Released</v>
      </c>
      <c r="C2160" s="3" t="str">
        <f t="shared" si="424"/>
        <v>@@MR100759</v>
      </c>
      <c r="D2160" s="3" t="str">
        <f>D2159</f>
        <v>@@40000</v>
      </c>
      <c r="E2160" s="3" t="str">
        <f>"""NAV Direct"",""CRONUS JetCorp USA"",""5407"",""1"",""Released"",""2"",""MR100759"",""3"",""40000"",""4"",""30000"""</f>
        <v>"NAV Direct","CRONUS JetCorp USA","5407","1","Released","2","MR100759","3","40000","4","30000"</v>
      </c>
      <c r="F2160" s="3"/>
      <c r="G2160" s="3"/>
      <c r="H2160" s="6"/>
      <c r="I2160" s="6"/>
      <c r="J2160" s="14" t="str">
        <f>"RM100033"</f>
        <v>RM100033</v>
      </c>
      <c r="K2160" s="22" t="str">
        <f>"Standard Cap Nut"</f>
        <v>Standard Cap Nut</v>
      </c>
      <c r="L2160" s="23">
        <v>1</v>
      </c>
      <c r="M2160" s="21" t="str">
        <f>"EA"</f>
        <v>EA</v>
      </c>
      <c r="N2160" s="23">
        <v>0</v>
      </c>
    </row>
    <row r="2161" spans="1:14" ht="16.5" x14ac:dyDescent="0.3">
      <c r="A2161" t="s">
        <v>59</v>
      </c>
      <c r="B2161" s="3" t="str">
        <f t="shared" si="424"/>
        <v>@@Released</v>
      </c>
      <c r="C2161" s="3" t="str">
        <f t="shared" si="424"/>
        <v>@@MR100759</v>
      </c>
      <c r="D2161" s="3" t="str">
        <f>D2160</f>
        <v>@@40000</v>
      </c>
      <c r="E2161" s="3" t="str">
        <f>"""NAV Direct"",""CRONUS JetCorp USA"",""5407"",""1"",""Released"",""2"",""MR100759"",""3"",""40000"",""4"",""40000"""</f>
        <v>"NAV Direct","CRONUS JetCorp USA","5407","1","Released","2","MR100759","3","40000","4","40000"</v>
      </c>
      <c r="F2161" s="3"/>
      <c r="G2161" s="3"/>
      <c r="H2161" s="6"/>
      <c r="I2161" s="6"/>
      <c r="J2161" s="14" t="str">
        <f>"RM100034"</f>
        <v>RM100034</v>
      </c>
      <c r="K2161" s="22" t="str">
        <f>"Check Rings"</f>
        <v>Check Rings</v>
      </c>
      <c r="L2161" s="23">
        <v>1</v>
      </c>
      <c r="M2161" s="21" t="str">
        <f>"EA"</f>
        <v>EA</v>
      </c>
      <c r="N2161" s="23">
        <v>0</v>
      </c>
    </row>
    <row r="2162" spans="1:14" ht="16.5" x14ac:dyDescent="0.3">
      <c r="A2162" t="s">
        <v>59</v>
      </c>
      <c r="B2162" s="3" t="str">
        <f t="shared" si="424"/>
        <v>@@Released</v>
      </c>
      <c r="C2162" s="3" t="str">
        <f t="shared" si="424"/>
        <v>@@MR100759</v>
      </c>
      <c r="D2162" s="3" t="str">
        <f>D2161</f>
        <v>@@40000</v>
      </c>
      <c r="E2162" s="3" t="str">
        <f>"""NAV Direct"",""CRONUS JetCorp USA"",""5407"",""1"",""Released"",""2"",""MR100759"",""3"",""40000"",""4"",""50000"""</f>
        <v>"NAV Direct","CRONUS JetCorp USA","5407","1","Released","2","MR100759","3","40000","4","50000"</v>
      </c>
      <c r="F2162" s="3"/>
      <c r="G2162" s="3"/>
      <c r="H2162" s="6"/>
      <c r="I2162" s="6"/>
      <c r="J2162" s="14" t="str">
        <f>"RM100053"</f>
        <v>RM100053</v>
      </c>
      <c r="K2162" s="22" t="str">
        <f>"3"" Blank Plate"</f>
        <v>3" Blank Plate</v>
      </c>
      <c r="L2162" s="23">
        <v>1</v>
      </c>
      <c r="M2162" s="21" t="str">
        <f>"EA"</f>
        <v>EA</v>
      </c>
      <c r="N2162" s="23">
        <v>0</v>
      </c>
    </row>
    <row r="2163" spans="1:14" ht="16.5" x14ac:dyDescent="0.3">
      <c r="A2163" t="s">
        <v>59</v>
      </c>
      <c r="B2163" s="3" t="str">
        <f>B2158</f>
        <v>@@Released</v>
      </c>
      <c r="C2163" s="3" t="str">
        <f>C2158</f>
        <v>@@MR100759</v>
      </c>
      <c r="D2163" s="3" t="str">
        <f>D2158</f>
        <v>@@40000</v>
      </c>
      <c r="H2163" s="6"/>
      <c r="I2163" s="6"/>
      <c r="J2163" s="6"/>
      <c r="K2163" s="6"/>
      <c r="L2163" s="6"/>
      <c r="M2163" s="6"/>
      <c r="N2163" s="6"/>
    </row>
    <row r="2164" spans="1:14" ht="16.5" x14ac:dyDescent="0.3">
      <c r="A2164" t="s">
        <v>59</v>
      </c>
      <c r="B2164" s="3" t="str">
        <f t="shared" ref="B2164:C2167" si="425">B2163</f>
        <v>@@Released</v>
      </c>
      <c r="C2164" s="3" t="str">
        <f t="shared" si="425"/>
        <v>@@MR100759</v>
      </c>
      <c r="D2164" s="3" t="str">
        <f>"@@50000"</f>
        <v>@@50000</v>
      </c>
      <c r="E2164" s="3" t="str">
        <f>"""NAV Direct"",""CRONUS JetCorp USA"",""5406"",""1"",""Released"",""2"",""MR100759"",""3"",""50000"""</f>
        <v>"NAV Direct","CRONUS JetCorp USA","5406","1","Released","2","MR100759","3","50000"</v>
      </c>
      <c r="F2164" s="3" t="str">
        <f>"∞||""Prod. Order Component"",""Prod. Order Line No."",""=Line No."",""Status"",""=Status"",""Prod. Order No."",""=Prod. Order No."""</f>
        <v>∞||"Prod. Order Component","Prod. Order Line No.","=Line No.","Status","=Status","Prod. Order No.","=Prod. Order No."</v>
      </c>
      <c r="G2164" s="3"/>
      <c r="H2164" s="6"/>
      <c r="I2164" s="24" t="str">
        <f>"S200025"</f>
        <v>S200025</v>
      </c>
      <c r="J2164" s="24" t="str">
        <f>"10.75"" Column Lamp of Knowledge Trophy"</f>
        <v>10.75" Column Lamp of Knowledge Trophy</v>
      </c>
      <c r="K2164" s="25">
        <v>6</v>
      </c>
      <c r="L2164" s="26" t="str">
        <f>"EA"</f>
        <v>EA</v>
      </c>
      <c r="M2164" s="25">
        <v>0</v>
      </c>
      <c r="N2164" s="27"/>
    </row>
    <row r="2165" spans="1:14" ht="16.5" x14ac:dyDescent="0.3">
      <c r="A2165" t="s">
        <v>59</v>
      </c>
      <c r="B2165" s="3" t="str">
        <f t="shared" si="425"/>
        <v>@@Released</v>
      </c>
      <c r="C2165" s="3" t="str">
        <f t="shared" si="425"/>
        <v>@@MR100759</v>
      </c>
      <c r="D2165" s="3" t="str">
        <f>D2164</f>
        <v>@@50000</v>
      </c>
      <c r="E2165" s="3" t="str">
        <f>"""NAV Direct"",""CRONUS JetCorp USA"",""5407"",""1"",""Released"",""2"",""MR100759"",""3"",""50000"",""4"",""10000"""</f>
        <v>"NAV Direct","CRONUS JetCorp USA","5407","1","Released","2","MR100759","3","50000","4","10000"</v>
      </c>
      <c r="F2165" s="3"/>
      <c r="G2165" s="3"/>
      <c r="H2165" s="6"/>
      <c r="I2165" s="6"/>
      <c r="J2165" s="14" t="str">
        <f>"PA100001"</f>
        <v>PA100001</v>
      </c>
      <c r="K2165" s="22" t="str">
        <f>"1"" Marble Base 2.5""x6""x6"", 1 Col. Kit"</f>
        <v>1" Marble Base 2.5"x6"x6", 1 Col. Kit</v>
      </c>
      <c r="L2165" s="23">
        <v>1</v>
      </c>
      <c r="M2165" s="21" t="str">
        <f>"EA"</f>
        <v>EA</v>
      </c>
      <c r="N2165" s="23">
        <v>0</v>
      </c>
    </row>
    <row r="2166" spans="1:14" ht="16.5" x14ac:dyDescent="0.3">
      <c r="A2166" t="s">
        <v>59</v>
      </c>
      <c r="B2166" s="3" t="str">
        <f t="shared" si="425"/>
        <v>@@Released</v>
      </c>
      <c r="C2166" s="3" t="str">
        <f t="shared" si="425"/>
        <v>@@MR100759</v>
      </c>
      <c r="D2166" s="3" t="str">
        <f>D2165</f>
        <v>@@50000</v>
      </c>
      <c r="E2166" s="3" t="str">
        <f>"""NAV Direct"",""CRONUS JetCorp USA"",""5407"",""1"",""Released"",""2"",""MR100759"",""3"",""50000"",""4"",""20000"""</f>
        <v>"NAV Direct","CRONUS JetCorp USA","5407","1","Released","2","MR100759","3","50000","4","20000"</v>
      </c>
      <c r="F2166" s="3"/>
      <c r="G2166" s="3"/>
      <c r="H2166" s="6"/>
      <c r="I2166" s="6"/>
      <c r="J2166" s="14" t="str">
        <f>"RM100054"</f>
        <v>RM100054</v>
      </c>
      <c r="K2166" s="22" t="str">
        <f>"Column Cover"</f>
        <v>Column Cover</v>
      </c>
      <c r="L2166" s="23">
        <v>1</v>
      </c>
      <c r="M2166" s="21" t="str">
        <f>"EA"</f>
        <v>EA</v>
      </c>
      <c r="N2166" s="23">
        <v>0</v>
      </c>
    </row>
    <row r="2167" spans="1:14" ht="16.5" x14ac:dyDescent="0.3">
      <c r="A2167" t="s">
        <v>59</v>
      </c>
      <c r="B2167" s="3" t="str">
        <f t="shared" si="425"/>
        <v>@@Released</v>
      </c>
      <c r="C2167" s="3" t="str">
        <f t="shared" si="425"/>
        <v>@@MR100759</v>
      </c>
      <c r="D2167" s="3" t="str">
        <f>D2166</f>
        <v>@@50000</v>
      </c>
      <c r="E2167" s="3" t="str">
        <f>"""NAV Direct"",""CRONUS JetCorp USA"",""5407"",""1"",""Released"",""2"",""MR100759"",""3"",""50000"",""4"",""30000"""</f>
        <v>"NAV Direct","CRONUS JetCorp USA","5407","1","Released","2","MR100759","3","50000","4","30000"</v>
      </c>
      <c r="F2167" s="3"/>
      <c r="G2167" s="3"/>
      <c r="H2167" s="6"/>
      <c r="I2167" s="6"/>
      <c r="J2167" s="14" t="str">
        <f>"RM100036"</f>
        <v>RM100036</v>
      </c>
      <c r="K2167" s="22" t="str">
        <f>"1.5"" Emblem"</f>
        <v>1.5" Emblem</v>
      </c>
      <c r="L2167" s="23">
        <v>1</v>
      </c>
      <c r="M2167" s="21" t="str">
        <f>"EA"</f>
        <v>EA</v>
      </c>
      <c r="N2167" s="23">
        <v>0</v>
      </c>
    </row>
    <row r="2168" spans="1:14" ht="16.5" x14ac:dyDescent="0.3">
      <c r="A2168" t="s">
        <v>59</v>
      </c>
      <c r="B2168" s="3" t="str">
        <f>B2165</f>
        <v>@@Released</v>
      </c>
      <c r="C2168" s="3" t="str">
        <f>C2165</f>
        <v>@@MR100759</v>
      </c>
      <c r="D2168" s="3" t="str">
        <f>D2165</f>
        <v>@@50000</v>
      </c>
      <c r="H2168" s="6"/>
      <c r="I2168" s="6"/>
      <c r="J2168" s="6"/>
      <c r="K2168" s="6"/>
      <c r="L2168" s="6"/>
      <c r="M2168" s="6"/>
      <c r="N2168" s="6"/>
    </row>
    <row r="2169" spans="1:14" ht="16.5" x14ac:dyDescent="0.3">
      <c r="A2169" t="s">
        <v>59</v>
      </c>
      <c r="B2169" s="3" t="str">
        <f>"@@Released"</f>
        <v>@@Released</v>
      </c>
      <c r="C2169" s="3" t="str">
        <f>"@@MR100758"</f>
        <v>@@MR100758</v>
      </c>
      <c r="E2169" s="3" t="str">
        <f>"""NAV Direct"",""CRONUS JetCorp USA"",""5405"",""1"",""Released"",""2"",""MR100758"""</f>
        <v>"NAV Direct","CRONUS JetCorp USA","5405","1","Released","2","MR100758"</v>
      </c>
      <c r="F2169" s="3" t="str">
        <f>"∞||""Prod. Order Component"",""Status"",""=Status"",""Prod. Order No."",""=No."""</f>
        <v>∞||"Prod. Order Component","Status","=Status","Prod. Order No.","=No."</v>
      </c>
      <c r="G2169" s="3"/>
      <c r="H2169" s="28" t="str">
        <f>"MR100758"</f>
        <v>MR100758</v>
      </c>
      <c r="I2169" s="29">
        <v>42158</v>
      </c>
      <c r="J2169" s="6"/>
      <c r="K2169" s="20"/>
      <c r="L2169" s="20"/>
      <c r="M2169" s="20"/>
      <c r="N2169" s="20"/>
    </row>
    <row r="2170" spans="1:14" ht="16.5" x14ac:dyDescent="0.3">
      <c r="A2170" t="s">
        <v>59</v>
      </c>
      <c r="B2170" s="3" t="str">
        <f t="shared" ref="B2170:C2173" si="426">B2169</f>
        <v>@@Released</v>
      </c>
      <c r="C2170" s="3" t="str">
        <f t="shared" si="426"/>
        <v>@@MR100758</v>
      </c>
      <c r="D2170" s="3" t="str">
        <f>"@@10000"</f>
        <v>@@10000</v>
      </c>
      <c r="E2170" s="3" t="str">
        <f>"""NAV Direct"",""CRONUS JetCorp USA"",""5406"",""1"",""Released"",""2"",""MR100758"",""3"",""10000"""</f>
        <v>"NAV Direct","CRONUS JetCorp USA","5406","1","Released","2","MR100758","3","10000"</v>
      </c>
      <c r="F2170" s="3" t="str">
        <f>"∞||""Prod. Order Component"",""Prod. Order Line No."",""=Line No."",""Status"",""=Status"",""Prod. Order No."",""=Prod. Order No."""</f>
        <v>∞||"Prod. Order Component","Prod. Order Line No.","=Line No.","Status","=Status","Prod. Order No.","=Prod. Order No."</v>
      </c>
      <c r="G2170" s="3"/>
      <c r="H2170" s="6"/>
      <c r="I2170" s="24" t="str">
        <f>"S200029"</f>
        <v>S200029</v>
      </c>
      <c r="J2170" s="24" t="str">
        <f>"10.75"" Column Basketball Trophy"</f>
        <v>10.75" Column Basketball Trophy</v>
      </c>
      <c r="K2170" s="25">
        <v>144</v>
      </c>
      <c r="L2170" s="26" t="str">
        <f>"EA"</f>
        <v>EA</v>
      </c>
      <c r="M2170" s="25">
        <v>0</v>
      </c>
      <c r="N2170" s="27"/>
    </row>
    <row r="2171" spans="1:14" ht="16.5" x14ac:dyDescent="0.3">
      <c r="A2171" t="s">
        <v>59</v>
      </c>
      <c r="B2171" s="3" t="str">
        <f t="shared" si="426"/>
        <v>@@Released</v>
      </c>
      <c r="C2171" s="3" t="str">
        <f t="shared" si="426"/>
        <v>@@MR100758</v>
      </c>
      <c r="D2171" s="3" t="str">
        <f>D2170</f>
        <v>@@10000</v>
      </c>
      <c r="E2171" s="3" t="str">
        <f>"""NAV Direct"",""CRONUS JetCorp USA"",""5407"",""1"",""Released"",""2"",""MR100758"",""3"",""10000"",""4"",""10000"""</f>
        <v>"NAV Direct","CRONUS JetCorp USA","5407","1","Released","2","MR100758","3","10000","4","10000"</v>
      </c>
      <c r="F2171" s="3"/>
      <c r="G2171" s="3"/>
      <c r="H2171" s="6"/>
      <c r="I2171" s="6"/>
      <c r="J2171" s="14" t="str">
        <f>"PA100001"</f>
        <v>PA100001</v>
      </c>
      <c r="K2171" s="22" t="str">
        <f>"1"" Marble Base 2.5""x6""x6"", 1 Col. Kit"</f>
        <v>1" Marble Base 2.5"x6"x6", 1 Col. Kit</v>
      </c>
      <c r="L2171" s="23">
        <v>1</v>
      </c>
      <c r="M2171" s="21" t="str">
        <f>"EA"</f>
        <v>EA</v>
      </c>
      <c r="N2171" s="23">
        <v>0</v>
      </c>
    </row>
    <row r="2172" spans="1:14" ht="16.5" x14ac:dyDescent="0.3">
      <c r="A2172" t="s">
        <v>59</v>
      </c>
      <c r="B2172" s="3" t="str">
        <f t="shared" si="426"/>
        <v>@@Released</v>
      </c>
      <c r="C2172" s="3" t="str">
        <f t="shared" si="426"/>
        <v>@@MR100758</v>
      </c>
      <c r="D2172" s="3" t="str">
        <f>D2171</f>
        <v>@@10000</v>
      </c>
      <c r="E2172" s="3" t="str">
        <f>"""NAV Direct"",""CRONUS JetCorp USA"",""5407"",""1"",""Released"",""2"",""MR100758"",""3"",""10000"",""4"",""20000"""</f>
        <v>"NAV Direct","CRONUS JetCorp USA","5407","1","Released","2","MR100758","3","10000","4","20000"</v>
      </c>
      <c r="F2172" s="3"/>
      <c r="G2172" s="3"/>
      <c r="H2172" s="6"/>
      <c r="I2172" s="6"/>
      <c r="J2172" s="14" t="str">
        <f>"RM100054"</f>
        <v>RM100054</v>
      </c>
      <c r="K2172" s="22" t="str">
        <f>"Column Cover"</f>
        <v>Column Cover</v>
      </c>
      <c r="L2172" s="23">
        <v>1</v>
      </c>
      <c r="M2172" s="21" t="str">
        <f>"EA"</f>
        <v>EA</v>
      </c>
      <c r="N2172" s="23">
        <v>0</v>
      </c>
    </row>
    <row r="2173" spans="1:14" ht="16.5" x14ac:dyDescent="0.3">
      <c r="A2173" t="s">
        <v>59</v>
      </c>
      <c r="B2173" s="3" t="str">
        <f t="shared" si="426"/>
        <v>@@Released</v>
      </c>
      <c r="C2173" s="3" t="str">
        <f t="shared" si="426"/>
        <v>@@MR100758</v>
      </c>
      <c r="D2173" s="3" t="str">
        <f>D2172</f>
        <v>@@10000</v>
      </c>
      <c r="E2173" s="3" t="str">
        <f>"""NAV Direct"",""CRONUS JetCorp USA"",""5407"",""1"",""Released"",""2"",""MR100758"",""3"",""10000"",""4"",""30000"""</f>
        <v>"NAV Direct","CRONUS JetCorp USA","5407","1","Released","2","MR100758","3","10000","4","30000"</v>
      </c>
      <c r="F2173" s="3"/>
      <c r="G2173" s="3"/>
      <c r="H2173" s="6"/>
      <c r="I2173" s="6"/>
      <c r="J2173" s="14" t="str">
        <f>"RM100008"</f>
        <v>RM100008</v>
      </c>
      <c r="K2173" s="22" t="str">
        <f>"3.75"" Basketball Player"</f>
        <v>3.75" Basketball Player</v>
      </c>
      <c r="L2173" s="23">
        <v>1</v>
      </c>
      <c r="M2173" s="21" t="str">
        <f>"EA"</f>
        <v>EA</v>
      </c>
      <c r="N2173" s="23">
        <v>0</v>
      </c>
    </row>
    <row r="2174" spans="1:14" ht="16.5" x14ac:dyDescent="0.3">
      <c r="A2174" t="s">
        <v>59</v>
      </c>
      <c r="B2174" s="3" t="str">
        <f>B2171</f>
        <v>@@Released</v>
      </c>
      <c r="C2174" s="3" t="str">
        <f>C2171</f>
        <v>@@MR100758</v>
      </c>
      <c r="D2174" s="3" t="str">
        <f>D2171</f>
        <v>@@10000</v>
      </c>
      <c r="H2174" s="6"/>
      <c r="I2174" s="6"/>
      <c r="J2174" s="6"/>
      <c r="K2174" s="6"/>
      <c r="L2174" s="6"/>
      <c r="M2174" s="6"/>
      <c r="N2174" s="6"/>
    </row>
    <row r="2175" spans="1:14" ht="16.5" x14ac:dyDescent="0.3">
      <c r="A2175" t="s">
        <v>59</v>
      </c>
      <c r="B2175" s="3" t="str">
        <f t="shared" ref="B2175:C2180" si="427">B2174</f>
        <v>@@Released</v>
      </c>
      <c r="C2175" s="3" t="str">
        <f t="shared" si="427"/>
        <v>@@MR100758</v>
      </c>
      <c r="D2175" s="3" t="str">
        <f>"@@20000"</f>
        <v>@@20000</v>
      </c>
      <c r="E2175" s="3" t="str">
        <f>"""NAV Direct"",""CRONUS JetCorp USA"",""5406"",""1"",""Released"",""2"",""MR100758"",""3"",""20000"""</f>
        <v>"NAV Direct","CRONUS JetCorp USA","5406","1","Released","2","MR100758","3","20000"</v>
      </c>
      <c r="F2175" s="3" t="str">
        <f>"∞||""Prod. Order Component"",""Prod. Order Line No."",""=Line No."",""Status"",""=Status"",""Prod. Order No."",""=Prod. Order No."""</f>
        <v>∞||"Prod. Order Component","Prod. Order Line No.","=Line No.","Status","=Status","Prod. Order No.","=Prod. Order No."</v>
      </c>
      <c r="G2175" s="3"/>
      <c r="H2175" s="6"/>
      <c r="I2175" s="24" t="str">
        <f>"S200003"</f>
        <v>S200003</v>
      </c>
      <c r="J2175" s="24" t="str">
        <f>"5"" Male Graduate Trophy"</f>
        <v>5" Male Graduate Trophy</v>
      </c>
      <c r="K2175" s="25">
        <v>144</v>
      </c>
      <c r="L2175" s="26" t="str">
        <f>"EA"</f>
        <v>EA</v>
      </c>
      <c r="M2175" s="25">
        <v>0</v>
      </c>
      <c r="N2175" s="27"/>
    </row>
    <row r="2176" spans="1:14" ht="16.5" x14ac:dyDescent="0.3">
      <c r="A2176" t="s">
        <v>59</v>
      </c>
      <c r="B2176" s="3" t="str">
        <f t="shared" si="427"/>
        <v>@@Released</v>
      </c>
      <c r="C2176" s="3" t="str">
        <f t="shared" si="427"/>
        <v>@@MR100758</v>
      </c>
      <c r="D2176" s="3" t="str">
        <f>D2175</f>
        <v>@@20000</v>
      </c>
      <c r="E2176" s="3" t="str">
        <f>"""NAV Direct"",""CRONUS JetCorp USA"",""5407"",""1"",""Released"",""2"",""MR100758"",""3"",""20000"",""4"",""10000"""</f>
        <v>"NAV Direct","CRONUS JetCorp USA","5407","1","Released","2","MR100758","3","20000","4","10000"</v>
      </c>
      <c r="F2176" s="3"/>
      <c r="G2176" s="3"/>
      <c r="H2176" s="6"/>
      <c r="I2176" s="6"/>
      <c r="J2176" s="14" t="str">
        <f>"RM100027"</f>
        <v>RM100027</v>
      </c>
      <c r="K2176" s="22" t="str">
        <f>"1"" Marble"</f>
        <v>1" Marble</v>
      </c>
      <c r="L2176" s="23">
        <v>1</v>
      </c>
      <c r="M2176" s="21" t="str">
        <f>"LB"</f>
        <v>LB</v>
      </c>
      <c r="N2176" s="23">
        <v>0</v>
      </c>
    </row>
    <row r="2177" spans="1:14" ht="16.5" x14ac:dyDescent="0.3">
      <c r="A2177" t="s">
        <v>59</v>
      </c>
      <c r="B2177" s="3" t="str">
        <f t="shared" si="427"/>
        <v>@@Released</v>
      </c>
      <c r="C2177" s="3" t="str">
        <f t="shared" si="427"/>
        <v>@@MR100758</v>
      </c>
      <c r="D2177" s="3" t="str">
        <f>D2176</f>
        <v>@@20000</v>
      </c>
      <c r="E2177" s="3" t="str">
        <f>"""NAV Direct"",""CRONUS JetCorp USA"",""5407"",""1"",""Released"",""2"",""MR100758"",""3"",""20000"",""4"",""20000"""</f>
        <v>"NAV Direct","CRONUS JetCorp USA","5407","1","Released","2","MR100758","3","20000","4","20000"</v>
      </c>
      <c r="F2177" s="3"/>
      <c r="G2177" s="3"/>
      <c r="H2177" s="6"/>
      <c r="I2177" s="6"/>
      <c r="J2177" s="14" t="str">
        <f>"RM100003"</f>
        <v>RM100003</v>
      </c>
      <c r="K2177" s="22" t="str">
        <f>"5"" Male Graduate Figure"</f>
        <v>5" Male Graduate Figure</v>
      </c>
      <c r="L2177" s="23">
        <v>1</v>
      </c>
      <c r="M2177" s="21" t="str">
        <f>"EA"</f>
        <v>EA</v>
      </c>
      <c r="N2177" s="23">
        <v>0</v>
      </c>
    </row>
    <row r="2178" spans="1:14" ht="16.5" x14ac:dyDescent="0.3">
      <c r="A2178" t="s">
        <v>59</v>
      </c>
      <c r="B2178" s="3" t="str">
        <f t="shared" si="427"/>
        <v>@@Released</v>
      </c>
      <c r="C2178" s="3" t="str">
        <f t="shared" si="427"/>
        <v>@@MR100758</v>
      </c>
      <c r="D2178" s="3" t="str">
        <f>D2177</f>
        <v>@@20000</v>
      </c>
      <c r="E2178" s="3" t="str">
        <f>"""NAV Direct"",""CRONUS JetCorp USA"",""5407"",""1"",""Released"",""2"",""MR100758"",""3"",""20000"",""4"",""30000"""</f>
        <v>"NAV Direct","CRONUS JetCorp USA","5407","1","Released","2","MR100758","3","20000","4","30000"</v>
      </c>
      <c r="F2178" s="3"/>
      <c r="G2178" s="3"/>
      <c r="H2178" s="6"/>
      <c r="I2178" s="6"/>
      <c r="J2178" s="14" t="str">
        <f>"RM100033"</f>
        <v>RM100033</v>
      </c>
      <c r="K2178" s="22" t="str">
        <f>"Standard Cap Nut"</f>
        <v>Standard Cap Nut</v>
      </c>
      <c r="L2178" s="23">
        <v>1</v>
      </c>
      <c r="M2178" s="21" t="str">
        <f>"EA"</f>
        <v>EA</v>
      </c>
      <c r="N2178" s="23">
        <v>0</v>
      </c>
    </row>
    <row r="2179" spans="1:14" ht="16.5" x14ac:dyDescent="0.3">
      <c r="A2179" t="s">
        <v>59</v>
      </c>
      <c r="B2179" s="3" t="str">
        <f t="shared" si="427"/>
        <v>@@Released</v>
      </c>
      <c r="C2179" s="3" t="str">
        <f t="shared" si="427"/>
        <v>@@MR100758</v>
      </c>
      <c r="D2179" s="3" t="str">
        <f>D2178</f>
        <v>@@20000</v>
      </c>
      <c r="E2179" s="3" t="str">
        <f>"""NAV Direct"",""CRONUS JetCorp USA"",""5407"",""1"",""Released"",""2"",""MR100758"",""3"",""20000"",""4"",""40000"""</f>
        <v>"NAV Direct","CRONUS JetCorp USA","5407","1","Released","2","MR100758","3","20000","4","40000"</v>
      </c>
      <c r="F2179" s="3"/>
      <c r="G2179" s="3"/>
      <c r="H2179" s="6"/>
      <c r="I2179" s="6"/>
      <c r="J2179" s="14" t="str">
        <f>"RM100034"</f>
        <v>RM100034</v>
      </c>
      <c r="K2179" s="22" t="str">
        <f>"Check Rings"</f>
        <v>Check Rings</v>
      </c>
      <c r="L2179" s="23">
        <v>1</v>
      </c>
      <c r="M2179" s="21" t="str">
        <f>"EA"</f>
        <v>EA</v>
      </c>
      <c r="N2179" s="23">
        <v>0</v>
      </c>
    </row>
    <row r="2180" spans="1:14" ht="16.5" x14ac:dyDescent="0.3">
      <c r="A2180" t="s">
        <v>59</v>
      </c>
      <c r="B2180" s="3" t="str">
        <f t="shared" si="427"/>
        <v>@@Released</v>
      </c>
      <c r="C2180" s="3" t="str">
        <f t="shared" si="427"/>
        <v>@@MR100758</v>
      </c>
      <c r="D2180" s="3" t="str">
        <f>D2179</f>
        <v>@@20000</v>
      </c>
      <c r="E2180" s="3" t="str">
        <f>"""NAV Direct"",""CRONUS JetCorp USA"",""5407"",""1"",""Released"",""2"",""MR100758"",""3"",""20000"",""4"",""50000"""</f>
        <v>"NAV Direct","CRONUS JetCorp USA","5407","1","Released","2","MR100758","3","20000","4","50000"</v>
      </c>
      <c r="F2180" s="3"/>
      <c r="G2180" s="3"/>
      <c r="H2180" s="6"/>
      <c r="I2180" s="6"/>
      <c r="J2180" s="14" t="str">
        <f>"RM100053"</f>
        <v>RM100053</v>
      </c>
      <c r="K2180" s="22" t="str">
        <f>"3"" Blank Plate"</f>
        <v>3" Blank Plate</v>
      </c>
      <c r="L2180" s="23">
        <v>1</v>
      </c>
      <c r="M2180" s="21" t="str">
        <f>"EA"</f>
        <v>EA</v>
      </c>
      <c r="N2180" s="23">
        <v>0</v>
      </c>
    </row>
    <row r="2181" spans="1:14" ht="16.5" x14ac:dyDescent="0.3">
      <c r="A2181" t="s">
        <v>59</v>
      </c>
      <c r="B2181" s="3" t="str">
        <f>B2176</f>
        <v>@@Released</v>
      </c>
      <c r="C2181" s="3" t="str">
        <f>C2176</f>
        <v>@@MR100758</v>
      </c>
      <c r="D2181" s="3" t="str">
        <f>D2176</f>
        <v>@@20000</v>
      </c>
      <c r="H2181" s="6"/>
      <c r="I2181" s="6"/>
      <c r="J2181" s="6"/>
      <c r="K2181" s="6"/>
      <c r="L2181" s="6"/>
      <c r="M2181" s="6"/>
      <c r="N2181" s="6"/>
    </row>
    <row r="2182" spans="1:14" ht="16.5" x14ac:dyDescent="0.3">
      <c r="A2182" t="s">
        <v>59</v>
      </c>
      <c r="B2182" s="3" t="str">
        <f t="shared" ref="B2182:C2187" si="428">B2181</f>
        <v>@@Released</v>
      </c>
      <c r="C2182" s="3" t="str">
        <f t="shared" si="428"/>
        <v>@@MR100758</v>
      </c>
      <c r="D2182" s="3" t="str">
        <f>"@@30000"</f>
        <v>@@30000</v>
      </c>
      <c r="E2182" s="3" t="str">
        <f>"""NAV Direct"",""CRONUS JetCorp USA"",""5406"",""1"",""Released"",""2"",""MR100758"",""3"",""30000"""</f>
        <v>"NAV Direct","CRONUS JetCorp USA","5406","1","Released","2","MR100758","3","30000"</v>
      </c>
      <c r="F2182" s="3" t="str">
        <f>"∞||""Prod. Order Component"",""Prod. Order Line No."",""=Line No."",""Status"",""=Status"",""Prod. Order No."",""=Prod. Order No."""</f>
        <v>∞||"Prod. Order Component","Prod. Order Line No.","=Line No.","Status","=Status","Prod. Order No.","=Prod. Order No."</v>
      </c>
      <c r="G2182" s="3"/>
      <c r="H2182" s="6"/>
      <c r="I2182" s="24" t="str">
        <f>"S200001"</f>
        <v>S200001</v>
      </c>
      <c r="J2182" s="24" t="str">
        <f>"3.25"" Lamp of Knowledge Trophy"</f>
        <v>3.25" Lamp of Knowledge Trophy</v>
      </c>
      <c r="K2182" s="25">
        <v>12</v>
      </c>
      <c r="L2182" s="26" t="str">
        <f>"EA"</f>
        <v>EA</v>
      </c>
      <c r="M2182" s="25">
        <v>0</v>
      </c>
      <c r="N2182" s="27"/>
    </row>
    <row r="2183" spans="1:14" ht="16.5" x14ac:dyDescent="0.3">
      <c r="A2183" t="s">
        <v>59</v>
      </c>
      <c r="B2183" s="3" t="str">
        <f t="shared" si="428"/>
        <v>@@Released</v>
      </c>
      <c r="C2183" s="3" t="str">
        <f t="shared" si="428"/>
        <v>@@MR100758</v>
      </c>
      <c r="D2183" s="3" t="str">
        <f>D2182</f>
        <v>@@30000</v>
      </c>
      <c r="E2183" s="3" t="str">
        <f>"""NAV Direct"",""CRONUS JetCorp USA"",""5407"",""1"",""Released"",""2"",""MR100758"",""3"",""30000"",""4"",""10000"""</f>
        <v>"NAV Direct","CRONUS JetCorp USA","5407","1","Released","2","MR100758","3","30000","4","10000"</v>
      </c>
      <c r="F2183" s="3"/>
      <c r="G2183" s="3"/>
      <c r="H2183" s="6"/>
      <c r="I2183" s="6"/>
      <c r="J2183" s="14" t="str">
        <f>"RM100027"</f>
        <v>RM100027</v>
      </c>
      <c r="K2183" s="22" t="str">
        <f>"1"" Marble"</f>
        <v>1" Marble</v>
      </c>
      <c r="L2183" s="23">
        <v>1</v>
      </c>
      <c r="M2183" s="21" t="str">
        <f>"LB"</f>
        <v>LB</v>
      </c>
      <c r="N2183" s="23">
        <v>0</v>
      </c>
    </row>
    <row r="2184" spans="1:14" ht="16.5" x14ac:dyDescent="0.3">
      <c r="A2184" t="s">
        <v>59</v>
      </c>
      <c r="B2184" s="3" t="str">
        <f t="shared" si="428"/>
        <v>@@Released</v>
      </c>
      <c r="C2184" s="3" t="str">
        <f t="shared" si="428"/>
        <v>@@MR100758</v>
      </c>
      <c r="D2184" s="3" t="str">
        <f>D2183</f>
        <v>@@30000</v>
      </c>
      <c r="E2184" s="3" t="str">
        <f>"""NAV Direct"",""CRONUS JetCorp USA"",""5407"",""1"",""Released"",""2"",""MR100758"",""3"",""30000"",""4"",""20000"""</f>
        <v>"NAV Direct","CRONUS JetCorp USA","5407","1","Released","2","MR100758","3","30000","4","20000"</v>
      </c>
      <c r="F2184" s="3"/>
      <c r="G2184" s="3"/>
      <c r="H2184" s="6"/>
      <c r="I2184" s="6"/>
      <c r="J2184" s="14" t="str">
        <f>"RM100001"</f>
        <v>RM100001</v>
      </c>
      <c r="K2184" s="22" t="str">
        <f>"3.75"" Lamp of Knowledge Upper"</f>
        <v>3.75" Lamp of Knowledge Upper</v>
      </c>
      <c r="L2184" s="23">
        <v>1</v>
      </c>
      <c r="M2184" s="21" t="str">
        <f>"EA"</f>
        <v>EA</v>
      </c>
      <c r="N2184" s="23">
        <v>0</v>
      </c>
    </row>
    <row r="2185" spans="1:14" ht="16.5" x14ac:dyDescent="0.3">
      <c r="A2185" t="s">
        <v>59</v>
      </c>
      <c r="B2185" s="3" t="str">
        <f t="shared" si="428"/>
        <v>@@Released</v>
      </c>
      <c r="C2185" s="3" t="str">
        <f t="shared" si="428"/>
        <v>@@MR100758</v>
      </c>
      <c r="D2185" s="3" t="str">
        <f>D2184</f>
        <v>@@30000</v>
      </c>
      <c r="E2185" s="3" t="str">
        <f>"""NAV Direct"",""CRONUS JetCorp USA"",""5407"",""1"",""Released"",""2"",""MR100758"",""3"",""30000"",""4"",""30000"""</f>
        <v>"NAV Direct","CRONUS JetCorp USA","5407","1","Released","2","MR100758","3","30000","4","30000"</v>
      </c>
      <c r="F2185" s="3"/>
      <c r="G2185" s="3"/>
      <c r="H2185" s="6"/>
      <c r="I2185" s="6"/>
      <c r="J2185" s="14" t="str">
        <f>"RM100033"</f>
        <v>RM100033</v>
      </c>
      <c r="K2185" s="22" t="str">
        <f>"Standard Cap Nut"</f>
        <v>Standard Cap Nut</v>
      </c>
      <c r="L2185" s="23">
        <v>1</v>
      </c>
      <c r="M2185" s="21" t="str">
        <f>"EA"</f>
        <v>EA</v>
      </c>
      <c r="N2185" s="23">
        <v>0</v>
      </c>
    </row>
    <row r="2186" spans="1:14" ht="16.5" x14ac:dyDescent="0.3">
      <c r="A2186" t="s">
        <v>59</v>
      </c>
      <c r="B2186" s="3" t="str">
        <f t="shared" si="428"/>
        <v>@@Released</v>
      </c>
      <c r="C2186" s="3" t="str">
        <f t="shared" si="428"/>
        <v>@@MR100758</v>
      </c>
      <c r="D2186" s="3" t="str">
        <f>D2185</f>
        <v>@@30000</v>
      </c>
      <c r="E2186" s="3" t="str">
        <f>"""NAV Direct"",""CRONUS JetCorp USA"",""5407"",""1"",""Released"",""2"",""MR100758"",""3"",""30000"",""4"",""40000"""</f>
        <v>"NAV Direct","CRONUS JetCorp USA","5407","1","Released","2","MR100758","3","30000","4","40000"</v>
      </c>
      <c r="F2186" s="3"/>
      <c r="G2186" s="3"/>
      <c r="H2186" s="6"/>
      <c r="I2186" s="6"/>
      <c r="J2186" s="14" t="str">
        <f>"RM100034"</f>
        <v>RM100034</v>
      </c>
      <c r="K2186" s="22" t="str">
        <f>"Check Rings"</f>
        <v>Check Rings</v>
      </c>
      <c r="L2186" s="23">
        <v>1</v>
      </c>
      <c r="M2186" s="21" t="str">
        <f>"EA"</f>
        <v>EA</v>
      </c>
      <c r="N2186" s="23">
        <v>0</v>
      </c>
    </row>
    <row r="2187" spans="1:14" ht="16.5" x14ac:dyDescent="0.3">
      <c r="A2187" t="s">
        <v>59</v>
      </c>
      <c r="B2187" s="3" t="str">
        <f t="shared" si="428"/>
        <v>@@Released</v>
      </c>
      <c r="C2187" s="3" t="str">
        <f t="shared" si="428"/>
        <v>@@MR100758</v>
      </c>
      <c r="D2187" s="3" t="str">
        <f>D2186</f>
        <v>@@30000</v>
      </c>
      <c r="E2187" s="3" t="str">
        <f>"""NAV Direct"",""CRONUS JetCorp USA"",""5407"",""1"",""Released"",""2"",""MR100758"",""3"",""30000"",""4"",""50000"""</f>
        <v>"NAV Direct","CRONUS JetCorp USA","5407","1","Released","2","MR100758","3","30000","4","50000"</v>
      </c>
      <c r="F2187" s="3"/>
      <c r="G2187" s="3"/>
      <c r="H2187" s="6"/>
      <c r="I2187" s="6"/>
      <c r="J2187" s="14" t="str">
        <f>"RM100053"</f>
        <v>RM100053</v>
      </c>
      <c r="K2187" s="22" t="str">
        <f>"3"" Blank Plate"</f>
        <v>3" Blank Plate</v>
      </c>
      <c r="L2187" s="23">
        <v>1</v>
      </c>
      <c r="M2187" s="21" t="str">
        <f>"EA"</f>
        <v>EA</v>
      </c>
      <c r="N2187" s="23">
        <v>0</v>
      </c>
    </row>
    <row r="2188" spans="1:14" ht="16.5" x14ac:dyDescent="0.3">
      <c r="A2188" t="s">
        <v>59</v>
      </c>
      <c r="B2188" s="3" t="str">
        <f>B2183</f>
        <v>@@Released</v>
      </c>
      <c r="C2188" s="3" t="str">
        <f>C2183</f>
        <v>@@MR100758</v>
      </c>
      <c r="D2188" s="3" t="str">
        <f>D2183</f>
        <v>@@30000</v>
      </c>
      <c r="H2188" s="6"/>
      <c r="I2188" s="6"/>
      <c r="J2188" s="6"/>
      <c r="K2188" s="6"/>
      <c r="L2188" s="6"/>
      <c r="M2188" s="6"/>
      <c r="N2188" s="6"/>
    </row>
    <row r="2189" spans="1:14" ht="16.5" x14ac:dyDescent="0.3">
      <c r="A2189" t="s">
        <v>59</v>
      </c>
      <c r="B2189" s="3" t="str">
        <f>"@@Released"</f>
        <v>@@Released</v>
      </c>
      <c r="C2189" s="3" t="str">
        <f>"@@MR100760"</f>
        <v>@@MR100760</v>
      </c>
      <c r="E2189" s="3" t="str">
        <f>"""NAV Direct"",""CRONUS JetCorp USA"",""5405"",""1"",""Released"",""2"",""MR100760"""</f>
        <v>"NAV Direct","CRONUS JetCorp USA","5405","1","Released","2","MR100760"</v>
      </c>
      <c r="F2189" s="3" t="str">
        <f>"∞||""Prod. Order Component"",""Status"",""=Status"",""Prod. Order No."",""=No."""</f>
        <v>∞||"Prod. Order Component","Status","=Status","Prod. Order No.","=No."</v>
      </c>
      <c r="G2189" s="3"/>
      <c r="H2189" s="28" t="str">
        <f>"MR100760"</f>
        <v>MR100760</v>
      </c>
      <c r="I2189" s="29">
        <v>42158</v>
      </c>
      <c r="J2189" s="6"/>
      <c r="K2189" s="20"/>
      <c r="L2189" s="20"/>
      <c r="M2189" s="20"/>
      <c r="N2189" s="20"/>
    </row>
    <row r="2190" spans="1:14" ht="16.5" x14ac:dyDescent="0.3">
      <c r="A2190" t="s">
        <v>59</v>
      </c>
      <c r="B2190" s="3" t="str">
        <f t="shared" ref="B2190:C2195" si="429">B2189</f>
        <v>@@Released</v>
      </c>
      <c r="C2190" s="3" t="str">
        <f t="shared" si="429"/>
        <v>@@MR100760</v>
      </c>
      <c r="D2190" s="3" t="str">
        <f>"@@10000"</f>
        <v>@@10000</v>
      </c>
      <c r="E2190" s="3" t="str">
        <f>"""NAV Direct"",""CRONUS JetCorp USA"",""5406"",""1"",""Released"",""2"",""MR100760"",""3"",""10000"""</f>
        <v>"NAV Direct","CRONUS JetCorp USA","5406","1","Released","2","MR100760","3","10000"</v>
      </c>
      <c r="F2190" s="3" t="str">
        <f>"∞||""Prod. Order Component"",""Prod. Order Line No."",""=Line No."",""Status"",""=Status"",""Prod. Order No."",""=Prod. Order No."""</f>
        <v>∞||"Prod. Order Component","Prod. Order Line No.","=Line No.","Status","=Status","Prod. Order No.","=Prod. Order No."</v>
      </c>
      <c r="G2190" s="3"/>
      <c r="H2190" s="6"/>
      <c r="I2190" s="24" t="str">
        <f>"S200006"</f>
        <v>S200006</v>
      </c>
      <c r="J2190" s="24" t="str">
        <f>"3.75"" Soccer Trophy"</f>
        <v>3.75" Soccer Trophy</v>
      </c>
      <c r="K2190" s="25">
        <v>156</v>
      </c>
      <c r="L2190" s="26" t="str">
        <f>"EA"</f>
        <v>EA</v>
      </c>
      <c r="M2190" s="25">
        <v>0</v>
      </c>
      <c r="N2190" s="27"/>
    </row>
    <row r="2191" spans="1:14" ht="16.5" x14ac:dyDescent="0.3">
      <c r="A2191" t="s">
        <v>59</v>
      </c>
      <c r="B2191" s="3" t="str">
        <f t="shared" si="429"/>
        <v>@@Released</v>
      </c>
      <c r="C2191" s="3" t="str">
        <f t="shared" si="429"/>
        <v>@@MR100760</v>
      </c>
      <c r="D2191" s="3" t="str">
        <f>D2190</f>
        <v>@@10000</v>
      </c>
      <c r="E2191" s="3" t="str">
        <f>"""NAV Direct"",""CRONUS JetCorp USA"",""5407"",""1"",""Released"",""2"",""MR100760"",""3"",""10000"",""4"",""10000"""</f>
        <v>"NAV Direct","CRONUS JetCorp USA","5407","1","Released","2","MR100760","3","10000","4","10000"</v>
      </c>
      <c r="F2191" s="3"/>
      <c r="G2191" s="3"/>
      <c r="H2191" s="6"/>
      <c r="I2191" s="6"/>
      <c r="J2191" s="14" t="str">
        <f>"RM100027"</f>
        <v>RM100027</v>
      </c>
      <c r="K2191" s="22" t="str">
        <f>"1"" Marble"</f>
        <v>1" Marble</v>
      </c>
      <c r="L2191" s="23">
        <v>1</v>
      </c>
      <c r="M2191" s="21" t="str">
        <f>"LB"</f>
        <v>LB</v>
      </c>
      <c r="N2191" s="23">
        <v>0</v>
      </c>
    </row>
    <row r="2192" spans="1:14" ht="16.5" x14ac:dyDescent="0.3">
      <c r="A2192" t="s">
        <v>59</v>
      </c>
      <c r="B2192" s="3" t="str">
        <f t="shared" si="429"/>
        <v>@@Released</v>
      </c>
      <c r="C2192" s="3" t="str">
        <f t="shared" si="429"/>
        <v>@@MR100760</v>
      </c>
      <c r="D2192" s="3" t="str">
        <f>D2191</f>
        <v>@@10000</v>
      </c>
      <c r="E2192" s="3" t="str">
        <f>"""NAV Direct"",""CRONUS JetCorp USA"",""5407"",""1"",""Released"",""2"",""MR100760"",""3"",""10000"",""4"",""20000"""</f>
        <v>"NAV Direct","CRONUS JetCorp USA","5407","1","Released","2","MR100760","3","10000","4","20000"</v>
      </c>
      <c r="F2192" s="3"/>
      <c r="G2192" s="3"/>
      <c r="H2192" s="6"/>
      <c r="I2192" s="6"/>
      <c r="J2192" s="14" t="str">
        <f>"RM100006"</f>
        <v>RM100006</v>
      </c>
      <c r="K2192" s="22" t="str">
        <f>"3.75"" Soccer Player"</f>
        <v>3.75" Soccer Player</v>
      </c>
      <c r="L2192" s="23">
        <v>1</v>
      </c>
      <c r="M2192" s="21" t="str">
        <f>"EA"</f>
        <v>EA</v>
      </c>
      <c r="N2192" s="23">
        <v>0</v>
      </c>
    </row>
    <row r="2193" spans="1:14" ht="16.5" x14ac:dyDescent="0.3">
      <c r="A2193" t="s">
        <v>59</v>
      </c>
      <c r="B2193" s="3" t="str">
        <f t="shared" si="429"/>
        <v>@@Released</v>
      </c>
      <c r="C2193" s="3" t="str">
        <f t="shared" si="429"/>
        <v>@@MR100760</v>
      </c>
      <c r="D2193" s="3" t="str">
        <f>D2192</f>
        <v>@@10000</v>
      </c>
      <c r="E2193" s="3" t="str">
        <f>"""NAV Direct"",""CRONUS JetCorp USA"",""5407"",""1"",""Released"",""2"",""MR100760"",""3"",""10000"",""4"",""30000"""</f>
        <v>"NAV Direct","CRONUS JetCorp USA","5407","1","Released","2","MR100760","3","10000","4","30000"</v>
      </c>
      <c r="F2193" s="3"/>
      <c r="G2193" s="3"/>
      <c r="H2193" s="6"/>
      <c r="I2193" s="6"/>
      <c r="J2193" s="14" t="str">
        <f>"RM100033"</f>
        <v>RM100033</v>
      </c>
      <c r="K2193" s="22" t="str">
        <f>"Standard Cap Nut"</f>
        <v>Standard Cap Nut</v>
      </c>
      <c r="L2193" s="23">
        <v>1</v>
      </c>
      <c r="M2193" s="21" t="str">
        <f>"EA"</f>
        <v>EA</v>
      </c>
      <c r="N2193" s="23">
        <v>0</v>
      </c>
    </row>
    <row r="2194" spans="1:14" ht="16.5" x14ac:dyDescent="0.3">
      <c r="A2194" t="s">
        <v>59</v>
      </c>
      <c r="B2194" s="3" t="str">
        <f t="shared" si="429"/>
        <v>@@Released</v>
      </c>
      <c r="C2194" s="3" t="str">
        <f t="shared" si="429"/>
        <v>@@MR100760</v>
      </c>
      <c r="D2194" s="3" t="str">
        <f>D2193</f>
        <v>@@10000</v>
      </c>
      <c r="E2194" s="3" t="str">
        <f>"""NAV Direct"",""CRONUS JetCorp USA"",""5407"",""1"",""Released"",""2"",""MR100760"",""3"",""10000"",""4"",""40000"""</f>
        <v>"NAV Direct","CRONUS JetCorp USA","5407","1","Released","2","MR100760","3","10000","4","40000"</v>
      </c>
      <c r="F2194" s="3"/>
      <c r="G2194" s="3"/>
      <c r="H2194" s="6"/>
      <c r="I2194" s="6"/>
      <c r="J2194" s="14" t="str">
        <f>"RM100034"</f>
        <v>RM100034</v>
      </c>
      <c r="K2194" s="22" t="str">
        <f>"Check Rings"</f>
        <v>Check Rings</v>
      </c>
      <c r="L2194" s="23">
        <v>1</v>
      </c>
      <c r="M2194" s="21" t="str">
        <f>"EA"</f>
        <v>EA</v>
      </c>
      <c r="N2194" s="23">
        <v>0</v>
      </c>
    </row>
    <row r="2195" spans="1:14" ht="16.5" x14ac:dyDescent="0.3">
      <c r="A2195" t="s">
        <v>59</v>
      </c>
      <c r="B2195" s="3" t="str">
        <f t="shared" si="429"/>
        <v>@@Released</v>
      </c>
      <c r="C2195" s="3" t="str">
        <f t="shared" si="429"/>
        <v>@@MR100760</v>
      </c>
      <c r="D2195" s="3" t="str">
        <f>D2194</f>
        <v>@@10000</v>
      </c>
      <c r="E2195" s="3" t="str">
        <f>"""NAV Direct"",""CRONUS JetCorp USA"",""5407"",""1"",""Released"",""2"",""MR100760"",""3"",""10000"",""4"",""50000"""</f>
        <v>"NAV Direct","CRONUS JetCorp USA","5407","1","Released","2","MR100760","3","10000","4","50000"</v>
      </c>
      <c r="F2195" s="3"/>
      <c r="G2195" s="3"/>
      <c r="H2195" s="6"/>
      <c r="I2195" s="6"/>
      <c r="J2195" s="14" t="str">
        <f>"RM100053"</f>
        <v>RM100053</v>
      </c>
      <c r="K2195" s="22" t="str">
        <f>"3"" Blank Plate"</f>
        <v>3" Blank Plate</v>
      </c>
      <c r="L2195" s="23">
        <v>1</v>
      </c>
      <c r="M2195" s="21" t="str">
        <f>"EA"</f>
        <v>EA</v>
      </c>
      <c r="N2195" s="23">
        <v>0</v>
      </c>
    </row>
    <row r="2196" spans="1:14" ht="16.5" x14ac:dyDescent="0.3">
      <c r="A2196" t="s">
        <v>59</v>
      </c>
      <c r="B2196" s="3" t="str">
        <f>B2191</f>
        <v>@@Released</v>
      </c>
      <c r="C2196" s="3" t="str">
        <f>C2191</f>
        <v>@@MR100760</v>
      </c>
      <c r="D2196" s="3" t="str">
        <f>D2191</f>
        <v>@@10000</v>
      </c>
      <c r="H2196" s="6"/>
      <c r="I2196" s="6"/>
      <c r="J2196" s="6"/>
      <c r="K2196" s="6"/>
      <c r="L2196" s="6"/>
      <c r="M2196" s="6"/>
      <c r="N2196" s="6"/>
    </row>
    <row r="2197" spans="1:14" ht="16.5" x14ac:dyDescent="0.3">
      <c r="A2197" t="s">
        <v>59</v>
      </c>
      <c r="B2197" s="3" t="str">
        <f t="shared" ref="B2197:C2203" si="430">B2196</f>
        <v>@@Released</v>
      </c>
      <c r="C2197" s="3" t="str">
        <f t="shared" si="430"/>
        <v>@@MR100760</v>
      </c>
      <c r="D2197" s="3" t="str">
        <f>"@@20000"</f>
        <v>@@20000</v>
      </c>
      <c r="E2197" s="3" t="str">
        <f>"""NAV Direct"",""CRONUS JetCorp USA"",""5406"",""1"",""Released"",""2"",""MR100760"",""3"",""20000"""</f>
        <v>"NAV Direct","CRONUS JetCorp USA","5406","1","Released","2","MR100760","3","20000"</v>
      </c>
      <c r="F2197" s="3" t="str">
        <f>"∞||""Prod. Order Component"",""Prod. Order Line No."",""=Line No."",""Status"",""=Status"",""Prod. Order No."",""=Prod. Order No."""</f>
        <v>∞||"Prod. Order Component","Prod. Order Line No.","=Line No.","Status","=Status","Prod. Order No.","=Prod. Order No."</v>
      </c>
      <c r="G2197" s="3"/>
      <c r="H2197" s="6"/>
      <c r="I2197" s="24" t="str">
        <f>"S200015"</f>
        <v>S200015</v>
      </c>
      <c r="J2197" s="24" t="str">
        <f>"10.75"" Star Riser Basketball Trophy"</f>
        <v>10.75" Star Riser Basketball Trophy</v>
      </c>
      <c r="K2197" s="25">
        <v>48</v>
      </c>
      <c r="L2197" s="26" t="str">
        <f>"EA"</f>
        <v>EA</v>
      </c>
      <c r="M2197" s="25">
        <v>0</v>
      </c>
      <c r="N2197" s="27"/>
    </row>
    <row r="2198" spans="1:14" ht="16.5" x14ac:dyDescent="0.3">
      <c r="A2198" t="s">
        <v>59</v>
      </c>
      <c r="B2198" s="3" t="str">
        <f t="shared" si="430"/>
        <v>@@Released</v>
      </c>
      <c r="C2198" s="3" t="str">
        <f t="shared" si="430"/>
        <v>@@MR100760</v>
      </c>
      <c r="D2198" s="3" t="str">
        <f t="shared" ref="D2198:D2203" si="431">D2197</f>
        <v>@@20000</v>
      </c>
      <c r="E2198" s="3" t="str">
        <f>"""NAV Direct"",""CRONUS JetCorp USA"",""5407"",""1"",""Released"",""2"",""MR100760"",""3"",""20000"",""4"",""10000"""</f>
        <v>"NAV Direct","CRONUS JetCorp USA","5407","1","Released","2","MR100760","3","20000","4","10000"</v>
      </c>
      <c r="F2198" s="3"/>
      <c r="G2198" s="3"/>
      <c r="H2198" s="6"/>
      <c r="I2198" s="6"/>
      <c r="J2198" s="14" t="str">
        <f>"RM100027"</f>
        <v>RM100027</v>
      </c>
      <c r="K2198" s="22" t="str">
        <f>"1"" Marble"</f>
        <v>1" Marble</v>
      </c>
      <c r="L2198" s="23">
        <v>1</v>
      </c>
      <c r="M2198" s="21" t="str">
        <f>"LB"</f>
        <v>LB</v>
      </c>
      <c r="N2198" s="23">
        <v>0</v>
      </c>
    </row>
    <row r="2199" spans="1:14" ht="16.5" x14ac:dyDescent="0.3">
      <c r="A2199" t="s">
        <v>59</v>
      </c>
      <c r="B2199" s="3" t="str">
        <f t="shared" si="430"/>
        <v>@@Released</v>
      </c>
      <c r="C2199" s="3" t="str">
        <f t="shared" si="430"/>
        <v>@@MR100760</v>
      </c>
      <c r="D2199" s="3" t="str">
        <f t="shared" si="431"/>
        <v>@@20000</v>
      </c>
      <c r="E2199" s="3" t="str">
        <f>"""NAV Direct"",""CRONUS JetCorp USA"",""5407"",""1"",""Released"",""2"",""MR100760"",""3"",""20000"",""4"",""20000"""</f>
        <v>"NAV Direct","CRONUS JetCorp USA","5407","1","Released","2","MR100760","3","20000","4","20000"</v>
      </c>
      <c r="F2199" s="3"/>
      <c r="G2199" s="3"/>
      <c r="H2199" s="6"/>
      <c r="I2199" s="6"/>
      <c r="J2199" s="14" t="str">
        <f>"RM100008"</f>
        <v>RM100008</v>
      </c>
      <c r="K2199" s="22" t="str">
        <f>"3.75"" Basketball Player"</f>
        <v>3.75" Basketball Player</v>
      </c>
      <c r="L2199" s="23">
        <v>1</v>
      </c>
      <c r="M2199" s="21" t="str">
        <f>"EA"</f>
        <v>EA</v>
      </c>
      <c r="N2199" s="23">
        <v>0</v>
      </c>
    </row>
    <row r="2200" spans="1:14" ht="16.5" x14ac:dyDescent="0.3">
      <c r="A2200" t="s">
        <v>59</v>
      </c>
      <c r="B2200" s="3" t="str">
        <f t="shared" si="430"/>
        <v>@@Released</v>
      </c>
      <c r="C2200" s="3" t="str">
        <f t="shared" si="430"/>
        <v>@@MR100760</v>
      </c>
      <c r="D2200" s="3" t="str">
        <f t="shared" si="431"/>
        <v>@@20000</v>
      </c>
      <c r="E2200" s="3" t="str">
        <f>"""NAV Direct"",""CRONUS JetCorp USA"",""5407"",""1"",""Released"",""2"",""MR100760"",""3"",""20000"",""4"",""30000"""</f>
        <v>"NAV Direct","CRONUS JetCorp USA","5407","1","Released","2","MR100760","3","20000","4","30000"</v>
      </c>
      <c r="F2200" s="3"/>
      <c r="G2200" s="3"/>
      <c r="H2200" s="6"/>
      <c r="I2200" s="6"/>
      <c r="J2200" s="14" t="str">
        <f>"RM100016"</f>
        <v>RM100016</v>
      </c>
      <c r="K2200" s="22" t="str">
        <f>"6"" Star Column Trophy Riser"</f>
        <v>6" Star Column Trophy Riser</v>
      </c>
      <c r="L2200" s="23">
        <v>1</v>
      </c>
      <c r="M2200" s="21" t="str">
        <f>"EA"</f>
        <v>EA</v>
      </c>
      <c r="N2200" s="23">
        <v>0</v>
      </c>
    </row>
    <row r="2201" spans="1:14" ht="16.5" x14ac:dyDescent="0.3">
      <c r="A2201" t="s">
        <v>59</v>
      </c>
      <c r="B2201" s="3" t="str">
        <f t="shared" si="430"/>
        <v>@@Released</v>
      </c>
      <c r="C2201" s="3" t="str">
        <f t="shared" si="430"/>
        <v>@@MR100760</v>
      </c>
      <c r="D2201" s="3" t="str">
        <f t="shared" si="431"/>
        <v>@@20000</v>
      </c>
      <c r="E2201" s="3" t="str">
        <f>"""NAV Direct"",""CRONUS JetCorp USA"",""5407"",""1"",""Released"",""2"",""MR100760"",""3"",""20000"",""4"",""40000"""</f>
        <v>"NAV Direct","CRONUS JetCorp USA","5407","1","Released","2","MR100760","3","20000","4","40000"</v>
      </c>
      <c r="F2201" s="3"/>
      <c r="G2201" s="3"/>
      <c r="H2201" s="6"/>
      <c r="I2201" s="6"/>
      <c r="J2201" s="14" t="str">
        <f>"RM100033"</f>
        <v>RM100033</v>
      </c>
      <c r="K2201" s="22" t="str">
        <f>"Standard Cap Nut"</f>
        <v>Standard Cap Nut</v>
      </c>
      <c r="L2201" s="23">
        <v>1</v>
      </c>
      <c r="M2201" s="21" t="str">
        <f>"EA"</f>
        <v>EA</v>
      </c>
      <c r="N2201" s="23">
        <v>0</v>
      </c>
    </row>
    <row r="2202" spans="1:14" ht="16.5" x14ac:dyDescent="0.3">
      <c r="A2202" t="s">
        <v>59</v>
      </c>
      <c r="B2202" s="3" t="str">
        <f t="shared" si="430"/>
        <v>@@Released</v>
      </c>
      <c r="C2202" s="3" t="str">
        <f t="shared" si="430"/>
        <v>@@MR100760</v>
      </c>
      <c r="D2202" s="3" t="str">
        <f t="shared" si="431"/>
        <v>@@20000</v>
      </c>
      <c r="E2202" s="3" t="str">
        <f>"""NAV Direct"",""CRONUS JetCorp USA"",""5407"",""1"",""Released"",""2"",""MR100760"",""3"",""20000"",""4"",""50000"""</f>
        <v>"NAV Direct","CRONUS JetCorp USA","5407","1","Released","2","MR100760","3","20000","4","50000"</v>
      </c>
      <c r="F2202" s="3"/>
      <c r="G2202" s="3"/>
      <c r="H2202" s="6"/>
      <c r="I2202" s="6"/>
      <c r="J2202" s="14" t="str">
        <f>"RM100034"</f>
        <v>RM100034</v>
      </c>
      <c r="K2202" s="22" t="str">
        <f>"Check Rings"</f>
        <v>Check Rings</v>
      </c>
      <c r="L2202" s="23">
        <v>1</v>
      </c>
      <c r="M2202" s="21" t="str">
        <f>"EA"</f>
        <v>EA</v>
      </c>
      <c r="N2202" s="23">
        <v>0</v>
      </c>
    </row>
    <row r="2203" spans="1:14" ht="16.5" x14ac:dyDescent="0.3">
      <c r="A2203" t="s">
        <v>59</v>
      </c>
      <c r="B2203" s="3" t="str">
        <f t="shared" si="430"/>
        <v>@@Released</v>
      </c>
      <c r="C2203" s="3" t="str">
        <f t="shared" si="430"/>
        <v>@@MR100760</v>
      </c>
      <c r="D2203" s="3" t="str">
        <f t="shared" si="431"/>
        <v>@@20000</v>
      </c>
      <c r="E2203" s="3" t="str">
        <f>"""NAV Direct"",""CRONUS JetCorp USA"",""5407"",""1"",""Released"",""2"",""MR100760"",""3"",""20000"",""4"",""60000"""</f>
        <v>"NAV Direct","CRONUS JetCorp USA","5407","1","Released","2","MR100760","3","20000","4","60000"</v>
      </c>
      <c r="F2203" s="3"/>
      <c r="G2203" s="3"/>
      <c r="H2203" s="6"/>
      <c r="I2203" s="6"/>
      <c r="J2203" s="14" t="str">
        <f>"RM100036"</f>
        <v>RM100036</v>
      </c>
      <c r="K2203" s="22" t="str">
        <f>"1.5"" Emblem"</f>
        <v>1.5" Emblem</v>
      </c>
      <c r="L2203" s="23">
        <v>1</v>
      </c>
      <c r="M2203" s="21" t="str">
        <f>"EA"</f>
        <v>EA</v>
      </c>
      <c r="N2203" s="23">
        <v>0</v>
      </c>
    </row>
    <row r="2204" spans="1:14" ht="16.5" x14ac:dyDescent="0.3">
      <c r="A2204" t="s">
        <v>59</v>
      </c>
      <c r="B2204" s="3" t="str">
        <f>B2198</f>
        <v>@@Released</v>
      </c>
      <c r="C2204" s="3" t="str">
        <f>C2198</f>
        <v>@@MR100760</v>
      </c>
      <c r="D2204" s="3" t="str">
        <f>D2198</f>
        <v>@@20000</v>
      </c>
      <c r="H2204" s="6"/>
      <c r="I2204" s="6"/>
      <c r="J2204" s="6"/>
      <c r="K2204" s="6"/>
      <c r="L2204" s="6"/>
      <c r="M2204" s="6"/>
      <c r="N2204" s="6"/>
    </row>
    <row r="2205" spans="1:14" ht="16.5" x14ac:dyDescent="0.3">
      <c r="A2205" t="s">
        <v>59</v>
      </c>
      <c r="B2205" s="3" t="str">
        <f t="shared" ref="B2205:C2208" si="432">B2204</f>
        <v>@@Released</v>
      </c>
      <c r="C2205" s="3" t="str">
        <f t="shared" si="432"/>
        <v>@@MR100760</v>
      </c>
      <c r="D2205" s="3" t="str">
        <f>"@@30000"</f>
        <v>@@30000</v>
      </c>
      <c r="E2205" s="3" t="str">
        <f>"""NAV Direct"",""CRONUS JetCorp USA"",""5406"",""1"",""Released"",""2"",""MR100760"",""3"",""30000"""</f>
        <v>"NAV Direct","CRONUS JetCorp USA","5406","1","Released","2","MR100760","3","30000"</v>
      </c>
      <c r="F2205" s="3" t="str">
        <f>"∞||""Prod. Order Component"",""Prod. Order Line No."",""=Line No."",""Status"",""=Status"",""Prod. Order No."",""=Prod. Order No."""</f>
        <v>∞||"Prod. Order Component","Prod. Order Line No.","=Line No.","Status","=Status","Prod. Order No.","=Prod. Order No."</v>
      </c>
      <c r="G2205" s="3"/>
      <c r="H2205" s="6"/>
      <c r="I2205" s="24" t="str">
        <f>"S200026"</f>
        <v>S200026</v>
      </c>
      <c r="J2205" s="24" t="str">
        <f>"10.75"" Column Apple Trophy"</f>
        <v>10.75" Column Apple Trophy</v>
      </c>
      <c r="K2205" s="25">
        <v>24</v>
      </c>
      <c r="L2205" s="26" t="str">
        <f>"EA"</f>
        <v>EA</v>
      </c>
      <c r="M2205" s="25">
        <v>0</v>
      </c>
      <c r="N2205" s="27"/>
    </row>
    <row r="2206" spans="1:14" ht="16.5" x14ac:dyDescent="0.3">
      <c r="A2206" t="s">
        <v>59</v>
      </c>
      <c r="B2206" s="3" t="str">
        <f t="shared" si="432"/>
        <v>@@Released</v>
      </c>
      <c r="C2206" s="3" t="str">
        <f t="shared" si="432"/>
        <v>@@MR100760</v>
      </c>
      <c r="D2206" s="3" t="str">
        <f>D2205</f>
        <v>@@30000</v>
      </c>
      <c r="E2206" s="3" t="str">
        <f>"""NAV Direct"",""CRONUS JetCorp USA"",""5407"",""1"",""Released"",""2"",""MR100760"",""3"",""30000"",""4"",""10000"""</f>
        <v>"NAV Direct","CRONUS JetCorp USA","5407","1","Released","2","MR100760","3","30000","4","10000"</v>
      </c>
      <c r="F2206" s="3"/>
      <c r="G2206" s="3"/>
      <c r="H2206" s="6"/>
      <c r="I2206" s="6"/>
      <c r="J2206" s="14" t="str">
        <f>"PA100001"</f>
        <v>PA100001</v>
      </c>
      <c r="K2206" s="22" t="str">
        <f>"1"" Marble Base 2.5""x6""x6"", 1 Col. Kit"</f>
        <v>1" Marble Base 2.5"x6"x6", 1 Col. Kit</v>
      </c>
      <c r="L2206" s="23">
        <v>1</v>
      </c>
      <c r="M2206" s="21" t="str">
        <f>"EA"</f>
        <v>EA</v>
      </c>
      <c r="N2206" s="23">
        <v>0</v>
      </c>
    </row>
    <row r="2207" spans="1:14" ht="16.5" x14ac:dyDescent="0.3">
      <c r="A2207" t="s">
        <v>59</v>
      </c>
      <c r="B2207" s="3" t="str">
        <f t="shared" si="432"/>
        <v>@@Released</v>
      </c>
      <c r="C2207" s="3" t="str">
        <f t="shared" si="432"/>
        <v>@@MR100760</v>
      </c>
      <c r="D2207" s="3" t="str">
        <f>D2206</f>
        <v>@@30000</v>
      </c>
      <c r="E2207" s="3" t="str">
        <f>"""NAV Direct"",""CRONUS JetCorp USA"",""5407"",""1"",""Released"",""2"",""MR100760"",""3"",""30000"",""4"",""20000"""</f>
        <v>"NAV Direct","CRONUS JetCorp USA","5407","1","Released","2","MR100760","3","30000","4","20000"</v>
      </c>
      <c r="F2207" s="3"/>
      <c r="G2207" s="3"/>
      <c r="H2207" s="6"/>
      <c r="I2207" s="6"/>
      <c r="J2207" s="14" t="str">
        <f>"RM100054"</f>
        <v>RM100054</v>
      </c>
      <c r="K2207" s="22" t="str">
        <f>"Column Cover"</f>
        <v>Column Cover</v>
      </c>
      <c r="L2207" s="23">
        <v>1</v>
      </c>
      <c r="M2207" s="21" t="str">
        <f>"EA"</f>
        <v>EA</v>
      </c>
      <c r="N2207" s="23">
        <v>0</v>
      </c>
    </row>
    <row r="2208" spans="1:14" ht="16.5" x14ac:dyDescent="0.3">
      <c r="A2208" t="s">
        <v>59</v>
      </c>
      <c r="B2208" s="3" t="str">
        <f t="shared" si="432"/>
        <v>@@Released</v>
      </c>
      <c r="C2208" s="3" t="str">
        <f t="shared" si="432"/>
        <v>@@MR100760</v>
      </c>
      <c r="D2208" s="3" t="str">
        <f>D2207</f>
        <v>@@30000</v>
      </c>
      <c r="E2208" s="3" t="str">
        <f>"""NAV Direct"",""CRONUS JetCorp USA"",""5407"",""1"",""Released"",""2"",""MR100760"",""3"",""30000"",""4"",""30000"""</f>
        <v>"NAV Direct","CRONUS JetCorp USA","5407","1","Released","2","MR100760","3","30000","4","30000"</v>
      </c>
      <c r="F2208" s="3"/>
      <c r="G2208" s="3"/>
      <c r="H2208" s="6"/>
      <c r="I2208" s="6"/>
      <c r="J2208" s="14" t="str">
        <f>"RM100002"</f>
        <v>RM100002</v>
      </c>
      <c r="K2208" s="22" t="str">
        <f>"3.75"" Apple Trophy Figure"</f>
        <v>3.75" Apple Trophy Figure</v>
      </c>
      <c r="L2208" s="23">
        <v>1</v>
      </c>
      <c r="M2208" s="21" t="str">
        <f>"EA"</f>
        <v>EA</v>
      </c>
      <c r="N2208" s="23">
        <v>0</v>
      </c>
    </row>
    <row r="2209" spans="1:14" ht="16.5" x14ac:dyDescent="0.3">
      <c r="A2209" t="s">
        <v>59</v>
      </c>
      <c r="B2209" s="3" t="str">
        <f>B2206</f>
        <v>@@Released</v>
      </c>
      <c r="C2209" s="3" t="str">
        <f>C2206</f>
        <v>@@MR100760</v>
      </c>
      <c r="D2209" s="3" t="str">
        <f>D2206</f>
        <v>@@30000</v>
      </c>
      <c r="H2209" s="6"/>
      <c r="I2209" s="6"/>
      <c r="J2209" s="6"/>
      <c r="K2209" s="6"/>
      <c r="L2209" s="6"/>
      <c r="M2209" s="6"/>
      <c r="N2209" s="6"/>
    </row>
    <row r="2210" spans="1:14" ht="16.5" x14ac:dyDescent="0.3">
      <c r="A2210" t="s">
        <v>59</v>
      </c>
      <c r="B2210" s="3" t="str">
        <f t="shared" ref="B2210:C2216" si="433">B2209</f>
        <v>@@Released</v>
      </c>
      <c r="C2210" s="3" t="str">
        <f t="shared" si="433"/>
        <v>@@MR100760</v>
      </c>
      <c r="D2210" s="3" t="str">
        <f>"@@40000"</f>
        <v>@@40000</v>
      </c>
      <c r="E2210" s="3" t="str">
        <f>"""NAV Direct"",""CRONUS JetCorp USA"",""5406"",""1"",""Released"",""2"",""MR100760"",""3"",""40000"""</f>
        <v>"NAV Direct","CRONUS JetCorp USA","5406","1","Released","2","MR100760","3","40000"</v>
      </c>
      <c r="F2210" s="3" t="str">
        <f>"∞||""Prod. Order Component"",""Prod. Order Line No."",""=Line No."",""Status"",""=Status"",""Prod. Order No."",""=Prod. Order No."""</f>
        <v>∞||"Prod. Order Component","Prod. Order Line No.","=Line No.","Status","=Status","Prod. Order No.","=Prod. Order No."</v>
      </c>
      <c r="G2210" s="3"/>
      <c r="H2210" s="6"/>
      <c r="I2210" s="24" t="str">
        <f>"S200016"</f>
        <v>S200016</v>
      </c>
      <c r="J2210" s="24" t="str">
        <f>"10.75"" Star Riser Volleyball Trophy"</f>
        <v>10.75" Star Riser Volleyball Trophy</v>
      </c>
      <c r="K2210" s="25">
        <v>1</v>
      </c>
      <c r="L2210" s="26" t="str">
        <f>"EA"</f>
        <v>EA</v>
      </c>
      <c r="M2210" s="25">
        <v>0</v>
      </c>
      <c r="N2210" s="27"/>
    </row>
    <row r="2211" spans="1:14" ht="16.5" x14ac:dyDescent="0.3">
      <c r="A2211" t="s">
        <v>59</v>
      </c>
      <c r="B2211" s="3" t="str">
        <f t="shared" si="433"/>
        <v>@@Released</v>
      </c>
      <c r="C2211" s="3" t="str">
        <f t="shared" si="433"/>
        <v>@@MR100760</v>
      </c>
      <c r="D2211" s="3" t="str">
        <f t="shared" ref="D2211:D2216" si="434">D2210</f>
        <v>@@40000</v>
      </c>
      <c r="E2211" s="3" t="str">
        <f>"""NAV Direct"",""CRONUS JetCorp USA"",""5407"",""1"",""Released"",""2"",""MR100760"",""3"",""40000"",""4"",""10000"""</f>
        <v>"NAV Direct","CRONUS JetCorp USA","5407","1","Released","2","MR100760","3","40000","4","10000"</v>
      </c>
      <c r="F2211" s="3"/>
      <c r="G2211" s="3"/>
      <c r="H2211" s="6"/>
      <c r="I2211" s="6"/>
      <c r="J2211" s="14" t="str">
        <f>"RM100027"</f>
        <v>RM100027</v>
      </c>
      <c r="K2211" s="22" t="str">
        <f>"1"" Marble"</f>
        <v>1" Marble</v>
      </c>
      <c r="L2211" s="23">
        <v>1</v>
      </c>
      <c r="M2211" s="21" t="str">
        <f>"LB"</f>
        <v>LB</v>
      </c>
      <c r="N2211" s="23">
        <v>0</v>
      </c>
    </row>
    <row r="2212" spans="1:14" ht="16.5" x14ac:dyDescent="0.3">
      <c r="A2212" t="s">
        <v>59</v>
      </c>
      <c r="B2212" s="3" t="str">
        <f t="shared" si="433"/>
        <v>@@Released</v>
      </c>
      <c r="C2212" s="3" t="str">
        <f t="shared" si="433"/>
        <v>@@MR100760</v>
      </c>
      <c r="D2212" s="3" t="str">
        <f t="shared" si="434"/>
        <v>@@40000</v>
      </c>
      <c r="E2212" s="3" t="str">
        <f>"""NAV Direct"",""CRONUS JetCorp USA"",""5407"",""1"",""Released"",""2"",""MR100760"",""3"",""40000"",""4"",""20000"""</f>
        <v>"NAV Direct","CRONUS JetCorp USA","5407","1","Released","2","MR100760","3","40000","4","20000"</v>
      </c>
      <c r="F2212" s="3"/>
      <c r="G2212" s="3"/>
      <c r="H2212" s="6"/>
      <c r="I2212" s="6"/>
      <c r="J2212" s="14" t="str">
        <f>"RM100009"</f>
        <v>RM100009</v>
      </c>
      <c r="K2212" s="22" t="str">
        <f>"3.75"" Volleyball Player"</f>
        <v>3.75" Volleyball Player</v>
      </c>
      <c r="L2212" s="23">
        <v>1</v>
      </c>
      <c r="M2212" s="21" t="str">
        <f>"EA"</f>
        <v>EA</v>
      </c>
      <c r="N2212" s="23">
        <v>0</v>
      </c>
    </row>
    <row r="2213" spans="1:14" ht="16.5" x14ac:dyDescent="0.3">
      <c r="A2213" t="s">
        <v>59</v>
      </c>
      <c r="B2213" s="3" t="str">
        <f t="shared" si="433"/>
        <v>@@Released</v>
      </c>
      <c r="C2213" s="3" t="str">
        <f t="shared" si="433"/>
        <v>@@MR100760</v>
      </c>
      <c r="D2213" s="3" t="str">
        <f t="shared" si="434"/>
        <v>@@40000</v>
      </c>
      <c r="E2213" s="3" t="str">
        <f>"""NAV Direct"",""CRONUS JetCorp USA"",""5407"",""1"",""Released"",""2"",""MR100760"",""3"",""40000"",""4"",""30000"""</f>
        <v>"NAV Direct","CRONUS JetCorp USA","5407","1","Released","2","MR100760","3","40000","4","30000"</v>
      </c>
      <c r="F2213" s="3"/>
      <c r="G2213" s="3"/>
      <c r="H2213" s="6"/>
      <c r="I2213" s="6"/>
      <c r="J2213" s="14" t="str">
        <f>"RM100016"</f>
        <v>RM100016</v>
      </c>
      <c r="K2213" s="22" t="str">
        <f>"6"" Star Column Trophy Riser"</f>
        <v>6" Star Column Trophy Riser</v>
      </c>
      <c r="L2213" s="23">
        <v>1</v>
      </c>
      <c r="M2213" s="21" t="str">
        <f>"EA"</f>
        <v>EA</v>
      </c>
      <c r="N2213" s="23">
        <v>0</v>
      </c>
    </row>
    <row r="2214" spans="1:14" ht="16.5" x14ac:dyDescent="0.3">
      <c r="A2214" t="s">
        <v>59</v>
      </c>
      <c r="B2214" s="3" t="str">
        <f t="shared" si="433"/>
        <v>@@Released</v>
      </c>
      <c r="C2214" s="3" t="str">
        <f t="shared" si="433"/>
        <v>@@MR100760</v>
      </c>
      <c r="D2214" s="3" t="str">
        <f t="shared" si="434"/>
        <v>@@40000</v>
      </c>
      <c r="E2214" s="3" t="str">
        <f>"""NAV Direct"",""CRONUS JetCorp USA"",""5407"",""1"",""Released"",""2"",""MR100760"",""3"",""40000"",""4"",""40000"""</f>
        <v>"NAV Direct","CRONUS JetCorp USA","5407","1","Released","2","MR100760","3","40000","4","40000"</v>
      </c>
      <c r="F2214" s="3"/>
      <c r="G2214" s="3"/>
      <c r="H2214" s="6"/>
      <c r="I2214" s="6"/>
      <c r="J2214" s="14" t="str">
        <f>"RM100033"</f>
        <v>RM100033</v>
      </c>
      <c r="K2214" s="22" t="str">
        <f>"Standard Cap Nut"</f>
        <v>Standard Cap Nut</v>
      </c>
      <c r="L2214" s="23">
        <v>1</v>
      </c>
      <c r="M2214" s="21" t="str">
        <f>"EA"</f>
        <v>EA</v>
      </c>
      <c r="N2214" s="23">
        <v>0</v>
      </c>
    </row>
    <row r="2215" spans="1:14" ht="16.5" x14ac:dyDescent="0.3">
      <c r="A2215" t="s">
        <v>59</v>
      </c>
      <c r="B2215" s="3" t="str">
        <f t="shared" si="433"/>
        <v>@@Released</v>
      </c>
      <c r="C2215" s="3" t="str">
        <f t="shared" si="433"/>
        <v>@@MR100760</v>
      </c>
      <c r="D2215" s="3" t="str">
        <f t="shared" si="434"/>
        <v>@@40000</v>
      </c>
      <c r="E2215" s="3" t="str">
        <f>"""NAV Direct"",""CRONUS JetCorp USA"",""5407"",""1"",""Released"",""2"",""MR100760"",""3"",""40000"",""4"",""50000"""</f>
        <v>"NAV Direct","CRONUS JetCorp USA","5407","1","Released","2","MR100760","3","40000","4","50000"</v>
      </c>
      <c r="F2215" s="3"/>
      <c r="G2215" s="3"/>
      <c r="H2215" s="6"/>
      <c r="I2215" s="6"/>
      <c r="J2215" s="14" t="str">
        <f>"RM100034"</f>
        <v>RM100034</v>
      </c>
      <c r="K2215" s="22" t="str">
        <f>"Check Rings"</f>
        <v>Check Rings</v>
      </c>
      <c r="L2215" s="23">
        <v>1</v>
      </c>
      <c r="M2215" s="21" t="str">
        <f>"EA"</f>
        <v>EA</v>
      </c>
      <c r="N2215" s="23">
        <v>0</v>
      </c>
    </row>
    <row r="2216" spans="1:14" ht="16.5" x14ac:dyDescent="0.3">
      <c r="A2216" t="s">
        <v>59</v>
      </c>
      <c r="B2216" s="3" t="str">
        <f t="shared" si="433"/>
        <v>@@Released</v>
      </c>
      <c r="C2216" s="3" t="str">
        <f t="shared" si="433"/>
        <v>@@MR100760</v>
      </c>
      <c r="D2216" s="3" t="str">
        <f t="shared" si="434"/>
        <v>@@40000</v>
      </c>
      <c r="E2216" s="3" t="str">
        <f>"""NAV Direct"",""CRONUS JetCorp USA"",""5407"",""1"",""Released"",""2"",""MR100760"",""3"",""40000"",""4"",""60000"""</f>
        <v>"NAV Direct","CRONUS JetCorp USA","5407","1","Released","2","MR100760","3","40000","4","60000"</v>
      </c>
      <c r="F2216" s="3"/>
      <c r="G2216" s="3"/>
      <c r="H2216" s="6"/>
      <c r="I2216" s="6"/>
      <c r="J2216" s="14" t="str">
        <f>"RM100036"</f>
        <v>RM100036</v>
      </c>
      <c r="K2216" s="22" t="str">
        <f>"1.5"" Emblem"</f>
        <v>1.5" Emblem</v>
      </c>
      <c r="L2216" s="23">
        <v>1</v>
      </c>
      <c r="M2216" s="21" t="str">
        <f>"EA"</f>
        <v>EA</v>
      </c>
      <c r="N2216" s="23">
        <v>0</v>
      </c>
    </row>
    <row r="2217" spans="1:14" ht="16.5" x14ac:dyDescent="0.3">
      <c r="A2217" t="s">
        <v>59</v>
      </c>
      <c r="B2217" s="3" t="str">
        <f>B2211</f>
        <v>@@Released</v>
      </c>
      <c r="C2217" s="3" t="str">
        <f>C2211</f>
        <v>@@MR100760</v>
      </c>
      <c r="D2217" s="3" t="str">
        <f>D2211</f>
        <v>@@40000</v>
      </c>
      <c r="H2217" s="6"/>
      <c r="I2217" s="6"/>
      <c r="J2217" s="6"/>
      <c r="K2217" s="6"/>
      <c r="L2217" s="6"/>
      <c r="M2217" s="6"/>
      <c r="N2217" s="6"/>
    </row>
    <row r="2218" spans="1:14" ht="16.5" x14ac:dyDescent="0.3">
      <c r="A2218" t="s">
        <v>59</v>
      </c>
      <c r="B2218" s="3" t="str">
        <f>"@@Released"</f>
        <v>@@Released</v>
      </c>
      <c r="C2218" s="3" t="str">
        <f>"@@MR100059"</f>
        <v>@@MR100059</v>
      </c>
      <c r="E2218" s="3" t="str">
        <f>"""NAV Direct"",""CRONUS JetCorp USA"",""5405"",""1"",""Released"",""2"",""MR100059"""</f>
        <v>"NAV Direct","CRONUS JetCorp USA","5405","1","Released","2","MR100059"</v>
      </c>
      <c r="F2218" s="3" t="str">
        <f>"∞||""Prod. Order Component"",""Status"",""=Status"",""Prod. Order No."",""=No."""</f>
        <v>∞||"Prod. Order Component","Status","=Status","Prod. Order No.","=No."</v>
      </c>
      <c r="G2218" s="3"/>
      <c r="H2218" s="28" t="str">
        <f>"MR100059"</f>
        <v>MR100059</v>
      </c>
      <c r="I2218" s="29">
        <v>42372</v>
      </c>
      <c r="J2218" s="6"/>
      <c r="K2218" s="20"/>
      <c r="L2218" s="20"/>
      <c r="M2218" s="20"/>
      <c r="N2218" s="20"/>
    </row>
    <row r="2219" spans="1:14" ht="16.5" x14ac:dyDescent="0.3">
      <c r="A2219" t="s">
        <v>59</v>
      </c>
      <c r="B2219" s="3" t="str">
        <f t="shared" ref="B2219:C2225" si="435">B2218</f>
        <v>@@Released</v>
      </c>
      <c r="C2219" s="3" t="str">
        <f t="shared" si="435"/>
        <v>@@MR100059</v>
      </c>
      <c r="D2219" s="3" t="str">
        <f>"@@10000"</f>
        <v>@@10000</v>
      </c>
      <c r="E2219" s="3" t="str">
        <f>"""NAV Direct"",""CRONUS JetCorp USA"",""5406"",""1"",""Released"",""2"",""MR100059"",""3"",""10000"""</f>
        <v>"NAV Direct","CRONUS JetCorp USA","5406","1","Released","2","MR100059","3","10000"</v>
      </c>
      <c r="F2219" s="3" t="str">
        <f>"∞||""Prod. Order Component"",""Prod. Order Line No."",""=Line No."",""Status"",""=Status"",""Prod. Order No."",""=Prod. Order No."""</f>
        <v>∞||"Prod. Order Component","Prod. Order Line No.","=Line No.","Status","=Status","Prod. Order No.","=Prod. Order No."</v>
      </c>
      <c r="G2219" s="3"/>
      <c r="H2219" s="6"/>
      <c r="I2219" s="24" t="str">
        <f>"S200022"</f>
        <v>S200022</v>
      </c>
      <c r="J2219" s="24" t="str">
        <f>"10.75"" Tourch Riser Basketball Trophy"</f>
        <v>10.75" Tourch Riser Basketball Trophy</v>
      </c>
      <c r="K2219" s="25">
        <v>1</v>
      </c>
      <c r="L2219" s="26" t="str">
        <f>"EA"</f>
        <v>EA</v>
      </c>
      <c r="M2219" s="25">
        <v>0</v>
      </c>
      <c r="N2219" s="27"/>
    </row>
    <row r="2220" spans="1:14" ht="16.5" x14ac:dyDescent="0.3">
      <c r="A2220" t="s">
        <v>59</v>
      </c>
      <c r="B2220" s="3" t="str">
        <f t="shared" si="435"/>
        <v>@@Released</v>
      </c>
      <c r="C2220" s="3" t="str">
        <f t="shared" si="435"/>
        <v>@@MR100059</v>
      </c>
      <c r="D2220" s="3" t="str">
        <f t="shared" ref="D2220:D2225" si="436">D2219</f>
        <v>@@10000</v>
      </c>
      <c r="E2220" s="3" t="str">
        <f>"""NAV Direct"",""CRONUS JetCorp USA"",""5407"",""1"",""Released"",""2"",""MR100059"",""3"",""10000"",""4"",""10000"""</f>
        <v>"NAV Direct","CRONUS JetCorp USA","5407","1","Released","2","MR100059","3","10000","4","10000"</v>
      </c>
      <c r="F2220" s="3"/>
      <c r="G2220" s="3"/>
      <c r="H2220" s="6"/>
      <c r="I2220" s="6"/>
      <c r="J2220" s="14" t="str">
        <f>"RM100027"</f>
        <v>RM100027</v>
      </c>
      <c r="K2220" s="22" t="str">
        <f>"1"" Marble"</f>
        <v>1" Marble</v>
      </c>
      <c r="L2220" s="23">
        <v>1</v>
      </c>
      <c r="M2220" s="21" t="str">
        <f>"LB"</f>
        <v>LB</v>
      </c>
      <c r="N2220" s="23">
        <v>0</v>
      </c>
    </row>
    <row r="2221" spans="1:14" ht="16.5" x14ac:dyDescent="0.3">
      <c r="A2221" t="s">
        <v>59</v>
      </c>
      <c r="B2221" s="3" t="str">
        <f t="shared" si="435"/>
        <v>@@Released</v>
      </c>
      <c r="C2221" s="3" t="str">
        <f t="shared" si="435"/>
        <v>@@MR100059</v>
      </c>
      <c r="D2221" s="3" t="str">
        <f t="shared" si="436"/>
        <v>@@10000</v>
      </c>
      <c r="E2221" s="3" t="str">
        <f>"""NAV Direct"",""CRONUS JetCorp USA"",""5407"",""1"",""Released"",""2"",""MR100059"",""3"",""10000"",""4"",""20000"""</f>
        <v>"NAV Direct","CRONUS JetCorp USA","5407","1","Released","2","MR100059","3","10000","4","20000"</v>
      </c>
      <c r="F2221" s="3"/>
      <c r="G2221" s="3"/>
      <c r="H2221" s="6"/>
      <c r="I2221" s="6"/>
      <c r="J2221" s="14" t="str">
        <f>"RM100008"</f>
        <v>RM100008</v>
      </c>
      <c r="K2221" s="22" t="str">
        <f>"3.75"" Basketball Player"</f>
        <v>3.75" Basketball Player</v>
      </c>
      <c r="L2221" s="23">
        <v>1</v>
      </c>
      <c r="M2221" s="21" t="str">
        <f>"EA"</f>
        <v>EA</v>
      </c>
      <c r="N2221" s="23">
        <v>0</v>
      </c>
    </row>
    <row r="2222" spans="1:14" ht="16.5" x14ac:dyDescent="0.3">
      <c r="A2222" t="s">
        <v>59</v>
      </c>
      <c r="B2222" s="3" t="str">
        <f t="shared" si="435"/>
        <v>@@Released</v>
      </c>
      <c r="C2222" s="3" t="str">
        <f t="shared" si="435"/>
        <v>@@MR100059</v>
      </c>
      <c r="D2222" s="3" t="str">
        <f t="shared" si="436"/>
        <v>@@10000</v>
      </c>
      <c r="E2222" s="3" t="str">
        <f>"""NAV Direct"",""CRONUS JetCorp USA"",""5407"",""1"",""Released"",""2"",""MR100059"",""3"",""10000"",""4"",""30000"""</f>
        <v>"NAV Direct","CRONUS JetCorp USA","5407","1","Released","2","MR100059","3","10000","4","30000"</v>
      </c>
      <c r="F2222" s="3"/>
      <c r="G2222" s="3"/>
      <c r="H2222" s="6"/>
      <c r="I2222" s="6"/>
      <c r="J2222" s="14" t="str">
        <f>"RM100023"</f>
        <v>RM100023</v>
      </c>
      <c r="K2222" s="22" t="str">
        <f>"7"" Torch Trophy Riser"</f>
        <v>7" Torch Trophy Riser</v>
      </c>
      <c r="L2222" s="23">
        <v>1</v>
      </c>
      <c r="M2222" s="21" t="str">
        <f>"EA"</f>
        <v>EA</v>
      </c>
      <c r="N2222" s="23">
        <v>0</v>
      </c>
    </row>
    <row r="2223" spans="1:14" ht="16.5" x14ac:dyDescent="0.3">
      <c r="A2223" t="s">
        <v>59</v>
      </c>
      <c r="B2223" s="3" t="str">
        <f t="shared" si="435"/>
        <v>@@Released</v>
      </c>
      <c r="C2223" s="3" t="str">
        <f t="shared" si="435"/>
        <v>@@MR100059</v>
      </c>
      <c r="D2223" s="3" t="str">
        <f t="shared" si="436"/>
        <v>@@10000</v>
      </c>
      <c r="E2223" s="3" t="str">
        <f>"""NAV Direct"",""CRONUS JetCorp USA"",""5407"",""1"",""Released"",""2"",""MR100059"",""3"",""10000"",""4"",""40000"""</f>
        <v>"NAV Direct","CRONUS JetCorp USA","5407","1","Released","2","MR100059","3","10000","4","40000"</v>
      </c>
      <c r="F2223" s="3"/>
      <c r="G2223" s="3"/>
      <c r="H2223" s="6"/>
      <c r="I2223" s="6"/>
      <c r="J2223" s="14" t="str">
        <f>"RM100033"</f>
        <v>RM100033</v>
      </c>
      <c r="K2223" s="22" t="str">
        <f>"Standard Cap Nut"</f>
        <v>Standard Cap Nut</v>
      </c>
      <c r="L2223" s="23">
        <v>1</v>
      </c>
      <c r="M2223" s="21" t="str">
        <f>"EA"</f>
        <v>EA</v>
      </c>
      <c r="N2223" s="23">
        <v>0</v>
      </c>
    </row>
    <row r="2224" spans="1:14" ht="16.5" x14ac:dyDescent="0.3">
      <c r="A2224" t="s">
        <v>59</v>
      </c>
      <c r="B2224" s="3" t="str">
        <f t="shared" si="435"/>
        <v>@@Released</v>
      </c>
      <c r="C2224" s="3" t="str">
        <f t="shared" si="435"/>
        <v>@@MR100059</v>
      </c>
      <c r="D2224" s="3" t="str">
        <f t="shared" si="436"/>
        <v>@@10000</v>
      </c>
      <c r="E2224" s="3" t="str">
        <f>"""NAV Direct"",""CRONUS JetCorp USA"",""5407"",""1"",""Released"",""2"",""MR100059"",""3"",""10000"",""4"",""50000"""</f>
        <v>"NAV Direct","CRONUS JetCorp USA","5407","1","Released","2","MR100059","3","10000","4","50000"</v>
      </c>
      <c r="F2224" s="3"/>
      <c r="G2224" s="3"/>
      <c r="H2224" s="6"/>
      <c r="I2224" s="6"/>
      <c r="J2224" s="14" t="str">
        <f>"RM100034"</f>
        <v>RM100034</v>
      </c>
      <c r="K2224" s="22" t="str">
        <f>"Check Rings"</f>
        <v>Check Rings</v>
      </c>
      <c r="L2224" s="23">
        <v>1</v>
      </c>
      <c r="M2224" s="21" t="str">
        <f>"EA"</f>
        <v>EA</v>
      </c>
      <c r="N2224" s="23">
        <v>0</v>
      </c>
    </row>
    <row r="2225" spans="1:14" ht="16.5" x14ac:dyDescent="0.3">
      <c r="A2225" t="s">
        <v>59</v>
      </c>
      <c r="B2225" s="3" t="str">
        <f t="shared" si="435"/>
        <v>@@Released</v>
      </c>
      <c r="C2225" s="3" t="str">
        <f t="shared" si="435"/>
        <v>@@MR100059</v>
      </c>
      <c r="D2225" s="3" t="str">
        <f t="shared" si="436"/>
        <v>@@10000</v>
      </c>
      <c r="E2225" s="3" t="str">
        <f>"""NAV Direct"",""CRONUS JetCorp USA"",""5407"",""1"",""Released"",""2"",""MR100059"",""3"",""10000"",""4"",""60000"""</f>
        <v>"NAV Direct","CRONUS JetCorp USA","5407","1","Released","2","MR100059","3","10000","4","60000"</v>
      </c>
      <c r="F2225" s="3"/>
      <c r="G2225" s="3"/>
      <c r="H2225" s="6"/>
      <c r="I2225" s="6"/>
      <c r="J2225" s="14" t="str">
        <f>"RM100036"</f>
        <v>RM100036</v>
      </c>
      <c r="K2225" s="22" t="str">
        <f>"1.5"" Emblem"</f>
        <v>1.5" Emblem</v>
      </c>
      <c r="L2225" s="23">
        <v>1</v>
      </c>
      <c r="M2225" s="21" t="str">
        <f>"EA"</f>
        <v>EA</v>
      </c>
      <c r="N2225" s="23">
        <v>0</v>
      </c>
    </row>
    <row r="2226" spans="1:14" ht="16.5" x14ac:dyDescent="0.3">
      <c r="A2226" t="s">
        <v>59</v>
      </c>
      <c r="B2226" s="3" t="str">
        <f>B2220</f>
        <v>@@Released</v>
      </c>
      <c r="C2226" s="3" t="str">
        <f>C2220</f>
        <v>@@MR100059</v>
      </c>
      <c r="D2226" s="3" t="str">
        <f>D2220</f>
        <v>@@10000</v>
      </c>
      <c r="H2226" s="6"/>
      <c r="I2226" s="6"/>
      <c r="J2226" s="6"/>
      <c r="K2226" s="6"/>
      <c r="L2226" s="6"/>
      <c r="M2226" s="6"/>
      <c r="N2226" s="6"/>
    </row>
    <row r="2227" spans="1:14" ht="16.5" x14ac:dyDescent="0.3">
      <c r="A2227" t="s">
        <v>59</v>
      </c>
      <c r="B2227" s="3" t="str">
        <f>"@@Released"</f>
        <v>@@Released</v>
      </c>
      <c r="C2227" s="3" t="str">
        <f>"@@MR100052"</f>
        <v>@@MR100052</v>
      </c>
      <c r="E2227" s="3" t="str">
        <f>"""NAV Direct"",""CRONUS JetCorp USA"",""5405"",""1"",""Released"",""2"",""MR100052"""</f>
        <v>"NAV Direct","CRONUS JetCorp USA","5405","1","Released","2","MR100052"</v>
      </c>
      <c r="F2227" s="3" t="str">
        <f>"∞||""Prod. Order Component"",""Status"",""=Status"",""Prod. Order No."",""=No."""</f>
        <v>∞||"Prod. Order Component","Status","=Status","Prod. Order No.","=No."</v>
      </c>
      <c r="G2227" s="3"/>
      <c r="H2227" s="28" t="str">
        <f>"MR100052"</f>
        <v>MR100052</v>
      </c>
      <c r="I2227" s="29">
        <v>42378</v>
      </c>
      <c r="J2227" s="6"/>
      <c r="K2227" s="20"/>
      <c r="L2227" s="20"/>
      <c r="M2227" s="20"/>
      <c r="N2227" s="20"/>
    </row>
    <row r="2228" spans="1:14" ht="16.5" x14ac:dyDescent="0.3">
      <c r="A2228" t="s">
        <v>59</v>
      </c>
      <c r="B2228" s="3" t="str">
        <f t="shared" ref="B2228:C2233" si="437">B2227</f>
        <v>@@Released</v>
      </c>
      <c r="C2228" s="3" t="str">
        <f t="shared" si="437"/>
        <v>@@MR100052</v>
      </c>
      <c r="D2228" s="3" t="str">
        <f>"@@10000"</f>
        <v>@@10000</v>
      </c>
      <c r="E2228" s="3" t="str">
        <f>"""NAV Direct"",""CRONUS JetCorp USA"",""5406"",""1"",""Released"",""2"",""MR100052"",""3"",""10000"""</f>
        <v>"NAV Direct","CRONUS JetCorp USA","5406","1","Released","2","MR100052","3","10000"</v>
      </c>
      <c r="F2228" s="3" t="str">
        <f>"∞||""Prod. Order Component"",""Prod. Order Line No."",""=Line No."",""Status"",""=Status"",""Prod. Order No."",""=Prod. Order No."""</f>
        <v>∞||"Prod. Order Component","Prod. Order Line No.","=Line No.","Status","=Status","Prod. Order No.","=Prod. Order No."</v>
      </c>
      <c r="G2228" s="3"/>
      <c r="H2228" s="6"/>
      <c r="I2228" s="24" t="str">
        <f>"S200001"</f>
        <v>S200001</v>
      </c>
      <c r="J2228" s="24" t="str">
        <f>"3.25"" Lamp of Knowledge Trophy"</f>
        <v>3.25" Lamp of Knowledge Trophy</v>
      </c>
      <c r="K2228" s="25">
        <v>24</v>
      </c>
      <c r="L2228" s="26" t="str">
        <f>"EA"</f>
        <v>EA</v>
      </c>
      <c r="M2228" s="25">
        <v>0</v>
      </c>
      <c r="N2228" s="27"/>
    </row>
    <row r="2229" spans="1:14" ht="16.5" x14ac:dyDescent="0.3">
      <c r="A2229" t="s">
        <v>59</v>
      </c>
      <c r="B2229" s="3" t="str">
        <f t="shared" si="437"/>
        <v>@@Released</v>
      </c>
      <c r="C2229" s="3" t="str">
        <f t="shared" si="437"/>
        <v>@@MR100052</v>
      </c>
      <c r="D2229" s="3" t="str">
        <f>D2228</f>
        <v>@@10000</v>
      </c>
      <c r="E2229" s="3" t="str">
        <f>"""NAV Direct"",""CRONUS JetCorp USA"",""5407"",""1"",""Released"",""2"",""MR100052"",""3"",""10000"",""4"",""10000"""</f>
        <v>"NAV Direct","CRONUS JetCorp USA","5407","1","Released","2","MR100052","3","10000","4","10000"</v>
      </c>
      <c r="F2229" s="3"/>
      <c r="G2229" s="3"/>
      <c r="H2229" s="6"/>
      <c r="I2229" s="6"/>
      <c r="J2229" s="14" t="str">
        <f>"RM100027"</f>
        <v>RM100027</v>
      </c>
      <c r="K2229" s="22" t="str">
        <f>"1"" Marble"</f>
        <v>1" Marble</v>
      </c>
      <c r="L2229" s="23">
        <v>1</v>
      </c>
      <c r="M2229" s="21" t="str">
        <f>"LB"</f>
        <v>LB</v>
      </c>
      <c r="N2229" s="23">
        <v>0</v>
      </c>
    </row>
    <row r="2230" spans="1:14" ht="16.5" x14ac:dyDescent="0.3">
      <c r="A2230" t="s">
        <v>59</v>
      </c>
      <c r="B2230" s="3" t="str">
        <f t="shared" si="437"/>
        <v>@@Released</v>
      </c>
      <c r="C2230" s="3" t="str">
        <f t="shared" si="437"/>
        <v>@@MR100052</v>
      </c>
      <c r="D2230" s="3" t="str">
        <f>D2229</f>
        <v>@@10000</v>
      </c>
      <c r="E2230" s="3" t="str">
        <f>"""NAV Direct"",""CRONUS JetCorp USA"",""5407"",""1"",""Released"",""2"",""MR100052"",""3"",""10000"",""4"",""20000"""</f>
        <v>"NAV Direct","CRONUS JetCorp USA","5407","1","Released","2","MR100052","3","10000","4","20000"</v>
      </c>
      <c r="F2230" s="3"/>
      <c r="G2230" s="3"/>
      <c r="H2230" s="6"/>
      <c r="I2230" s="6"/>
      <c r="J2230" s="14" t="str">
        <f>"RM100001"</f>
        <v>RM100001</v>
      </c>
      <c r="K2230" s="22" t="str">
        <f>"3.75"" Lamp of Knowledge Upper"</f>
        <v>3.75" Lamp of Knowledge Upper</v>
      </c>
      <c r="L2230" s="23">
        <v>1</v>
      </c>
      <c r="M2230" s="21" t="str">
        <f>"EA"</f>
        <v>EA</v>
      </c>
      <c r="N2230" s="23">
        <v>0</v>
      </c>
    </row>
    <row r="2231" spans="1:14" ht="16.5" x14ac:dyDescent="0.3">
      <c r="A2231" t="s">
        <v>59</v>
      </c>
      <c r="B2231" s="3" t="str">
        <f t="shared" si="437"/>
        <v>@@Released</v>
      </c>
      <c r="C2231" s="3" t="str">
        <f t="shared" si="437"/>
        <v>@@MR100052</v>
      </c>
      <c r="D2231" s="3" t="str">
        <f>D2230</f>
        <v>@@10000</v>
      </c>
      <c r="E2231" s="3" t="str">
        <f>"""NAV Direct"",""CRONUS JetCorp USA"",""5407"",""1"",""Released"",""2"",""MR100052"",""3"",""10000"",""4"",""30000"""</f>
        <v>"NAV Direct","CRONUS JetCorp USA","5407","1","Released","2","MR100052","3","10000","4","30000"</v>
      </c>
      <c r="F2231" s="3"/>
      <c r="G2231" s="3"/>
      <c r="H2231" s="6"/>
      <c r="I2231" s="6"/>
      <c r="J2231" s="14" t="str">
        <f>"RM100033"</f>
        <v>RM100033</v>
      </c>
      <c r="K2231" s="22" t="str">
        <f>"Standard Cap Nut"</f>
        <v>Standard Cap Nut</v>
      </c>
      <c r="L2231" s="23">
        <v>1</v>
      </c>
      <c r="M2231" s="21" t="str">
        <f>"EA"</f>
        <v>EA</v>
      </c>
      <c r="N2231" s="23">
        <v>0</v>
      </c>
    </row>
    <row r="2232" spans="1:14" ht="16.5" x14ac:dyDescent="0.3">
      <c r="A2232" t="s">
        <v>59</v>
      </c>
      <c r="B2232" s="3" t="str">
        <f t="shared" si="437"/>
        <v>@@Released</v>
      </c>
      <c r="C2232" s="3" t="str">
        <f t="shared" si="437"/>
        <v>@@MR100052</v>
      </c>
      <c r="D2232" s="3" t="str">
        <f>D2231</f>
        <v>@@10000</v>
      </c>
      <c r="E2232" s="3" t="str">
        <f>"""NAV Direct"",""CRONUS JetCorp USA"",""5407"",""1"",""Released"",""2"",""MR100052"",""3"",""10000"",""4"",""40000"""</f>
        <v>"NAV Direct","CRONUS JetCorp USA","5407","1","Released","2","MR100052","3","10000","4","40000"</v>
      </c>
      <c r="F2232" s="3"/>
      <c r="G2232" s="3"/>
      <c r="H2232" s="6"/>
      <c r="I2232" s="6"/>
      <c r="J2232" s="14" t="str">
        <f>"RM100034"</f>
        <v>RM100034</v>
      </c>
      <c r="K2232" s="22" t="str">
        <f>"Check Rings"</f>
        <v>Check Rings</v>
      </c>
      <c r="L2232" s="23">
        <v>1</v>
      </c>
      <c r="M2232" s="21" t="str">
        <f>"EA"</f>
        <v>EA</v>
      </c>
      <c r="N2232" s="23">
        <v>0</v>
      </c>
    </row>
    <row r="2233" spans="1:14" ht="16.5" x14ac:dyDescent="0.3">
      <c r="A2233" t="s">
        <v>59</v>
      </c>
      <c r="B2233" s="3" t="str">
        <f t="shared" si="437"/>
        <v>@@Released</v>
      </c>
      <c r="C2233" s="3" t="str">
        <f t="shared" si="437"/>
        <v>@@MR100052</v>
      </c>
      <c r="D2233" s="3" t="str">
        <f>D2232</f>
        <v>@@10000</v>
      </c>
      <c r="E2233" s="3" t="str">
        <f>"""NAV Direct"",""CRONUS JetCorp USA"",""5407"",""1"",""Released"",""2"",""MR100052"",""3"",""10000"",""4"",""50000"""</f>
        <v>"NAV Direct","CRONUS JetCorp USA","5407","1","Released","2","MR100052","3","10000","4","50000"</v>
      </c>
      <c r="F2233" s="3"/>
      <c r="G2233" s="3"/>
      <c r="H2233" s="6"/>
      <c r="I2233" s="6"/>
      <c r="J2233" s="14" t="str">
        <f>"RM100053"</f>
        <v>RM100053</v>
      </c>
      <c r="K2233" s="22" t="str">
        <f>"3"" Blank Plate"</f>
        <v>3" Blank Plate</v>
      </c>
      <c r="L2233" s="23">
        <v>1</v>
      </c>
      <c r="M2233" s="21" t="str">
        <f>"EA"</f>
        <v>EA</v>
      </c>
      <c r="N2233" s="23">
        <v>0</v>
      </c>
    </row>
    <row r="2234" spans="1:14" ht="16.5" x14ac:dyDescent="0.3">
      <c r="A2234" t="s">
        <v>59</v>
      </c>
      <c r="B2234" s="3" t="str">
        <f>B2229</f>
        <v>@@Released</v>
      </c>
      <c r="C2234" s="3" t="str">
        <f>C2229</f>
        <v>@@MR100052</v>
      </c>
      <c r="D2234" s="3" t="str">
        <f>D2229</f>
        <v>@@10000</v>
      </c>
      <c r="H2234" s="6"/>
      <c r="I2234" s="6"/>
      <c r="J2234" s="6"/>
      <c r="K2234" s="6"/>
      <c r="L2234" s="6"/>
      <c r="M2234" s="6"/>
      <c r="N2234" s="6"/>
    </row>
    <row r="2235" spans="1:14" ht="16.5" x14ac:dyDescent="0.3">
      <c r="A2235" t="s">
        <v>59</v>
      </c>
      <c r="B2235" s="3" t="str">
        <f>"@@Released"</f>
        <v>@@Released</v>
      </c>
      <c r="C2235" s="3" t="str">
        <f>"@@MR100068"</f>
        <v>@@MR100068</v>
      </c>
      <c r="E2235" s="3" t="str">
        <f>"""NAV Direct"",""CRONUS JetCorp USA"",""5405"",""1"",""Released"",""2"",""MR100068"""</f>
        <v>"NAV Direct","CRONUS JetCorp USA","5405","1","Released","2","MR100068"</v>
      </c>
      <c r="F2235" s="3" t="str">
        <f>"∞||""Prod. Order Component"",""Status"",""=Status"",""Prod. Order No."",""=No."""</f>
        <v>∞||"Prod. Order Component","Status","=Status","Prod. Order No.","=No."</v>
      </c>
      <c r="G2235" s="3"/>
      <c r="H2235" s="28" t="str">
        <f>"MR100068"</f>
        <v>MR100068</v>
      </c>
      <c r="I2235" s="29">
        <v>42379</v>
      </c>
      <c r="J2235" s="6"/>
      <c r="K2235" s="20"/>
      <c r="L2235" s="20"/>
      <c r="M2235" s="20"/>
      <c r="N2235" s="20"/>
    </row>
    <row r="2236" spans="1:14" ht="16.5" x14ac:dyDescent="0.3">
      <c r="A2236" t="s">
        <v>59</v>
      </c>
      <c r="B2236" s="3" t="str">
        <f t="shared" ref="B2236:C2242" si="438">B2235</f>
        <v>@@Released</v>
      </c>
      <c r="C2236" s="3" t="str">
        <f t="shared" si="438"/>
        <v>@@MR100068</v>
      </c>
      <c r="D2236" s="3" t="str">
        <f>"@@10000"</f>
        <v>@@10000</v>
      </c>
      <c r="E2236" s="3" t="str">
        <f>"""NAV Direct"",""CRONUS JetCorp USA"",""5406"",""1"",""Released"",""2"",""MR100068"",""3"",""10000"""</f>
        <v>"NAV Direct","CRONUS JetCorp USA","5406","1","Released","2","MR100068","3","10000"</v>
      </c>
      <c r="F2236" s="3" t="str">
        <f>"∞||""Prod. Order Component"",""Prod. Order Line No."",""=Line No."",""Status"",""=Status"",""Prod. Order No."",""=Prod. Order No."""</f>
        <v>∞||"Prod. Order Component","Prod. Order Line No.","=Line No.","Status","=Status","Prod. Order No.","=Prod. Order No."</v>
      </c>
      <c r="G2236" s="3"/>
      <c r="H2236" s="6"/>
      <c r="I2236" s="24" t="str">
        <f>"S200017"</f>
        <v>S200017</v>
      </c>
      <c r="J2236" s="24" t="str">
        <f>"10.75"" Tourch Riser WrestlingTrophy"</f>
        <v>10.75" Tourch Riser WrestlingTrophy</v>
      </c>
      <c r="K2236" s="25">
        <v>48</v>
      </c>
      <c r="L2236" s="26" t="str">
        <f>"EA"</f>
        <v>EA</v>
      </c>
      <c r="M2236" s="25">
        <v>0</v>
      </c>
      <c r="N2236" s="27"/>
    </row>
    <row r="2237" spans="1:14" ht="16.5" x14ac:dyDescent="0.3">
      <c r="A2237" t="s">
        <v>59</v>
      </c>
      <c r="B2237" s="3" t="str">
        <f t="shared" si="438"/>
        <v>@@Released</v>
      </c>
      <c r="C2237" s="3" t="str">
        <f t="shared" si="438"/>
        <v>@@MR100068</v>
      </c>
      <c r="D2237" s="3" t="str">
        <f t="shared" ref="D2237:D2242" si="439">D2236</f>
        <v>@@10000</v>
      </c>
      <c r="E2237" s="3" t="str">
        <f>"""NAV Direct"",""CRONUS JetCorp USA"",""5407"",""1"",""Released"",""2"",""MR100068"",""3"",""10000"",""4"",""10000"""</f>
        <v>"NAV Direct","CRONUS JetCorp USA","5407","1","Released","2","MR100068","3","10000","4","10000"</v>
      </c>
      <c r="F2237" s="3"/>
      <c r="G2237" s="3"/>
      <c r="H2237" s="6"/>
      <c r="I2237" s="6"/>
      <c r="J2237" s="14" t="str">
        <f>"RM100027"</f>
        <v>RM100027</v>
      </c>
      <c r="K2237" s="22" t="str">
        <f>"1"" Marble"</f>
        <v>1" Marble</v>
      </c>
      <c r="L2237" s="23">
        <v>1</v>
      </c>
      <c r="M2237" s="21" t="str">
        <f>"LB"</f>
        <v>LB</v>
      </c>
      <c r="N2237" s="23">
        <v>0</v>
      </c>
    </row>
    <row r="2238" spans="1:14" ht="16.5" x14ac:dyDescent="0.3">
      <c r="A2238" t="s">
        <v>59</v>
      </c>
      <c r="B2238" s="3" t="str">
        <f t="shared" si="438"/>
        <v>@@Released</v>
      </c>
      <c r="C2238" s="3" t="str">
        <f t="shared" si="438"/>
        <v>@@MR100068</v>
      </c>
      <c r="D2238" s="3" t="str">
        <f t="shared" si="439"/>
        <v>@@10000</v>
      </c>
      <c r="E2238" s="3" t="str">
        <f>"""NAV Direct"",""CRONUS JetCorp USA"",""5407"",""1"",""Released"",""2"",""MR100068"",""3"",""10000"",""4"",""20000"""</f>
        <v>"NAV Direct","CRONUS JetCorp USA","5407","1","Released","2","MR100068","3","10000","4","20000"</v>
      </c>
      <c r="F2238" s="3"/>
      <c r="G2238" s="3"/>
      <c r="H2238" s="6"/>
      <c r="I2238" s="6"/>
      <c r="J2238" s="14" t="str">
        <f>"RM100010"</f>
        <v>RM100010</v>
      </c>
      <c r="K2238" s="22" t="str">
        <f>"3.75"" Wrestler"</f>
        <v>3.75" Wrestler</v>
      </c>
      <c r="L2238" s="23">
        <v>1</v>
      </c>
      <c r="M2238" s="21" t="str">
        <f>"EA"</f>
        <v>EA</v>
      </c>
      <c r="N2238" s="23">
        <v>0</v>
      </c>
    </row>
    <row r="2239" spans="1:14" ht="16.5" x14ac:dyDescent="0.3">
      <c r="A2239" t="s">
        <v>59</v>
      </c>
      <c r="B2239" s="3" t="str">
        <f t="shared" si="438"/>
        <v>@@Released</v>
      </c>
      <c r="C2239" s="3" t="str">
        <f t="shared" si="438"/>
        <v>@@MR100068</v>
      </c>
      <c r="D2239" s="3" t="str">
        <f t="shared" si="439"/>
        <v>@@10000</v>
      </c>
      <c r="E2239" s="3" t="str">
        <f>"""NAV Direct"",""CRONUS JetCorp USA"",""5407"",""1"",""Released"",""2"",""MR100068"",""3"",""10000"",""4"",""30000"""</f>
        <v>"NAV Direct","CRONUS JetCorp USA","5407","1","Released","2","MR100068","3","10000","4","30000"</v>
      </c>
      <c r="F2239" s="3"/>
      <c r="G2239" s="3"/>
      <c r="H2239" s="6"/>
      <c r="I2239" s="6"/>
      <c r="J2239" s="14" t="str">
        <f>"RM100016"</f>
        <v>RM100016</v>
      </c>
      <c r="K2239" s="22" t="str">
        <f>"6"" Star Column Trophy Riser"</f>
        <v>6" Star Column Trophy Riser</v>
      </c>
      <c r="L2239" s="23">
        <v>1</v>
      </c>
      <c r="M2239" s="21" t="str">
        <f>"EA"</f>
        <v>EA</v>
      </c>
      <c r="N2239" s="23">
        <v>0</v>
      </c>
    </row>
    <row r="2240" spans="1:14" ht="16.5" x14ac:dyDescent="0.3">
      <c r="A2240" t="s">
        <v>59</v>
      </c>
      <c r="B2240" s="3" t="str">
        <f t="shared" si="438"/>
        <v>@@Released</v>
      </c>
      <c r="C2240" s="3" t="str">
        <f t="shared" si="438"/>
        <v>@@MR100068</v>
      </c>
      <c r="D2240" s="3" t="str">
        <f t="shared" si="439"/>
        <v>@@10000</v>
      </c>
      <c r="E2240" s="3" t="str">
        <f>"""NAV Direct"",""CRONUS JetCorp USA"",""5407"",""1"",""Released"",""2"",""MR100068"",""3"",""10000"",""4"",""40000"""</f>
        <v>"NAV Direct","CRONUS JetCorp USA","5407","1","Released","2","MR100068","3","10000","4","40000"</v>
      </c>
      <c r="F2240" s="3"/>
      <c r="G2240" s="3"/>
      <c r="H2240" s="6"/>
      <c r="I2240" s="6"/>
      <c r="J2240" s="14" t="str">
        <f>"RM100033"</f>
        <v>RM100033</v>
      </c>
      <c r="K2240" s="22" t="str">
        <f>"Standard Cap Nut"</f>
        <v>Standard Cap Nut</v>
      </c>
      <c r="L2240" s="23">
        <v>1</v>
      </c>
      <c r="M2240" s="21" t="str">
        <f>"EA"</f>
        <v>EA</v>
      </c>
      <c r="N2240" s="23">
        <v>0</v>
      </c>
    </row>
    <row r="2241" spans="1:14" ht="16.5" x14ac:dyDescent="0.3">
      <c r="A2241" t="s">
        <v>59</v>
      </c>
      <c r="B2241" s="3" t="str">
        <f t="shared" si="438"/>
        <v>@@Released</v>
      </c>
      <c r="C2241" s="3" t="str">
        <f t="shared" si="438"/>
        <v>@@MR100068</v>
      </c>
      <c r="D2241" s="3" t="str">
        <f t="shared" si="439"/>
        <v>@@10000</v>
      </c>
      <c r="E2241" s="3" t="str">
        <f>"""NAV Direct"",""CRONUS JetCorp USA"",""5407"",""1"",""Released"",""2"",""MR100068"",""3"",""10000"",""4"",""50000"""</f>
        <v>"NAV Direct","CRONUS JetCorp USA","5407","1","Released","2","MR100068","3","10000","4","50000"</v>
      </c>
      <c r="F2241" s="3"/>
      <c r="G2241" s="3"/>
      <c r="H2241" s="6"/>
      <c r="I2241" s="6"/>
      <c r="J2241" s="14" t="str">
        <f>"RM100034"</f>
        <v>RM100034</v>
      </c>
      <c r="K2241" s="22" t="str">
        <f>"Check Rings"</f>
        <v>Check Rings</v>
      </c>
      <c r="L2241" s="23">
        <v>1</v>
      </c>
      <c r="M2241" s="21" t="str">
        <f>"EA"</f>
        <v>EA</v>
      </c>
      <c r="N2241" s="23">
        <v>0</v>
      </c>
    </row>
    <row r="2242" spans="1:14" ht="16.5" x14ac:dyDescent="0.3">
      <c r="A2242" t="s">
        <v>59</v>
      </c>
      <c r="B2242" s="3" t="str">
        <f t="shared" si="438"/>
        <v>@@Released</v>
      </c>
      <c r="C2242" s="3" t="str">
        <f t="shared" si="438"/>
        <v>@@MR100068</v>
      </c>
      <c r="D2242" s="3" t="str">
        <f t="shared" si="439"/>
        <v>@@10000</v>
      </c>
      <c r="E2242" s="3" t="str">
        <f>"""NAV Direct"",""CRONUS JetCorp USA"",""5407"",""1"",""Released"",""2"",""MR100068"",""3"",""10000"",""4"",""60000"""</f>
        <v>"NAV Direct","CRONUS JetCorp USA","5407","1","Released","2","MR100068","3","10000","4","60000"</v>
      </c>
      <c r="F2242" s="3"/>
      <c r="G2242" s="3"/>
      <c r="H2242" s="6"/>
      <c r="I2242" s="6"/>
      <c r="J2242" s="14" t="str">
        <f>"RM100036"</f>
        <v>RM100036</v>
      </c>
      <c r="K2242" s="22" t="str">
        <f>"1.5"" Emblem"</f>
        <v>1.5" Emblem</v>
      </c>
      <c r="L2242" s="23">
        <v>1</v>
      </c>
      <c r="M2242" s="21" t="str">
        <f>"EA"</f>
        <v>EA</v>
      </c>
      <c r="N2242" s="23">
        <v>0</v>
      </c>
    </row>
    <row r="2243" spans="1:14" ht="16.5" x14ac:dyDescent="0.3">
      <c r="A2243" t="s">
        <v>59</v>
      </c>
      <c r="B2243" s="3" t="str">
        <f>B2237</f>
        <v>@@Released</v>
      </c>
      <c r="C2243" s="3" t="str">
        <f>C2237</f>
        <v>@@MR100068</v>
      </c>
      <c r="D2243" s="3" t="str">
        <f>D2237</f>
        <v>@@10000</v>
      </c>
      <c r="H2243" s="6"/>
      <c r="I2243" s="6"/>
      <c r="J2243" s="6"/>
      <c r="K2243" s="6"/>
      <c r="L2243" s="6"/>
      <c r="M2243" s="6"/>
      <c r="N2243" s="6"/>
    </row>
    <row r="2244" spans="1:14" ht="16.5" x14ac:dyDescent="0.3">
      <c r="A2244" t="s">
        <v>59</v>
      </c>
      <c r="B2244" s="3" t="str">
        <f t="shared" ref="B2244:C2247" si="440">B2243</f>
        <v>@@Released</v>
      </c>
      <c r="C2244" s="3" t="str">
        <f t="shared" si="440"/>
        <v>@@MR100068</v>
      </c>
      <c r="D2244" s="3" t="str">
        <f>"@@20000"</f>
        <v>@@20000</v>
      </c>
      <c r="E2244" s="3" t="str">
        <f>"""NAV Direct"",""CRONUS JetCorp USA"",""5406"",""1"",""Released"",""2"",""MR100068"",""3"",""20000"""</f>
        <v>"NAV Direct","CRONUS JetCorp USA","5406","1","Released","2","MR100068","3","20000"</v>
      </c>
      <c r="F2244" s="3" t="str">
        <f>"∞||""Prod. Order Component"",""Prod. Order Line No."",""=Line No."",""Status"",""=Status"",""Prod. Order No."",""=Prod. Order No."""</f>
        <v>∞||"Prod. Order Component","Prod. Order Line No.","=Line No.","Status","=Status","Prod. Order No.","=Prod. Order No."</v>
      </c>
      <c r="G2244" s="3"/>
      <c r="H2244" s="6"/>
      <c r="I2244" s="24" t="str">
        <f>"S200030"</f>
        <v>S200030</v>
      </c>
      <c r="J2244" s="24" t="str">
        <f>"10.75"" Column Volleyball Trophy"</f>
        <v>10.75" Column Volleyball Trophy</v>
      </c>
      <c r="K2244" s="25">
        <v>1</v>
      </c>
      <c r="L2244" s="26" t="str">
        <f>"EA"</f>
        <v>EA</v>
      </c>
      <c r="M2244" s="25">
        <v>0</v>
      </c>
      <c r="N2244" s="27"/>
    </row>
    <row r="2245" spans="1:14" ht="16.5" x14ac:dyDescent="0.3">
      <c r="A2245" t="s">
        <v>59</v>
      </c>
      <c r="B2245" s="3" t="str">
        <f t="shared" si="440"/>
        <v>@@Released</v>
      </c>
      <c r="C2245" s="3" t="str">
        <f t="shared" si="440"/>
        <v>@@MR100068</v>
      </c>
      <c r="D2245" s="3" t="str">
        <f>D2244</f>
        <v>@@20000</v>
      </c>
      <c r="E2245" s="3" t="str">
        <f>"""NAV Direct"",""CRONUS JetCorp USA"",""5407"",""1"",""Released"",""2"",""MR100068"",""3"",""20000"",""4"",""10000"""</f>
        <v>"NAV Direct","CRONUS JetCorp USA","5407","1","Released","2","MR100068","3","20000","4","10000"</v>
      </c>
      <c r="F2245" s="3"/>
      <c r="G2245" s="3"/>
      <c r="H2245" s="6"/>
      <c r="I2245" s="6"/>
      <c r="J2245" s="14" t="str">
        <f>"PA100001"</f>
        <v>PA100001</v>
      </c>
      <c r="K2245" s="22" t="str">
        <f>"1"" Marble Base 2.5""x6""x6"", 1 Col. Kit"</f>
        <v>1" Marble Base 2.5"x6"x6", 1 Col. Kit</v>
      </c>
      <c r="L2245" s="23">
        <v>1</v>
      </c>
      <c r="M2245" s="21" t="str">
        <f>"EA"</f>
        <v>EA</v>
      </c>
      <c r="N2245" s="23">
        <v>0</v>
      </c>
    </row>
    <row r="2246" spans="1:14" ht="16.5" x14ac:dyDescent="0.3">
      <c r="A2246" t="s">
        <v>59</v>
      </c>
      <c r="B2246" s="3" t="str">
        <f t="shared" si="440"/>
        <v>@@Released</v>
      </c>
      <c r="C2246" s="3" t="str">
        <f t="shared" si="440"/>
        <v>@@MR100068</v>
      </c>
      <c r="D2246" s="3" t="str">
        <f>D2245</f>
        <v>@@20000</v>
      </c>
      <c r="E2246" s="3" t="str">
        <f>"""NAV Direct"",""CRONUS JetCorp USA"",""5407"",""1"",""Released"",""2"",""MR100068"",""3"",""20000"",""4"",""20000"""</f>
        <v>"NAV Direct","CRONUS JetCorp USA","5407","1","Released","2","MR100068","3","20000","4","20000"</v>
      </c>
      <c r="F2246" s="3"/>
      <c r="G2246" s="3"/>
      <c r="H2246" s="6"/>
      <c r="I2246" s="6"/>
      <c r="J2246" s="14" t="str">
        <f>"RM100054"</f>
        <v>RM100054</v>
      </c>
      <c r="K2246" s="22" t="str">
        <f>"Column Cover"</f>
        <v>Column Cover</v>
      </c>
      <c r="L2246" s="23">
        <v>1</v>
      </c>
      <c r="M2246" s="21" t="str">
        <f>"EA"</f>
        <v>EA</v>
      </c>
      <c r="N2246" s="23">
        <v>0</v>
      </c>
    </row>
    <row r="2247" spans="1:14" ht="16.5" x14ac:dyDescent="0.3">
      <c r="A2247" t="s">
        <v>59</v>
      </c>
      <c r="B2247" s="3" t="str">
        <f t="shared" si="440"/>
        <v>@@Released</v>
      </c>
      <c r="C2247" s="3" t="str">
        <f t="shared" si="440"/>
        <v>@@MR100068</v>
      </c>
      <c r="D2247" s="3" t="str">
        <f>D2246</f>
        <v>@@20000</v>
      </c>
      <c r="E2247" s="3" t="str">
        <f>"""NAV Direct"",""CRONUS JetCorp USA"",""5407"",""1"",""Released"",""2"",""MR100068"",""3"",""20000"",""4"",""30000"""</f>
        <v>"NAV Direct","CRONUS JetCorp USA","5407","1","Released","2","MR100068","3","20000","4","30000"</v>
      </c>
      <c r="F2247" s="3"/>
      <c r="G2247" s="3"/>
      <c r="H2247" s="6"/>
      <c r="I2247" s="6"/>
      <c r="J2247" s="14" t="str">
        <f>"RM100009"</f>
        <v>RM100009</v>
      </c>
      <c r="K2247" s="22" t="str">
        <f>"3.75"" Volleyball Player"</f>
        <v>3.75" Volleyball Player</v>
      </c>
      <c r="L2247" s="23">
        <v>1</v>
      </c>
      <c r="M2247" s="21" t="str">
        <f>"EA"</f>
        <v>EA</v>
      </c>
      <c r="N2247" s="23">
        <v>0</v>
      </c>
    </row>
    <row r="2248" spans="1:14" ht="16.5" x14ac:dyDescent="0.3">
      <c r="A2248" t="s">
        <v>59</v>
      </c>
      <c r="B2248" s="3" t="str">
        <f>B2245</f>
        <v>@@Released</v>
      </c>
      <c r="C2248" s="3" t="str">
        <f>C2245</f>
        <v>@@MR100068</v>
      </c>
      <c r="D2248" s="3" t="str">
        <f>D2245</f>
        <v>@@20000</v>
      </c>
      <c r="H2248" s="6"/>
      <c r="I2248" s="6"/>
      <c r="J2248" s="6"/>
      <c r="K2248" s="6"/>
      <c r="L2248" s="6"/>
      <c r="M2248" s="6"/>
      <c r="N2248" s="6"/>
    </row>
    <row r="2249" spans="1:14" ht="16.5" x14ac:dyDescent="0.3">
      <c r="A2249" t="s">
        <v>59</v>
      </c>
      <c r="B2249" s="3" t="str">
        <f t="shared" ref="B2249:C2252" si="441">B2248</f>
        <v>@@Released</v>
      </c>
      <c r="C2249" s="3" t="str">
        <f t="shared" si="441"/>
        <v>@@MR100068</v>
      </c>
      <c r="D2249" s="3" t="str">
        <f>"@@30000"</f>
        <v>@@30000</v>
      </c>
      <c r="E2249" s="3" t="str">
        <f>"""NAV Direct"",""CRONUS JetCorp USA"",""5406"",""1"",""Released"",""2"",""MR100068"",""3"",""30000"""</f>
        <v>"NAV Direct","CRONUS JetCorp USA","5406","1","Released","2","MR100068","3","30000"</v>
      </c>
      <c r="F2249" s="3" t="str">
        <f>"∞||""Prod. Order Component"",""Prod. Order Line No."",""=Line No."",""Status"",""=Status"",""Prod. Order No."",""=Prod. Order No."""</f>
        <v>∞||"Prod. Order Component","Prod. Order Line No.","=Line No.","Status","=Status","Prod. Order No.","=Prod. Order No."</v>
      </c>
      <c r="G2249" s="3"/>
      <c r="H2249" s="6"/>
      <c r="I2249" s="24" t="str">
        <f>"S200029"</f>
        <v>S200029</v>
      </c>
      <c r="J2249" s="24" t="str">
        <f>"10.75"" Column Basketball Trophy"</f>
        <v>10.75" Column Basketball Trophy</v>
      </c>
      <c r="K2249" s="25">
        <v>1</v>
      </c>
      <c r="L2249" s="26" t="str">
        <f>"EA"</f>
        <v>EA</v>
      </c>
      <c r="M2249" s="25">
        <v>0</v>
      </c>
      <c r="N2249" s="27"/>
    </row>
    <row r="2250" spans="1:14" ht="16.5" x14ac:dyDescent="0.3">
      <c r="A2250" t="s">
        <v>59</v>
      </c>
      <c r="B2250" s="3" t="str">
        <f t="shared" si="441"/>
        <v>@@Released</v>
      </c>
      <c r="C2250" s="3" t="str">
        <f t="shared" si="441"/>
        <v>@@MR100068</v>
      </c>
      <c r="D2250" s="3" t="str">
        <f>D2249</f>
        <v>@@30000</v>
      </c>
      <c r="E2250" s="3" t="str">
        <f>"""NAV Direct"",""CRONUS JetCorp USA"",""5407"",""1"",""Released"",""2"",""MR100068"",""3"",""30000"",""4"",""10000"""</f>
        <v>"NAV Direct","CRONUS JetCorp USA","5407","1","Released","2","MR100068","3","30000","4","10000"</v>
      </c>
      <c r="F2250" s="3"/>
      <c r="G2250" s="3"/>
      <c r="H2250" s="6"/>
      <c r="I2250" s="6"/>
      <c r="J2250" s="14" t="str">
        <f>"PA100001"</f>
        <v>PA100001</v>
      </c>
      <c r="K2250" s="22" t="str">
        <f>"1"" Marble Base 2.5""x6""x6"", 1 Col. Kit"</f>
        <v>1" Marble Base 2.5"x6"x6", 1 Col. Kit</v>
      </c>
      <c r="L2250" s="23">
        <v>1</v>
      </c>
      <c r="M2250" s="21" t="str">
        <f>"EA"</f>
        <v>EA</v>
      </c>
      <c r="N2250" s="23">
        <v>0</v>
      </c>
    </row>
    <row r="2251" spans="1:14" ht="16.5" x14ac:dyDescent="0.3">
      <c r="A2251" t="s">
        <v>59</v>
      </c>
      <c r="B2251" s="3" t="str">
        <f t="shared" si="441"/>
        <v>@@Released</v>
      </c>
      <c r="C2251" s="3" t="str">
        <f t="shared" si="441"/>
        <v>@@MR100068</v>
      </c>
      <c r="D2251" s="3" t="str">
        <f>D2250</f>
        <v>@@30000</v>
      </c>
      <c r="E2251" s="3" t="str">
        <f>"""NAV Direct"",""CRONUS JetCorp USA"",""5407"",""1"",""Released"",""2"",""MR100068"",""3"",""30000"",""4"",""20000"""</f>
        <v>"NAV Direct","CRONUS JetCorp USA","5407","1","Released","2","MR100068","3","30000","4","20000"</v>
      </c>
      <c r="F2251" s="3"/>
      <c r="G2251" s="3"/>
      <c r="H2251" s="6"/>
      <c r="I2251" s="6"/>
      <c r="J2251" s="14" t="str">
        <f>"RM100054"</f>
        <v>RM100054</v>
      </c>
      <c r="K2251" s="22" t="str">
        <f>"Column Cover"</f>
        <v>Column Cover</v>
      </c>
      <c r="L2251" s="23">
        <v>1</v>
      </c>
      <c r="M2251" s="21" t="str">
        <f>"EA"</f>
        <v>EA</v>
      </c>
      <c r="N2251" s="23">
        <v>0</v>
      </c>
    </row>
    <row r="2252" spans="1:14" ht="16.5" x14ac:dyDescent="0.3">
      <c r="A2252" t="s">
        <v>59</v>
      </c>
      <c r="B2252" s="3" t="str">
        <f t="shared" si="441"/>
        <v>@@Released</v>
      </c>
      <c r="C2252" s="3" t="str">
        <f t="shared" si="441"/>
        <v>@@MR100068</v>
      </c>
      <c r="D2252" s="3" t="str">
        <f>D2251</f>
        <v>@@30000</v>
      </c>
      <c r="E2252" s="3" t="str">
        <f>"""NAV Direct"",""CRONUS JetCorp USA"",""5407"",""1"",""Released"",""2"",""MR100068"",""3"",""30000"",""4"",""30000"""</f>
        <v>"NAV Direct","CRONUS JetCorp USA","5407","1","Released","2","MR100068","3","30000","4","30000"</v>
      </c>
      <c r="F2252" s="3"/>
      <c r="G2252" s="3"/>
      <c r="H2252" s="6"/>
      <c r="I2252" s="6"/>
      <c r="J2252" s="14" t="str">
        <f>"RM100008"</f>
        <v>RM100008</v>
      </c>
      <c r="K2252" s="22" t="str">
        <f>"3.75"" Basketball Player"</f>
        <v>3.75" Basketball Player</v>
      </c>
      <c r="L2252" s="23">
        <v>1</v>
      </c>
      <c r="M2252" s="21" t="str">
        <f>"EA"</f>
        <v>EA</v>
      </c>
      <c r="N2252" s="23">
        <v>0</v>
      </c>
    </row>
    <row r="2253" spans="1:14" ht="16.5" x14ac:dyDescent="0.3">
      <c r="A2253" t="s">
        <v>59</v>
      </c>
      <c r="B2253" s="3" t="str">
        <f>B2250</f>
        <v>@@Released</v>
      </c>
      <c r="C2253" s="3" t="str">
        <f>C2250</f>
        <v>@@MR100068</v>
      </c>
      <c r="D2253" s="3" t="str">
        <f>D2250</f>
        <v>@@30000</v>
      </c>
      <c r="H2253" s="6"/>
      <c r="I2253" s="6"/>
      <c r="J2253" s="6"/>
      <c r="K2253" s="6"/>
      <c r="L2253" s="6"/>
      <c r="M2253" s="6"/>
      <c r="N2253" s="6"/>
    </row>
    <row r="2254" spans="1:14" ht="16.5" x14ac:dyDescent="0.3">
      <c r="A2254" t="s">
        <v>59</v>
      </c>
      <c r="B2254" s="3" t="str">
        <f>"@@Released"</f>
        <v>@@Released</v>
      </c>
      <c r="C2254" s="3" t="str">
        <f>"@@MR100058"</f>
        <v>@@MR100058</v>
      </c>
      <c r="E2254" s="3" t="str">
        <f>"""NAV Direct"",""CRONUS JetCorp USA"",""5405"",""1"",""Released"",""2"",""MR100058"""</f>
        <v>"NAV Direct","CRONUS JetCorp USA","5405","1","Released","2","MR100058"</v>
      </c>
      <c r="F2254" s="3" t="str">
        <f>"∞||""Prod. Order Component"",""Status"",""=Status"",""Prod. Order No."",""=No."""</f>
        <v>∞||"Prod. Order Component","Status","=Status","Prod. Order No.","=No."</v>
      </c>
      <c r="G2254" s="3"/>
      <c r="H2254" s="28" t="str">
        <f>"MR100058"</f>
        <v>MR100058</v>
      </c>
      <c r="I2254" s="29">
        <v>42380</v>
      </c>
      <c r="J2254" s="6"/>
      <c r="K2254" s="20"/>
      <c r="L2254" s="20"/>
      <c r="M2254" s="20"/>
      <c r="N2254" s="20"/>
    </row>
    <row r="2255" spans="1:14" ht="16.5" x14ac:dyDescent="0.3">
      <c r="A2255" t="s">
        <v>59</v>
      </c>
      <c r="B2255" s="3" t="str">
        <f t="shared" ref="B2255:C2258" si="442">B2254</f>
        <v>@@Released</v>
      </c>
      <c r="C2255" s="3" t="str">
        <f t="shared" si="442"/>
        <v>@@MR100058</v>
      </c>
      <c r="D2255" s="3" t="str">
        <f>"@@10000"</f>
        <v>@@10000</v>
      </c>
      <c r="E2255" s="3" t="str">
        <f>"""NAV Direct"",""CRONUS JetCorp USA"",""5406"",""1"",""Released"",""2"",""MR100058"",""3"",""10000"""</f>
        <v>"NAV Direct","CRONUS JetCorp USA","5406","1","Released","2","MR100058","3","10000"</v>
      </c>
      <c r="F2255" s="3" t="str">
        <f>"∞||""Prod. Order Component"",""Prod. Order Line No."",""=Line No."",""Status"",""=Status"",""Prod. Order No."",""=Prod. Order No."""</f>
        <v>∞||"Prod. Order Component","Prod. Order Line No.","=Line No.","Status","=Status","Prod. Order No.","=Prod. Order No."</v>
      </c>
      <c r="G2255" s="3"/>
      <c r="H2255" s="6"/>
      <c r="I2255" s="24" t="str">
        <f>"S200027"</f>
        <v>S200027</v>
      </c>
      <c r="J2255" s="24" t="str">
        <f>"10.75"" Column Soccer Trophy"</f>
        <v>10.75" Column Soccer Trophy</v>
      </c>
      <c r="K2255" s="25">
        <v>24</v>
      </c>
      <c r="L2255" s="26" t="str">
        <f>"EA"</f>
        <v>EA</v>
      </c>
      <c r="M2255" s="25">
        <v>0</v>
      </c>
      <c r="N2255" s="27"/>
    </row>
    <row r="2256" spans="1:14" ht="16.5" x14ac:dyDescent="0.3">
      <c r="A2256" t="s">
        <v>59</v>
      </c>
      <c r="B2256" s="3" t="str">
        <f t="shared" si="442"/>
        <v>@@Released</v>
      </c>
      <c r="C2256" s="3" t="str">
        <f t="shared" si="442"/>
        <v>@@MR100058</v>
      </c>
      <c r="D2256" s="3" t="str">
        <f>D2255</f>
        <v>@@10000</v>
      </c>
      <c r="E2256" s="3" t="str">
        <f>"""NAV Direct"",""CRONUS JetCorp USA"",""5407"",""1"",""Released"",""2"",""MR100058"",""3"",""10000"",""4"",""10000"""</f>
        <v>"NAV Direct","CRONUS JetCorp USA","5407","1","Released","2","MR100058","3","10000","4","10000"</v>
      </c>
      <c r="F2256" s="3"/>
      <c r="G2256" s="3"/>
      <c r="H2256" s="6"/>
      <c r="I2256" s="6"/>
      <c r="J2256" s="14" t="str">
        <f>"PA100001"</f>
        <v>PA100001</v>
      </c>
      <c r="K2256" s="22" t="str">
        <f>"1"" Marble Base 2.5""x6""x6"", 1 Col. Kit"</f>
        <v>1" Marble Base 2.5"x6"x6", 1 Col. Kit</v>
      </c>
      <c r="L2256" s="23">
        <v>1</v>
      </c>
      <c r="M2256" s="21" t="str">
        <f>"EA"</f>
        <v>EA</v>
      </c>
      <c r="N2256" s="23">
        <v>0</v>
      </c>
    </row>
    <row r="2257" spans="1:14" ht="16.5" x14ac:dyDescent="0.3">
      <c r="A2257" t="s">
        <v>59</v>
      </c>
      <c r="B2257" s="3" t="str">
        <f t="shared" si="442"/>
        <v>@@Released</v>
      </c>
      <c r="C2257" s="3" t="str">
        <f t="shared" si="442"/>
        <v>@@MR100058</v>
      </c>
      <c r="D2257" s="3" t="str">
        <f>D2256</f>
        <v>@@10000</v>
      </c>
      <c r="E2257" s="3" t="str">
        <f>"""NAV Direct"",""CRONUS JetCorp USA"",""5407"",""1"",""Released"",""2"",""MR100058"",""3"",""10000"",""4"",""20000"""</f>
        <v>"NAV Direct","CRONUS JetCorp USA","5407","1","Released","2","MR100058","3","10000","4","20000"</v>
      </c>
      <c r="F2257" s="3"/>
      <c r="G2257" s="3"/>
      <c r="H2257" s="6"/>
      <c r="I2257" s="6"/>
      <c r="J2257" s="14" t="str">
        <f>"RM100054"</f>
        <v>RM100054</v>
      </c>
      <c r="K2257" s="22" t="str">
        <f>"Column Cover"</f>
        <v>Column Cover</v>
      </c>
      <c r="L2257" s="23">
        <v>1</v>
      </c>
      <c r="M2257" s="21" t="str">
        <f>"EA"</f>
        <v>EA</v>
      </c>
      <c r="N2257" s="23">
        <v>0</v>
      </c>
    </row>
    <row r="2258" spans="1:14" ht="16.5" x14ac:dyDescent="0.3">
      <c r="A2258" t="s">
        <v>59</v>
      </c>
      <c r="B2258" s="3" t="str">
        <f t="shared" si="442"/>
        <v>@@Released</v>
      </c>
      <c r="C2258" s="3" t="str">
        <f t="shared" si="442"/>
        <v>@@MR100058</v>
      </c>
      <c r="D2258" s="3" t="str">
        <f>D2257</f>
        <v>@@10000</v>
      </c>
      <c r="E2258" s="3" t="str">
        <f>"""NAV Direct"",""CRONUS JetCorp USA"",""5407"",""1"",""Released"",""2"",""MR100058"",""3"",""10000"",""4"",""30000"""</f>
        <v>"NAV Direct","CRONUS JetCorp USA","5407","1","Released","2","MR100058","3","10000","4","30000"</v>
      </c>
      <c r="F2258" s="3"/>
      <c r="G2258" s="3"/>
      <c r="H2258" s="6"/>
      <c r="I2258" s="6"/>
      <c r="J2258" s="14" t="str">
        <f>"RM100006"</f>
        <v>RM100006</v>
      </c>
      <c r="K2258" s="22" t="str">
        <f>"3.75"" Soccer Player"</f>
        <v>3.75" Soccer Player</v>
      </c>
      <c r="L2258" s="23">
        <v>1</v>
      </c>
      <c r="M2258" s="21" t="str">
        <f>"EA"</f>
        <v>EA</v>
      </c>
      <c r="N2258" s="23">
        <v>0</v>
      </c>
    </row>
    <row r="2259" spans="1:14" ht="16.5" x14ac:dyDescent="0.3">
      <c r="A2259" t="s">
        <v>59</v>
      </c>
      <c r="B2259" s="3" t="str">
        <f>B2256</f>
        <v>@@Released</v>
      </c>
      <c r="C2259" s="3" t="str">
        <f>C2256</f>
        <v>@@MR100058</v>
      </c>
      <c r="D2259" s="3" t="str">
        <f>D2256</f>
        <v>@@10000</v>
      </c>
      <c r="H2259" s="6"/>
      <c r="I2259" s="6"/>
      <c r="J2259" s="6"/>
      <c r="K2259" s="6"/>
      <c r="L2259" s="6"/>
      <c r="M2259" s="6"/>
      <c r="N2259" s="6"/>
    </row>
    <row r="2260" spans="1:14" ht="16.5" x14ac:dyDescent="0.3">
      <c r="A2260" t="s">
        <v>59</v>
      </c>
      <c r="B2260" s="3" t="str">
        <f t="shared" ref="B2260:C2265" si="443">B2259</f>
        <v>@@Released</v>
      </c>
      <c r="C2260" s="3" t="str">
        <f t="shared" si="443"/>
        <v>@@MR100058</v>
      </c>
      <c r="D2260" s="3" t="str">
        <f>"@@20000"</f>
        <v>@@20000</v>
      </c>
      <c r="E2260" s="3" t="str">
        <f>"""NAV Direct"",""CRONUS JetCorp USA"",""5406"",""1"",""Released"",""2"",""MR100058"",""3"",""20000"""</f>
        <v>"NAV Direct","CRONUS JetCorp USA","5406","1","Released","2","MR100058","3","20000"</v>
      </c>
      <c r="F2260" s="3" t="str">
        <f>"∞||""Prod. Order Component"",""Prod. Order Line No."",""=Line No."",""Status"",""=Status"",""Prod. Order No."",""=Prod. Order No."""</f>
        <v>∞||"Prod. Order Component","Prod. Order Line No.","=Line No.","Status","=Status","Prod. Order No.","=Prod. Order No."</v>
      </c>
      <c r="G2260" s="3"/>
      <c r="H2260" s="6"/>
      <c r="I2260" s="24" t="str">
        <f>"S200003"</f>
        <v>S200003</v>
      </c>
      <c r="J2260" s="24" t="str">
        <f>"5"" Male Graduate Trophy"</f>
        <v>5" Male Graduate Trophy</v>
      </c>
      <c r="K2260" s="25">
        <v>48</v>
      </c>
      <c r="L2260" s="26" t="str">
        <f>"EA"</f>
        <v>EA</v>
      </c>
      <c r="M2260" s="25">
        <v>0</v>
      </c>
      <c r="N2260" s="27"/>
    </row>
    <row r="2261" spans="1:14" ht="16.5" x14ac:dyDescent="0.3">
      <c r="A2261" t="s">
        <v>59</v>
      </c>
      <c r="B2261" s="3" t="str">
        <f t="shared" si="443"/>
        <v>@@Released</v>
      </c>
      <c r="C2261" s="3" t="str">
        <f t="shared" si="443"/>
        <v>@@MR100058</v>
      </c>
      <c r="D2261" s="3" t="str">
        <f>D2260</f>
        <v>@@20000</v>
      </c>
      <c r="E2261" s="3" t="str">
        <f>"""NAV Direct"",""CRONUS JetCorp USA"",""5407"",""1"",""Released"",""2"",""MR100058"",""3"",""20000"",""4"",""10000"""</f>
        <v>"NAV Direct","CRONUS JetCorp USA","5407","1","Released","2","MR100058","3","20000","4","10000"</v>
      </c>
      <c r="F2261" s="3"/>
      <c r="G2261" s="3"/>
      <c r="H2261" s="6"/>
      <c r="I2261" s="6"/>
      <c r="J2261" s="14" t="str">
        <f>"RM100027"</f>
        <v>RM100027</v>
      </c>
      <c r="K2261" s="22" t="str">
        <f>"1"" Marble"</f>
        <v>1" Marble</v>
      </c>
      <c r="L2261" s="23">
        <v>1</v>
      </c>
      <c r="M2261" s="21" t="str">
        <f>"LB"</f>
        <v>LB</v>
      </c>
      <c r="N2261" s="23">
        <v>0</v>
      </c>
    </row>
    <row r="2262" spans="1:14" ht="16.5" x14ac:dyDescent="0.3">
      <c r="A2262" t="s">
        <v>59</v>
      </c>
      <c r="B2262" s="3" t="str">
        <f t="shared" si="443"/>
        <v>@@Released</v>
      </c>
      <c r="C2262" s="3" t="str">
        <f t="shared" si="443"/>
        <v>@@MR100058</v>
      </c>
      <c r="D2262" s="3" t="str">
        <f>D2261</f>
        <v>@@20000</v>
      </c>
      <c r="E2262" s="3" t="str">
        <f>"""NAV Direct"",""CRONUS JetCorp USA"",""5407"",""1"",""Released"",""2"",""MR100058"",""3"",""20000"",""4"",""20000"""</f>
        <v>"NAV Direct","CRONUS JetCorp USA","5407","1","Released","2","MR100058","3","20000","4","20000"</v>
      </c>
      <c r="F2262" s="3"/>
      <c r="G2262" s="3"/>
      <c r="H2262" s="6"/>
      <c r="I2262" s="6"/>
      <c r="J2262" s="14" t="str">
        <f>"RM100003"</f>
        <v>RM100003</v>
      </c>
      <c r="K2262" s="22" t="str">
        <f>"5"" Male Graduate Figure"</f>
        <v>5" Male Graduate Figure</v>
      </c>
      <c r="L2262" s="23">
        <v>1</v>
      </c>
      <c r="M2262" s="21" t="str">
        <f>"EA"</f>
        <v>EA</v>
      </c>
      <c r="N2262" s="23">
        <v>0</v>
      </c>
    </row>
    <row r="2263" spans="1:14" ht="16.5" x14ac:dyDescent="0.3">
      <c r="A2263" t="s">
        <v>59</v>
      </c>
      <c r="B2263" s="3" t="str">
        <f t="shared" si="443"/>
        <v>@@Released</v>
      </c>
      <c r="C2263" s="3" t="str">
        <f t="shared" si="443"/>
        <v>@@MR100058</v>
      </c>
      <c r="D2263" s="3" t="str">
        <f>D2262</f>
        <v>@@20000</v>
      </c>
      <c r="E2263" s="3" t="str">
        <f>"""NAV Direct"",""CRONUS JetCorp USA"",""5407"",""1"",""Released"",""2"",""MR100058"",""3"",""20000"",""4"",""30000"""</f>
        <v>"NAV Direct","CRONUS JetCorp USA","5407","1","Released","2","MR100058","3","20000","4","30000"</v>
      </c>
      <c r="F2263" s="3"/>
      <c r="G2263" s="3"/>
      <c r="H2263" s="6"/>
      <c r="I2263" s="6"/>
      <c r="J2263" s="14" t="str">
        <f>"RM100033"</f>
        <v>RM100033</v>
      </c>
      <c r="K2263" s="22" t="str">
        <f>"Standard Cap Nut"</f>
        <v>Standard Cap Nut</v>
      </c>
      <c r="L2263" s="23">
        <v>1</v>
      </c>
      <c r="M2263" s="21" t="str">
        <f>"EA"</f>
        <v>EA</v>
      </c>
      <c r="N2263" s="23">
        <v>0</v>
      </c>
    </row>
    <row r="2264" spans="1:14" ht="16.5" x14ac:dyDescent="0.3">
      <c r="A2264" t="s">
        <v>59</v>
      </c>
      <c r="B2264" s="3" t="str">
        <f t="shared" si="443"/>
        <v>@@Released</v>
      </c>
      <c r="C2264" s="3" t="str">
        <f t="shared" si="443"/>
        <v>@@MR100058</v>
      </c>
      <c r="D2264" s="3" t="str">
        <f>D2263</f>
        <v>@@20000</v>
      </c>
      <c r="E2264" s="3" t="str">
        <f>"""NAV Direct"",""CRONUS JetCorp USA"",""5407"",""1"",""Released"",""2"",""MR100058"",""3"",""20000"",""4"",""40000"""</f>
        <v>"NAV Direct","CRONUS JetCorp USA","5407","1","Released","2","MR100058","3","20000","4","40000"</v>
      </c>
      <c r="F2264" s="3"/>
      <c r="G2264" s="3"/>
      <c r="H2264" s="6"/>
      <c r="I2264" s="6"/>
      <c r="J2264" s="14" t="str">
        <f>"RM100034"</f>
        <v>RM100034</v>
      </c>
      <c r="K2264" s="22" t="str">
        <f>"Check Rings"</f>
        <v>Check Rings</v>
      </c>
      <c r="L2264" s="23">
        <v>1</v>
      </c>
      <c r="M2264" s="21" t="str">
        <f>"EA"</f>
        <v>EA</v>
      </c>
      <c r="N2264" s="23">
        <v>0</v>
      </c>
    </row>
    <row r="2265" spans="1:14" ht="16.5" x14ac:dyDescent="0.3">
      <c r="A2265" t="s">
        <v>59</v>
      </c>
      <c r="B2265" s="3" t="str">
        <f t="shared" si="443"/>
        <v>@@Released</v>
      </c>
      <c r="C2265" s="3" t="str">
        <f t="shared" si="443"/>
        <v>@@MR100058</v>
      </c>
      <c r="D2265" s="3" t="str">
        <f>D2264</f>
        <v>@@20000</v>
      </c>
      <c r="E2265" s="3" t="str">
        <f>"""NAV Direct"",""CRONUS JetCorp USA"",""5407"",""1"",""Released"",""2"",""MR100058"",""3"",""20000"",""4"",""50000"""</f>
        <v>"NAV Direct","CRONUS JetCorp USA","5407","1","Released","2","MR100058","3","20000","4","50000"</v>
      </c>
      <c r="F2265" s="3"/>
      <c r="G2265" s="3"/>
      <c r="H2265" s="6"/>
      <c r="I2265" s="6"/>
      <c r="J2265" s="14" t="str">
        <f>"RM100053"</f>
        <v>RM100053</v>
      </c>
      <c r="K2265" s="22" t="str">
        <f>"3"" Blank Plate"</f>
        <v>3" Blank Plate</v>
      </c>
      <c r="L2265" s="23">
        <v>1</v>
      </c>
      <c r="M2265" s="21" t="str">
        <f>"EA"</f>
        <v>EA</v>
      </c>
      <c r="N2265" s="23">
        <v>0</v>
      </c>
    </row>
    <row r="2266" spans="1:14" ht="16.5" x14ac:dyDescent="0.3">
      <c r="A2266" t="s">
        <v>59</v>
      </c>
      <c r="B2266" s="3" t="str">
        <f>B2261</f>
        <v>@@Released</v>
      </c>
      <c r="C2266" s="3" t="str">
        <f>C2261</f>
        <v>@@MR100058</v>
      </c>
      <c r="D2266" s="3" t="str">
        <f>D2261</f>
        <v>@@20000</v>
      </c>
      <c r="H2266" s="6"/>
      <c r="I2266" s="6"/>
      <c r="J2266" s="6"/>
      <c r="K2266" s="6"/>
      <c r="L2266" s="6"/>
      <c r="M2266" s="6"/>
      <c r="N2266" s="6"/>
    </row>
    <row r="2267" spans="1:14" ht="16.5" x14ac:dyDescent="0.3">
      <c r="H2267" s="6"/>
      <c r="I2267" s="6"/>
      <c r="J2267" s="6"/>
      <c r="K2267" s="6"/>
      <c r="L2267" s="6"/>
      <c r="M2267" s="6"/>
      <c r="N2267" s="6"/>
    </row>
  </sheetData>
  <mergeCells count="1">
    <mergeCell ref="H3:K3"/>
  </mergeCells>
  <pageMargins left="0.5" right="0.5" top="0.5" bottom="0.5" header="0.3" footer="0.3"/>
  <pageSetup scale="83" fitToHeight="1000" orientation="landscape" horizontalDpi="300" verticalDpi="300" r:id="rId1"/>
  <headerFooter>
    <oddFooter>Page &amp;P&amp;RProduction Order Details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heetViews>
  <sheetFormatPr defaultRowHeight="15" x14ac:dyDescent="0.25"/>
  <sheetData>
    <row r="1" spans="1:5" x14ac:dyDescent="0.25">
      <c r="A1" s="4" t="s">
        <v>17120</v>
      </c>
      <c r="B1" s="4" t="s">
        <v>0</v>
      </c>
      <c r="C1" s="4" t="s">
        <v>1</v>
      </c>
      <c r="D1" s="4" t="s">
        <v>2</v>
      </c>
      <c r="E1" s="4" t="s">
        <v>421</v>
      </c>
    </row>
    <row r="2" spans="1:5" x14ac:dyDescent="0.25">
      <c r="A2" s="4" t="s">
        <v>5</v>
      </c>
      <c r="B2" s="4" t="s">
        <v>20</v>
      </c>
      <c r="C2" s="4" t="s">
        <v>23</v>
      </c>
      <c r="D2" s="4" t="s">
        <v>17118</v>
      </c>
    </row>
    <row r="3" spans="1:5" x14ac:dyDescent="0.25">
      <c r="A3" s="4" t="s">
        <v>5</v>
      </c>
      <c r="B3" s="4" t="s">
        <v>6</v>
      </c>
      <c r="C3" s="4" t="s">
        <v>7</v>
      </c>
      <c r="D3" s="4" t="s">
        <v>17119</v>
      </c>
    </row>
    <row r="4" spans="1:5" x14ac:dyDescent="0.25">
      <c r="A4" s="4" t="s">
        <v>5</v>
      </c>
      <c r="B4" s="4" t="s">
        <v>8</v>
      </c>
      <c r="C4" s="4" t="s">
        <v>17117</v>
      </c>
      <c r="D4" s="4" t="s">
        <v>31</v>
      </c>
      <c r="E4" s="4" t="s">
        <v>422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heetViews>
  <sheetFormatPr defaultRowHeight="15" x14ac:dyDescent="0.25"/>
  <sheetData>
    <row r="1" spans="1:5" x14ac:dyDescent="0.25">
      <c r="A1" s="4" t="s">
        <v>17120</v>
      </c>
      <c r="B1" s="4" t="s">
        <v>0</v>
      </c>
      <c r="C1" s="4" t="s">
        <v>1</v>
      </c>
      <c r="D1" s="4" t="s">
        <v>2</v>
      </c>
      <c r="E1" s="4" t="s">
        <v>421</v>
      </c>
    </row>
    <row r="2" spans="1:5" x14ac:dyDescent="0.25">
      <c r="A2" s="4" t="s">
        <v>5</v>
      </c>
      <c r="B2" s="4" t="s">
        <v>20</v>
      </c>
      <c r="C2" s="4" t="s">
        <v>23</v>
      </c>
      <c r="D2" s="4" t="s">
        <v>17118</v>
      </c>
    </row>
    <row r="3" spans="1:5" x14ac:dyDescent="0.25">
      <c r="A3" s="4" t="s">
        <v>5</v>
      </c>
      <c r="B3" s="4" t="s">
        <v>6</v>
      </c>
      <c r="C3" s="4" t="s">
        <v>7</v>
      </c>
      <c r="D3" s="4" t="s">
        <v>17119</v>
      </c>
    </row>
    <row r="4" spans="1:5" x14ac:dyDescent="0.25">
      <c r="A4" s="4" t="s">
        <v>5</v>
      </c>
      <c r="B4" s="4" t="s">
        <v>8</v>
      </c>
      <c r="C4" s="4" t="s">
        <v>17117</v>
      </c>
      <c r="D4" s="4" t="s">
        <v>31</v>
      </c>
      <c r="E4" s="4" t="s">
        <v>422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heetViews>
  <sheetFormatPr defaultRowHeight="15" x14ac:dyDescent="0.25"/>
  <sheetData>
    <row r="1" spans="1:14" x14ac:dyDescent="0.25">
      <c r="A1" s="4" t="s">
        <v>17121</v>
      </c>
      <c r="B1" s="4" t="s">
        <v>9</v>
      </c>
      <c r="C1" s="4" t="s">
        <v>9</v>
      </c>
      <c r="D1" s="4" t="s">
        <v>9</v>
      </c>
      <c r="E1" s="4" t="s">
        <v>9</v>
      </c>
      <c r="F1" s="4" t="s">
        <v>9</v>
      </c>
      <c r="H1" s="4" t="s">
        <v>10</v>
      </c>
      <c r="J1" s="4" t="s">
        <v>10</v>
      </c>
      <c r="K1" s="4" t="s">
        <v>10</v>
      </c>
    </row>
    <row r="3" spans="1:14" x14ac:dyDescent="0.25">
      <c r="H3" s="4" t="s">
        <v>22</v>
      </c>
    </row>
    <row r="5" spans="1:14" x14ac:dyDescent="0.25">
      <c r="H5" s="4" t="s">
        <v>3</v>
      </c>
    </row>
    <row r="6" spans="1:14" x14ac:dyDescent="0.25">
      <c r="H6" s="4" t="s">
        <v>19</v>
      </c>
      <c r="I6" s="4" t="s">
        <v>443</v>
      </c>
    </row>
    <row r="7" spans="1:14" x14ac:dyDescent="0.25">
      <c r="H7" s="4" t="s">
        <v>4</v>
      </c>
      <c r="I7" s="4" t="s">
        <v>444</v>
      </c>
    </row>
    <row r="8" spans="1:14" x14ac:dyDescent="0.25">
      <c r="H8" s="4" t="s">
        <v>21</v>
      </c>
      <c r="I8" s="4" t="s">
        <v>445</v>
      </c>
    </row>
    <row r="10" spans="1:14" x14ac:dyDescent="0.25">
      <c r="H10" s="4" t="s">
        <v>121</v>
      </c>
      <c r="I10" s="4" t="s">
        <v>8</v>
      </c>
      <c r="M10" s="4" t="s">
        <v>15</v>
      </c>
      <c r="N10" s="4" t="s">
        <v>17</v>
      </c>
    </row>
    <row r="11" spans="1:14" x14ac:dyDescent="0.25">
      <c r="I11" s="4" t="s">
        <v>122</v>
      </c>
      <c r="J11" s="4" t="s">
        <v>11</v>
      </c>
      <c r="K11" s="4" t="s">
        <v>13</v>
      </c>
      <c r="L11" s="4" t="s">
        <v>12</v>
      </c>
      <c r="M11" s="4" t="s">
        <v>16</v>
      </c>
      <c r="N11" s="4" t="s">
        <v>18</v>
      </c>
    </row>
    <row r="12" spans="1:14" x14ac:dyDescent="0.25">
      <c r="J12" s="4" t="s">
        <v>123</v>
      </c>
      <c r="K12" s="4" t="s">
        <v>11</v>
      </c>
      <c r="L12" s="4" t="s">
        <v>14</v>
      </c>
      <c r="M12" s="4" t="s">
        <v>12</v>
      </c>
    </row>
    <row r="13" spans="1:14" x14ac:dyDescent="0.25">
      <c r="B13" s="4" t="s">
        <v>32</v>
      </c>
      <c r="C13" s="4" t="s">
        <v>33</v>
      </c>
      <c r="E13" s="4" t="s">
        <v>120</v>
      </c>
      <c r="F13" s="4" t="s">
        <v>34</v>
      </c>
      <c r="H13" s="4" t="s">
        <v>35</v>
      </c>
      <c r="I13" s="4" t="s">
        <v>36</v>
      </c>
    </row>
    <row r="14" spans="1:14" x14ac:dyDescent="0.25">
      <c r="B14" s="4" t="s">
        <v>37</v>
      </c>
      <c r="C14" s="4" t="s">
        <v>38</v>
      </c>
      <c r="D14" s="4" t="s">
        <v>39</v>
      </c>
      <c r="E14" s="4" t="s">
        <v>40</v>
      </c>
      <c r="F14" s="4" t="s">
        <v>41</v>
      </c>
      <c r="I14" s="4" t="s">
        <v>42</v>
      </c>
      <c r="J14" s="4" t="s">
        <v>43</v>
      </c>
      <c r="K14" s="4" t="s">
        <v>44</v>
      </c>
      <c r="L14" s="4" t="s">
        <v>45</v>
      </c>
      <c r="M14" s="4" t="s">
        <v>46</v>
      </c>
    </row>
    <row r="15" spans="1:14" x14ac:dyDescent="0.25">
      <c r="B15" s="4" t="s">
        <v>47</v>
      </c>
      <c r="C15" s="4" t="s">
        <v>48</v>
      </c>
      <c r="D15" s="4" t="s">
        <v>49</v>
      </c>
      <c r="E15" s="4" t="s">
        <v>50</v>
      </c>
      <c r="J15" s="4" t="s">
        <v>51</v>
      </c>
      <c r="K15" s="4" t="s">
        <v>52</v>
      </c>
      <c r="L15" s="4" t="s">
        <v>53</v>
      </c>
      <c r="M15" s="4" t="s">
        <v>54</v>
      </c>
      <c r="N15" s="4" t="s">
        <v>55</v>
      </c>
    </row>
    <row r="16" spans="1:14" x14ac:dyDescent="0.25">
      <c r="B16" s="4" t="s">
        <v>56</v>
      </c>
      <c r="C16" s="4" t="s">
        <v>57</v>
      </c>
      <c r="D16" s="4" t="s">
        <v>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heetViews>
  <sheetFormatPr defaultRowHeight="15" x14ac:dyDescent="0.25"/>
  <sheetData>
    <row r="1" spans="1:14" x14ac:dyDescent="0.25">
      <c r="A1" s="4" t="s">
        <v>17121</v>
      </c>
      <c r="B1" s="4" t="s">
        <v>9</v>
      </c>
      <c r="C1" s="4" t="s">
        <v>9</v>
      </c>
      <c r="D1" s="4" t="s">
        <v>9</v>
      </c>
      <c r="E1" s="4" t="s">
        <v>9</v>
      </c>
      <c r="F1" s="4" t="s">
        <v>9</v>
      </c>
      <c r="H1" s="4" t="s">
        <v>10</v>
      </c>
      <c r="J1" s="4" t="s">
        <v>10</v>
      </c>
      <c r="K1" s="4" t="s">
        <v>10</v>
      </c>
    </row>
    <row r="3" spans="1:14" x14ac:dyDescent="0.25">
      <c r="H3" s="4" t="s">
        <v>22</v>
      </c>
    </row>
    <row r="5" spans="1:14" x14ac:dyDescent="0.25">
      <c r="H5" s="4" t="s">
        <v>3</v>
      </c>
    </row>
    <row r="6" spans="1:14" x14ac:dyDescent="0.25">
      <c r="H6" s="4" t="s">
        <v>19</v>
      </c>
      <c r="I6" s="4" t="s">
        <v>443</v>
      </c>
    </row>
    <row r="7" spans="1:14" x14ac:dyDescent="0.25">
      <c r="H7" s="4" t="s">
        <v>4</v>
      </c>
      <c r="I7" s="4" t="s">
        <v>444</v>
      </c>
    </row>
    <row r="8" spans="1:14" x14ac:dyDescent="0.25">
      <c r="H8" s="4" t="s">
        <v>21</v>
      </c>
      <c r="I8" s="4" t="s">
        <v>445</v>
      </c>
    </row>
    <row r="10" spans="1:14" x14ac:dyDescent="0.25">
      <c r="H10" s="4" t="s">
        <v>121</v>
      </c>
      <c r="I10" s="4" t="s">
        <v>8</v>
      </c>
      <c r="M10" s="4" t="s">
        <v>15</v>
      </c>
      <c r="N10" s="4" t="s">
        <v>17</v>
      </c>
    </row>
    <row r="11" spans="1:14" x14ac:dyDescent="0.25">
      <c r="I11" s="4" t="s">
        <v>122</v>
      </c>
      <c r="J11" s="4" t="s">
        <v>11</v>
      </c>
      <c r="K11" s="4" t="s">
        <v>13</v>
      </c>
      <c r="L11" s="4" t="s">
        <v>12</v>
      </c>
      <c r="M11" s="4" t="s">
        <v>16</v>
      </c>
      <c r="N11" s="4" t="s">
        <v>18</v>
      </c>
    </row>
    <row r="12" spans="1:14" x14ac:dyDescent="0.25">
      <c r="J12" s="4" t="s">
        <v>123</v>
      </c>
      <c r="K12" s="4" t="s">
        <v>11</v>
      </c>
      <c r="L12" s="4" t="s">
        <v>14</v>
      </c>
      <c r="M12" s="4" t="s">
        <v>12</v>
      </c>
    </row>
    <row r="13" spans="1:14" x14ac:dyDescent="0.25">
      <c r="B13" s="4" t="s">
        <v>32</v>
      </c>
      <c r="C13" s="4" t="s">
        <v>33</v>
      </c>
      <c r="E13" s="4" t="s">
        <v>120</v>
      </c>
      <c r="F13" s="4" t="s">
        <v>34</v>
      </c>
      <c r="H13" s="4" t="s">
        <v>35</v>
      </c>
      <c r="I13" s="4" t="s">
        <v>36</v>
      </c>
    </row>
    <row r="14" spans="1:14" x14ac:dyDescent="0.25">
      <c r="B14" s="4" t="s">
        <v>37</v>
      </c>
      <c r="C14" s="4" t="s">
        <v>38</v>
      </c>
      <c r="D14" s="4" t="s">
        <v>39</v>
      </c>
      <c r="E14" s="4" t="s">
        <v>40</v>
      </c>
      <c r="F14" s="4" t="s">
        <v>41</v>
      </c>
      <c r="I14" s="4" t="s">
        <v>42</v>
      </c>
      <c r="J14" s="4" t="s">
        <v>43</v>
      </c>
      <c r="K14" s="4" t="s">
        <v>44</v>
      </c>
      <c r="L14" s="4" t="s">
        <v>45</v>
      </c>
      <c r="M14" s="4" t="s">
        <v>46</v>
      </c>
    </row>
    <row r="15" spans="1:14" x14ac:dyDescent="0.25">
      <c r="B15" s="4" t="s">
        <v>47</v>
      </c>
      <c r="C15" s="4" t="s">
        <v>48</v>
      </c>
      <c r="D15" s="4" t="s">
        <v>49</v>
      </c>
      <c r="E15" s="4" t="s">
        <v>50</v>
      </c>
      <c r="J15" s="4" t="s">
        <v>51</v>
      </c>
      <c r="K15" s="4" t="s">
        <v>52</v>
      </c>
      <c r="L15" s="4" t="s">
        <v>53</v>
      </c>
      <c r="M15" s="4" t="s">
        <v>54</v>
      </c>
      <c r="N15" s="4" t="s">
        <v>55</v>
      </c>
    </row>
    <row r="16" spans="1:14" x14ac:dyDescent="0.25">
      <c r="B16" s="4" t="s">
        <v>56</v>
      </c>
      <c r="C16" s="4" t="s">
        <v>57</v>
      </c>
      <c r="D16" s="4" t="s">
        <v>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heetViews>
  <sheetFormatPr defaultRowHeight="15" x14ac:dyDescent="0.25"/>
  <sheetData>
    <row r="1" spans="1:5" x14ac:dyDescent="0.25">
      <c r="A1" s="4" t="s">
        <v>17123</v>
      </c>
      <c r="B1" s="4" t="s">
        <v>0</v>
      </c>
      <c r="C1" s="4" t="s">
        <v>1</v>
      </c>
      <c r="D1" s="4" t="s">
        <v>2</v>
      </c>
      <c r="E1" s="4" t="s">
        <v>421</v>
      </c>
    </row>
    <row r="2" spans="1:5" x14ac:dyDescent="0.25">
      <c r="A2" s="4" t="s">
        <v>5</v>
      </c>
      <c r="B2" s="4" t="s">
        <v>20</v>
      </c>
      <c r="C2" s="4" t="s">
        <v>23</v>
      </c>
      <c r="D2" s="4" t="s">
        <v>17118</v>
      </c>
    </row>
    <row r="3" spans="1:5" x14ac:dyDescent="0.25">
      <c r="A3" s="4" t="s">
        <v>5</v>
      </c>
      <c r="B3" s="4" t="s">
        <v>6</v>
      </c>
      <c r="C3" s="4" t="s">
        <v>7</v>
      </c>
      <c r="D3" s="4" t="s">
        <v>17119</v>
      </c>
    </row>
    <row r="4" spans="1:5" x14ac:dyDescent="0.25">
      <c r="A4" s="4" t="s">
        <v>5</v>
      </c>
      <c r="B4" s="4" t="s">
        <v>8</v>
      </c>
      <c r="C4" s="4" t="s">
        <v>17117</v>
      </c>
      <c r="D4" s="4" t="s">
        <v>31</v>
      </c>
      <c r="E4" s="4" t="s">
        <v>422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66"/>
  <sheetViews>
    <sheetView workbookViewId="0"/>
  </sheetViews>
  <sheetFormatPr defaultRowHeight="15" x14ac:dyDescent="0.25"/>
  <sheetData>
    <row r="1" spans="1:14" x14ac:dyDescent="0.25">
      <c r="A1" s="4" t="s">
        <v>17125</v>
      </c>
      <c r="B1" s="4" t="s">
        <v>9</v>
      </c>
      <c r="C1" s="4" t="s">
        <v>9</v>
      </c>
      <c r="D1" s="4" t="s">
        <v>9</v>
      </c>
      <c r="E1" s="4" t="s">
        <v>9</v>
      </c>
      <c r="F1" s="4" t="s">
        <v>9</v>
      </c>
      <c r="H1" s="4" t="s">
        <v>10</v>
      </c>
      <c r="J1" s="4" t="s">
        <v>10</v>
      </c>
      <c r="K1" s="4" t="s">
        <v>10</v>
      </c>
    </row>
    <row r="3" spans="1:14" x14ac:dyDescent="0.25">
      <c r="H3" s="4" t="s">
        <v>22</v>
      </c>
    </row>
    <row r="5" spans="1:14" x14ac:dyDescent="0.25">
      <c r="H5" s="4" t="s">
        <v>3</v>
      </c>
    </row>
    <row r="6" spans="1:14" x14ac:dyDescent="0.25">
      <c r="H6" s="4" t="s">
        <v>19</v>
      </c>
      <c r="I6" s="4" t="s">
        <v>443</v>
      </c>
    </row>
    <row r="7" spans="1:14" x14ac:dyDescent="0.25">
      <c r="H7" s="4" t="s">
        <v>4</v>
      </c>
      <c r="I7" s="4" t="s">
        <v>444</v>
      </c>
    </row>
    <row r="8" spans="1:14" x14ac:dyDescent="0.25">
      <c r="H8" s="4" t="s">
        <v>21</v>
      </c>
      <c r="I8" s="4" t="s">
        <v>445</v>
      </c>
    </row>
    <row r="10" spans="1:14" x14ac:dyDescent="0.25">
      <c r="H10" s="4" t="s">
        <v>121</v>
      </c>
      <c r="I10" s="4" t="s">
        <v>8</v>
      </c>
      <c r="M10" s="4" t="s">
        <v>15</v>
      </c>
      <c r="N10" s="4" t="s">
        <v>17</v>
      </c>
    </row>
    <row r="11" spans="1:14" x14ac:dyDescent="0.25">
      <c r="I11" s="4" t="s">
        <v>122</v>
      </c>
      <c r="J11" s="4" t="s">
        <v>11</v>
      </c>
      <c r="K11" s="4" t="s">
        <v>13</v>
      </c>
      <c r="L11" s="4" t="s">
        <v>12</v>
      </c>
      <c r="M11" s="4" t="s">
        <v>16</v>
      </c>
      <c r="N11" s="4" t="s">
        <v>18</v>
      </c>
    </row>
    <row r="12" spans="1:14" x14ac:dyDescent="0.25">
      <c r="J12" s="4" t="s">
        <v>123</v>
      </c>
      <c r="K12" s="4" t="s">
        <v>11</v>
      </c>
      <c r="L12" s="4" t="s">
        <v>14</v>
      </c>
      <c r="M12" s="4" t="s">
        <v>12</v>
      </c>
    </row>
    <row r="13" spans="1:14" x14ac:dyDescent="0.25">
      <c r="B13" s="4" t="s">
        <v>32</v>
      </c>
      <c r="C13" s="4" t="s">
        <v>33</v>
      </c>
      <c r="E13" s="4" t="s">
        <v>120</v>
      </c>
      <c r="F13" s="4" t="s">
        <v>34</v>
      </c>
      <c r="H13" s="4" t="s">
        <v>35</v>
      </c>
      <c r="I13" s="4" t="s">
        <v>36</v>
      </c>
    </row>
    <row r="14" spans="1:14" x14ac:dyDescent="0.25">
      <c r="B14" s="4" t="s">
        <v>37</v>
      </c>
      <c r="C14" s="4" t="s">
        <v>38</v>
      </c>
      <c r="D14" s="4" t="s">
        <v>39</v>
      </c>
      <c r="E14" s="4" t="s">
        <v>40</v>
      </c>
      <c r="F14" s="4" t="s">
        <v>41</v>
      </c>
      <c r="I14" s="4" t="s">
        <v>42</v>
      </c>
      <c r="J14" s="4" t="s">
        <v>43</v>
      </c>
      <c r="K14" s="4" t="s">
        <v>44</v>
      </c>
      <c r="L14" s="4" t="s">
        <v>45</v>
      </c>
      <c r="M14" s="4" t="s">
        <v>46</v>
      </c>
    </row>
    <row r="15" spans="1:14" x14ac:dyDescent="0.25">
      <c r="B15" s="4" t="s">
        <v>47</v>
      </c>
      <c r="C15" s="4" t="s">
        <v>48</v>
      </c>
      <c r="D15" s="4" t="s">
        <v>49</v>
      </c>
      <c r="E15" s="4" t="s">
        <v>50</v>
      </c>
      <c r="J15" s="4" t="s">
        <v>51</v>
      </c>
      <c r="K15" s="4" t="s">
        <v>52</v>
      </c>
      <c r="L15" s="4" t="s">
        <v>53</v>
      </c>
      <c r="M15" s="4" t="s">
        <v>54</v>
      </c>
      <c r="N15" s="4" t="s">
        <v>55</v>
      </c>
    </row>
    <row r="16" spans="1:14" x14ac:dyDescent="0.25">
      <c r="A16" s="4" t="s">
        <v>59</v>
      </c>
      <c r="B16" s="4" t="s">
        <v>56</v>
      </c>
      <c r="C16" s="4" t="s">
        <v>57</v>
      </c>
      <c r="D16" s="4" t="s">
        <v>58</v>
      </c>
      <c r="E16" s="4" t="s">
        <v>446</v>
      </c>
      <c r="J16" s="4" t="s">
        <v>124</v>
      </c>
      <c r="K16" s="4" t="s">
        <v>125</v>
      </c>
      <c r="L16" s="4" t="s">
        <v>126</v>
      </c>
      <c r="M16" s="4" t="s">
        <v>127</v>
      </c>
      <c r="N16" s="4" t="s">
        <v>128</v>
      </c>
    </row>
    <row r="17" spans="1:14" x14ac:dyDescent="0.25">
      <c r="A17" s="4" t="s">
        <v>59</v>
      </c>
      <c r="B17" s="4" t="s">
        <v>60</v>
      </c>
      <c r="C17" s="4" t="s">
        <v>61</v>
      </c>
      <c r="D17" s="4" t="s">
        <v>62</v>
      </c>
      <c r="E17" s="4" t="s">
        <v>447</v>
      </c>
      <c r="J17" s="4" t="s">
        <v>129</v>
      </c>
      <c r="K17" s="4" t="s">
        <v>130</v>
      </c>
      <c r="L17" s="4" t="s">
        <v>131</v>
      </c>
      <c r="M17" s="4" t="s">
        <v>132</v>
      </c>
      <c r="N17" s="4" t="s">
        <v>133</v>
      </c>
    </row>
    <row r="18" spans="1:14" x14ac:dyDescent="0.25">
      <c r="A18" s="4" t="s">
        <v>59</v>
      </c>
      <c r="B18" s="4" t="s">
        <v>63</v>
      </c>
      <c r="C18" s="4" t="s">
        <v>64</v>
      </c>
      <c r="D18" s="4" t="s">
        <v>65</v>
      </c>
      <c r="E18" s="4" t="s">
        <v>448</v>
      </c>
      <c r="J18" s="4" t="s">
        <v>134</v>
      </c>
      <c r="K18" s="4" t="s">
        <v>135</v>
      </c>
      <c r="L18" s="4" t="s">
        <v>136</v>
      </c>
      <c r="M18" s="4" t="s">
        <v>137</v>
      </c>
      <c r="N18" s="4" t="s">
        <v>138</v>
      </c>
    </row>
    <row r="19" spans="1:14" x14ac:dyDescent="0.25">
      <c r="A19" s="4" t="s">
        <v>59</v>
      </c>
      <c r="B19" s="4" t="s">
        <v>66</v>
      </c>
      <c r="C19" s="4" t="s">
        <v>67</v>
      </c>
      <c r="D19" s="4" t="s">
        <v>68</v>
      </c>
      <c r="E19" s="4" t="s">
        <v>449</v>
      </c>
      <c r="J19" s="4" t="s">
        <v>139</v>
      </c>
      <c r="K19" s="4" t="s">
        <v>140</v>
      </c>
      <c r="L19" s="4" t="s">
        <v>141</v>
      </c>
      <c r="M19" s="4" t="s">
        <v>142</v>
      </c>
      <c r="N19" s="4" t="s">
        <v>143</v>
      </c>
    </row>
    <row r="20" spans="1:14" x14ac:dyDescent="0.25">
      <c r="A20" s="4" t="s">
        <v>59</v>
      </c>
      <c r="B20" s="4" t="s">
        <v>69</v>
      </c>
      <c r="C20" s="4" t="s">
        <v>70</v>
      </c>
      <c r="D20" s="4" t="s">
        <v>71</v>
      </c>
      <c r="E20" s="4" t="s">
        <v>450</v>
      </c>
      <c r="J20" s="4" t="s">
        <v>144</v>
      </c>
      <c r="K20" s="4" t="s">
        <v>145</v>
      </c>
      <c r="L20" s="4" t="s">
        <v>146</v>
      </c>
      <c r="M20" s="4" t="s">
        <v>147</v>
      </c>
      <c r="N20" s="4" t="s">
        <v>148</v>
      </c>
    </row>
    <row r="21" spans="1:14" x14ac:dyDescent="0.25">
      <c r="B21" s="4" t="s">
        <v>56</v>
      </c>
      <c r="C21" s="4" t="s">
        <v>57</v>
      </c>
      <c r="D21" s="4" t="s">
        <v>58</v>
      </c>
    </row>
    <row r="22" spans="1:14" x14ac:dyDescent="0.25">
      <c r="A22" s="4" t="s">
        <v>59</v>
      </c>
      <c r="B22" s="4" t="s">
        <v>451</v>
      </c>
      <c r="C22" s="4" t="s">
        <v>452</v>
      </c>
      <c r="D22" s="4" t="s">
        <v>453</v>
      </c>
      <c r="E22" s="4" t="s">
        <v>454</v>
      </c>
      <c r="F22" s="4" t="s">
        <v>41</v>
      </c>
      <c r="I22" s="4" t="s">
        <v>455</v>
      </c>
      <c r="J22" s="4" t="s">
        <v>456</v>
      </c>
      <c r="K22" s="4" t="s">
        <v>457</v>
      </c>
      <c r="L22" s="4" t="s">
        <v>458</v>
      </c>
      <c r="M22" s="4" t="s">
        <v>459</v>
      </c>
    </row>
    <row r="23" spans="1:14" x14ac:dyDescent="0.25">
      <c r="A23" s="4" t="s">
        <v>59</v>
      </c>
      <c r="B23" s="4" t="s">
        <v>460</v>
      </c>
      <c r="C23" s="4" t="s">
        <v>461</v>
      </c>
      <c r="D23" s="4" t="s">
        <v>462</v>
      </c>
      <c r="E23" s="4" t="s">
        <v>463</v>
      </c>
      <c r="J23" s="4" t="s">
        <v>9727</v>
      </c>
      <c r="K23" s="4" t="s">
        <v>9728</v>
      </c>
      <c r="L23" s="4" t="s">
        <v>9729</v>
      </c>
      <c r="M23" s="4" t="s">
        <v>9730</v>
      </c>
      <c r="N23" s="4" t="s">
        <v>9731</v>
      </c>
    </row>
    <row r="24" spans="1:14" x14ac:dyDescent="0.25">
      <c r="A24" s="4" t="s">
        <v>59</v>
      </c>
      <c r="B24" s="4" t="s">
        <v>72</v>
      </c>
      <c r="C24" s="4" t="s">
        <v>73</v>
      </c>
      <c r="D24" s="4" t="s">
        <v>464</v>
      </c>
      <c r="E24" s="4" t="s">
        <v>465</v>
      </c>
      <c r="J24" s="4" t="s">
        <v>74</v>
      </c>
      <c r="K24" s="4" t="s">
        <v>75</v>
      </c>
      <c r="L24" s="4" t="s">
        <v>76</v>
      </c>
      <c r="M24" s="4" t="s">
        <v>77</v>
      </c>
      <c r="N24" s="4" t="s">
        <v>78</v>
      </c>
    </row>
    <row r="25" spans="1:14" x14ac:dyDescent="0.25">
      <c r="A25" s="4" t="s">
        <v>59</v>
      </c>
      <c r="B25" s="4" t="s">
        <v>79</v>
      </c>
      <c r="C25" s="4" t="s">
        <v>80</v>
      </c>
      <c r="D25" s="4" t="s">
        <v>81</v>
      </c>
      <c r="E25" s="4" t="s">
        <v>466</v>
      </c>
      <c r="J25" s="4" t="s">
        <v>149</v>
      </c>
      <c r="K25" s="4" t="s">
        <v>150</v>
      </c>
      <c r="L25" s="4" t="s">
        <v>151</v>
      </c>
      <c r="M25" s="4" t="s">
        <v>152</v>
      </c>
      <c r="N25" s="4" t="s">
        <v>153</v>
      </c>
    </row>
    <row r="26" spans="1:14" x14ac:dyDescent="0.25">
      <c r="A26" s="4" t="s">
        <v>59</v>
      </c>
      <c r="B26" s="4" t="s">
        <v>82</v>
      </c>
      <c r="C26" s="4" t="s">
        <v>83</v>
      </c>
      <c r="D26" s="4" t="s">
        <v>84</v>
      </c>
      <c r="E26" s="4" t="s">
        <v>467</v>
      </c>
      <c r="J26" s="4" t="s">
        <v>154</v>
      </c>
      <c r="K26" s="4" t="s">
        <v>155</v>
      </c>
      <c r="L26" s="4" t="s">
        <v>156</v>
      </c>
      <c r="M26" s="4" t="s">
        <v>157</v>
      </c>
      <c r="N26" s="4" t="s">
        <v>158</v>
      </c>
    </row>
    <row r="27" spans="1:14" x14ac:dyDescent="0.25">
      <c r="A27" s="4" t="s">
        <v>59</v>
      </c>
      <c r="B27" s="4" t="s">
        <v>85</v>
      </c>
      <c r="C27" s="4" t="s">
        <v>86</v>
      </c>
      <c r="D27" s="4" t="s">
        <v>87</v>
      </c>
      <c r="E27" s="4" t="s">
        <v>468</v>
      </c>
      <c r="J27" s="4" t="s">
        <v>159</v>
      </c>
      <c r="K27" s="4" t="s">
        <v>160</v>
      </c>
      <c r="L27" s="4" t="s">
        <v>161</v>
      </c>
      <c r="M27" s="4" t="s">
        <v>162</v>
      </c>
      <c r="N27" s="4" t="s">
        <v>163</v>
      </c>
    </row>
    <row r="28" spans="1:14" x14ac:dyDescent="0.25">
      <c r="A28" s="4" t="s">
        <v>59</v>
      </c>
      <c r="B28" s="4" t="s">
        <v>72</v>
      </c>
      <c r="C28" s="4" t="s">
        <v>73</v>
      </c>
      <c r="D28" s="4" t="s">
        <v>464</v>
      </c>
    </row>
    <row r="29" spans="1:14" x14ac:dyDescent="0.25">
      <c r="A29" s="4" t="s">
        <v>59</v>
      </c>
      <c r="B29" s="4" t="s">
        <v>88</v>
      </c>
      <c r="C29" s="4" t="s">
        <v>89</v>
      </c>
      <c r="D29" s="4" t="s">
        <v>469</v>
      </c>
      <c r="E29" s="4" t="s">
        <v>470</v>
      </c>
      <c r="F29" s="4" t="s">
        <v>41</v>
      </c>
      <c r="I29" s="4" t="s">
        <v>164</v>
      </c>
      <c r="J29" s="4" t="s">
        <v>165</v>
      </c>
      <c r="K29" s="4" t="s">
        <v>166</v>
      </c>
      <c r="L29" s="4" t="s">
        <v>167</v>
      </c>
      <c r="M29" s="4" t="s">
        <v>168</v>
      </c>
    </row>
    <row r="30" spans="1:14" x14ac:dyDescent="0.25">
      <c r="A30" s="4" t="s">
        <v>59</v>
      </c>
      <c r="B30" s="4" t="s">
        <v>90</v>
      </c>
      <c r="C30" s="4" t="s">
        <v>91</v>
      </c>
      <c r="D30" s="4" t="s">
        <v>92</v>
      </c>
      <c r="E30" s="4" t="s">
        <v>471</v>
      </c>
      <c r="J30" s="4" t="s">
        <v>169</v>
      </c>
      <c r="K30" s="4" t="s">
        <v>170</v>
      </c>
      <c r="L30" s="4" t="s">
        <v>171</v>
      </c>
      <c r="M30" s="4" t="s">
        <v>172</v>
      </c>
      <c r="N30" s="4" t="s">
        <v>173</v>
      </c>
    </row>
    <row r="31" spans="1:14" x14ac:dyDescent="0.25">
      <c r="A31" s="4" t="s">
        <v>59</v>
      </c>
      <c r="B31" s="4" t="s">
        <v>93</v>
      </c>
      <c r="C31" s="4" t="s">
        <v>94</v>
      </c>
      <c r="D31" s="4" t="s">
        <v>95</v>
      </c>
      <c r="E31" s="4" t="s">
        <v>472</v>
      </c>
      <c r="J31" s="4" t="s">
        <v>174</v>
      </c>
      <c r="K31" s="4" t="s">
        <v>175</v>
      </c>
      <c r="L31" s="4" t="s">
        <v>176</v>
      </c>
      <c r="M31" s="4" t="s">
        <v>177</v>
      </c>
      <c r="N31" s="4" t="s">
        <v>178</v>
      </c>
    </row>
    <row r="32" spans="1:14" x14ac:dyDescent="0.25">
      <c r="A32" s="4" t="s">
        <v>59</v>
      </c>
      <c r="B32" s="4" t="s">
        <v>473</v>
      </c>
      <c r="C32" s="4" t="s">
        <v>474</v>
      </c>
      <c r="D32" s="4" t="s">
        <v>475</v>
      </c>
      <c r="E32" s="4" t="s">
        <v>476</v>
      </c>
      <c r="J32" s="4" t="s">
        <v>9717</v>
      </c>
      <c r="K32" s="4" t="s">
        <v>9719</v>
      </c>
      <c r="L32" s="4" t="s">
        <v>9721</v>
      </c>
      <c r="M32" s="4" t="s">
        <v>9723</v>
      </c>
      <c r="N32" s="4" t="s">
        <v>9725</v>
      </c>
    </row>
    <row r="33" spans="1:14" x14ac:dyDescent="0.25">
      <c r="A33" s="4" t="s">
        <v>59</v>
      </c>
      <c r="B33" s="4" t="s">
        <v>477</v>
      </c>
      <c r="C33" s="4" t="s">
        <v>478</v>
      </c>
      <c r="D33" s="4" t="s">
        <v>479</v>
      </c>
      <c r="E33" s="4" t="s">
        <v>480</v>
      </c>
      <c r="J33" s="4" t="s">
        <v>9718</v>
      </c>
      <c r="K33" s="4" t="s">
        <v>9720</v>
      </c>
      <c r="L33" s="4" t="s">
        <v>9722</v>
      </c>
      <c r="M33" s="4" t="s">
        <v>9724</v>
      </c>
      <c r="N33" s="4" t="s">
        <v>9726</v>
      </c>
    </row>
    <row r="34" spans="1:14" x14ac:dyDescent="0.25">
      <c r="A34" s="4" t="s">
        <v>59</v>
      </c>
      <c r="B34" s="4" t="s">
        <v>96</v>
      </c>
      <c r="C34" s="4" t="s">
        <v>97</v>
      </c>
      <c r="D34" s="4" t="s">
        <v>481</v>
      </c>
      <c r="E34" s="4" t="s">
        <v>482</v>
      </c>
      <c r="J34" s="4" t="s">
        <v>98</v>
      </c>
      <c r="K34" s="4" t="s">
        <v>99</v>
      </c>
      <c r="L34" s="4" t="s">
        <v>100</v>
      </c>
      <c r="M34" s="4" t="s">
        <v>101</v>
      </c>
      <c r="N34" s="4" t="s">
        <v>102</v>
      </c>
    </row>
    <row r="35" spans="1:14" x14ac:dyDescent="0.25">
      <c r="A35" s="4" t="s">
        <v>59</v>
      </c>
      <c r="B35" s="4" t="s">
        <v>103</v>
      </c>
      <c r="C35" s="4" t="s">
        <v>104</v>
      </c>
      <c r="D35" s="4" t="s">
        <v>105</v>
      </c>
      <c r="E35" s="4" t="s">
        <v>483</v>
      </c>
      <c r="J35" s="4" t="s">
        <v>179</v>
      </c>
      <c r="K35" s="4" t="s">
        <v>180</v>
      </c>
      <c r="L35" s="4" t="s">
        <v>181</v>
      </c>
      <c r="M35" s="4" t="s">
        <v>182</v>
      </c>
      <c r="N35" s="4" t="s">
        <v>183</v>
      </c>
    </row>
    <row r="36" spans="1:14" x14ac:dyDescent="0.25">
      <c r="A36" s="4" t="s">
        <v>59</v>
      </c>
      <c r="B36" s="4" t="s">
        <v>93</v>
      </c>
      <c r="C36" s="4" t="s">
        <v>94</v>
      </c>
      <c r="D36" s="4" t="s">
        <v>95</v>
      </c>
    </row>
    <row r="37" spans="1:14" x14ac:dyDescent="0.25">
      <c r="A37" s="4" t="s">
        <v>59</v>
      </c>
      <c r="B37" s="4" t="s">
        <v>106</v>
      </c>
      <c r="C37" s="4" t="s">
        <v>107</v>
      </c>
      <c r="D37" s="4" t="s">
        <v>484</v>
      </c>
      <c r="E37" s="4" t="s">
        <v>485</v>
      </c>
      <c r="F37" s="4" t="s">
        <v>41</v>
      </c>
      <c r="I37" s="4" t="s">
        <v>184</v>
      </c>
      <c r="J37" s="4" t="s">
        <v>185</v>
      </c>
      <c r="K37" s="4" t="s">
        <v>186</v>
      </c>
      <c r="L37" s="4" t="s">
        <v>187</v>
      </c>
      <c r="M37" s="4" t="s">
        <v>188</v>
      </c>
    </row>
    <row r="38" spans="1:14" x14ac:dyDescent="0.25">
      <c r="A38" s="4" t="s">
        <v>59</v>
      </c>
      <c r="B38" s="4" t="s">
        <v>108</v>
      </c>
      <c r="C38" s="4" t="s">
        <v>109</v>
      </c>
      <c r="D38" s="4" t="s">
        <v>110</v>
      </c>
      <c r="E38" s="4" t="s">
        <v>486</v>
      </c>
      <c r="J38" s="4" t="s">
        <v>189</v>
      </c>
      <c r="K38" s="4" t="s">
        <v>190</v>
      </c>
      <c r="L38" s="4" t="s">
        <v>191</v>
      </c>
      <c r="M38" s="4" t="s">
        <v>192</v>
      </c>
      <c r="N38" s="4" t="s">
        <v>193</v>
      </c>
    </row>
    <row r="39" spans="1:14" x14ac:dyDescent="0.25">
      <c r="A39" s="4" t="s">
        <v>59</v>
      </c>
      <c r="B39" s="4" t="s">
        <v>111</v>
      </c>
      <c r="C39" s="4" t="s">
        <v>112</v>
      </c>
      <c r="D39" s="4" t="s">
        <v>113</v>
      </c>
      <c r="E39" s="4" t="s">
        <v>487</v>
      </c>
      <c r="J39" s="4" t="s">
        <v>194</v>
      </c>
      <c r="K39" s="4" t="s">
        <v>195</v>
      </c>
      <c r="L39" s="4" t="s">
        <v>196</v>
      </c>
      <c r="M39" s="4" t="s">
        <v>197</v>
      </c>
      <c r="N39" s="4" t="s">
        <v>198</v>
      </c>
    </row>
    <row r="40" spans="1:14" x14ac:dyDescent="0.25">
      <c r="A40" s="4" t="s">
        <v>59</v>
      </c>
      <c r="B40" s="4" t="s">
        <v>114</v>
      </c>
      <c r="C40" s="4" t="s">
        <v>115</v>
      </c>
      <c r="D40" s="4" t="s">
        <v>116</v>
      </c>
      <c r="E40" s="4" t="s">
        <v>488</v>
      </c>
      <c r="J40" s="4" t="s">
        <v>199</v>
      </c>
      <c r="K40" s="4" t="s">
        <v>200</v>
      </c>
      <c r="L40" s="4" t="s">
        <v>201</v>
      </c>
      <c r="M40" s="4" t="s">
        <v>202</v>
      </c>
      <c r="N40" s="4" t="s">
        <v>203</v>
      </c>
    </row>
    <row r="41" spans="1:14" x14ac:dyDescent="0.25">
      <c r="A41" s="4" t="s">
        <v>59</v>
      </c>
      <c r="B41" s="4" t="s">
        <v>117</v>
      </c>
      <c r="C41" s="4" t="s">
        <v>118</v>
      </c>
      <c r="D41" s="4" t="s">
        <v>119</v>
      </c>
      <c r="E41" s="4" t="s">
        <v>489</v>
      </c>
      <c r="J41" s="4" t="s">
        <v>204</v>
      </c>
      <c r="K41" s="4" t="s">
        <v>205</v>
      </c>
      <c r="L41" s="4" t="s">
        <v>206</v>
      </c>
      <c r="M41" s="4" t="s">
        <v>207</v>
      </c>
      <c r="N41" s="4" t="s">
        <v>208</v>
      </c>
    </row>
    <row r="42" spans="1:14" x14ac:dyDescent="0.25">
      <c r="A42" s="4" t="s">
        <v>59</v>
      </c>
      <c r="B42" s="4" t="s">
        <v>490</v>
      </c>
      <c r="C42" s="4" t="s">
        <v>491</v>
      </c>
      <c r="D42" s="4" t="s">
        <v>492</v>
      </c>
      <c r="E42" s="4" t="s">
        <v>493</v>
      </c>
      <c r="J42" s="4" t="s">
        <v>9707</v>
      </c>
      <c r="K42" s="4" t="s">
        <v>9709</v>
      </c>
      <c r="L42" s="4" t="s">
        <v>9711</v>
      </c>
      <c r="M42" s="4" t="s">
        <v>9713</v>
      </c>
      <c r="N42" s="4" t="s">
        <v>9715</v>
      </c>
    </row>
    <row r="43" spans="1:14" x14ac:dyDescent="0.25">
      <c r="A43" s="4" t="s">
        <v>59</v>
      </c>
      <c r="B43" s="4" t="s">
        <v>494</v>
      </c>
      <c r="C43" s="4" t="s">
        <v>495</v>
      </c>
      <c r="D43" s="4" t="s">
        <v>496</v>
      </c>
      <c r="E43" s="4" t="s">
        <v>497</v>
      </c>
      <c r="J43" s="4" t="s">
        <v>9708</v>
      </c>
      <c r="K43" s="4" t="s">
        <v>9710</v>
      </c>
      <c r="L43" s="4" t="s">
        <v>9712</v>
      </c>
      <c r="M43" s="4" t="s">
        <v>9714</v>
      </c>
      <c r="N43" s="4" t="s">
        <v>9716</v>
      </c>
    </row>
    <row r="44" spans="1:14" x14ac:dyDescent="0.25">
      <c r="A44" s="4" t="s">
        <v>59</v>
      </c>
      <c r="B44" s="4" t="s">
        <v>111</v>
      </c>
      <c r="C44" s="4" t="s">
        <v>112</v>
      </c>
      <c r="D44" s="4" t="s">
        <v>113</v>
      </c>
    </row>
    <row r="45" spans="1:14" x14ac:dyDescent="0.25">
      <c r="A45" s="4" t="s">
        <v>59</v>
      </c>
      <c r="B45" s="4" t="s">
        <v>498</v>
      </c>
      <c r="C45" s="4" t="s">
        <v>499</v>
      </c>
      <c r="E45" s="4" t="s">
        <v>500</v>
      </c>
      <c r="F45" s="4" t="s">
        <v>34</v>
      </c>
      <c r="H45" s="4" t="s">
        <v>501</v>
      </c>
      <c r="I45" s="4" t="s">
        <v>502</v>
      </c>
    </row>
    <row r="46" spans="1:14" x14ac:dyDescent="0.25">
      <c r="A46" s="4" t="s">
        <v>59</v>
      </c>
      <c r="B46" s="4" t="s">
        <v>209</v>
      </c>
      <c r="C46" s="4" t="s">
        <v>210</v>
      </c>
      <c r="D46" s="4" t="s">
        <v>503</v>
      </c>
      <c r="E46" s="4" t="s">
        <v>504</v>
      </c>
      <c r="F46" s="4" t="s">
        <v>41</v>
      </c>
      <c r="I46" s="4" t="s">
        <v>211</v>
      </c>
      <c r="J46" s="4" t="s">
        <v>212</v>
      </c>
      <c r="K46" s="4" t="s">
        <v>213</v>
      </c>
      <c r="L46" s="4" t="s">
        <v>214</v>
      </c>
      <c r="M46" s="4" t="s">
        <v>215</v>
      </c>
    </row>
    <row r="47" spans="1:14" x14ac:dyDescent="0.25">
      <c r="A47" s="4" t="s">
        <v>59</v>
      </c>
      <c r="B47" s="4" t="s">
        <v>216</v>
      </c>
      <c r="C47" s="4" t="s">
        <v>217</v>
      </c>
      <c r="D47" s="4" t="s">
        <v>218</v>
      </c>
      <c r="E47" s="4" t="s">
        <v>505</v>
      </c>
      <c r="J47" s="4" t="s">
        <v>219</v>
      </c>
      <c r="K47" s="4" t="s">
        <v>220</v>
      </c>
      <c r="L47" s="4" t="s">
        <v>221</v>
      </c>
      <c r="M47" s="4" t="s">
        <v>222</v>
      </c>
      <c r="N47" s="4" t="s">
        <v>223</v>
      </c>
    </row>
    <row r="48" spans="1:14" x14ac:dyDescent="0.25">
      <c r="A48" s="4" t="s">
        <v>59</v>
      </c>
      <c r="B48" s="4" t="s">
        <v>224</v>
      </c>
      <c r="C48" s="4" t="s">
        <v>225</v>
      </c>
      <c r="D48" s="4" t="s">
        <v>226</v>
      </c>
      <c r="E48" s="4" t="s">
        <v>506</v>
      </c>
      <c r="J48" s="4" t="s">
        <v>227</v>
      </c>
      <c r="K48" s="4" t="s">
        <v>228</v>
      </c>
      <c r="L48" s="4" t="s">
        <v>229</v>
      </c>
      <c r="M48" s="4" t="s">
        <v>230</v>
      </c>
      <c r="N48" s="4" t="s">
        <v>231</v>
      </c>
    </row>
    <row r="49" spans="1:14" x14ac:dyDescent="0.25">
      <c r="A49" s="4" t="s">
        <v>59</v>
      </c>
      <c r="B49" s="4" t="s">
        <v>232</v>
      </c>
      <c r="C49" s="4" t="s">
        <v>233</v>
      </c>
      <c r="D49" s="4" t="s">
        <v>234</v>
      </c>
      <c r="E49" s="4" t="s">
        <v>507</v>
      </c>
      <c r="J49" s="4" t="s">
        <v>235</v>
      </c>
      <c r="K49" s="4" t="s">
        <v>236</v>
      </c>
      <c r="L49" s="4" t="s">
        <v>237</v>
      </c>
      <c r="M49" s="4" t="s">
        <v>238</v>
      </c>
      <c r="N49" s="4" t="s">
        <v>239</v>
      </c>
    </row>
    <row r="50" spans="1:14" x14ac:dyDescent="0.25">
      <c r="A50" s="4" t="s">
        <v>59</v>
      </c>
      <c r="B50" s="4" t="s">
        <v>224</v>
      </c>
      <c r="C50" s="4" t="s">
        <v>225</v>
      </c>
      <c r="D50" s="4" t="s">
        <v>226</v>
      </c>
    </row>
    <row r="51" spans="1:14" x14ac:dyDescent="0.25">
      <c r="A51" s="4" t="s">
        <v>59</v>
      </c>
      <c r="B51" s="4" t="s">
        <v>508</v>
      </c>
      <c r="C51" s="4" t="s">
        <v>509</v>
      </c>
      <c r="E51" s="4" t="s">
        <v>510</v>
      </c>
      <c r="F51" s="4" t="s">
        <v>34</v>
      </c>
      <c r="H51" s="4" t="s">
        <v>511</v>
      </c>
      <c r="I51" s="4" t="s">
        <v>512</v>
      </c>
    </row>
    <row r="52" spans="1:14" x14ac:dyDescent="0.25">
      <c r="A52" s="4" t="s">
        <v>59</v>
      </c>
      <c r="B52" s="4" t="s">
        <v>240</v>
      </c>
      <c r="C52" s="4" t="s">
        <v>241</v>
      </c>
      <c r="D52" s="4" t="s">
        <v>513</v>
      </c>
      <c r="E52" s="4" t="s">
        <v>514</v>
      </c>
      <c r="F52" s="4" t="s">
        <v>41</v>
      </c>
      <c r="I52" s="4" t="s">
        <v>242</v>
      </c>
      <c r="J52" s="4" t="s">
        <v>243</v>
      </c>
      <c r="K52" s="4" t="s">
        <v>244</v>
      </c>
      <c r="L52" s="4" t="s">
        <v>245</v>
      </c>
      <c r="M52" s="4" t="s">
        <v>246</v>
      </c>
    </row>
    <row r="53" spans="1:14" x14ac:dyDescent="0.25">
      <c r="A53" s="4" t="s">
        <v>59</v>
      </c>
      <c r="B53" s="4" t="s">
        <v>247</v>
      </c>
      <c r="C53" s="4" t="s">
        <v>248</v>
      </c>
      <c r="D53" s="4" t="s">
        <v>249</v>
      </c>
      <c r="E53" s="4" t="s">
        <v>515</v>
      </c>
      <c r="J53" s="4" t="s">
        <v>250</v>
      </c>
      <c r="K53" s="4" t="s">
        <v>251</v>
      </c>
      <c r="L53" s="4" t="s">
        <v>252</v>
      </c>
      <c r="M53" s="4" t="s">
        <v>253</v>
      </c>
      <c r="N53" s="4" t="s">
        <v>254</v>
      </c>
    </row>
    <row r="54" spans="1:14" x14ac:dyDescent="0.25">
      <c r="A54" s="4" t="s">
        <v>59</v>
      </c>
      <c r="B54" s="4" t="s">
        <v>255</v>
      </c>
      <c r="C54" s="4" t="s">
        <v>256</v>
      </c>
      <c r="D54" s="4" t="s">
        <v>257</v>
      </c>
      <c r="E54" s="4" t="s">
        <v>516</v>
      </c>
      <c r="J54" s="4" t="s">
        <v>258</v>
      </c>
      <c r="K54" s="4" t="s">
        <v>259</v>
      </c>
      <c r="L54" s="4" t="s">
        <v>260</v>
      </c>
      <c r="M54" s="4" t="s">
        <v>261</v>
      </c>
      <c r="N54" s="4" t="s">
        <v>262</v>
      </c>
    </row>
    <row r="55" spans="1:14" x14ac:dyDescent="0.25">
      <c r="A55" s="4" t="s">
        <v>59</v>
      </c>
      <c r="B55" s="4" t="s">
        <v>263</v>
      </c>
      <c r="C55" s="4" t="s">
        <v>264</v>
      </c>
      <c r="D55" s="4" t="s">
        <v>265</v>
      </c>
      <c r="E55" s="4" t="s">
        <v>517</v>
      </c>
      <c r="J55" s="4" t="s">
        <v>266</v>
      </c>
      <c r="K55" s="4" t="s">
        <v>267</v>
      </c>
      <c r="L55" s="4" t="s">
        <v>268</v>
      </c>
      <c r="M55" s="4" t="s">
        <v>269</v>
      </c>
      <c r="N55" s="4" t="s">
        <v>270</v>
      </c>
    </row>
    <row r="56" spans="1:14" x14ac:dyDescent="0.25">
      <c r="A56" s="4" t="s">
        <v>59</v>
      </c>
      <c r="B56" s="4" t="s">
        <v>518</v>
      </c>
      <c r="C56" s="4" t="s">
        <v>519</v>
      </c>
      <c r="D56" s="4" t="s">
        <v>520</v>
      </c>
      <c r="E56" s="4" t="s">
        <v>521</v>
      </c>
      <c r="J56" s="4" t="s">
        <v>17107</v>
      </c>
      <c r="K56" s="4" t="s">
        <v>17109</v>
      </c>
      <c r="L56" s="4" t="s">
        <v>17111</v>
      </c>
      <c r="M56" s="4" t="s">
        <v>17113</v>
      </c>
      <c r="N56" s="4" t="s">
        <v>17115</v>
      </c>
    </row>
    <row r="57" spans="1:14" x14ac:dyDescent="0.25">
      <c r="A57" s="4" t="s">
        <v>59</v>
      </c>
      <c r="B57" s="4" t="s">
        <v>522</v>
      </c>
      <c r="C57" s="4" t="s">
        <v>523</v>
      </c>
      <c r="D57" s="4" t="s">
        <v>524</v>
      </c>
      <c r="E57" s="4" t="s">
        <v>525</v>
      </c>
      <c r="J57" s="4" t="s">
        <v>17108</v>
      </c>
      <c r="K57" s="4" t="s">
        <v>17110</v>
      </c>
      <c r="L57" s="4" t="s">
        <v>17112</v>
      </c>
      <c r="M57" s="4" t="s">
        <v>17114</v>
      </c>
      <c r="N57" s="4" t="s">
        <v>17116</v>
      </c>
    </row>
    <row r="58" spans="1:14" x14ac:dyDescent="0.25">
      <c r="A58" s="4" t="s">
        <v>59</v>
      </c>
      <c r="B58" s="4" t="s">
        <v>271</v>
      </c>
      <c r="C58" s="4" t="s">
        <v>272</v>
      </c>
      <c r="D58" s="4" t="s">
        <v>526</v>
      </c>
      <c r="E58" s="4" t="s">
        <v>527</v>
      </c>
      <c r="J58" s="4" t="s">
        <v>273</v>
      </c>
      <c r="K58" s="4" t="s">
        <v>274</v>
      </c>
      <c r="L58" s="4" t="s">
        <v>275</v>
      </c>
      <c r="M58" s="4" t="s">
        <v>276</v>
      </c>
      <c r="N58" s="4" t="s">
        <v>277</v>
      </c>
    </row>
    <row r="59" spans="1:14" x14ac:dyDescent="0.25">
      <c r="A59" s="4" t="s">
        <v>59</v>
      </c>
      <c r="B59" s="4" t="s">
        <v>255</v>
      </c>
      <c r="C59" s="4" t="s">
        <v>256</v>
      </c>
      <c r="D59" s="4" t="s">
        <v>257</v>
      </c>
    </row>
    <row r="60" spans="1:14" x14ac:dyDescent="0.25">
      <c r="A60" s="4" t="s">
        <v>59</v>
      </c>
      <c r="B60" s="4" t="s">
        <v>278</v>
      </c>
      <c r="C60" s="4" t="s">
        <v>279</v>
      </c>
      <c r="D60" s="4" t="s">
        <v>528</v>
      </c>
      <c r="E60" s="4" t="s">
        <v>529</v>
      </c>
      <c r="F60" s="4" t="s">
        <v>41</v>
      </c>
      <c r="I60" s="4" t="s">
        <v>280</v>
      </c>
      <c r="J60" s="4" t="s">
        <v>281</v>
      </c>
      <c r="K60" s="4" t="s">
        <v>282</v>
      </c>
      <c r="L60" s="4" t="s">
        <v>283</v>
      </c>
      <c r="M60" s="4" t="s">
        <v>284</v>
      </c>
    </row>
    <row r="61" spans="1:14" x14ac:dyDescent="0.25">
      <c r="A61" s="4" t="s">
        <v>59</v>
      </c>
      <c r="B61" s="4" t="s">
        <v>285</v>
      </c>
      <c r="C61" s="4" t="s">
        <v>286</v>
      </c>
      <c r="D61" s="4" t="s">
        <v>287</v>
      </c>
      <c r="E61" s="4" t="s">
        <v>530</v>
      </c>
      <c r="J61" s="4" t="s">
        <v>288</v>
      </c>
      <c r="K61" s="4" t="s">
        <v>289</v>
      </c>
      <c r="L61" s="4" t="s">
        <v>290</v>
      </c>
      <c r="M61" s="4" t="s">
        <v>291</v>
      </c>
      <c r="N61" s="4" t="s">
        <v>292</v>
      </c>
    </row>
    <row r="62" spans="1:14" x14ac:dyDescent="0.25">
      <c r="A62" s="4" t="s">
        <v>59</v>
      </c>
      <c r="B62" s="4" t="s">
        <v>293</v>
      </c>
      <c r="C62" s="4" t="s">
        <v>294</v>
      </c>
      <c r="D62" s="4" t="s">
        <v>295</v>
      </c>
      <c r="E62" s="4" t="s">
        <v>531</v>
      </c>
      <c r="J62" s="4" t="s">
        <v>296</v>
      </c>
      <c r="K62" s="4" t="s">
        <v>297</v>
      </c>
      <c r="L62" s="4" t="s">
        <v>298</v>
      </c>
      <c r="M62" s="4" t="s">
        <v>299</v>
      </c>
      <c r="N62" s="4" t="s">
        <v>300</v>
      </c>
    </row>
    <row r="63" spans="1:14" x14ac:dyDescent="0.25">
      <c r="A63" s="4" t="s">
        <v>59</v>
      </c>
      <c r="B63" s="4" t="s">
        <v>301</v>
      </c>
      <c r="C63" s="4" t="s">
        <v>302</v>
      </c>
      <c r="D63" s="4" t="s">
        <v>303</v>
      </c>
      <c r="E63" s="4" t="s">
        <v>532</v>
      </c>
      <c r="J63" s="4" t="s">
        <v>304</v>
      </c>
      <c r="K63" s="4" t="s">
        <v>305</v>
      </c>
      <c r="L63" s="4" t="s">
        <v>306</v>
      </c>
      <c r="M63" s="4" t="s">
        <v>307</v>
      </c>
      <c r="N63" s="4" t="s">
        <v>308</v>
      </c>
    </row>
    <row r="64" spans="1:14" x14ac:dyDescent="0.25">
      <c r="A64" s="4" t="s">
        <v>59</v>
      </c>
      <c r="B64" s="4" t="s">
        <v>293</v>
      </c>
      <c r="C64" s="4" t="s">
        <v>294</v>
      </c>
      <c r="D64" s="4" t="s">
        <v>295</v>
      </c>
    </row>
    <row r="65" spans="1:14" x14ac:dyDescent="0.25">
      <c r="A65" s="4" t="s">
        <v>59</v>
      </c>
      <c r="B65" s="4" t="s">
        <v>533</v>
      </c>
      <c r="C65" s="4" t="s">
        <v>534</v>
      </c>
      <c r="E65" s="4" t="s">
        <v>535</v>
      </c>
      <c r="F65" s="4" t="s">
        <v>34</v>
      </c>
      <c r="H65" s="4" t="s">
        <v>536</v>
      </c>
      <c r="I65" s="4" t="s">
        <v>537</v>
      </c>
    </row>
    <row r="66" spans="1:14" x14ac:dyDescent="0.25">
      <c r="A66" s="4" t="s">
        <v>59</v>
      </c>
      <c r="B66" s="4" t="s">
        <v>309</v>
      </c>
      <c r="C66" s="4" t="s">
        <v>310</v>
      </c>
      <c r="D66" s="4" t="s">
        <v>538</v>
      </c>
      <c r="E66" s="4" t="s">
        <v>539</v>
      </c>
      <c r="F66" s="4" t="s">
        <v>41</v>
      </c>
      <c r="I66" s="4" t="s">
        <v>311</v>
      </c>
      <c r="J66" s="4" t="s">
        <v>312</v>
      </c>
      <c r="K66" s="4" t="s">
        <v>313</v>
      </c>
      <c r="L66" s="4" t="s">
        <v>314</v>
      </c>
      <c r="M66" s="4" t="s">
        <v>315</v>
      </c>
    </row>
    <row r="67" spans="1:14" x14ac:dyDescent="0.25">
      <c r="A67" s="4" t="s">
        <v>59</v>
      </c>
      <c r="B67" s="4" t="s">
        <v>316</v>
      </c>
      <c r="C67" s="4" t="s">
        <v>317</v>
      </c>
      <c r="D67" s="4" t="s">
        <v>318</v>
      </c>
      <c r="E67" s="4" t="s">
        <v>540</v>
      </c>
      <c r="J67" s="4" t="s">
        <v>319</v>
      </c>
      <c r="K67" s="4" t="s">
        <v>320</v>
      </c>
      <c r="L67" s="4" t="s">
        <v>321</v>
      </c>
      <c r="M67" s="4" t="s">
        <v>322</v>
      </c>
      <c r="N67" s="4" t="s">
        <v>323</v>
      </c>
    </row>
    <row r="68" spans="1:14" x14ac:dyDescent="0.25">
      <c r="A68" s="4" t="s">
        <v>59</v>
      </c>
      <c r="B68" s="4" t="s">
        <v>324</v>
      </c>
      <c r="C68" s="4" t="s">
        <v>325</v>
      </c>
      <c r="D68" s="4" t="s">
        <v>326</v>
      </c>
      <c r="E68" s="4" t="s">
        <v>541</v>
      </c>
      <c r="J68" s="4" t="s">
        <v>327</v>
      </c>
      <c r="K68" s="4" t="s">
        <v>328</v>
      </c>
      <c r="L68" s="4" t="s">
        <v>329</v>
      </c>
      <c r="M68" s="4" t="s">
        <v>330</v>
      </c>
      <c r="N68" s="4" t="s">
        <v>331</v>
      </c>
    </row>
    <row r="69" spans="1:14" x14ac:dyDescent="0.25">
      <c r="A69" s="4" t="s">
        <v>59</v>
      </c>
      <c r="B69" s="4" t="s">
        <v>332</v>
      </c>
      <c r="C69" s="4" t="s">
        <v>333</v>
      </c>
      <c r="D69" s="4" t="s">
        <v>334</v>
      </c>
      <c r="E69" s="4" t="s">
        <v>542</v>
      </c>
      <c r="J69" s="4" t="s">
        <v>335</v>
      </c>
      <c r="K69" s="4" t="s">
        <v>336</v>
      </c>
      <c r="L69" s="4" t="s">
        <v>337</v>
      </c>
      <c r="M69" s="4" t="s">
        <v>338</v>
      </c>
      <c r="N69" s="4" t="s">
        <v>339</v>
      </c>
    </row>
    <row r="70" spans="1:14" x14ac:dyDescent="0.25">
      <c r="A70" s="4" t="s">
        <v>59</v>
      </c>
      <c r="B70" s="4" t="s">
        <v>324</v>
      </c>
      <c r="C70" s="4" t="s">
        <v>325</v>
      </c>
      <c r="D70" s="4" t="s">
        <v>326</v>
      </c>
    </row>
    <row r="71" spans="1:14" x14ac:dyDescent="0.25">
      <c r="A71" s="4" t="s">
        <v>59</v>
      </c>
      <c r="B71" s="4" t="s">
        <v>543</v>
      </c>
      <c r="C71" s="4" t="s">
        <v>544</v>
      </c>
      <c r="D71" s="4" t="s">
        <v>545</v>
      </c>
      <c r="E71" s="4" t="s">
        <v>546</v>
      </c>
      <c r="F71" s="4" t="s">
        <v>41</v>
      </c>
      <c r="I71" s="4" t="s">
        <v>547</v>
      </c>
      <c r="J71" s="4" t="s">
        <v>548</v>
      </c>
      <c r="K71" s="4" t="s">
        <v>549</v>
      </c>
      <c r="L71" s="4" t="s">
        <v>550</v>
      </c>
      <c r="M71" s="4" t="s">
        <v>551</v>
      </c>
    </row>
    <row r="72" spans="1:14" x14ac:dyDescent="0.25">
      <c r="A72" s="4" t="s">
        <v>59</v>
      </c>
      <c r="B72" s="4" t="s">
        <v>340</v>
      </c>
      <c r="C72" s="4" t="s">
        <v>341</v>
      </c>
      <c r="D72" s="4" t="s">
        <v>552</v>
      </c>
      <c r="E72" s="4" t="s">
        <v>553</v>
      </c>
      <c r="J72" s="4" t="s">
        <v>342</v>
      </c>
      <c r="K72" s="4" t="s">
        <v>343</v>
      </c>
      <c r="L72" s="4" t="s">
        <v>344</v>
      </c>
      <c r="M72" s="4" t="s">
        <v>345</v>
      </c>
      <c r="N72" s="4" t="s">
        <v>346</v>
      </c>
    </row>
    <row r="73" spans="1:14" x14ac:dyDescent="0.25">
      <c r="A73" s="4" t="s">
        <v>59</v>
      </c>
      <c r="B73" s="4" t="s">
        <v>347</v>
      </c>
      <c r="C73" s="4" t="s">
        <v>348</v>
      </c>
      <c r="D73" s="4" t="s">
        <v>349</v>
      </c>
      <c r="E73" s="4" t="s">
        <v>554</v>
      </c>
      <c r="J73" s="4" t="s">
        <v>350</v>
      </c>
      <c r="K73" s="4" t="s">
        <v>351</v>
      </c>
      <c r="L73" s="4" t="s">
        <v>352</v>
      </c>
      <c r="M73" s="4" t="s">
        <v>353</v>
      </c>
      <c r="N73" s="4" t="s">
        <v>354</v>
      </c>
    </row>
    <row r="74" spans="1:14" x14ac:dyDescent="0.25">
      <c r="A74" s="4" t="s">
        <v>59</v>
      </c>
      <c r="B74" s="4" t="s">
        <v>355</v>
      </c>
      <c r="C74" s="4" t="s">
        <v>356</v>
      </c>
      <c r="D74" s="4" t="s">
        <v>357</v>
      </c>
      <c r="E74" s="4" t="s">
        <v>555</v>
      </c>
      <c r="J74" s="4" t="s">
        <v>358</v>
      </c>
      <c r="K74" s="4" t="s">
        <v>359</v>
      </c>
      <c r="L74" s="4" t="s">
        <v>360</v>
      </c>
      <c r="M74" s="4" t="s">
        <v>361</v>
      </c>
      <c r="N74" s="4" t="s">
        <v>362</v>
      </c>
    </row>
    <row r="75" spans="1:14" x14ac:dyDescent="0.25">
      <c r="A75" s="4" t="s">
        <v>59</v>
      </c>
      <c r="B75" s="4" t="s">
        <v>363</v>
      </c>
      <c r="C75" s="4" t="s">
        <v>364</v>
      </c>
      <c r="D75" s="4" t="s">
        <v>365</v>
      </c>
      <c r="E75" s="4" t="s">
        <v>556</v>
      </c>
      <c r="J75" s="4" t="s">
        <v>366</v>
      </c>
      <c r="K75" s="4" t="s">
        <v>367</v>
      </c>
      <c r="L75" s="4" t="s">
        <v>368</v>
      </c>
      <c r="M75" s="4" t="s">
        <v>369</v>
      </c>
      <c r="N75" s="4" t="s">
        <v>370</v>
      </c>
    </row>
    <row r="76" spans="1:14" x14ac:dyDescent="0.25">
      <c r="A76" s="4" t="s">
        <v>59</v>
      </c>
      <c r="B76" s="4" t="s">
        <v>371</v>
      </c>
      <c r="C76" s="4" t="s">
        <v>372</v>
      </c>
      <c r="D76" s="4" t="s">
        <v>373</v>
      </c>
      <c r="E76" s="4" t="s">
        <v>557</v>
      </c>
      <c r="J76" s="4" t="s">
        <v>374</v>
      </c>
      <c r="K76" s="4" t="s">
        <v>375</v>
      </c>
      <c r="L76" s="4" t="s">
        <v>376</v>
      </c>
      <c r="M76" s="4" t="s">
        <v>377</v>
      </c>
      <c r="N76" s="4" t="s">
        <v>378</v>
      </c>
    </row>
    <row r="77" spans="1:14" x14ac:dyDescent="0.25">
      <c r="A77" s="4" t="s">
        <v>59</v>
      </c>
      <c r="B77" s="4" t="s">
        <v>347</v>
      </c>
      <c r="C77" s="4" t="s">
        <v>348</v>
      </c>
      <c r="D77" s="4" t="s">
        <v>349</v>
      </c>
    </row>
    <row r="78" spans="1:14" x14ac:dyDescent="0.25">
      <c r="A78" s="4" t="s">
        <v>59</v>
      </c>
      <c r="B78" s="4" t="s">
        <v>558</v>
      </c>
      <c r="C78" s="4" t="s">
        <v>559</v>
      </c>
      <c r="E78" s="4" t="s">
        <v>560</v>
      </c>
      <c r="F78" s="4" t="s">
        <v>34</v>
      </c>
      <c r="H78" s="4" t="s">
        <v>561</v>
      </c>
      <c r="I78" s="4" t="s">
        <v>562</v>
      </c>
    </row>
    <row r="79" spans="1:14" x14ac:dyDescent="0.25">
      <c r="A79" s="4" t="s">
        <v>59</v>
      </c>
      <c r="B79" s="4" t="s">
        <v>379</v>
      </c>
      <c r="C79" s="4" t="s">
        <v>380</v>
      </c>
      <c r="D79" s="4" t="s">
        <v>563</v>
      </c>
      <c r="E79" s="4" t="s">
        <v>564</v>
      </c>
      <c r="F79" s="4" t="s">
        <v>41</v>
      </c>
      <c r="I79" s="4" t="s">
        <v>381</v>
      </c>
      <c r="J79" s="4" t="s">
        <v>382</v>
      </c>
      <c r="K79" s="4" t="s">
        <v>383</v>
      </c>
      <c r="L79" s="4" t="s">
        <v>384</v>
      </c>
      <c r="M79" s="4" t="s">
        <v>385</v>
      </c>
    </row>
    <row r="80" spans="1:14" x14ac:dyDescent="0.25">
      <c r="A80" s="4" t="s">
        <v>59</v>
      </c>
      <c r="B80" s="4" t="s">
        <v>386</v>
      </c>
      <c r="C80" s="4" t="s">
        <v>387</v>
      </c>
      <c r="D80" s="4" t="s">
        <v>388</v>
      </c>
      <c r="E80" s="4" t="s">
        <v>565</v>
      </c>
      <c r="J80" s="4" t="s">
        <v>389</v>
      </c>
      <c r="K80" s="4" t="s">
        <v>390</v>
      </c>
      <c r="L80" s="4" t="s">
        <v>391</v>
      </c>
      <c r="M80" s="4" t="s">
        <v>392</v>
      </c>
      <c r="N80" s="4" t="s">
        <v>393</v>
      </c>
    </row>
    <row r="81" spans="1:14" x14ac:dyDescent="0.25">
      <c r="A81" s="4" t="s">
        <v>59</v>
      </c>
      <c r="B81" s="4" t="s">
        <v>394</v>
      </c>
      <c r="C81" s="4" t="s">
        <v>395</v>
      </c>
      <c r="D81" s="4" t="s">
        <v>396</v>
      </c>
      <c r="E81" s="4" t="s">
        <v>566</v>
      </c>
      <c r="J81" s="4" t="s">
        <v>397</v>
      </c>
      <c r="K81" s="4" t="s">
        <v>398</v>
      </c>
      <c r="L81" s="4" t="s">
        <v>399</v>
      </c>
      <c r="M81" s="4" t="s">
        <v>400</v>
      </c>
      <c r="N81" s="4" t="s">
        <v>401</v>
      </c>
    </row>
    <row r="82" spans="1:14" x14ac:dyDescent="0.25">
      <c r="A82" s="4" t="s">
        <v>59</v>
      </c>
      <c r="B82" s="4" t="s">
        <v>402</v>
      </c>
      <c r="C82" s="4" t="s">
        <v>403</v>
      </c>
      <c r="D82" s="4" t="s">
        <v>404</v>
      </c>
      <c r="E82" s="4" t="s">
        <v>567</v>
      </c>
      <c r="J82" s="4" t="s">
        <v>405</v>
      </c>
      <c r="K82" s="4" t="s">
        <v>406</v>
      </c>
      <c r="L82" s="4" t="s">
        <v>407</v>
      </c>
      <c r="M82" s="4" t="s">
        <v>408</v>
      </c>
      <c r="N82" s="4" t="s">
        <v>409</v>
      </c>
    </row>
    <row r="83" spans="1:14" x14ac:dyDescent="0.25">
      <c r="A83" s="4" t="s">
        <v>59</v>
      </c>
      <c r="B83" s="4" t="s">
        <v>410</v>
      </c>
      <c r="C83" s="4" t="s">
        <v>411</v>
      </c>
      <c r="D83" s="4" t="s">
        <v>412</v>
      </c>
      <c r="E83" s="4" t="s">
        <v>568</v>
      </c>
      <c r="J83" s="4" t="s">
        <v>413</v>
      </c>
      <c r="K83" s="4" t="s">
        <v>414</v>
      </c>
      <c r="L83" s="4" t="s">
        <v>415</v>
      </c>
      <c r="M83" s="4" t="s">
        <v>416</v>
      </c>
      <c r="N83" s="4" t="s">
        <v>417</v>
      </c>
    </row>
    <row r="84" spans="1:14" x14ac:dyDescent="0.25">
      <c r="A84" s="4" t="s">
        <v>59</v>
      </c>
      <c r="B84" s="4" t="s">
        <v>569</v>
      </c>
      <c r="C84" s="4" t="s">
        <v>570</v>
      </c>
      <c r="D84" s="4" t="s">
        <v>571</v>
      </c>
      <c r="E84" s="4" t="s">
        <v>572</v>
      </c>
      <c r="J84" s="4" t="s">
        <v>16952</v>
      </c>
      <c r="K84" s="4" t="s">
        <v>16953</v>
      </c>
      <c r="L84" s="4" t="s">
        <v>16954</v>
      </c>
      <c r="M84" s="4" t="s">
        <v>16955</v>
      </c>
      <c r="N84" s="4" t="s">
        <v>16956</v>
      </c>
    </row>
    <row r="85" spans="1:14" x14ac:dyDescent="0.25">
      <c r="A85" s="4" t="s">
        <v>59</v>
      </c>
      <c r="B85" s="4" t="s">
        <v>394</v>
      </c>
      <c r="C85" s="4" t="s">
        <v>395</v>
      </c>
      <c r="D85" s="4" t="s">
        <v>396</v>
      </c>
    </row>
    <row r="86" spans="1:14" x14ac:dyDescent="0.25">
      <c r="A86" s="4" t="s">
        <v>59</v>
      </c>
      <c r="B86" s="4" t="s">
        <v>573</v>
      </c>
      <c r="C86" s="4" t="s">
        <v>574</v>
      </c>
      <c r="D86" s="4" t="s">
        <v>575</v>
      </c>
      <c r="E86" s="4" t="s">
        <v>576</v>
      </c>
      <c r="F86" s="4" t="s">
        <v>41</v>
      </c>
      <c r="I86" s="4" t="s">
        <v>577</v>
      </c>
      <c r="J86" s="4" t="s">
        <v>578</v>
      </c>
      <c r="K86" s="4" t="s">
        <v>579</v>
      </c>
      <c r="L86" s="4" t="s">
        <v>580</v>
      </c>
      <c r="M86" s="4" t="s">
        <v>581</v>
      </c>
    </row>
    <row r="87" spans="1:14" x14ac:dyDescent="0.25">
      <c r="A87" s="4" t="s">
        <v>59</v>
      </c>
      <c r="B87" s="4" t="s">
        <v>582</v>
      </c>
      <c r="C87" s="4" t="s">
        <v>583</v>
      </c>
      <c r="D87" s="4" t="s">
        <v>584</v>
      </c>
      <c r="E87" s="4" t="s">
        <v>585</v>
      </c>
      <c r="J87" s="4" t="s">
        <v>17077</v>
      </c>
      <c r="K87" s="4" t="s">
        <v>17083</v>
      </c>
      <c r="L87" s="4" t="s">
        <v>17089</v>
      </c>
      <c r="M87" s="4" t="s">
        <v>17095</v>
      </c>
      <c r="N87" s="4" t="s">
        <v>17101</v>
      </c>
    </row>
    <row r="88" spans="1:14" x14ac:dyDescent="0.25">
      <c r="A88" s="4" t="s">
        <v>59</v>
      </c>
      <c r="B88" s="4" t="s">
        <v>586</v>
      </c>
      <c r="C88" s="4" t="s">
        <v>587</v>
      </c>
      <c r="D88" s="4" t="s">
        <v>588</v>
      </c>
      <c r="E88" s="4" t="s">
        <v>589</v>
      </c>
      <c r="J88" s="4" t="s">
        <v>17078</v>
      </c>
      <c r="K88" s="4" t="s">
        <v>17084</v>
      </c>
      <c r="L88" s="4" t="s">
        <v>17090</v>
      </c>
      <c r="M88" s="4" t="s">
        <v>17096</v>
      </c>
      <c r="N88" s="4" t="s">
        <v>17102</v>
      </c>
    </row>
    <row r="89" spans="1:14" x14ac:dyDescent="0.25">
      <c r="A89" s="4" t="s">
        <v>59</v>
      </c>
      <c r="B89" s="4" t="s">
        <v>590</v>
      </c>
      <c r="C89" s="4" t="s">
        <v>591</v>
      </c>
      <c r="D89" s="4" t="s">
        <v>592</v>
      </c>
      <c r="E89" s="4" t="s">
        <v>593</v>
      </c>
      <c r="J89" s="4" t="s">
        <v>17079</v>
      </c>
      <c r="K89" s="4" t="s">
        <v>17085</v>
      </c>
      <c r="L89" s="4" t="s">
        <v>17091</v>
      </c>
      <c r="M89" s="4" t="s">
        <v>17097</v>
      </c>
      <c r="N89" s="4" t="s">
        <v>17103</v>
      </c>
    </row>
    <row r="90" spans="1:14" x14ac:dyDescent="0.25">
      <c r="A90" s="4" t="s">
        <v>59</v>
      </c>
      <c r="B90" s="4" t="s">
        <v>594</v>
      </c>
      <c r="C90" s="4" t="s">
        <v>595</v>
      </c>
      <c r="D90" s="4" t="s">
        <v>596</v>
      </c>
      <c r="E90" s="4" t="s">
        <v>597</v>
      </c>
      <c r="J90" s="4" t="s">
        <v>17080</v>
      </c>
      <c r="K90" s="4" t="s">
        <v>17086</v>
      </c>
      <c r="L90" s="4" t="s">
        <v>17092</v>
      </c>
      <c r="M90" s="4" t="s">
        <v>17098</v>
      </c>
      <c r="N90" s="4" t="s">
        <v>17104</v>
      </c>
    </row>
    <row r="91" spans="1:14" x14ac:dyDescent="0.25">
      <c r="A91" s="4" t="s">
        <v>59</v>
      </c>
      <c r="B91" s="4" t="s">
        <v>598</v>
      </c>
      <c r="C91" s="4" t="s">
        <v>599</v>
      </c>
      <c r="D91" s="4" t="s">
        <v>600</v>
      </c>
      <c r="E91" s="4" t="s">
        <v>601</v>
      </c>
      <c r="J91" s="4" t="s">
        <v>17081</v>
      </c>
      <c r="K91" s="4" t="s">
        <v>17087</v>
      </c>
      <c r="L91" s="4" t="s">
        <v>17093</v>
      </c>
      <c r="M91" s="4" t="s">
        <v>17099</v>
      </c>
      <c r="N91" s="4" t="s">
        <v>17105</v>
      </c>
    </row>
    <row r="92" spans="1:14" x14ac:dyDescent="0.25">
      <c r="A92" s="4" t="s">
        <v>59</v>
      </c>
      <c r="B92" s="4" t="s">
        <v>602</v>
      </c>
      <c r="C92" s="4" t="s">
        <v>603</v>
      </c>
      <c r="D92" s="4" t="s">
        <v>604</v>
      </c>
      <c r="E92" s="4" t="s">
        <v>605</v>
      </c>
      <c r="J92" s="4" t="s">
        <v>17082</v>
      </c>
      <c r="K92" s="4" t="s">
        <v>17088</v>
      </c>
      <c r="L92" s="4" t="s">
        <v>17094</v>
      </c>
      <c r="M92" s="4" t="s">
        <v>17100</v>
      </c>
      <c r="N92" s="4" t="s">
        <v>17106</v>
      </c>
    </row>
    <row r="93" spans="1:14" x14ac:dyDescent="0.25">
      <c r="A93" s="4" t="s">
        <v>59</v>
      </c>
      <c r="B93" s="4" t="s">
        <v>586</v>
      </c>
      <c r="C93" s="4" t="s">
        <v>587</v>
      </c>
      <c r="D93" s="4" t="s">
        <v>588</v>
      </c>
    </row>
    <row r="94" spans="1:14" x14ac:dyDescent="0.25">
      <c r="A94" s="4" t="s">
        <v>59</v>
      </c>
      <c r="B94" s="4" t="s">
        <v>606</v>
      </c>
      <c r="C94" s="4" t="s">
        <v>607</v>
      </c>
      <c r="D94" s="4" t="s">
        <v>608</v>
      </c>
      <c r="E94" s="4" t="s">
        <v>609</v>
      </c>
      <c r="F94" s="4" t="s">
        <v>41</v>
      </c>
      <c r="I94" s="4" t="s">
        <v>610</v>
      </c>
      <c r="J94" s="4" t="s">
        <v>611</v>
      </c>
      <c r="K94" s="4" t="s">
        <v>612</v>
      </c>
      <c r="L94" s="4" t="s">
        <v>613</v>
      </c>
      <c r="M94" s="4" t="s">
        <v>614</v>
      </c>
    </row>
    <row r="95" spans="1:14" x14ac:dyDescent="0.25">
      <c r="A95" s="4" t="s">
        <v>59</v>
      </c>
      <c r="B95" s="4" t="s">
        <v>615</v>
      </c>
      <c r="C95" s="4" t="s">
        <v>616</v>
      </c>
      <c r="D95" s="4" t="s">
        <v>617</v>
      </c>
      <c r="E95" s="4" t="s">
        <v>618</v>
      </c>
      <c r="J95" s="4" t="s">
        <v>17047</v>
      </c>
      <c r="K95" s="4" t="s">
        <v>17053</v>
      </c>
      <c r="L95" s="4" t="s">
        <v>17059</v>
      </c>
      <c r="M95" s="4" t="s">
        <v>17065</v>
      </c>
      <c r="N95" s="4" t="s">
        <v>17071</v>
      </c>
    </row>
    <row r="96" spans="1:14" x14ac:dyDescent="0.25">
      <c r="A96" s="4" t="s">
        <v>59</v>
      </c>
      <c r="B96" s="4" t="s">
        <v>619</v>
      </c>
      <c r="C96" s="4" t="s">
        <v>620</v>
      </c>
      <c r="D96" s="4" t="s">
        <v>621</v>
      </c>
      <c r="E96" s="4" t="s">
        <v>622</v>
      </c>
      <c r="J96" s="4" t="s">
        <v>17048</v>
      </c>
      <c r="K96" s="4" t="s">
        <v>17054</v>
      </c>
      <c r="L96" s="4" t="s">
        <v>17060</v>
      </c>
      <c r="M96" s="4" t="s">
        <v>17066</v>
      </c>
      <c r="N96" s="4" t="s">
        <v>17072</v>
      </c>
    </row>
    <row r="97" spans="1:14" x14ac:dyDescent="0.25">
      <c r="A97" s="4" t="s">
        <v>59</v>
      </c>
      <c r="B97" s="4" t="s">
        <v>623</v>
      </c>
      <c r="C97" s="4" t="s">
        <v>624</v>
      </c>
      <c r="D97" s="4" t="s">
        <v>625</v>
      </c>
      <c r="E97" s="4" t="s">
        <v>626</v>
      </c>
      <c r="J97" s="4" t="s">
        <v>17049</v>
      </c>
      <c r="K97" s="4" t="s">
        <v>17055</v>
      </c>
      <c r="L97" s="4" t="s">
        <v>17061</v>
      </c>
      <c r="M97" s="4" t="s">
        <v>17067</v>
      </c>
      <c r="N97" s="4" t="s">
        <v>17073</v>
      </c>
    </row>
    <row r="98" spans="1:14" x14ac:dyDescent="0.25">
      <c r="A98" s="4" t="s">
        <v>59</v>
      </c>
      <c r="B98" s="4" t="s">
        <v>627</v>
      </c>
      <c r="C98" s="4" t="s">
        <v>628</v>
      </c>
      <c r="D98" s="4" t="s">
        <v>629</v>
      </c>
      <c r="E98" s="4" t="s">
        <v>630</v>
      </c>
      <c r="J98" s="4" t="s">
        <v>17050</v>
      </c>
      <c r="K98" s="4" t="s">
        <v>17056</v>
      </c>
      <c r="L98" s="4" t="s">
        <v>17062</v>
      </c>
      <c r="M98" s="4" t="s">
        <v>17068</v>
      </c>
      <c r="N98" s="4" t="s">
        <v>17074</v>
      </c>
    </row>
    <row r="99" spans="1:14" x14ac:dyDescent="0.25">
      <c r="A99" s="4" t="s">
        <v>59</v>
      </c>
      <c r="B99" s="4" t="s">
        <v>631</v>
      </c>
      <c r="C99" s="4" t="s">
        <v>632</v>
      </c>
      <c r="D99" s="4" t="s">
        <v>633</v>
      </c>
      <c r="E99" s="4" t="s">
        <v>634</v>
      </c>
      <c r="J99" s="4" t="s">
        <v>17051</v>
      </c>
      <c r="K99" s="4" t="s">
        <v>17057</v>
      </c>
      <c r="L99" s="4" t="s">
        <v>17063</v>
      </c>
      <c r="M99" s="4" t="s">
        <v>17069</v>
      </c>
      <c r="N99" s="4" t="s">
        <v>17075</v>
      </c>
    </row>
    <row r="100" spans="1:14" x14ac:dyDescent="0.25">
      <c r="A100" s="4" t="s">
        <v>59</v>
      </c>
      <c r="B100" s="4" t="s">
        <v>635</v>
      </c>
      <c r="C100" s="4" t="s">
        <v>636</v>
      </c>
      <c r="D100" s="4" t="s">
        <v>637</v>
      </c>
      <c r="E100" s="4" t="s">
        <v>638</v>
      </c>
      <c r="J100" s="4" t="s">
        <v>17052</v>
      </c>
      <c r="K100" s="4" t="s">
        <v>17058</v>
      </c>
      <c r="L100" s="4" t="s">
        <v>17064</v>
      </c>
      <c r="M100" s="4" t="s">
        <v>17070</v>
      </c>
      <c r="N100" s="4" t="s">
        <v>17076</v>
      </c>
    </row>
    <row r="101" spans="1:14" x14ac:dyDescent="0.25">
      <c r="A101" s="4" t="s">
        <v>59</v>
      </c>
      <c r="B101" s="4" t="s">
        <v>619</v>
      </c>
      <c r="C101" s="4" t="s">
        <v>620</v>
      </c>
      <c r="D101" s="4" t="s">
        <v>621</v>
      </c>
    </row>
    <row r="102" spans="1:14" x14ac:dyDescent="0.25">
      <c r="A102" s="4" t="s">
        <v>59</v>
      </c>
      <c r="B102" s="4" t="s">
        <v>639</v>
      </c>
      <c r="C102" s="4" t="s">
        <v>640</v>
      </c>
      <c r="D102" s="4" t="s">
        <v>641</v>
      </c>
      <c r="E102" s="4" t="s">
        <v>642</v>
      </c>
      <c r="F102" s="4" t="s">
        <v>41</v>
      </c>
      <c r="I102" s="4" t="s">
        <v>643</v>
      </c>
      <c r="J102" s="4" t="s">
        <v>644</v>
      </c>
      <c r="K102" s="4" t="s">
        <v>645</v>
      </c>
      <c r="L102" s="4" t="s">
        <v>646</v>
      </c>
      <c r="M102" s="4" t="s">
        <v>647</v>
      </c>
    </row>
    <row r="103" spans="1:14" x14ac:dyDescent="0.25">
      <c r="A103" s="4" t="s">
        <v>59</v>
      </c>
      <c r="B103" s="4" t="s">
        <v>648</v>
      </c>
      <c r="C103" s="4" t="s">
        <v>649</v>
      </c>
      <c r="D103" s="4" t="s">
        <v>650</v>
      </c>
      <c r="E103" s="4" t="s">
        <v>651</v>
      </c>
      <c r="J103" s="4" t="s">
        <v>17017</v>
      </c>
      <c r="K103" s="4" t="s">
        <v>17023</v>
      </c>
      <c r="L103" s="4" t="s">
        <v>17029</v>
      </c>
      <c r="M103" s="4" t="s">
        <v>17035</v>
      </c>
      <c r="N103" s="4" t="s">
        <v>17041</v>
      </c>
    </row>
    <row r="104" spans="1:14" x14ac:dyDescent="0.25">
      <c r="A104" s="4" t="s">
        <v>59</v>
      </c>
      <c r="B104" s="4" t="s">
        <v>652</v>
      </c>
      <c r="C104" s="4" t="s">
        <v>653</v>
      </c>
      <c r="D104" s="4" t="s">
        <v>654</v>
      </c>
      <c r="E104" s="4" t="s">
        <v>655</v>
      </c>
      <c r="J104" s="4" t="s">
        <v>17018</v>
      </c>
      <c r="K104" s="4" t="s">
        <v>17024</v>
      </c>
      <c r="L104" s="4" t="s">
        <v>17030</v>
      </c>
      <c r="M104" s="4" t="s">
        <v>17036</v>
      </c>
      <c r="N104" s="4" t="s">
        <v>17042</v>
      </c>
    </row>
    <row r="105" spans="1:14" x14ac:dyDescent="0.25">
      <c r="A105" s="4" t="s">
        <v>59</v>
      </c>
      <c r="B105" s="4" t="s">
        <v>656</v>
      </c>
      <c r="C105" s="4" t="s">
        <v>657</v>
      </c>
      <c r="D105" s="4" t="s">
        <v>658</v>
      </c>
      <c r="E105" s="4" t="s">
        <v>659</v>
      </c>
      <c r="J105" s="4" t="s">
        <v>17019</v>
      </c>
      <c r="K105" s="4" t="s">
        <v>17025</v>
      </c>
      <c r="L105" s="4" t="s">
        <v>17031</v>
      </c>
      <c r="M105" s="4" t="s">
        <v>17037</v>
      </c>
      <c r="N105" s="4" t="s">
        <v>17043</v>
      </c>
    </row>
    <row r="106" spans="1:14" x14ac:dyDescent="0.25">
      <c r="A106" s="4" t="s">
        <v>59</v>
      </c>
      <c r="B106" s="4" t="s">
        <v>660</v>
      </c>
      <c r="C106" s="4" t="s">
        <v>661</v>
      </c>
      <c r="D106" s="4" t="s">
        <v>662</v>
      </c>
      <c r="E106" s="4" t="s">
        <v>663</v>
      </c>
      <c r="J106" s="4" t="s">
        <v>17020</v>
      </c>
      <c r="K106" s="4" t="s">
        <v>17026</v>
      </c>
      <c r="L106" s="4" t="s">
        <v>17032</v>
      </c>
      <c r="M106" s="4" t="s">
        <v>17038</v>
      </c>
      <c r="N106" s="4" t="s">
        <v>17044</v>
      </c>
    </row>
    <row r="107" spans="1:14" x14ac:dyDescent="0.25">
      <c r="A107" s="4" t="s">
        <v>59</v>
      </c>
      <c r="B107" s="4" t="s">
        <v>664</v>
      </c>
      <c r="C107" s="4" t="s">
        <v>665</v>
      </c>
      <c r="D107" s="4" t="s">
        <v>666</v>
      </c>
      <c r="E107" s="4" t="s">
        <v>667</v>
      </c>
      <c r="J107" s="4" t="s">
        <v>17021</v>
      </c>
      <c r="K107" s="4" t="s">
        <v>17027</v>
      </c>
      <c r="L107" s="4" t="s">
        <v>17033</v>
      </c>
      <c r="M107" s="4" t="s">
        <v>17039</v>
      </c>
      <c r="N107" s="4" t="s">
        <v>17045</v>
      </c>
    </row>
    <row r="108" spans="1:14" x14ac:dyDescent="0.25">
      <c r="A108" s="4" t="s">
        <v>59</v>
      </c>
      <c r="B108" s="4" t="s">
        <v>668</v>
      </c>
      <c r="C108" s="4" t="s">
        <v>669</v>
      </c>
      <c r="D108" s="4" t="s">
        <v>670</v>
      </c>
      <c r="E108" s="4" t="s">
        <v>671</v>
      </c>
      <c r="J108" s="4" t="s">
        <v>17022</v>
      </c>
      <c r="K108" s="4" t="s">
        <v>17028</v>
      </c>
      <c r="L108" s="4" t="s">
        <v>17034</v>
      </c>
      <c r="M108" s="4" t="s">
        <v>17040</v>
      </c>
      <c r="N108" s="4" t="s">
        <v>17046</v>
      </c>
    </row>
    <row r="109" spans="1:14" x14ac:dyDescent="0.25">
      <c r="A109" s="4" t="s">
        <v>59</v>
      </c>
      <c r="B109" s="4" t="s">
        <v>652</v>
      </c>
      <c r="C109" s="4" t="s">
        <v>653</v>
      </c>
      <c r="D109" s="4" t="s">
        <v>654</v>
      </c>
    </row>
    <row r="110" spans="1:14" x14ac:dyDescent="0.25">
      <c r="A110" s="4" t="s">
        <v>59</v>
      </c>
      <c r="B110" s="4" t="s">
        <v>672</v>
      </c>
      <c r="C110" s="4" t="s">
        <v>673</v>
      </c>
      <c r="D110" s="4" t="s">
        <v>674</v>
      </c>
      <c r="E110" s="4" t="s">
        <v>675</v>
      </c>
      <c r="F110" s="4" t="s">
        <v>41</v>
      </c>
      <c r="I110" s="4" t="s">
        <v>676</v>
      </c>
      <c r="J110" s="4" t="s">
        <v>677</v>
      </c>
      <c r="K110" s="4" t="s">
        <v>678</v>
      </c>
      <c r="L110" s="4" t="s">
        <v>679</v>
      </c>
      <c r="M110" s="4" t="s">
        <v>680</v>
      </c>
    </row>
    <row r="111" spans="1:14" x14ac:dyDescent="0.25">
      <c r="A111" s="4" t="s">
        <v>59</v>
      </c>
      <c r="B111" s="4" t="s">
        <v>681</v>
      </c>
      <c r="C111" s="4" t="s">
        <v>682</v>
      </c>
      <c r="D111" s="4" t="s">
        <v>683</v>
      </c>
      <c r="E111" s="4" t="s">
        <v>684</v>
      </c>
      <c r="J111" s="4" t="s">
        <v>16987</v>
      </c>
      <c r="K111" s="4" t="s">
        <v>16993</v>
      </c>
      <c r="L111" s="4" t="s">
        <v>16999</v>
      </c>
      <c r="M111" s="4" t="s">
        <v>17005</v>
      </c>
      <c r="N111" s="4" t="s">
        <v>17011</v>
      </c>
    </row>
    <row r="112" spans="1:14" x14ac:dyDescent="0.25">
      <c r="A112" s="4" t="s">
        <v>59</v>
      </c>
      <c r="B112" s="4" t="s">
        <v>685</v>
      </c>
      <c r="C112" s="4" t="s">
        <v>686</v>
      </c>
      <c r="D112" s="4" t="s">
        <v>687</v>
      </c>
      <c r="E112" s="4" t="s">
        <v>688</v>
      </c>
      <c r="J112" s="4" t="s">
        <v>16988</v>
      </c>
      <c r="K112" s="4" t="s">
        <v>16994</v>
      </c>
      <c r="L112" s="4" t="s">
        <v>17000</v>
      </c>
      <c r="M112" s="4" t="s">
        <v>17006</v>
      </c>
      <c r="N112" s="4" t="s">
        <v>17012</v>
      </c>
    </row>
    <row r="113" spans="1:14" x14ac:dyDescent="0.25">
      <c r="A113" s="4" t="s">
        <v>59</v>
      </c>
      <c r="B113" s="4" t="s">
        <v>689</v>
      </c>
      <c r="C113" s="4" t="s">
        <v>690</v>
      </c>
      <c r="D113" s="4" t="s">
        <v>691</v>
      </c>
      <c r="E113" s="4" t="s">
        <v>692</v>
      </c>
      <c r="J113" s="4" t="s">
        <v>16989</v>
      </c>
      <c r="K113" s="4" t="s">
        <v>16995</v>
      </c>
      <c r="L113" s="4" t="s">
        <v>17001</v>
      </c>
      <c r="M113" s="4" t="s">
        <v>17007</v>
      </c>
      <c r="N113" s="4" t="s">
        <v>17013</v>
      </c>
    </row>
    <row r="114" spans="1:14" x14ac:dyDescent="0.25">
      <c r="A114" s="4" t="s">
        <v>59</v>
      </c>
      <c r="B114" s="4" t="s">
        <v>693</v>
      </c>
      <c r="C114" s="4" t="s">
        <v>694</v>
      </c>
      <c r="D114" s="4" t="s">
        <v>695</v>
      </c>
      <c r="E114" s="4" t="s">
        <v>696</v>
      </c>
      <c r="J114" s="4" t="s">
        <v>16990</v>
      </c>
      <c r="K114" s="4" t="s">
        <v>16996</v>
      </c>
      <c r="L114" s="4" t="s">
        <v>17002</v>
      </c>
      <c r="M114" s="4" t="s">
        <v>17008</v>
      </c>
      <c r="N114" s="4" t="s">
        <v>17014</v>
      </c>
    </row>
    <row r="115" spans="1:14" x14ac:dyDescent="0.25">
      <c r="A115" s="4" t="s">
        <v>59</v>
      </c>
      <c r="B115" s="4" t="s">
        <v>697</v>
      </c>
      <c r="C115" s="4" t="s">
        <v>698</v>
      </c>
      <c r="D115" s="4" t="s">
        <v>699</v>
      </c>
      <c r="E115" s="4" t="s">
        <v>700</v>
      </c>
      <c r="J115" s="4" t="s">
        <v>16991</v>
      </c>
      <c r="K115" s="4" t="s">
        <v>16997</v>
      </c>
      <c r="L115" s="4" t="s">
        <v>17003</v>
      </c>
      <c r="M115" s="4" t="s">
        <v>17009</v>
      </c>
      <c r="N115" s="4" t="s">
        <v>17015</v>
      </c>
    </row>
    <row r="116" spans="1:14" x14ac:dyDescent="0.25">
      <c r="A116" s="4" t="s">
        <v>59</v>
      </c>
      <c r="B116" s="4" t="s">
        <v>701</v>
      </c>
      <c r="C116" s="4" t="s">
        <v>702</v>
      </c>
      <c r="D116" s="4" t="s">
        <v>703</v>
      </c>
      <c r="E116" s="4" t="s">
        <v>704</v>
      </c>
      <c r="J116" s="4" t="s">
        <v>16992</v>
      </c>
      <c r="K116" s="4" t="s">
        <v>16998</v>
      </c>
      <c r="L116" s="4" t="s">
        <v>17004</v>
      </c>
      <c r="M116" s="4" t="s">
        <v>17010</v>
      </c>
      <c r="N116" s="4" t="s">
        <v>17016</v>
      </c>
    </row>
    <row r="117" spans="1:14" x14ac:dyDescent="0.25">
      <c r="A117" s="4" t="s">
        <v>59</v>
      </c>
      <c r="B117" s="4" t="s">
        <v>685</v>
      </c>
      <c r="C117" s="4" t="s">
        <v>686</v>
      </c>
      <c r="D117" s="4" t="s">
        <v>687</v>
      </c>
    </row>
    <row r="118" spans="1:14" x14ac:dyDescent="0.25">
      <c r="A118" s="4" t="s">
        <v>59</v>
      </c>
      <c r="B118" s="4" t="s">
        <v>705</v>
      </c>
      <c r="C118" s="4" t="s">
        <v>706</v>
      </c>
      <c r="D118" s="4" t="s">
        <v>707</v>
      </c>
      <c r="E118" s="4" t="s">
        <v>708</v>
      </c>
      <c r="F118" s="4" t="s">
        <v>41</v>
      </c>
      <c r="I118" s="4" t="s">
        <v>709</v>
      </c>
      <c r="J118" s="4" t="s">
        <v>710</v>
      </c>
      <c r="K118" s="4" t="s">
        <v>711</v>
      </c>
      <c r="L118" s="4" t="s">
        <v>712</v>
      </c>
      <c r="M118" s="4" t="s">
        <v>713</v>
      </c>
    </row>
    <row r="119" spans="1:14" x14ac:dyDescent="0.25">
      <c r="A119" s="4" t="s">
        <v>59</v>
      </c>
      <c r="B119" s="4" t="s">
        <v>714</v>
      </c>
      <c r="C119" s="4" t="s">
        <v>715</v>
      </c>
      <c r="D119" s="4" t="s">
        <v>716</v>
      </c>
      <c r="E119" s="4" t="s">
        <v>717</v>
      </c>
      <c r="J119" s="4" t="s">
        <v>16957</v>
      </c>
      <c r="K119" s="4" t="s">
        <v>16963</v>
      </c>
      <c r="L119" s="4" t="s">
        <v>16969</v>
      </c>
      <c r="M119" s="4" t="s">
        <v>16975</v>
      </c>
      <c r="N119" s="4" t="s">
        <v>16981</v>
      </c>
    </row>
    <row r="120" spans="1:14" x14ac:dyDescent="0.25">
      <c r="A120" s="4" t="s">
        <v>59</v>
      </c>
      <c r="B120" s="4" t="s">
        <v>718</v>
      </c>
      <c r="C120" s="4" t="s">
        <v>719</v>
      </c>
      <c r="D120" s="4" t="s">
        <v>720</v>
      </c>
      <c r="E120" s="4" t="s">
        <v>721</v>
      </c>
      <c r="J120" s="4" t="s">
        <v>16958</v>
      </c>
      <c r="K120" s="4" t="s">
        <v>16964</v>
      </c>
      <c r="L120" s="4" t="s">
        <v>16970</v>
      </c>
      <c r="M120" s="4" t="s">
        <v>16976</v>
      </c>
      <c r="N120" s="4" t="s">
        <v>16982</v>
      </c>
    </row>
    <row r="121" spans="1:14" x14ac:dyDescent="0.25">
      <c r="A121" s="4" t="s">
        <v>59</v>
      </c>
      <c r="B121" s="4" t="s">
        <v>722</v>
      </c>
      <c r="C121" s="4" t="s">
        <v>723</v>
      </c>
      <c r="D121" s="4" t="s">
        <v>724</v>
      </c>
      <c r="E121" s="4" t="s">
        <v>725</v>
      </c>
      <c r="J121" s="4" t="s">
        <v>16959</v>
      </c>
      <c r="K121" s="4" t="s">
        <v>16965</v>
      </c>
      <c r="L121" s="4" t="s">
        <v>16971</v>
      </c>
      <c r="M121" s="4" t="s">
        <v>16977</v>
      </c>
      <c r="N121" s="4" t="s">
        <v>16983</v>
      </c>
    </row>
    <row r="122" spans="1:14" x14ac:dyDescent="0.25">
      <c r="A122" s="4" t="s">
        <v>59</v>
      </c>
      <c r="B122" s="4" t="s">
        <v>726</v>
      </c>
      <c r="C122" s="4" t="s">
        <v>727</v>
      </c>
      <c r="D122" s="4" t="s">
        <v>728</v>
      </c>
      <c r="E122" s="4" t="s">
        <v>729</v>
      </c>
      <c r="J122" s="4" t="s">
        <v>16960</v>
      </c>
      <c r="K122" s="4" t="s">
        <v>16966</v>
      </c>
      <c r="L122" s="4" t="s">
        <v>16972</v>
      </c>
      <c r="M122" s="4" t="s">
        <v>16978</v>
      </c>
      <c r="N122" s="4" t="s">
        <v>16984</v>
      </c>
    </row>
    <row r="123" spans="1:14" x14ac:dyDescent="0.25">
      <c r="A123" s="4" t="s">
        <v>59</v>
      </c>
      <c r="B123" s="4" t="s">
        <v>730</v>
      </c>
      <c r="C123" s="4" t="s">
        <v>731</v>
      </c>
      <c r="D123" s="4" t="s">
        <v>732</v>
      </c>
      <c r="E123" s="4" t="s">
        <v>733</v>
      </c>
      <c r="J123" s="4" t="s">
        <v>16961</v>
      </c>
      <c r="K123" s="4" t="s">
        <v>16967</v>
      </c>
      <c r="L123" s="4" t="s">
        <v>16973</v>
      </c>
      <c r="M123" s="4" t="s">
        <v>16979</v>
      </c>
      <c r="N123" s="4" t="s">
        <v>16985</v>
      </c>
    </row>
    <row r="124" spans="1:14" x14ac:dyDescent="0.25">
      <c r="A124" s="4" t="s">
        <v>59</v>
      </c>
      <c r="B124" s="4" t="s">
        <v>734</v>
      </c>
      <c r="C124" s="4" t="s">
        <v>735</v>
      </c>
      <c r="D124" s="4" t="s">
        <v>736</v>
      </c>
      <c r="E124" s="4" t="s">
        <v>737</v>
      </c>
      <c r="J124" s="4" t="s">
        <v>16962</v>
      </c>
      <c r="K124" s="4" t="s">
        <v>16968</v>
      </c>
      <c r="L124" s="4" t="s">
        <v>16974</v>
      </c>
      <c r="M124" s="4" t="s">
        <v>16980</v>
      </c>
      <c r="N124" s="4" t="s">
        <v>16986</v>
      </c>
    </row>
    <row r="125" spans="1:14" x14ac:dyDescent="0.25">
      <c r="A125" s="4" t="s">
        <v>59</v>
      </c>
      <c r="B125" s="4" t="s">
        <v>718</v>
      </c>
      <c r="C125" s="4" t="s">
        <v>719</v>
      </c>
      <c r="D125" s="4" t="s">
        <v>720</v>
      </c>
    </row>
    <row r="126" spans="1:14" x14ac:dyDescent="0.25">
      <c r="A126" s="4" t="s">
        <v>59</v>
      </c>
      <c r="B126" s="4" t="s">
        <v>738</v>
      </c>
      <c r="C126" s="4" t="s">
        <v>739</v>
      </c>
      <c r="E126" s="4" t="s">
        <v>740</v>
      </c>
      <c r="F126" s="4" t="s">
        <v>34</v>
      </c>
      <c r="H126" s="4" t="s">
        <v>741</v>
      </c>
      <c r="I126" s="4" t="s">
        <v>742</v>
      </c>
    </row>
    <row r="127" spans="1:14" x14ac:dyDescent="0.25">
      <c r="A127" s="4" t="s">
        <v>59</v>
      </c>
      <c r="B127" s="4" t="s">
        <v>743</v>
      </c>
      <c r="C127" s="4" t="s">
        <v>744</v>
      </c>
      <c r="D127" s="4" t="s">
        <v>745</v>
      </c>
      <c r="E127" s="4" t="s">
        <v>746</v>
      </c>
      <c r="F127" s="4" t="s">
        <v>41</v>
      </c>
      <c r="I127" s="4" t="s">
        <v>747</v>
      </c>
      <c r="J127" s="4" t="s">
        <v>748</v>
      </c>
      <c r="K127" s="4" t="s">
        <v>749</v>
      </c>
      <c r="L127" s="4" t="s">
        <v>750</v>
      </c>
      <c r="M127" s="4" t="s">
        <v>751</v>
      </c>
    </row>
    <row r="128" spans="1:14" x14ac:dyDescent="0.25">
      <c r="A128" s="4" t="s">
        <v>59</v>
      </c>
      <c r="B128" s="4" t="s">
        <v>752</v>
      </c>
      <c r="C128" s="4" t="s">
        <v>753</v>
      </c>
      <c r="D128" s="4" t="s">
        <v>754</v>
      </c>
      <c r="E128" s="4" t="s">
        <v>755</v>
      </c>
      <c r="J128" s="4" t="s">
        <v>16852</v>
      </c>
      <c r="K128" s="4" t="s">
        <v>16858</v>
      </c>
      <c r="L128" s="4" t="s">
        <v>16864</v>
      </c>
      <c r="M128" s="4" t="s">
        <v>16870</v>
      </c>
      <c r="N128" s="4" t="s">
        <v>16876</v>
      </c>
    </row>
    <row r="129" spans="1:14" x14ac:dyDescent="0.25">
      <c r="A129" s="4" t="s">
        <v>59</v>
      </c>
      <c r="B129" s="4" t="s">
        <v>756</v>
      </c>
      <c r="C129" s="4" t="s">
        <v>757</v>
      </c>
      <c r="D129" s="4" t="s">
        <v>758</v>
      </c>
      <c r="E129" s="4" t="s">
        <v>759</v>
      </c>
      <c r="J129" s="4" t="s">
        <v>16853</v>
      </c>
      <c r="K129" s="4" t="s">
        <v>16859</v>
      </c>
      <c r="L129" s="4" t="s">
        <v>16865</v>
      </c>
      <c r="M129" s="4" t="s">
        <v>16871</v>
      </c>
      <c r="N129" s="4" t="s">
        <v>16877</v>
      </c>
    </row>
    <row r="130" spans="1:14" x14ac:dyDescent="0.25">
      <c r="A130" s="4" t="s">
        <v>59</v>
      </c>
      <c r="B130" s="4" t="s">
        <v>760</v>
      </c>
      <c r="C130" s="4" t="s">
        <v>761</v>
      </c>
      <c r="D130" s="4" t="s">
        <v>762</v>
      </c>
      <c r="E130" s="4" t="s">
        <v>763</v>
      </c>
      <c r="J130" s="4" t="s">
        <v>16854</v>
      </c>
      <c r="K130" s="4" t="s">
        <v>16860</v>
      </c>
      <c r="L130" s="4" t="s">
        <v>16866</v>
      </c>
      <c r="M130" s="4" t="s">
        <v>16872</v>
      </c>
      <c r="N130" s="4" t="s">
        <v>16878</v>
      </c>
    </row>
    <row r="131" spans="1:14" x14ac:dyDescent="0.25">
      <c r="A131" s="4" t="s">
        <v>59</v>
      </c>
      <c r="B131" s="4" t="s">
        <v>764</v>
      </c>
      <c r="C131" s="4" t="s">
        <v>765</v>
      </c>
      <c r="D131" s="4" t="s">
        <v>766</v>
      </c>
      <c r="E131" s="4" t="s">
        <v>767</v>
      </c>
      <c r="J131" s="4" t="s">
        <v>16855</v>
      </c>
      <c r="K131" s="4" t="s">
        <v>16861</v>
      </c>
      <c r="L131" s="4" t="s">
        <v>16867</v>
      </c>
      <c r="M131" s="4" t="s">
        <v>16873</v>
      </c>
      <c r="N131" s="4" t="s">
        <v>16879</v>
      </c>
    </row>
    <row r="132" spans="1:14" x14ac:dyDescent="0.25">
      <c r="A132" s="4" t="s">
        <v>59</v>
      </c>
      <c r="B132" s="4" t="s">
        <v>768</v>
      </c>
      <c r="C132" s="4" t="s">
        <v>769</v>
      </c>
      <c r="D132" s="4" t="s">
        <v>770</v>
      </c>
      <c r="E132" s="4" t="s">
        <v>771</v>
      </c>
      <c r="J132" s="4" t="s">
        <v>16856</v>
      </c>
      <c r="K132" s="4" t="s">
        <v>16862</v>
      </c>
      <c r="L132" s="4" t="s">
        <v>16868</v>
      </c>
      <c r="M132" s="4" t="s">
        <v>16874</v>
      </c>
      <c r="N132" s="4" t="s">
        <v>16880</v>
      </c>
    </row>
    <row r="133" spans="1:14" x14ac:dyDescent="0.25">
      <c r="A133" s="4" t="s">
        <v>59</v>
      </c>
      <c r="B133" s="4" t="s">
        <v>772</v>
      </c>
      <c r="C133" s="4" t="s">
        <v>773</v>
      </c>
      <c r="D133" s="4" t="s">
        <v>774</v>
      </c>
      <c r="E133" s="4" t="s">
        <v>775</v>
      </c>
      <c r="J133" s="4" t="s">
        <v>16857</v>
      </c>
      <c r="K133" s="4" t="s">
        <v>16863</v>
      </c>
      <c r="L133" s="4" t="s">
        <v>16869</v>
      </c>
      <c r="M133" s="4" t="s">
        <v>16875</v>
      </c>
      <c r="N133" s="4" t="s">
        <v>16881</v>
      </c>
    </row>
    <row r="134" spans="1:14" x14ac:dyDescent="0.25">
      <c r="A134" s="4" t="s">
        <v>59</v>
      </c>
      <c r="B134" s="4" t="s">
        <v>756</v>
      </c>
      <c r="C134" s="4" t="s">
        <v>757</v>
      </c>
      <c r="D134" s="4" t="s">
        <v>758</v>
      </c>
    </row>
    <row r="135" spans="1:14" x14ac:dyDescent="0.25">
      <c r="A135" s="4" t="s">
        <v>59</v>
      </c>
      <c r="B135" s="4" t="s">
        <v>776</v>
      </c>
      <c r="C135" s="4" t="s">
        <v>777</v>
      </c>
      <c r="D135" s="4" t="s">
        <v>778</v>
      </c>
      <c r="E135" s="4" t="s">
        <v>779</v>
      </c>
      <c r="F135" s="4" t="s">
        <v>41</v>
      </c>
      <c r="I135" s="4" t="s">
        <v>780</v>
      </c>
      <c r="J135" s="4" t="s">
        <v>781</v>
      </c>
      <c r="K135" s="4" t="s">
        <v>782</v>
      </c>
      <c r="L135" s="4" t="s">
        <v>783</v>
      </c>
      <c r="M135" s="4" t="s">
        <v>784</v>
      </c>
    </row>
    <row r="136" spans="1:14" x14ac:dyDescent="0.25">
      <c r="A136" s="4" t="s">
        <v>59</v>
      </c>
      <c r="B136" s="4" t="s">
        <v>785</v>
      </c>
      <c r="C136" s="4" t="s">
        <v>786</v>
      </c>
      <c r="D136" s="4" t="s">
        <v>787</v>
      </c>
      <c r="E136" s="4" t="s">
        <v>788</v>
      </c>
      <c r="J136" s="4" t="s">
        <v>16927</v>
      </c>
      <c r="K136" s="4" t="s">
        <v>16932</v>
      </c>
      <c r="L136" s="4" t="s">
        <v>16937</v>
      </c>
      <c r="M136" s="4" t="s">
        <v>16942</v>
      </c>
      <c r="N136" s="4" t="s">
        <v>16947</v>
      </c>
    </row>
    <row r="137" spans="1:14" x14ac:dyDescent="0.25">
      <c r="A137" s="4" t="s">
        <v>59</v>
      </c>
      <c r="B137" s="4" t="s">
        <v>789</v>
      </c>
      <c r="C137" s="4" t="s">
        <v>790</v>
      </c>
      <c r="D137" s="4" t="s">
        <v>791</v>
      </c>
      <c r="E137" s="4" t="s">
        <v>792</v>
      </c>
      <c r="J137" s="4" t="s">
        <v>16928</v>
      </c>
      <c r="K137" s="4" t="s">
        <v>16933</v>
      </c>
      <c r="L137" s="4" t="s">
        <v>16938</v>
      </c>
      <c r="M137" s="4" t="s">
        <v>16943</v>
      </c>
      <c r="N137" s="4" t="s">
        <v>16948</v>
      </c>
    </row>
    <row r="138" spans="1:14" x14ac:dyDescent="0.25">
      <c r="A138" s="4" t="s">
        <v>59</v>
      </c>
      <c r="B138" s="4" t="s">
        <v>793</v>
      </c>
      <c r="C138" s="4" t="s">
        <v>794</v>
      </c>
      <c r="D138" s="4" t="s">
        <v>795</v>
      </c>
      <c r="E138" s="4" t="s">
        <v>796</v>
      </c>
      <c r="J138" s="4" t="s">
        <v>16929</v>
      </c>
      <c r="K138" s="4" t="s">
        <v>16934</v>
      </c>
      <c r="L138" s="4" t="s">
        <v>16939</v>
      </c>
      <c r="M138" s="4" t="s">
        <v>16944</v>
      </c>
      <c r="N138" s="4" t="s">
        <v>16949</v>
      </c>
    </row>
    <row r="139" spans="1:14" x14ac:dyDescent="0.25">
      <c r="A139" s="4" t="s">
        <v>59</v>
      </c>
      <c r="B139" s="4" t="s">
        <v>797</v>
      </c>
      <c r="C139" s="4" t="s">
        <v>798</v>
      </c>
      <c r="D139" s="4" t="s">
        <v>799</v>
      </c>
      <c r="E139" s="4" t="s">
        <v>800</v>
      </c>
      <c r="J139" s="4" t="s">
        <v>16930</v>
      </c>
      <c r="K139" s="4" t="s">
        <v>16935</v>
      </c>
      <c r="L139" s="4" t="s">
        <v>16940</v>
      </c>
      <c r="M139" s="4" t="s">
        <v>16945</v>
      </c>
      <c r="N139" s="4" t="s">
        <v>16950</v>
      </c>
    </row>
    <row r="140" spans="1:14" x14ac:dyDescent="0.25">
      <c r="A140" s="4" t="s">
        <v>59</v>
      </c>
      <c r="B140" s="4" t="s">
        <v>801</v>
      </c>
      <c r="C140" s="4" t="s">
        <v>802</v>
      </c>
      <c r="D140" s="4" t="s">
        <v>803</v>
      </c>
      <c r="E140" s="4" t="s">
        <v>804</v>
      </c>
      <c r="J140" s="4" t="s">
        <v>16931</v>
      </c>
      <c r="K140" s="4" t="s">
        <v>16936</v>
      </c>
      <c r="L140" s="4" t="s">
        <v>16941</v>
      </c>
      <c r="M140" s="4" t="s">
        <v>16946</v>
      </c>
      <c r="N140" s="4" t="s">
        <v>16951</v>
      </c>
    </row>
    <row r="141" spans="1:14" x14ac:dyDescent="0.25">
      <c r="A141" s="4" t="s">
        <v>59</v>
      </c>
      <c r="B141" s="4" t="s">
        <v>789</v>
      </c>
      <c r="C141" s="4" t="s">
        <v>790</v>
      </c>
      <c r="D141" s="4" t="s">
        <v>791</v>
      </c>
    </row>
    <row r="142" spans="1:14" x14ac:dyDescent="0.25">
      <c r="A142" s="4" t="s">
        <v>59</v>
      </c>
      <c r="B142" s="4" t="s">
        <v>805</v>
      </c>
      <c r="C142" s="4" t="s">
        <v>806</v>
      </c>
      <c r="D142" s="4" t="s">
        <v>807</v>
      </c>
      <c r="E142" s="4" t="s">
        <v>808</v>
      </c>
      <c r="F142" s="4" t="s">
        <v>41</v>
      </c>
      <c r="I142" s="4" t="s">
        <v>809</v>
      </c>
      <c r="J142" s="4" t="s">
        <v>810</v>
      </c>
      <c r="K142" s="4" t="s">
        <v>811</v>
      </c>
      <c r="L142" s="4" t="s">
        <v>812</v>
      </c>
      <c r="M142" s="4" t="s">
        <v>813</v>
      </c>
    </row>
    <row r="143" spans="1:14" x14ac:dyDescent="0.25">
      <c r="A143" s="4" t="s">
        <v>59</v>
      </c>
      <c r="B143" s="4" t="s">
        <v>814</v>
      </c>
      <c r="C143" s="4" t="s">
        <v>815</v>
      </c>
      <c r="D143" s="4" t="s">
        <v>816</v>
      </c>
      <c r="E143" s="4" t="s">
        <v>817</v>
      </c>
      <c r="J143" s="4" t="s">
        <v>16897</v>
      </c>
      <c r="K143" s="4" t="s">
        <v>16903</v>
      </c>
      <c r="L143" s="4" t="s">
        <v>16909</v>
      </c>
      <c r="M143" s="4" t="s">
        <v>16915</v>
      </c>
      <c r="N143" s="4" t="s">
        <v>16921</v>
      </c>
    </row>
    <row r="144" spans="1:14" x14ac:dyDescent="0.25">
      <c r="A144" s="4" t="s">
        <v>59</v>
      </c>
      <c r="B144" s="4" t="s">
        <v>818</v>
      </c>
      <c r="C144" s="4" t="s">
        <v>819</v>
      </c>
      <c r="D144" s="4" t="s">
        <v>820</v>
      </c>
      <c r="E144" s="4" t="s">
        <v>821</v>
      </c>
      <c r="J144" s="4" t="s">
        <v>16898</v>
      </c>
      <c r="K144" s="4" t="s">
        <v>16904</v>
      </c>
      <c r="L144" s="4" t="s">
        <v>16910</v>
      </c>
      <c r="M144" s="4" t="s">
        <v>16916</v>
      </c>
      <c r="N144" s="4" t="s">
        <v>16922</v>
      </c>
    </row>
    <row r="145" spans="1:14" x14ac:dyDescent="0.25">
      <c r="A145" s="4" t="s">
        <v>59</v>
      </c>
      <c r="B145" s="4" t="s">
        <v>822</v>
      </c>
      <c r="C145" s="4" t="s">
        <v>823</v>
      </c>
      <c r="D145" s="4" t="s">
        <v>824</v>
      </c>
      <c r="E145" s="4" t="s">
        <v>825</v>
      </c>
      <c r="J145" s="4" t="s">
        <v>16899</v>
      </c>
      <c r="K145" s="4" t="s">
        <v>16905</v>
      </c>
      <c r="L145" s="4" t="s">
        <v>16911</v>
      </c>
      <c r="M145" s="4" t="s">
        <v>16917</v>
      </c>
      <c r="N145" s="4" t="s">
        <v>16923</v>
      </c>
    </row>
    <row r="146" spans="1:14" x14ac:dyDescent="0.25">
      <c r="A146" s="4" t="s">
        <v>59</v>
      </c>
      <c r="B146" s="4" t="s">
        <v>826</v>
      </c>
      <c r="C146" s="4" t="s">
        <v>827</v>
      </c>
      <c r="D146" s="4" t="s">
        <v>828</v>
      </c>
      <c r="E146" s="4" t="s">
        <v>829</v>
      </c>
      <c r="J146" s="4" t="s">
        <v>16900</v>
      </c>
      <c r="K146" s="4" t="s">
        <v>16906</v>
      </c>
      <c r="L146" s="4" t="s">
        <v>16912</v>
      </c>
      <c r="M146" s="4" t="s">
        <v>16918</v>
      </c>
      <c r="N146" s="4" t="s">
        <v>16924</v>
      </c>
    </row>
    <row r="147" spans="1:14" x14ac:dyDescent="0.25">
      <c r="A147" s="4" t="s">
        <v>59</v>
      </c>
      <c r="B147" s="4" t="s">
        <v>830</v>
      </c>
      <c r="C147" s="4" t="s">
        <v>831</v>
      </c>
      <c r="D147" s="4" t="s">
        <v>832</v>
      </c>
      <c r="E147" s="4" t="s">
        <v>833</v>
      </c>
      <c r="J147" s="4" t="s">
        <v>16901</v>
      </c>
      <c r="K147" s="4" t="s">
        <v>16907</v>
      </c>
      <c r="L147" s="4" t="s">
        <v>16913</v>
      </c>
      <c r="M147" s="4" t="s">
        <v>16919</v>
      </c>
      <c r="N147" s="4" t="s">
        <v>16925</v>
      </c>
    </row>
    <row r="148" spans="1:14" x14ac:dyDescent="0.25">
      <c r="A148" s="4" t="s">
        <v>59</v>
      </c>
      <c r="B148" s="4" t="s">
        <v>834</v>
      </c>
      <c r="C148" s="4" t="s">
        <v>835</v>
      </c>
      <c r="D148" s="4" t="s">
        <v>836</v>
      </c>
      <c r="E148" s="4" t="s">
        <v>837</v>
      </c>
      <c r="J148" s="4" t="s">
        <v>16902</v>
      </c>
      <c r="K148" s="4" t="s">
        <v>16908</v>
      </c>
      <c r="L148" s="4" t="s">
        <v>16914</v>
      </c>
      <c r="M148" s="4" t="s">
        <v>16920</v>
      </c>
      <c r="N148" s="4" t="s">
        <v>16926</v>
      </c>
    </row>
    <row r="149" spans="1:14" x14ac:dyDescent="0.25">
      <c r="A149" s="4" t="s">
        <v>59</v>
      </c>
      <c r="B149" s="4" t="s">
        <v>818</v>
      </c>
      <c r="C149" s="4" t="s">
        <v>819</v>
      </c>
      <c r="D149" s="4" t="s">
        <v>820</v>
      </c>
    </row>
    <row r="150" spans="1:14" x14ac:dyDescent="0.25">
      <c r="A150" s="4" t="s">
        <v>59</v>
      </c>
      <c r="B150" s="4" t="s">
        <v>838</v>
      </c>
      <c r="C150" s="4" t="s">
        <v>839</v>
      </c>
      <c r="D150" s="4" t="s">
        <v>840</v>
      </c>
      <c r="E150" s="4" t="s">
        <v>841</v>
      </c>
      <c r="F150" s="4" t="s">
        <v>41</v>
      </c>
      <c r="I150" s="4" t="s">
        <v>842</v>
      </c>
      <c r="J150" s="4" t="s">
        <v>843</v>
      </c>
      <c r="K150" s="4" t="s">
        <v>844</v>
      </c>
      <c r="L150" s="4" t="s">
        <v>845</v>
      </c>
      <c r="M150" s="4" t="s">
        <v>846</v>
      </c>
    </row>
    <row r="151" spans="1:14" x14ac:dyDescent="0.25">
      <c r="A151" s="4" t="s">
        <v>59</v>
      </c>
      <c r="B151" s="4" t="s">
        <v>847</v>
      </c>
      <c r="C151" s="4" t="s">
        <v>848</v>
      </c>
      <c r="D151" s="4" t="s">
        <v>849</v>
      </c>
      <c r="E151" s="4" t="s">
        <v>850</v>
      </c>
      <c r="J151" s="4" t="s">
        <v>16882</v>
      </c>
      <c r="K151" s="4" t="s">
        <v>16885</v>
      </c>
      <c r="L151" s="4" t="s">
        <v>16888</v>
      </c>
      <c r="M151" s="4" t="s">
        <v>16891</v>
      </c>
      <c r="N151" s="4" t="s">
        <v>16894</v>
      </c>
    </row>
    <row r="152" spans="1:14" x14ac:dyDescent="0.25">
      <c r="A152" s="4" t="s">
        <v>59</v>
      </c>
      <c r="B152" s="4" t="s">
        <v>851</v>
      </c>
      <c r="C152" s="4" t="s">
        <v>852</v>
      </c>
      <c r="D152" s="4" t="s">
        <v>853</v>
      </c>
      <c r="E152" s="4" t="s">
        <v>854</v>
      </c>
      <c r="J152" s="4" t="s">
        <v>16883</v>
      </c>
      <c r="K152" s="4" t="s">
        <v>16886</v>
      </c>
      <c r="L152" s="4" t="s">
        <v>16889</v>
      </c>
      <c r="M152" s="4" t="s">
        <v>16892</v>
      </c>
      <c r="N152" s="4" t="s">
        <v>16895</v>
      </c>
    </row>
    <row r="153" spans="1:14" x14ac:dyDescent="0.25">
      <c r="A153" s="4" t="s">
        <v>59</v>
      </c>
      <c r="B153" s="4" t="s">
        <v>855</v>
      </c>
      <c r="C153" s="4" t="s">
        <v>856</v>
      </c>
      <c r="D153" s="4" t="s">
        <v>857</v>
      </c>
      <c r="E153" s="4" t="s">
        <v>858</v>
      </c>
      <c r="J153" s="4" t="s">
        <v>16884</v>
      </c>
      <c r="K153" s="4" t="s">
        <v>16887</v>
      </c>
      <c r="L153" s="4" t="s">
        <v>16890</v>
      </c>
      <c r="M153" s="4" t="s">
        <v>16893</v>
      </c>
      <c r="N153" s="4" t="s">
        <v>16896</v>
      </c>
    </row>
    <row r="154" spans="1:14" x14ac:dyDescent="0.25">
      <c r="A154" s="4" t="s">
        <v>59</v>
      </c>
      <c r="B154" s="4" t="s">
        <v>851</v>
      </c>
      <c r="C154" s="4" t="s">
        <v>852</v>
      </c>
      <c r="D154" s="4" t="s">
        <v>853</v>
      </c>
    </row>
    <row r="155" spans="1:14" x14ac:dyDescent="0.25">
      <c r="A155" s="4" t="s">
        <v>59</v>
      </c>
      <c r="B155" s="4" t="s">
        <v>859</v>
      </c>
      <c r="C155" s="4" t="s">
        <v>860</v>
      </c>
      <c r="E155" s="4" t="s">
        <v>861</v>
      </c>
      <c r="F155" s="4" t="s">
        <v>34</v>
      </c>
      <c r="H155" s="4" t="s">
        <v>862</v>
      </c>
      <c r="I155" s="4" t="s">
        <v>863</v>
      </c>
    </row>
    <row r="156" spans="1:14" x14ac:dyDescent="0.25">
      <c r="A156" s="4" t="s">
        <v>59</v>
      </c>
      <c r="B156" s="4" t="s">
        <v>864</v>
      </c>
      <c r="C156" s="4" t="s">
        <v>865</v>
      </c>
      <c r="D156" s="4" t="s">
        <v>866</v>
      </c>
      <c r="E156" s="4" t="s">
        <v>867</v>
      </c>
      <c r="F156" s="4" t="s">
        <v>41</v>
      </c>
      <c r="I156" s="4" t="s">
        <v>868</v>
      </c>
      <c r="J156" s="4" t="s">
        <v>869</v>
      </c>
      <c r="K156" s="4" t="s">
        <v>870</v>
      </c>
      <c r="L156" s="4" t="s">
        <v>871</v>
      </c>
      <c r="M156" s="4" t="s">
        <v>872</v>
      </c>
    </row>
    <row r="157" spans="1:14" x14ac:dyDescent="0.25">
      <c r="A157" s="4" t="s">
        <v>59</v>
      </c>
      <c r="B157" s="4" t="s">
        <v>873</v>
      </c>
      <c r="C157" s="4" t="s">
        <v>874</v>
      </c>
      <c r="D157" s="4" t="s">
        <v>875</v>
      </c>
      <c r="E157" s="4" t="s">
        <v>876</v>
      </c>
      <c r="J157" s="4" t="s">
        <v>16752</v>
      </c>
      <c r="K157" s="4" t="s">
        <v>16758</v>
      </c>
      <c r="L157" s="4" t="s">
        <v>16764</v>
      </c>
      <c r="M157" s="4" t="s">
        <v>16770</v>
      </c>
      <c r="N157" s="4" t="s">
        <v>16776</v>
      </c>
    </row>
    <row r="158" spans="1:14" x14ac:dyDescent="0.25">
      <c r="A158" s="4" t="s">
        <v>59</v>
      </c>
      <c r="B158" s="4" t="s">
        <v>877</v>
      </c>
      <c r="C158" s="4" t="s">
        <v>878</v>
      </c>
      <c r="D158" s="4" t="s">
        <v>879</v>
      </c>
      <c r="E158" s="4" t="s">
        <v>880</v>
      </c>
      <c r="J158" s="4" t="s">
        <v>16753</v>
      </c>
      <c r="K158" s="4" t="s">
        <v>16759</v>
      </c>
      <c r="L158" s="4" t="s">
        <v>16765</v>
      </c>
      <c r="M158" s="4" t="s">
        <v>16771</v>
      </c>
      <c r="N158" s="4" t="s">
        <v>16777</v>
      </c>
    </row>
    <row r="159" spans="1:14" x14ac:dyDescent="0.25">
      <c r="A159" s="4" t="s">
        <v>59</v>
      </c>
      <c r="B159" s="4" t="s">
        <v>881</v>
      </c>
      <c r="C159" s="4" t="s">
        <v>882</v>
      </c>
      <c r="D159" s="4" t="s">
        <v>883</v>
      </c>
      <c r="E159" s="4" t="s">
        <v>884</v>
      </c>
      <c r="J159" s="4" t="s">
        <v>16754</v>
      </c>
      <c r="K159" s="4" t="s">
        <v>16760</v>
      </c>
      <c r="L159" s="4" t="s">
        <v>16766</v>
      </c>
      <c r="M159" s="4" t="s">
        <v>16772</v>
      </c>
      <c r="N159" s="4" t="s">
        <v>16778</v>
      </c>
    </row>
    <row r="160" spans="1:14" x14ac:dyDescent="0.25">
      <c r="A160" s="4" t="s">
        <v>59</v>
      </c>
      <c r="B160" s="4" t="s">
        <v>885</v>
      </c>
      <c r="C160" s="4" t="s">
        <v>886</v>
      </c>
      <c r="D160" s="4" t="s">
        <v>887</v>
      </c>
      <c r="E160" s="4" t="s">
        <v>888</v>
      </c>
      <c r="J160" s="4" t="s">
        <v>16755</v>
      </c>
      <c r="K160" s="4" t="s">
        <v>16761</v>
      </c>
      <c r="L160" s="4" t="s">
        <v>16767</v>
      </c>
      <c r="M160" s="4" t="s">
        <v>16773</v>
      </c>
      <c r="N160" s="4" t="s">
        <v>16779</v>
      </c>
    </row>
    <row r="161" spans="1:14" x14ac:dyDescent="0.25">
      <c r="A161" s="4" t="s">
        <v>59</v>
      </c>
      <c r="B161" s="4" t="s">
        <v>889</v>
      </c>
      <c r="C161" s="4" t="s">
        <v>890</v>
      </c>
      <c r="D161" s="4" t="s">
        <v>891</v>
      </c>
      <c r="E161" s="4" t="s">
        <v>892</v>
      </c>
      <c r="J161" s="4" t="s">
        <v>16756</v>
      </c>
      <c r="K161" s="4" t="s">
        <v>16762</v>
      </c>
      <c r="L161" s="4" t="s">
        <v>16768</v>
      </c>
      <c r="M161" s="4" t="s">
        <v>16774</v>
      </c>
      <c r="N161" s="4" t="s">
        <v>16780</v>
      </c>
    </row>
    <row r="162" spans="1:14" x14ac:dyDescent="0.25">
      <c r="A162" s="4" t="s">
        <v>59</v>
      </c>
      <c r="B162" s="4" t="s">
        <v>893</v>
      </c>
      <c r="C162" s="4" t="s">
        <v>894</v>
      </c>
      <c r="D162" s="4" t="s">
        <v>895</v>
      </c>
      <c r="E162" s="4" t="s">
        <v>896</v>
      </c>
      <c r="J162" s="4" t="s">
        <v>16757</v>
      </c>
      <c r="K162" s="4" t="s">
        <v>16763</v>
      </c>
      <c r="L162" s="4" t="s">
        <v>16769</v>
      </c>
      <c r="M162" s="4" t="s">
        <v>16775</v>
      </c>
      <c r="N162" s="4" t="s">
        <v>16781</v>
      </c>
    </row>
    <row r="163" spans="1:14" x14ac:dyDescent="0.25">
      <c r="A163" s="4" t="s">
        <v>59</v>
      </c>
      <c r="B163" s="4" t="s">
        <v>877</v>
      </c>
      <c r="C163" s="4" t="s">
        <v>878</v>
      </c>
      <c r="D163" s="4" t="s">
        <v>879</v>
      </c>
    </row>
    <row r="164" spans="1:14" x14ac:dyDescent="0.25">
      <c r="A164" s="4" t="s">
        <v>59</v>
      </c>
      <c r="B164" s="4" t="s">
        <v>897</v>
      </c>
      <c r="C164" s="4" t="s">
        <v>898</v>
      </c>
      <c r="D164" s="4" t="s">
        <v>899</v>
      </c>
      <c r="E164" s="4" t="s">
        <v>900</v>
      </c>
      <c r="F164" s="4" t="s">
        <v>41</v>
      </c>
      <c r="I164" s="4" t="s">
        <v>901</v>
      </c>
      <c r="J164" s="4" t="s">
        <v>902</v>
      </c>
      <c r="K164" s="4" t="s">
        <v>903</v>
      </c>
      <c r="L164" s="4" t="s">
        <v>904</v>
      </c>
      <c r="M164" s="4" t="s">
        <v>905</v>
      </c>
    </row>
    <row r="165" spans="1:14" x14ac:dyDescent="0.25">
      <c r="A165" s="4" t="s">
        <v>59</v>
      </c>
      <c r="B165" s="4" t="s">
        <v>906</v>
      </c>
      <c r="C165" s="4" t="s">
        <v>907</v>
      </c>
      <c r="D165" s="4" t="s">
        <v>908</v>
      </c>
      <c r="E165" s="4" t="s">
        <v>909</v>
      </c>
      <c r="J165" s="4" t="s">
        <v>16822</v>
      </c>
      <c r="K165" s="4" t="s">
        <v>16828</v>
      </c>
      <c r="L165" s="4" t="s">
        <v>16834</v>
      </c>
      <c r="M165" s="4" t="s">
        <v>16840</v>
      </c>
      <c r="N165" s="4" t="s">
        <v>16846</v>
      </c>
    </row>
    <row r="166" spans="1:14" x14ac:dyDescent="0.25">
      <c r="A166" s="4" t="s">
        <v>59</v>
      </c>
      <c r="B166" s="4" t="s">
        <v>910</v>
      </c>
      <c r="C166" s="4" t="s">
        <v>911</v>
      </c>
      <c r="D166" s="4" t="s">
        <v>912</v>
      </c>
      <c r="E166" s="4" t="s">
        <v>913</v>
      </c>
      <c r="J166" s="4" t="s">
        <v>16823</v>
      </c>
      <c r="K166" s="4" t="s">
        <v>16829</v>
      </c>
      <c r="L166" s="4" t="s">
        <v>16835</v>
      </c>
      <c r="M166" s="4" t="s">
        <v>16841</v>
      </c>
      <c r="N166" s="4" t="s">
        <v>16847</v>
      </c>
    </row>
    <row r="167" spans="1:14" x14ac:dyDescent="0.25">
      <c r="A167" s="4" t="s">
        <v>59</v>
      </c>
      <c r="B167" s="4" t="s">
        <v>914</v>
      </c>
      <c r="C167" s="4" t="s">
        <v>915</v>
      </c>
      <c r="D167" s="4" t="s">
        <v>916</v>
      </c>
      <c r="E167" s="4" t="s">
        <v>917</v>
      </c>
      <c r="J167" s="4" t="s">
        <v>16824</v>
      </c>
      <c r="K167" s="4" t="s">
        <v>16830</v>
      </c>
      <c r="L167" s="4" t="s">
        <v>16836</v>
      </c>
      <c r="M167" s="4" t="s">
        <v>16842</v>
      </c>
      <c r="N167" s="4" t="s">
        <v>16848</v>
      </c>
    </row>
    <row r="168" spans="1:14" x14ac:dyDescent="0.25">
      <c r="A168" s="4" t="s">
        <v>59</v>
      </c>
      <c r="B168" s="4" t="s">
        <v>918</v>
      </c>
      <c r="C168" s="4" t="s">
        <v>919</v>
      </c>
      <c r="D168" s="4" t="s">
        <v>920</v>
      </c>
      <c r="E168" s="4" t="s">
        <v>921</v>
      </c>
      <c r="J168" s="4" t="s">
        <v>16825</v>
      </c>
      <c r="K168" s="4" t="s">
        <v>16831</v>
      </c>
      <c r="L168" s="4" t="s">
        <v>16837</v>
      </c>
      <c r="M168" s="4" t="s">
        <v>16843</v>
      </c>
      <c r="N168" s="4" t="s">
        <v>16849</v>
      </c>
    </row>
    <row r="169" spans="1:14" x14ac:dyDescent="0.25">
      <c r="A169" s="4" t="s">
        <v>59</v>
      </c>
      <c r="B169" s="4" t="s">
        <v>922</v>
      </c>
      <c r="C169" s="4" t="s">
        <v>923</v>
      </c>
      <c r="D169" s="4" t="s">
        <v>924</v>
      </c>
      <c r="E169" s="4" t="s">
        <v>925</v>
      </c>
      <c r="J169" s="4" t="s">
        <v>16826</v>
      </c>
      <c r="K169" s="4" t="s">
        <v>16832</v>
      </c>
      <c r="L169" s="4" t="s">
        <v>16838</v>
      </c>
      <c r="M169" s="4" t="s">
        <v>16844</v>
      </c>
      <c r="N169" s="4" t="s">
        <v>16850</v>
      </c>
    </row>
    <row r="170" spans="1:14" x14ac:dyDescent="0.25">
      <c r="A170" s="4" t="s">
        <v>59</v>
      </c>
      <c r="B170" s="4" t="s">
        <v>926</v>
      </c>
      <c r="C170" s="4" t="s">
        <v>927</v>
      </c>
      <c r="D170" s="4" t="s">
        <v>928</v>
      </c>
      <c r="E170" s="4" t="s">
        <v>929</v>
      </c>
      <c r="J170" s="4" t="s">
        <v>16827</v>
      </c>
      <c r="K170" s="4" t="s">
        <v>16833</v>
      </c>
      <c r="L170" s="4" t="s">
        <v>16839</v>
      </c>
      <c r="M170" s="4" t="s">
        <v>16845</v>
      </c>
      <c r="N170" s="4" t="s">
        <v>16851</v>
      </c>
    </row>
    <row r="171" spans="1:14" x14ac:dyDescent="0.25">
      <c r="A171" s="4" t="s">
        <v>59</v>
      </c>
      <c r="B171" s="4" t="s">
        <v>910</v>
      </c>
      <c r="C171" s="4" t="s">
        <v>911</v>
      </c>
      <c r="D171" s="4" t="s">
        <v>912</v>
      </c>
    </row>
    <row r="172" spans="1:14" x14ac:dyDescent="0.25">
      <c r="A172" s="4" t="s">
        <v>59</v>
      </c>
      <c r="B172" s="4" t="s">
        <v>930</v>
      </c>
      <c r="C172" s="4" t="s">
        <v>931</v>
      </c>
      <c r="D172" s="4" t="s">
        <v>932</v>
      </c>
      <c r="E172" s="4" t="s">
        <v>933</v>
      </c>
      <c r="F172" s="4" t="s">
        <v>41</v>
      </c>
      <c r="I172" s="4" t="s">
        <v>934</v>
      </c>
      <c r="J172" s="4" t="s">
        <v>935</v>
      </c>
      <c r="K172" s="4" t="s">
        <v>936</v>
      </c>
      <c r="L172" s="4" t="s">
        <v>937</v>
      </c>
      <c r="M172" s="4" t="s">
        <v>938</v>
      </c>
    </row>
    <row r="173" spans="1:14" x14ac:dyDescent="0.25">
      <c r="A173" s="4" t="s">
        <v>59</v>
      </c>
      <c r="B173" s="4" t="s">
        <v>939</v>
      </c>
      <c r="C173" s="4" t="s">
        <v>940</v>
      </c>
      <c r="D173" s="4" t="s">
        <v>941</v>
      </c>
      <c r="E173" s="4" t="s">
        <v>942</v>
      </c>
      <c r="J173" s="4" t="s">
        <v>16807</v>
      </c>
      <c r="K173" s="4" t="s">
        <v>16810</v>
      </c>
      <c r="L173" s="4" t="s">
        <v>16813</v>
      </c>
      <c r="M173" s="4" t="s">
        <v>16816</v>
      </c>
      <c r="N173" s="4" t="s">
        <v>16819</v>
      </c>
    </row>
    <row r="174" spans="1:14" x14ac:dyDescent="0.25">
      <c r="A174" s="4" t="s">
        <v>59</v>
      </c>
      <c r="B174" s="4" t="s">
        <v>943</v>
      </c>
      <c r="C174" s="4" t="s">
        <v>944</v>
      </c>
      <c r="D174" s="4" t="s">
        <v>945</v>
      </c>
      <c r="E174" s="4" t="s">
        <v>946</v>
      </c>
      <c r="J174" s="4" t="s">
        <v>16808</v>
      </c>
      <c r="K174" s="4" t="s">
        <v>16811</v>
      </c>
      <c r="L174" s="4" t="s">
        <v>16814</v>
      </c>
      <c r="M174" s="4" t="s">
        <v>16817</v>
      </c>
      <c r="N174" s="4" t="s">
        <v>16820</v>
      </c>
    </row>
    <row r="175" spans="1:14" x14ac:dyDescent="0.25">
      <c r="A175" s="4" t="s">
        <v>59</v>
      </c>
      <c r="B175" s="4" t="s">
        <v>947</v>
      </c>
      <c r="C175" s="4" t="s">
        <v>948</v>
      </c>
      <c r="D175" s="4" t="s">
        <v>949</v>
      </c>
      <c r="E175" s="4" t="s">
        <v>950</v>
      </c>
      <c r="J175" s="4" t="s">
        <v>16809</v>
      </c>
      <c r="K175" s="4" t="s">
        <v>16812</v>
      </c>
      <c r="L175" s="4" t="s">
        <v>16815</v>
      </c>
      <c r="M175" s="4" t="s">
        <v>16818</v>
      </c>
      <c r="N175" s="4" t="s">
        <v>16821</v>
      </c>
    </row>
    <row r="176" spans="1:14" x14ac:dyDescent="0.25">
      <c r="A176" s="4" t="s">
        <v>59</v>
      </c>
      <c r="B176" s="4" t="s">
        <v>943</v>
      </c>
      <c r="C176" s="4" t="s">
        <v>944</v>
      </c>
      <c r="D176" s="4" t="s">
        <v>945</v>
      </c>
    </row>
    <row r="177" spans="1:14" x14ac:dyDescent="0.25">
      <c r="A177" s="4" t="s">
        <v>59</v>
      </c>
      <c r="B177" s="4" t="s">
        <v>951</v>
      </c>
      <c r="C177" s="4" t="s">
        <v>952</v>
      </c>
      <c r="D177" s="4" t="s">
        <v>953</v>
      </c>
      <c r="E177" s="4" t="s">
        <v>954</v>
      </c>
      <c r="F177" s="4" t="s">
        <v>41</v>
      </c>
      <c r="I177" s="4" t="s">
        <v>955</v>
      </c>
      <c r="J177" s="4" t="s">
        <v>956</v>
      </c>
      <c r="K177" s="4" t="s">
        <v>957</v>
      </c>
      <c r="L177" s="4" t="s">
        <v>958</v>
      </c>
      <c r="M177" s="4" t="s">
        <v>959</v>
      </c>
    </row>
    <row r="178" spans="1:14" x14ac:dyDescent="0.25">
      <c r="A178" s="4" t="s">
        <v>59</v>
      </c>
      <c r="B178" s="4" t="s">
        <v>960</v>
      </c>
      <c r="C178" s="4" t="s">
        <v>961</v>
      </c>
      <c r="D178" s="4" t="s">
        <v>962</v>
      </c>
      <c r="E178" s="4" t="s">
        <v>963</v>
      </c>
      <c r="J178" s="4" t="s">
        <v>16782</v>
      </c>
      <c r="K178" s="4" t="s">
        <v>16787</v>
      </c>
      <c r="L178" s="4" t="s">
        <v>16792</v>
      </c>
      <c r="M178" s="4" t="s">
        <v>16797</v>
      </c>
      <c r="N178" s="4" t="s">
        <v>16802</v>
      </c>
    </row>
    <row r="179" spans="1:14" x14ac:dyDescent="0.25">
      <c r="A179" s="4" t="s">
        <v>59</v>
      </c>
      <c r="B179" s="4" t="s">
        <v>964</v>
      </c>
      <c r="C179" s="4" t="s">
        <v>965</v>
      </c>
      <c r="D179" s="4" t="s">
        <v>966</v>
      </c>
      <c r="E179" s="4" t="s">
        <v>967</v>
      </c>
      <c r="J179" s="4" t="s">
        <v>16783</v>
      </c>
      <c r="K179" s="4" t="s">
        <v>16788</v>
      </c>
      <c r="L179" s="4" t="s">
        <v>16793</v>
      </c>
      <c r="M179" s="4" t="s">
        <v>16798</v>
      </c>
      <c r="N179" s="4" t="s">
        <v>16803</v>
      </c>
    </row>
    <row r="180" spans="1:14" x14ac:dyDescent="0.25">
      <c r="A180" s="4" t="s">
        <v>59</v>
      </c>
      <c r="B180" s="4" t="s">
        <v>968</v>
      </c>
      <c r="C180" s="4" t="s">
        <v>969</v>
      </c>
      <c r="D180" s="4" t="s">
        <v>970</v>
      </c>
      <c r="E180" s="4" t="s">
        <v>971</v>
      </c>
      <c r="J180" s="4" t="s">
        <v>16784</v>
      </c>
      <c r="K180" s="4" t="s">
        <v>16789</v>
      </c>
      <c r="L180" s="4" t="s">
        <v>16794</v>
      </c>
      <c r="M180" s="4" t="s">
        <v>16799</v>
      </c>
      <c r="N180" s="4" t="s">
        <v>16804</v>
      </c>
    </row>
    <row r="181" spans="1:14" x14ac:dyDescent="0.25">
      <c r="A181" s="4" t="s">
        <v>59</v>
      </c>
      <c r="B181" s="4" t="s">
        <v>972</v>
      </c>
      <c r="C181" s="4" t="s">
        <v>973</v>
      </c>
      <c r="D181" s="4" t="s">
        <v>974</v>
      </c>
      <c r="E181" s="4" t="s">
        <v>975</v>
      </c>
      <c r="J181" s="4" t="s">
        <v>16785</v>
      </c>
      <c r="K181" s="4" t="s">
        <v>16790</v>
      </c>
      <c r="L181" s="4" t="s">
        <v>16795</v>
      </c>
      <c r="M181" s="4" t="s">
        <v>16800</v>
      </c>
      <c r="N181" s="4" t="s">
        <v>16805</v>
      </c>
    </row>
    <row r="182" spans="1:14" x14ac:dyDescent="0.25">
      <c r="A182" s="4" t="s">
        <v>59</v>
      </c>
      <c r="B182" s="4" t="s">
        <v>976</v>
      </c>
      <c r="C182" s="4" t="s">
        <v>977</v>
      </c>
      <c r="D182" s="4" t="s">
        <v>978</v>
      </c>
      <c r="E182" s="4" t="s">
        <v>979</v>
      </c>
      <c r="J182" s="4" t="s">
        <v>16786</v>
      </c>
      <c r="K182" s="4" t="s">
        <v>16791</v>
      </c>
      <c r="L182" s="4" t="s">
        <v>16796</v>
      </c>
      <c r="M182" s="4" t="s">
        <v>16801</v>
      </c>
      <c r="N182" s="4" t="s">
        <v>16806</v>
      </c>
    </row>
    <row r="183" spans="1:14" x14ac:dyDescent="0.25">
      <c r="A183" s="4" t="s">
        <v>59</v>
      </c>
      <c r="B183" s="4" t="s">
        <v>964</v>
      </c>
      <c r="C183" s="4" t="s">
        <v>965</v>
      </c>
      <c r="D183" s="4" t="s">
        <v>966</v>
      </c>
    </row>
    <row r="184" spans="1:14" x14ac:dyDescent="0.25">
      <c r="A184" s="4" t="s">
        <v>59</v>
      </c>
      <c r="B184" s="4" t="s">
        <v>980</v>
      </c>
      <c r="C184" s="4" t="s">
        <v>981</v>
      </c>
      <c r="E184" s="4" t="s">
        <v>982</v>
      </c>
      <c r="F184" s="4" t="s">
        <v>34</v>
      </c>
      <c r="H184" s="4" t="s">
        <v>983</v>
      </c>
      <c r="I184" s="4" t="s">
        <v>984</v>
      </c>
    </row>
    <row r="185" spans="1:14" x14ac:dyDescent="0.25">
      <c r="A185" s="4" t="s">
        <v>59</v>
      </c>
      <c r="B185" s="4" t="s">
        <v>985</v>
      </c>
      <c r="C185" s="4" t="s">
        <v>986</v>
      </c>
      <c r="D185" s="4" t="s">
        <v>987</v>
      </c>
      <c r="E185" s="4" t="s">
        <v>988</v>
      </c>
      <c r="F185" s="4" t="s">
        <v>41</v>
      </c>
      <c r="I185" s="4" t="s">
        <v>989</v>
      </c>
      <c r="J185" s="4" t="s">
        <v>990</v>
      </c>
      <c r="K185" s="4" t="s">
        <v>991</v>
      </c>
      <c r="L185" s="4" t="s">
        <v>992</v>
      </c>
      <c r="M185" s="4" t="s">
        <v>993</v>
      </c>
    </row>
    <row r="186" spans="1:14" x14ac:dyDescent="0.25">
      <c r="A186" s="4" t="s">
        <v>59</v>
      </c>
      <c r="B186" s="4" t="s">
        <v>994</v>
      </c>
      <c r="C186" s="4" t="s">
        <v>995</v>
      </c>
      <c r="D186" s="4" t="s">
        <v>996</v>
      </c>
      <c r="E186" s="4" t="s">
        <v>997</v>
      </c>
      <c r="J186" s="4" t="s">
        <v>16667</v>
      </c>
      <c r="K186" s="4" t="s">
        <v>16673</v>
      </c>
      <c r="L186" s="4" t="s">
        <v>16679</v>
      </c>
      <c r="M186" s="4" t="s">
        <v>16685</v>
      </c>
      <c r="N186" s="4" t="s">
        <v>16691</v>
      </c>
    </row>
    <row r="187" spans="1:14" x14ac:dyDescent="0.25">
      <c r="A187" s="4" t="s">
        <v>59</v>
      </c>
      <c r="B187" s="4" t="s">
        <v>998</v>
      </c>
      <c r="C187" s="4" t="s">
        <v>999</v>
      </c>
      <c r="D187" s="4" t="s">
        <v>1000</v>
      </c>
      <c r="E187" s="4" t="s">
        <v>1001</v>
      </c>
      <c r="J187" s="4" t="s">
        <v>16668</v>
      </c>
      <c r="K187" s="4" t="s">
        <v>16674</v>
      </c>
      <c r="L187" s="4" t="s">
        <v>16680</v>
      </c>
      <c r="M187" s="4" t="s">
        <v>16686</v>
      </c>
      <c r="N187" s="4" t="s">
        <v>16692</v>
      </c>
    </row>
    <row r="188" spans="1:14" x14ac:dyDescent="0.25">
      <c r="A188" s="4" t="s">
        <v>59</v>
      </c>
      <c r="B188" s="4" t="s">
        <v>1002</v>
      </c>
      <c r="C188" s="4" t="s">
        <v>1003</v>
      </c>
      <c r="D188" s="4" t="s">
        <v>1004</v>
      </c>
      <c r="E188" s="4" t="s">
        <v>1005</v>
      </c>
      <c r="J188" s="4" t="s">
        <v>16669</v>
      </c>
      <c r="K188" s="4" t="s">
        <v>16675</v>
      </c>
      <c r="L188" s="4" t="s">
        <v>16681</v>
      </c>
      <c r="M188" s="4" t="s">
        <v>16687</v>
      </c>
      <c r="N188" s="4" t="s">
        <v>16693</v>
      </c>
    </row>
    <row r="189" spans="1:14" x14ac:dyDescent="0.25">
      <c r="A189" s="4" t="s">
        <v>59</v>
      </c>
      <c r="B189" s="4" t="s">
        <v>1006</v>
      </c>
      <c r="C189" s="4" t="s">
        <v>1007</v>
      </c>
      <c r="D189" s="4" t="s">
        <v>1008</v>
      </c>
      <c r="E189" s="4" t="s">
        <v>1009</v>
      </c>
      <c r="J189" s="4" t="s">
        <v>16670</v>
      </c>
      <c r="K189" s="4" t="s">
        <v>16676</v>
      </c>
      <c r="L189" s="4" t="s">
        <v>16682</v>
      </c>
      <c r="M189" s="4" t="s">
        <v>16688</v>
      </c>
      <c r="N189" s="4" t="s">
        <v>16694</v>
      </c>
    </row>
    <row r="190" spans="1:14" x14ac:dyDescent="0.25">
      <c r="A190" s="4" t="s">
        <v>59</v>
      </c>
      <c r="B190" s="4" t="s">
        <v>1010</v>
      </c>
      <c r="C190" s="4" t="s">
        <v>1011</v>
      </c>
      <c r="D190" s="4" t="s">
        <v>1012</v>
      </c>
      <c r="E190" s="4" t="s">
        <v>1013</v>
      </c>
      <c r="J190" s="4" t="s">
        <v>16671</v>
      </c>
      <c r="K190" s="4" t="s">
        <v>16677</v>
      </c>
      <c r="L190" s="4" t="s">
        <v>16683</v>
      </c>
      <c r="M190" s="4" t="s">
        <v>16689</v>
      </c>
      <c r="N190" s="4" t="s">
        <v>16695</v>
      </c>
    </row>
    <row r="191" spans="1:14" x14ac:dyDescent="0.25">
      <c r="A191" s="4" t="s">
        <v>59</v>
      </c>
      <c r="B191" s="4" t="s">
        <v>1014</v>
      </c>
      <c r="C191" s="4" t="s">
        <v>1015</v>
      </c>
      <c r="D191" s="4" t="s">
        <v>1016</v>
      </c>
      <c r="E191" s="4" t="s">
        <v>1017</v>
      </c>
      <c r="J191" s="4" t="s">
        <v>16672</v>
      </c>
      <c r="K191" s="4" t="s">
        <v>16678</v>
      </c>
      <c r="L191" s="4" t="s">
        <v>16684</v>
      </c>
      <c r="M191" s="4" t="s">
        <v>16690</v>
      </c>
      <c r="N191" s="4" t="s">
        <v>16696</v>
      </c>
    </row>
    <row r="192" spans="1:14" x14ac:dyDescent="0.25">
      <c r="A192" s="4" t="s">
        <v>59</v>
      </c>
      <c r="B192" s="4" t="s">
        <v>998</v>
      </c>
      <c r="C192" s="4" t="s">
        <v>999</v>
      </c>
      <c r="D192" s="4" t="s">
        <v>1000</v>
      </c>
    </row>
    <row r="193" spans="1:14" x14ac:dyDescent="0.25">
      <c r="A193" s="4" t="s">
        <v>59</v>
      </c>
      <c r="B193" s="4" t="s">
        <v>1018</v>
      </c>
      <c r="C193" s="4" t="s">
        <v>1019</v>
      </c>
      <c r="D193" s="4" t="s">
        <v>1020</v>
      </c>
      <c r="E193" s="4" t="s">
        <v>1021</v>
      </c>
      <c r="F193" s="4" t="s">
        <v>41</v>
      </c>
      <c r="I193" s="4" t="s">
        <v>1022</v>
      </c>
      <c r="J193" s="4" t="s">
        <v>1023</v>
      </c>
      <c r="K193" s="4" t="s">
        <v>1024</v>
      </c>
      <c r="L193" s="4" t="s">
        <v>1025</v>
      </c>
      <c r="M193" s="4" t="s">
        <v>1026</v>
      </c>
    </row>
    <row r="194" spans="1:14" x14ac:dyDescent="0.25">
      <c r="A194" s="4" t="s">
        <v>59</v>
      </c>
      <c r="B194" s="4" t="s">
        <v>1027</v>
      </c>
      <c r="C194" s="4" t="s">
        <v>1028</v>
      </c>
      <c r="D194" s="4" t="s">
        <v>1029</v>
      </c>
      <c r="E194" s="4" t="s">
        <v>1030</v>
      </c>
      <c r="J194" s="4" t="s">
        <v>16722</v>
      </c>
      <c r="K194" s="4" t="s">
        <v>16728</v>
      </c>
      <c r="L194" s="4" t="s">
        <v>16734</v>
      </c>
      <c r="M194" s="4" t="s">
        <v>16740</v>
      </c>
      <c r="N194" s="4" t="s">
        <v>16746</v>
      </c>
    </row>
    <row r="195" spans="1:14" x14ac:dyDescent="0.25">
      <c r="A195" s="4" t="s">
        <v>59</v>
      </c>
      <c r="B195" s="4" t="s">
        <v>1031</v>
      </c>
      <c r="C195" s="4" t="s">
        <v>1032</v>
      </c>
      <c r="D195" s="4" t="s">
        <v>1033</v>
      </c>
      <c r="E195" s="4" t="s">
        <v>1034</v>
      </c>
      <c r="J195" s="4" t="s">
        <v>16723</v>
      </c>
      <c r="K195" s="4" t="s">
        <v>16729</v>
      </c>
      <c r="L195" s="4" t="s">
        <v>16735</v>
      </c>
      <c r="M195" s="4" t="s">
        <v>16741</v>
      </c>
      <c r="N195" s="4" t="s">
        <v>16747</v>
      </c>
    </row>
    <row r="196" spans="1:14" x14ac:dyDescent="0.25">
      <c r="A196" s="4" t="s">
        <v>59</v>
      </c>
      <c r="B196" s="4" t="s">
        <v>1035</v>
      </c>
      <c r="C196" s="4" t="s">
        <v>1036</v>
      </c>
      <c r="D196" s="4" t="s">
        <v>1037</v>
      </c>
      <c r="E196" s="4" t="s">
        <v>1038</v>
      </c>
      <c r="J196" s="4" t="s">
        <v>16724</v>
      </c>
      <c r="K196" s="4" t="s">
        <v>16730</v>
      </c>
      <c r="L196" s="4" t="s">
        <v>16736</v>
      </c>
      <c r="M196" s="4" t="s">
        <v>16742</v>
      </c>
      <c r="N196" s="4" t="s">
        <v>16748</v>
      </c>
    </row>
    <row r="197" spans="1:14" x14ac:dyDescent="0.25">
      <c r="A197" s="4" t="s">
        <v>59</v>
      </c>
      <c r="B197" s="4" t="s">
        <v>1039</v>
      </c>
      <c r="C197" s="4" t="s">
        <v>1040</v>
      </c>
      <c r="D197" s="4" t="s">
        <v>1041</v>
      </c>
      <c r="E197" s="4" t="s">
        <v>1042</v>
      </c>
      <c r="J197" s="4" t="s">
        <v>16725</v>
      </c>
      <c r="K197" s="4" t="s">
        <v>16731</v>
      </c>
      <c r="L197" s="4" t="s">
        <v>16737</v>
      </c>
      <c r="M197" s="4" t="s">
        <v>16743</v>
      </c>
      <c r="N197" s="4" t="s">
        <v>16749</v>
      </c>
    </row>
    <row r="198" spans="1:14" x14ac:dyDescent="0.25">
      <c r="A198" s="4" t="s">
        <v>59</v>
      </c>
      <c r="B198" s="4" t="s">
        <v>1043</v>
      </c>
      <c r="C198" s="4" t="s">
        <v>1044</v>
      </c>
      <c r="D198" s="4" t="s">
        <v>1045</v>
      </c>
      <c r="E198" s="4" t="s">
        <v>1046</v>
      </c>
      <c r="J198" s="4" t="s">
        <v>16726</v>
      </c>
      <c r="K198" s="4" t="s">
        <v>16732</v>
      </c>
      <c r="L198" s="4" t="s">
        <v>16738</v>
      </c>
      <c r="M198" s="4" t="s">
        <v>16744</v>
      </c>
      <c r="N198" s="4" t="s">
        <v>16750</v>
      </c>
    </row>
    <row r="199" spans="1:14" x14ac:dyDescent="0.25">
      <c r="A199" s="4" t="s">
        <v>59</v>
      </c>
      <c r="B199" s="4" t="s">
        <v>1047</v>
      </c>
      <c r="C199" s="4" t="s">
        <v>1048</v>
      </c>
      <c r="D199" s="4" t="s">
        <v>1049</v>
      </c>
      <c r="E199" s="4" t="s">
        <v>1050</v>
      </c>
      <c r="J199" s="4" t="s">
        <v>16727</v>
      </c>
      <c r="K199" s="4" t="s">
        <v>16733</v>
      </c>
      <c r="L199" s="4" t="s">
        <v>16739</v>
      </c>
      <c r="M199" s="4" t="s">
        <v>16745</v>
      </c>
      <c r="N199" s="4" t="s">
        <v>16751</v>
      </c>
    </row>
    <row r="200" spans="1:14" x14ac:dyDescent="0.25">
      <c r="A200" s="4" t="s">
        <v>59</v>
      </c>
      <c r="B200" s="4" t="s">
        <v>1031</v>
      </c>
      <c r="C200" s="4" t="s">
        <v>1032</v>
      </c>
      <c r="D200" s="4" t="s">
        <v>1033</v>
      </c>
    </row>
    <row r="201" spans="1:14" x14ac:dyDescent="0.25">
      <c r="A201" s="4" t="s">
        <v>59</v>
      </c>
      <c r="B201" s="4" t="s">
        <v>1051</v>
      </c>
      <c r="C201" s="4" t="s">
        <v>1052</v>
      </c>
      <c r="D201" s="4" t="s">
        <v>1053</v>
      </c>
      <c r="E201" s="4" t="s">
        <v>1054</v>
      </c>
      <c r="F201" s="4" t="s">
        <v>41</v>
      </c>
      <c r="I201" s="4" t="s">
        <v>1055</v>
      </c>
      <c r="J201" s="4" t="s">
        <v>1056</v>
      </c>
      <c r="K201" s="4" t="s">
        <v>1057</v>
      </c>
      <c r="L201" s="4" t="s">
        <v>1058</v>
      </c>
      <c r="M201" s="4" t="s">
        <v>1059</v>
      </c>
    </row>
    <row r="202" spans="1:14" x14ac:dyDescent="0.25">
      <c r="A202" s="4" t="s">
        <v>59</v>
      </c>
      <c r="B202" s="4" t="s">
        <v>1060</v>
      </c>
      <c r="C202" s="4" t="s">
        <v>1061</v>
      </c>
      <c r="D202" s="4" t="s">
        <v>1062</v>
      </c>
      <c r="E202" s="4" t="s">
        <v>1063</v>
      </c>
      <c r="J202" s="4" t="s">
        <v>16697</v>
      </c>
      <c r="K202" s="4" t="s">
        <v>16702</v>
      </c>
      <c r="L202" s="4" t="s">
        <v>16707</v>
      </c>
      <c r="M202" s="4" t="s">
        <v>16712</v>
      </c>
      <c r="N202" s="4" t="s">
        <v>16717</v>
      </c>
    </row>
    <row r="203" spans="1:14" x14ac:dyDescent="0.25">
      <c r="A203" s="4" t="s">
        <v>59</v>
      </c>
      <c r="B203" s="4" t="s">
        <v>1064</v>
      </c>
      <c r="C203" s="4" t="s">
        <v>1065</v>
      </c>
      <c r="D203" s="4" t="s">
        <v>1066</v>
      </c>
      <c r="E203" s="4" t="s">
        <v>1067</v>
      </c>
      <c r="J203" s="4" t="s">
        <v>16698</v>
      </c>
      <c r="K203" s="4" t="s">
        <v>16703</v>
      </c>
      <c r="L203" s="4" t="s">
        <v>16708</v>
      </c>
      <c r="M203" s="4" t="s">
        <v>16713</v>
      </c>
      <c r="N203" s="4" t="s">
        <v>16718</v>
      </c>
    </row>
    <row r="204" spans="1:14" x14ac:dyDescent="0.25">
      <c r="A204" s="4" t="s">
        <v>59</v>
      </c>
      <c r="B204" s="4" t="s">
        <v>1068</v>
      </c>
      <c r="C204" s="4" t="s">
        <v>1069</v>
      </c>
      <c r="D204" s="4" t="s">
        <v>1070</v>
      </c>
      <c r="E204" s="4" t="s">
        <v>1071</v>
      </c>
      <c r="J204" s="4" t="s">
        <v>16699</v>
      </c>
      <c r="K204" s="4" t="s">
        <v>16704</v>
      </c>
      <c r="L204" s="4" t="s">
        <v>16709</v>
      </c>
      <c r="M204" s="4" t="s">
        <v>16714</v>
      </c>
      <c r="N204" s="4" t="s">
        <v>16719</v>
      </c>
    </row>
    <row r="205" spans="1:14" x14ac:dyDescent="0.25">
      <c r="A205" s="4" t="s">
        <v>59</v>
      </c>
      <c r="B205" s="4" t="s">
        <v>1072</v>
      </c>
      <c r="C205" s="4" t="s">
        <v>1073</v>
      </c>
      <c r="D205" s="4" t="s">
        <v>1074</v>
      </c>
      <c r="E205" s="4" t="s">
        <v>1075</v>
      </c>
      <c r="J205" s="4" t="s">
        <v>16700</v>
      </c>
      <c r="K205" s="4" t="s">
        <v>16705</v>
      </c>
      <c r="L205" s="4" t="s">
        <v>16710</v>
      </c>
      <c r="M205" s="4" t="s">
        <v>16715</v>
      </c>
      <c r="N205" s="4" t="s">
        <v>16720</v>
      </c>
    </row>
    <row r="206" spans="1:14" x14ac:dyDescent="0.25">
      <c r="A206" s="4" t="s">
        <v>59</v>
      </c>
      <c r="B206" s="4" t="s">
        <v>1076</v>
      </c>
      <c r="C206" s="4" t="s">
        <v>1077</v>
      </c>
      <c r="D206" s="4" t="s">
        <v>1078</v>
      </c>
      <c r="E206" s="4" t="s">
        <v>1079</v>
      </c>
      <c r="J206" s="4" t="s">
        <v>16701</v>
      </c>
      <c r="K206" s="4" t="s">
        <v>16706</v>
      </c>
      <c r="L206" s="4" t="s">
        <v>16711</v>
      </c>
      <c r="M206" s="4" t="s">
        <v>16716</v>
      </c>
      <c r="N206" s="4" t="s">
        <v>16721</v>
      </c>
    </row>
    <row r="207" spans="1:14" x14ac:dyDescent="0.25">
      <c r="A207" s="4" t="s">
        <v>59</v>
      </c>
      <c r="B207" s="4" t="s">
        <v>1064</v>
      </c>
      <c r="C207" s="4" t="s">
        <v>1065</v>
      </c>
      <c r="D207" s="4" t="s">
        <v>1066</v>
      </c>
    </row>
    <row r="208" spans="1:14" x14ac:dyDescent="0.25">
      <c r="A208" s="4" t="s">
        <v>59</v>
      </c>
      <c r="B208" s="4" t="s">
        <v>1080</v>
      </c>
      <c r="C208" s="4" t="s">
        <v>1081</v>
      </c>
      <c r="E208" s="4" t="s">
        <v>1082</v>
      </c>
      <c r="F208" s="4" t="s">
        <v>34</v>
      </c>
      <c r="H208" s="4" t="s">
        <v>1083</v>
      </c>
      <c r="I208" s="4" t="s">
        <v>1084</v>
      </c>
    </row>
    <row r="209" spans="1:14" x14ac:dyDescent="0.25">
      <c r="A209" s="4" t="s">
        <v>59</v>
      </c>
      <c r="B209" s="4" t="s">
        <v>1085</v>
      </c>
      <c r="C209" s="4" t="s">
        <v>1086</v>
      </c>
      <c r="D209" s="4" t="s">
        <v>1087</v>
      </c>
      <c r="E209" s="4" t="s">
        <v>1088</v>
      </c>
      <c r="F209" s="4" t="s">
        <v>41</v>
      </c>
      <c r="I209" s="4" t="s">
        <v>1089</v>
      </c>
      <c r="J209" s="4" t="s">
        <v>1090</v>
      </c>
      <c r="K209" s="4" t="s">
        <v>1091</v>
      </c>
      <c r="L209" s="4" t="s">
        <v>1092</v>
      </c>
      <c r="M209" s="4" t="s">
        <v>1093</v>
      </c>
    </row>
    <row r="210" spans="1:14" x14ac:dyDescent="0.25">
      <c r="A210" s="4" t="s">
        <v>59</v>
      </c>
      <c r="B210" s="4" t="s">
        <v>1094</v>
      </c>
      <c r="C210" s="4" t="s">
        <v>1095</v>
      </c>
      <c r="D210" s="4" t="s">
        <v>1096</v>
      </c>
      <c r="E210" s="4" t="s">
        <v>1097</v>
      </c>
      <c r="J210" s="4" t="s">
        <v>16652</v>
      </c>
      <c r="K210" s="4" t="s">
        <v>16655</v>
      </c>
      <c r="L210" s="4" t="s">
        <v>16658</v>
      </c>
      <c r="M210" s="4" t="s">
        <v>16661</v>
      </c>
      <c r="N210" s="4" t="s">
        <v>16664</v>
      </c>
    </row>
    <row r="211" spans="1:14" x14ac:dyDescent="0.25">
      <c r="A211" s="4" t="s">
        <v>59</v>
      </c>
      <c r="B211" s="4" t="s">
        <v>1098</v>
      </c>
      <c r="C211" s="4" t="s">
        <v>1099</v>
      </c>
      <c r="D211" s="4" t="s">
        <v>1100</v>
      </c>
      <c r="E211" s="4" t="s">
        <v>1101</v>
      </c>
      <c r="J211" s="4" t="s">
        <v>16653</v>
      </c>
      <c r="K211" s="4" t="s">
        <v>16656</v>
      </c>
      <c r="L211" s="4" t="s">
        <v>16659</v>
      </c>
      <c r="M211" s="4" t="s">
        <v>16662</v>
      </c>
      <c r="N211" s="4" t="s">
        <v>16665</v>
      </c>
    </row>
    <row r="212" spans="1:14" x14ac:dyDescent="0.25">
      <c r="A212" s="4" t="s">
        <v>59</v>
      </c>
      <c r="B212" s="4" t="s">
        <v>1102</v>
      </c>
      <c r="C212" s="4" t="s">
        <v>1103</v>
      </c>
      <c r="D212" s="4" t="s">
        <v>1104</v>
      </c>
      <c r="E212" s="4" t="s">
        <v>1105</v>
      </c>
      <c r="J212" s="4" t="s">
        <v>16654</v>
      </c>
      <c r="K212" s="4" t="s">
        <v>16657</v>
      </c>
      <c r="L212" s="4" t="s">
        <v>16660</v>
      </c>
      <c r="M212" s="4" t="s">
        <v>16663</v>
      </c>
      <c r="N212" s="4" t="s">
        <v>16666</v>
      </c>
    </row>
    <row r="213" spans="1:14" x14ac:dyDescent="0.25">
      <c r="A213" s="4" t="s">
        <v>59</v>
      </c>
      <c r="B213" s="4" t="s">
        <v>1098</v>
      </c>
      <c r="C213" s="4" t="s">
        <v>1099</v>
      </c>
      <c r="D213" s="4" t="s">
        <v>1100</v>
      </c>
    </row>
    <row r="214" spans="1:14" x14ac:dyDescent="0.25">
      <c r="A214" s="4" t="s">
        <v>59</v>
      </c>
      <c r="B214" s="4" t="s">
        <v>1106</v>
      </c>
      <c r="C214" s="4" t="s">
        <v>1107</v>
      </c>
      <c r="E214" s="4" t="s">
        <v>1108</v>
      </c>
      <c r="F214" s="4" t="s">
        <v>34</v>
      </c>
      <c r="H214" s="4" t="s">
        <v>1109</v>
      </c>
      <c r="I214" s="4" t="s">
        <v>1110</v>
      </c>
    </row>
    <row r="215" spans="1:14" x14ac:dyDescent="0.25">
      <c r="A215" s="4" t="s">
        <v>59</v>
      </c>
      <c r="B215" s="4" t="s">
        <v>1111</v>
      </c>
      <c r="C215" s="4" t="s">
        <v>1112</v>
      </c>
      <c r="D215" s="4" t="s">
        <v>1113</v>
      </c>
      <c r="E215" s="4" t="s">
        <v>1114</v>
      </c>
      <c r="F215" s="4" t="s">
        <v>41</v>
      </c>
      <c r="I215" s="4" t="s">
        <v>1115</v>
      </c>
      <c r="J215" s="4" t="s">
        <v>1116</v>
      </c>
      <c r="K215" s="4" t="s">
        <v>1117</v>
      </c>
      <c r="L215" s="4" t="s">
        <v>1118</v>
      </c>
      <c r="M215" s="4" t="s">
        <v>1119</v>
      </c>
    </row>
    <row r="216" spans="1:14" x14ac:dyDescent="0.25">
      <c r="A216" s="4" t="s">
        <v>59</v>
      </c>
      <c r="B216" s="4" t="s">
        <v>1120</v>
      </c>
      <c r="C216" s="4" t="s">
        <v>1121</v>
      </c>
      <c r="D216" s="4" t="s">
        <v>1122</v>
      </c>
      <c r="E216" s="4" t="s">
        <v>1123</v>
      </c>
      <c r="J216" s="4" t="s">
        <v>16582</v>
      </c>
      <c r="K216" s="4" t="s">
        <v>16587</v>
      </c>
      <c r="L216" s="4" t="s">
        <v>16592</v>
      </c>
      <c r="M216" s="4" t="s">
        <v>16597</v>
      </c>
      <c r="N216" s="4" t="s">
        <v>16602</v>
      </c>
    </row>
    <row r="217" spans="1:14" x14ac:dyDescent="0.25">
      <c r="A217" s="4" t="s">
        <v>59</v>
      </c>
      <c r="B217" s="4" t="s">
        <v>1124</v>
      </c>
      <c r="C217" s="4" t="s">
        <v>1125</v>
      </c>
      <c r="D217" s="4" t="s">
        <v>1126</v>
      </c>
      <c r="E217" s="4" t="s">
        <v>1127</v>
      </c>
      <c r="J217" s="4" t="s">
        <v>16583</v>
      </c>
      <c r="K217" s="4" t="s">
        <v>16588</v>
      </c>
      <c r="L217" s="4" t="s">
        <v>16593</v>
      </c>
      <c r="M217" s="4" t="s">
        <v>16598</v>
      </c>
      <c r="N217" s="4" t="s">
        <v>16603</v>
      </c>
    </row>
    <row r="218" spans="1:14" x14ac:dyDescent="0.25">
      <c r="A218" s="4" t="s">
        <v>59</v>
      </c>
      <c r="B218" s="4" t="s">
        <v>1128</v>
      </c>
      <c r="C218" s="4" t="s">
        <v>1129</v>
      </c>
      <c r="D218" s="4" t="s">
        <v>1130</v>
      </c>
      <c r="E218" s="4" t="s">
        <v>1131</v>
      </c>
      <c r="J218" s="4" t="s">
        <v>16584</v>
      </c>
      <c r="K218" s="4" t="s">
        <v>16589</v>
      </c>
      <c r="L218" s="4" t="s">
        <v>16594</v>
      </c>
      <c r="M218" s="4" t="s">
        <v>16599</v>
      </c>
      <c r="N218" s="4" t="s">
        <v>16604</v>
      </c>
    </row>
    <row r="219" spans="1:14" x14ac:dyDescent="0.25">
      <c r="A219" s="4" t="s">
        <v>59</v>
      </c>
      <c r="B219" s="4" t="s">
        <v>1132</v>
      </c>
      <c r="C219" s="4" t="s">
        <v>1133</v>
      </c>
      <c r="D219" s="4" t="s">
        <v>1134</v>
      </c>
      <c r="E219" s="4" t="s">
        <v>1135</v>
      </c>
      <c r="J219" s="4" t="s">
        <v>16585</v>
      </c>
      <c r="K219" s="4" t="s">
        <v>16590</v>
      </c>
      <c r="L219" s="4" t="s">
        <v>16595</v>
      </c>
      <c r="M219" s="4" t="s">
        <v>16600</v>
      </c>
      <c r="N219" s="4" t="s">
        <v>16605</v>
      </c>
    </row>
    <row r="220" spans="1:14" x14ac:dyDescent="0.25">
      <c r="A220" s="4" t="s">
        <v>59</v>
      </c>
      <c r="B220" s="4" t="s">
        <v>1136</v>
      </c>
      <c r="C220" s="4" t="s">
        <v>1137</v>
      </c>
      <c r="D220" s="4" t="s">
        <v>1138</v>
      </c>
      <c r="E220" s="4" t="s">
        <v>1139</v>
      </c>
      <c r="J220" s="4" t="s">
        <v>16586</v>
      </c>
      <c r="K220" s="4" t="s">
        <v>16591</v>
      </c>
      <c r="L220" s="4" t="s">
        <v>16596</v>
      </c>
      <c r="M220" s="4" t="s">
        <v>16601</v>
      </c>
      <c r="N220" s="4" t="s">
        <v>16606</v>
      </c>
    </row>
    <row r="221" spans="1:14" x14ac:dyDescent="0.25">
      <c r="A221" s="4" t="s">
        <v>59</v>
      </c>
      <c r="B221" s="4" t="s">
        <v>1124</v>
      </c>
      <c r="C221" s="4" t="s">
        <v>1125</v>
      </c>
      <c r="D221" s="4" t="s">
        <v>1126</v>
      </c>
    </row>
    <row r="222" spans="1:14" x14ac:dyDescent="0.25">
      <c r="A222" s="4" t="s">
        <v>59</v>
      </c>
      <c r="B222" s="4" t="s">
        <v>1140</v>
      </c>
      <c r="C222" s="4" t="s">
        <v>1141</v>
      </c>
      <c r="D222" s="4" t="s">
        <v>1142</v>
      </c>
      <c r="E222" s="4" t="s">
        <v>1143</v>
      </c>
      <c r="F222" s="4" t="s">
        <v>41</v>
      </c>
      <c r="I222" s="4" t="s">
        <v>1144</v>
      </c>
      <c r="J222" s="4" t="s">
        <v>1145</v>
      </c>
      <c r="K222" s="4" t="s">
        <v>1146</v>
      </c>
      <c r="L222" s="4" t="s">
        <v>1147</v>
      </c>
      <c r="M222" s="4" t="s">
        <v>1148</v>
      </c>
    </row>
    <row r="223" spans="1:14" x14ac:dyDescent="0.25">
      <c r="A223" s="4" t="s">
        <v>59</v>
      </c>
      <c r="B223" s="4" t="s">
        <v>1149</v>
      </c>
      <c r="C223" s="4" t="s">
        <v>1150</v>
      </c>
      <c r="D223" s="4" t="s">
        <v>1151</v>
      </c>
      <c r="E223" s="4" t="s">
        <v>1152</v>
      </c>
      <c r="J223" s="4" t="s">
        <v>16622</v>
      </c>
      <c r="K223" s="4" t="s">
        <v>16628</v>
      </c>
      <c r="L223" s="4" t="s">
        <v>16634</v>
      </c>
      <c r="M223" s="4" t="s">
        <v>16640</v>
      </c>
      <c r="N223" s="4" t="s">
        <v>16646</v>
      </c>
    </row>
    <row r="224" spans="1:14" x14ac:dyDescent="0.25">
      <c r="A224" s="4" t="s">
        <v>59</v>
      </c>
      <c r="B224" s="4" t="s">
        <v>1153</v>
      </c>
      <c r="C224" s="4" t="s">
        <v>1154</v>
      </c>
      <c r="D224" s="4" t="s">
        <v>1155</v>
      </c>
      <c r="E224" s="4" t="s">
        <v>1156</v>
      </c>
      <c r="J224" s="4" t="s">
        <v>16623</v>
      </c>
      <c r="K224" s="4" t="s">
        <v>16629</v>
      </c>
      <c r="L224" s="4" t="s">
        <v>16635</v>
      </c>
      <c r="M224" s="4" t="s">
        <v>16641</v>
      </c>
      <c r="N224" s="4" t="s">
        <v>16647</v>
      </c>
    </row>
    <row r="225" spans="1:14" x14ac:dyDescent="0.25">
      <c r="A225" s="4" t="s">
        <v>59</v>
      </c>
      <c r="B225" s="4" t="s">
        <v>1157</v>
      </c>
      <c r="C225" s="4" t="s">
        <v>1158</v>
      </c>
      <c r="D225" s="4" t="s">
        <v>1159</v>
      </c>
      <c r="E225" s="4" t="s">
        <v>1160</v>
      </c>
      <c r="J225" s="4" t="s">
        <v>16624</v>
      </c>
      <c r="K225" s="4" t="s">
        <v>16630</v>
      </c>
      <c r="L225" s="4" t="s">
        <v>16636</v>
      </c>
      <c r="M225" s="4" t="s">
        <v>16642</v>
      </c>
      <c r="N225" s="4" t="s">
        <v>16648</v>
      </c>
    </row>
    <row r="226" spans="1:14" x14ac:dyDescent="0.25">
      <c r="A226" s="4" t="s">
        <v>59</v>
      </c>
      <c r="B226" s="4" t="s">
        <v>1161</v>
      </c>
      <c r="C226" s="4" t="s">
        <v>1162</v>
      </c>
      <c r="D226" s="4" t="s">
        <v>1163</v>
      </c>
      <c r="E226" s="4" t="s">
        <v>1164</v>
      </c>
      <c r="J226" s="4" t="s">
        <v>16625</v>
      </c>
      <c r="K226" s="4" t="s">
        <v>16631</v>
      </c>
      <c r="L226" s="4" t="s">
        <v>16637</v>
      </c>
      <c r="M226" s="4" t="s">
        <v>16643</v>
      </c>
      <c r="N226" s="4" t="s">
        <v>16649</v>
      </c>
    </row>
    <row r="227" spans="1:14" x14ac:dyDescent="0.25">
      <c r="A227" s="4" t="s">
        <v>59</v>
      </c>
      <c r="B227" s="4" t="s">
        <v>1165</v>
      </c>
      <c r="C227" s="4" t="s">
        <v>1166</v>
      </c>
      <c r="D227" s="4" t="s">
        <v>1167</v>
      </c>
      <c r="E227" s="4" t="s">
        <v>1168</v>
      </c>
      <c r="J227" s="4" t="s">
        <v>16626</v>
      </c>
      <c r="K227" s="4" t="s">
        <v>16632</v>
      </c>
      <c r="L227" s="4" t="s">
        <v>16638</v>
      </c>
      <c r="M227" s="4" t="s">
        <v>16644</v>
      </c>
      <c r="N227" s="4" t="s">
        <v>16650</v>
      </c>
    </row>
    <row r="228" spans="1:14" x14ac:dyDescent="0.25">
      <c r="A228" s="4" t="s">
        <v>59</v>
      </c>
      <c r="B228" s="4" t="s">
        <v>1169</v>
      </c>
      <c r="C228" s="4" t="s">
        <v>1170</v>
      </c>
      <c r="D228" s="4" t="s">
        <v>1171</v>
      </c>
      <c r="E228" s="4" t="s">
        <v>1172</v>
      </c>
      <c r="J228" s="4" t="s">
        <v>16627</v>
      </c>
      <c r="K228" s="4" t="s">
        <v>16633</v>
      </c>
      <c r="L228" s="4" t="s">
        <v>16639</v>
      </c>
      <c r="M228" s="4" t="s">
        <v>16645</v>
      </c>
      <c r="N228" s="4" t="s">
        <v>16651</v>
      </c>
    </row>
    <row r="229" spans="1:14" x14ac:dyDescent="0.25">
      <c r="A229" s="4" t="s">
        <v>59</v>
      </c>
      <c r="B229" s="4" t="s">
        <v>1153</v>
      </c>
      <c r="C229" s="4" t="s">
        <v>1154</v>
      </c>
      <c r="D229" s="4" t="s">
        <v>1155</v>
      </c>
    </row>
    <row r="230" spans="1:14" x14ac:dyDescent="0.25">
      <c r="A230" s="4" t="s">
        <v>59</v>
      </c>
      <c r="B230" s="4" t="s">
        <v>1173</v>
      </c>
      <c r="C230" s="4" t="s">
        <v>1174</v>
      </c>
      <c r="D230" s="4" t="s">
        <v>1175</v>
      </c>
      <c r="E230" s="4" t="s">
        <v>1176</v>
      </c>
      <c r="F230" s="4" t="s">
        <v>41</v>
      </c>
      <c r="I230" s="4" t="s">
        <v>1177</v>
      </c>
      <c r="J230" s="4" t="s">
        <v>1178</v>
      </c>
      <c r="K230" s="4" t="s">
        <v>1179</v>
      </c>
      <c r="L230" s="4" t="s">
        <v>1180</v>
      </c>
      <c r="M230" s="4" t="s">
        <v>1181</v>
      </c>
    </row>
    <row r="231" spans="1:14" x14ac:dyDescent="0.25">
      <c r="A231" s="4" t="s">
        <v>59</v>
      </c>
      <c r="B231" s="4" t="s">
        <v>1182</v>
      </c>
      <c r="C231" s="4" t="s">
        <v>1183</v>
      </c>
      <c r="D231" s="4" t="s">
        <v>1184</v>
      </c>
      <c r="E231" s="4" t="s">
        <v>1185</v>
      </c>
      <c r="J231" s="4" t="s">
        <v>16607</v>
      </c>
      <c r="K231" s="4" t="s">
        <v>16610</v>
      </c>
      <c r="L231" s="4" t="s">
        <v>16613</v>
      </c>
      <c r="M231" s="4" t="s">
        <v>16616</v>
      </c>
      <c r="N231" s="4" t="s">
        <v>16619</v>
      </c>
    </row>
    <row r="232" spans="1:14" x14ac:dyDescent="0.25">
      <c r="A232" s="4" t="s">
        <v>59</v>
      </c>
      <c r="B232" s="4" t="s">
        <v>1186</v>
      </c>
      <c r="C232" s="4" t="s">
        <v>1187</v>
      </c>
      <c r="D232" s="4" t="s">
        <v>1188</v>
      </c>
      <c r="E232" s="4" t="s">
        <v>1189</v>
      </c>
      <c r="J232" s="4" t="s">
        <v>16608</v>
      </c>
      <c r="K232" s="4" t="s">
        <v>16611</v>
      </c>
      <c r="L232" s="4" t="s">
        <v>16614</v>
      </c>
      <c r="M232" s="4" t="s">
        <v>16617</v>
      </c>
      <c r="N232" s="4" t="s">
        <v>16620</v>
      </c>
    </row>
    <row r="233" spans="1:14" x14ac:dyDescent="0.25">
      <c r="A233" s="4" t="s">
        <v>59</v>
      </c>
      <c r="B233" s="4" t="s">
        <v>1190</v>
      </c>
      <c r="C233" s="4" t="s">
        <v>1191</v>
      </c>
      <c r="D233" s="4" t="s">
        <v>1192</v>
      </c>
      <c r="E233" s="4" t="s">
        <v>1193</v>
      </c>
      <c r="J233" s="4" t="s">
        <v>16609</v>
      </c>
      <c r="K233" s="4" t="s">
        <v>16612</v>
      </c>
      <c r="L233" s="4" t="s">
        <v>16615</v>
      </c>
      <c r="M233" s="4" t="s">
        <v>16618</v>
      </c>
      <c r="N233" s="4" t="s">
        <v>16621</v>
      </c>
    </row>
    <row r="234" spans="1:14" x14ac:dyDescent="0.25">
      <c r="A234" s="4" t="s">
        <v>59</v>
      </c>
      <c r="B234" s="4" t="s">
        <v>1186</v>
      </c>
      <c r="C234" s="4" t="s">
        <v>1187</v>
      </c>
      <c r="D234" s="4" t="s">
        <v>1188</v>
      </c>
    </row>
    <row r="235" spans="1:14" x14ac:dyDescent="0.25">
      <c r="A235" s="4" t="s">
        <v>59</v>
      </c>
      <c r="B235" s="4" t="s">
        <v>1194</v>
      </c>
      <c r="C235" s="4" t="s">
        <v>1195</v>
      </c>
      <c r="E235" s="4" t="s">
        <v>1196</v>
      </c>
      <c r="F235" s="4" t="s">
        <v>34</v>
      </c>
      <c r="H235" s="4" t="s">
        <v>1197</v>
      </c>
      <c r="I235" s="4" t="s">
        <v>1198</v>
      </c>
    </row>
    <row r="236" spans="1:14" x14ac:dyDescent="0.25">
      <c r="A236" s="4" t="s">
        <v>59</v>
      </c>
      <c r="B236" s="4" t="s">
        <v>1199</v>
      </c>
      <c r="C236" s="4" t="s">
        <v>1200</v>
      </c>
      <c r="D236" s="4" t="s">
        <v>1201</v>
      </c>
      <c r="E236" s="4" t="s">
        <v>1202</v>
      </c>
      <c r="F236" s="4" t="s">
        <v>41</v>
      </c>
      <c r="I236" s="4" t="s">
        <v>1203</v>
      </c>
      <c r="J236" s="4" t="s">
        <v>1204</v>
      </c>
      <c r="K236" s="4" t="s">
        <v>1205</v>
      </c>
      <c r="L236" s="4" t="s">
        <v>1206</v>
      </c>
      <c r="M236" s="4" t="s">
        <v>1207</v>
      </c>
    </row>
    <row r="237" spans="1:14" x14ac:dyDescent="0.25">
      <c r="A237" s="4" t="s">
        <v>59</v>
      </c>
      <c r="B237" s="4" t="s">
        <v>1208</v>
      </c>
      <c r="C237" s="4" t="s">
        <v>1209</v>
      </c>
      <c r="D237" s="4" t="s">
        <v>1210</v>
      </c>
      <c r="E237" s="4" t="s">
        <v>1211</v>
      </c>
      <c r="J237" s="4" t="s">
        <v>16497</v>
      </c>
      <c r="K237" s="4" t="s">
        <v>16503</v>
      </c>
      <c r="L237" s="4" t="s">
        <v>16509</v>
      </c>
      <c r="M237" s="4" t="s">
        <v>16515</v>
      </c>
      <c r="N237" s="4" t="s">
        <v>16521</v>
      </c>
    </row>
    <row r="238" spans="1:14" x14ac:dyDescent="0.25">
      <c r="A238" s="4" t="s">
        <v>59</v>
      </c>
      <c r="B238" s="4" t="s">
        <v>1212</v>
      </c>
      <c r="C238" s="4" t="s">
        <v>1213</v>
      </c>
      <c r="D238" s="4" t="s">
        <v>1214</v>
      </c>
      <c r="E238" s="4" t="s">
        <v>1215</v>
      </c>
      <c r="J238" s="4" t="s">
        <v>16498</v>
      </c>
      <c r="K238" s="4" t="s">
        <v>16504</v>
      </c>
      <c r="L238" s="4" t="s">
        <v>16510</v>
      </c>
      <c r="M238" s="4" t="s">
        <v>16516</v>
      </c>
      <c r="N238" s="4" t="s">
        <v>16522</v>
      </c>
    </row>
    <row r="239" spans="1:14" x14ac:dyDescent="0.25">
      <c r="A239" s="4" t="s">
        <v>59</v>
      </c>
      <c r="B239" s="4" t="s">
        <v>1216</v>
      </c>
      <c r="C239" s="4" t="s">
        <v>1217</v>
      </c>
      <c r="D239" s="4" t="s">
        <v>1218</v>
      </c>
      <c r="E239" s="4" t="s">
        <v>1219</v>
      </c>
      <c r="J239" s="4" t="s">
        <v>16499</v>
      </c>
      <c r="K239" s="4" t="s">
        <v>16505</v>
      </c>
      <c r="L239" s="4" t="s">
        <v>16511</v>
      </c>
      <c r="M239" s="4" t="s">
        <v>16517</v>
      </c>
      <c r="N239" s="4" t="s">
        <v>16523</v>
      </c>
    </row>
    <row r="240" spans="1:14" x14ac:dyDescent="0.25">
      <c r="A240" s="4" t="s">
        <v>59</v>
      </c>
      <c r="B240" s="4" t="s">
        <v>1220</v>
      </c>
      <c r="C240" s="4" t="s">
        <v>1221</v>
      </c>
      <c r="D240" s="4" t="s">
        <v>1222</v>
      </c>
      <c r="E240" s="4" t="s">
        <v>1223</v>
      </c>
      <c r="J240" s="4" t="s">
        <v>16500</v>
      </c>
      <c r="K240" s="4" t="s">
        <v>16506</v>
      </c>
      <c r="L240" s="4" t="s">
        <v>16512</v>
      </c>
      <c r="M240" s="4" t="s">
        <v>16518</v>
      </c>
      <c r="N240" s="4" t="s">
        <v>16524</v>
      </c>
    </row>
    <row r="241" spans="1:14" x14ac:dyDescent="0.25">
      <c r="A241" s="4" t="s">
        <v>59</v>
      </c>
      <c r="B241" s="4" t="s">
        <v>1224</v>
      </c>
      <c r="C241" s="4" t="s">
        <v>1225</v>
      </c>
      <c r="D241" s="4" t="s">
        <v>1226</v>
      </c>
      <c r="E241" s="4" t="s">
        <v>1227</v>
      </c>
      <c r="J241" s="4" t="s">
        <v>16501</v>
      </c>
      <c r="K241" s="4" t="s">
        <v>16507</v>
      </c>
      <c r="L241" s="4" t="s">
        <v>16513</v>
      </c>
      <c r="M241" s="4" t="s">
        <v>16519</v>
      </c>
      <c r="N241" s="4" t="s">
        <v>16525</v>
      </c>
    </row>
    <row r="242" spans="1:14" x14ac:dyDescent="0.25">
      <c r="A242" s="4" t="s">
        <v>59</v>
      </c>
      <c r="B242" s="4" t="s">
        <v>1228</v>
      </c>
      <c r="C242" s="4" t="s">
        <v>1229</v>
      </c>
      <c r="D242" s="4" t="s">
        <v>1230</v>
      </c>
      <c r="E242" s="4" t="s">
        <v>1231</v>
      </c>
      <c r="J242" s="4" t="s">
        <v>16502</v>
      </c>
      <c r="K242" s="4" t="s">
        <v>16508</v>
      </c>
      <c r="L242" s="4" t="s">
        <v>16514</v>
      </c>
      <c r="M242" s="4" t="s">
        <v>16520</v>
      </c>
      <c r="N242" s="4" t="s">
        <v>16526</v>
      </c>
    </row>
    <row r="243" spans="1:14" x14ac:dyDescent="0.25">
      <c r="A243" s="4" t="s">
        <v>59</v>
      </c>
      <c r="B243" s="4" t="s">
        <v>1212</v>
      </c>
      <c r="C243" s="4" t="s">
        <v>1213</v>
      </c>
      <c r="D243" s="4" t="s">
        <v>1214</v>
      </c>
    </row>
    <row r="244" spans="1:14" x14ac:dyDescent="0.25">
      <c r="A244" s="4" t="s">
        <v>59</v>
      </c>
      <c r="B244" s="4" t="s">
        <v>1232</v>
      </c>
      <c r="C244" s="4" t="s">
        <v>1233</v>
      </c>
      <c r="D244" s="4" t="s">
        <v>1234</v>
      </c>
      <c r="E244" s="4" t="s">
        <v>1235</v>
      </c>
      <c r="F244" s="4" t="s">
        <v>41</v>
      </c>
      <c r="I244" s="4" t="s">
        <v>1236</v>
      </c>
      <c r="J244" s="4" t="s">
        <v>1237</v>
      </c>
      <c r="K244" s="4" t="s">
        <v>1238</v>
      </c>
      <c r="L244" s="4" t="s">
        <v>1239</v>
      </c>
      <c r="M244" s="4" t="s">
        <v>1240</v>
      </c>
    </row>
    <row r="245" spans="1:14" x14ac:dyDescent="0.25">
      <c r="A245" s="4" t="s">
        <v>59</v>
      </c>
      <c r="B245" s="4" t="s">
        <v>1241</v>
      </c>
      <c r="C245" s="4" t="s">
        <v>1242</v>
      </c>
      <c r="D245" s="4" t="s">
        <v>1243</v>
      </c>
      <c r="E245" s="4" t="s">
        <v>1244</v>
      </c>
      <c r="J245" s="4" t="s">
        <v>16557</v>
      </c>
      <c r="K245" s="4" t="s">
        <v>16562</v>
      </c>
      <c r="L245" s="4" t="s">
        <v>16567</v>
      </c>
      <c r="M245" s="4" t="s">
        <v>16572</v>
      </c>
      <c r="N245" s="4" t="s">
        <v>16577</v>
      </c>
    </row>
    <row r="246" spans="1:14" x14ac:dyDescent="0.25">
      <c r="A246" s="4" t="s">
        <v>59</v>
      </c>
      <c r="B246" s="4" t="s">
        <v>1245</v>
      </c>
      <c r="C246" s="4" t="s">
        <v>1246</v>
      </c>
      <c r="D246" s="4" t="s">
        <v>1247</v>
      </c>
      <c r="E246" s="4" t="s">
        <v>1248</v>
      </c>
      <c r="J246" s="4" t="s">
        <v>16558</v>
      </c>
      <c r="K246" s="4" t="s">
        <v>16563</v>
      </c>
      <c r="L246" s="4" t="s">
        <v>16568</v>
      </c>
      <c r="M246" s="4" t="s">
        <v>16573</v>
      </c>
      <c r="N246" s="4" t="s">
        <v>16578</v>
      </c>
    </row>
    <row r="247" spans="1:14" x14ac:dyDescent="0.25">
      <c r="A247" s="4" t="s">
        <v>59</v>
      </c>
      <c r="B247" s="4" t="s">
        <v>1249</v>
      </c>
      <c r="C247" s="4" t="s">
        <v>1250</v>
      </c>
      <c r="D247" s="4" t="s">
        <v>1251</v>
      </c>
      <c r="E247" s="4" t="s">
        <v>1252</v>
      </c>
      <c r="J247" s="4" t="s">
        <v>16559</v>
      </c>
      <c r="K247" s="4" t="s">
        <v>16564</v>
      </c>
      <c r="L247" s="4" t="s">
        <v>16569</v>
      </c>
      <c r="M247" s="4" t="s">
        <v>16574</v>
      </c>
      <c r="N247" s="4" t="s">
        <v>16579</v>
      </c>
    </row>
    <row r="248" spans="1:14" x14ac:dyDescent="0.25">
      <c r="A248" s="4" t="s">
        <v>59</v>
      </c>
      <c r="B248" s="4" t="s">
        <v>1253</v>
      </c>
      <c r="C248" s="4" t="s">
        <v>1254</v>
      </c>
      <c r="D248" s="4" t="s">
        <v>1255</v>
      </c>
      <c r="E248" s="4" t="s">
        <v>1256</v>
      </c>
      <c r="J248" s="4" t="s">
        <v>16560</v>
      </c>
      <c r="K248" s="4" t="s">
        <v>16565</v>
      </c>
      <c r="L248" s="4" t="s">
        <v>16570</v>
      </c>
      <c r="M248" s="4" t="s">
        <v>16575</v>
      </c>
      <c r="N248" s="4" t="s">
        <v>16580</v>
      </c>
    </row>
    <row r="249" spans="1:14" x14ac:dyDescent="0.25">
      <c r="A249" s="4" t="s">
        <v>59</v>
      </c>
      <c r="B249" s="4" t="s">
        <v>1257</v>
      </c>
      <c r="C249" s="4" t="s">
        <v>1258</v>
      </c>
      <c r="D249" s="4" t="s">
        <v>1259</v>
      </c>
      <c r="E249" s="4" t="s">
        <v>1260</v>
      </c>
      <c r="J249" s="4" t="s">
        <v>16561</v>
      </c>
      <c r="K249" s="4" t="s">
        <v>16566</v>
      </c>
      <c r="L249" s="4" t="s">
        <v>16571</v>
      </c>
      <c r="M249" s="4" t="s">
        <v>16576</v>
      </c>
      <c r="N249" s="4" t="s">
        <v>16581</v>
      </c>
    </row>
    <row r="250" spans="1:14" x14ac:dyDescent="0.25">
      <c r="A250" s="4" t="s">
        <v>59</v>
      </c>
      <c r="B250" s="4" t="s">
        <v>1245</v>
      </c>
      <c r="C250" s="4" t="s">
        <v>1246</v>
      </c>
      <c r="D250" s="4" t="s">
        <v>1247</v>
      </c>
    </row>
    <row r="251" spans="1:14" x14ac:dyDescent="0.25">
      <c r="A251" s="4" t="s">
        <v>59</v>
      </c>
      <c r="B251" s="4" t="s">
        <v>1261</v>
      </c>
      <c r="C251" s="4" t="s">
        <v>1262</v>
      </c>
      <c r="D251" s="4" t="s">
        <v>1263</v>
      </c>
      <c r="E251" s="4" t="s">
        <v>1264</v>
      </c>
      <c r="F251" s="4" t="s">
        <v>41</v>
      </c>
      <c r="I251" s="4" t="s">
        <v>1265</v>
      </c>
      <c r="J251" s="4" t="s">
        <v>1266</v>
      </c>
      <c r="K251" s="4" t="s">
        <v>1267</v>
      </c>
      <c r="L251" s="4" t="s">
        <v>1268</v>
      </c>
      <c r="M251" s="4" t="s">
        <v>1269</v>
      </c>
    </row>
    <row r="252" spans="1:14" x14ac:dyDescent="0.25">
      <c r="A252" s="4" t="s">
        <v>59</v>
      </c>
      <c r="B252" s="4" t="s">
        <v>1270</v>
      </c>
      <c r="C252" s="4" t="s">
        <v>1271</v>
      </c>
      <c r="D252" s="4" t="s">
        <v>1272</v>
      </c>
      <c r="E252" s="4" t="s">
        <v>1273</v>
      </c>
      <c r="J252" s="4" t="s">
        <v>16527</v>
      </c>
      <c r="K252" s="4" t="s">
        <v>16533</v>
      </c>
      <c r="L252" s="4" t="s">
        <v>16539</v>
      </c>
      <c r="M252" s="4" t="s">
        <v>16545</v>
      </c>
      <c r="N252" s="4" t="s">
        <v>16551</v>
      </c>
    </row>
    <row r="253" spans="1:14" x14ac:dyDescent="0.25">
      <c r="A253" s="4" t="s">
        <v>59</v>
      </c>
      <c r="B253" s="4" t="s">
        <v>1274</v>
      </c>
      <c r="C253" s="4" t="s">
        <v>1275</v>
      </c>
      <c r="D253" s="4" t="s">
        <v>1276</v>
      </c>
      <c r="E253" s="4" t="s">
        <v>1277</v>
      </c>
      <c r="J253" s="4" t="s">
        <v>16528</v>
      </c>
      <c r="K253" s="4" t="s">
        <v>16534</v>
      </c>
      <c r="L253" s="4" t="s">
        <v>16540</v>
      </c>
      <c r="M253" s="4" t="s">
        <v>16546</v>
      </c>
      <c r="N253" s="4" t="s">
        <v>16552</v>
      </c>
    </row>
    <row r="254" spans="1:14" x14ac:dyDescent="0.25">
      <c r="A254" s="4" t="s">
        <v>59</v>
      </c>
      <c r="B254" s="4" t="s">
        <v>1278</v>
      </c>
      <c r="C254" s="4" t="s">
        <v>1279</v>
      </c>
      <c r="D254" s="4" t="s">
        <v>1280</v>
      </c>
      <c r="E254" s="4" t="s">
        <v>1281</v>
      </c>
      <c r="J254" s="4" t="s">
        <v>16529</v>
      </c>
      <c r="K254" s="4" t="s">
        <v>16535</v>
      </c>
      <c r="L254" s="4" t="s">
        <v>16541</v>
      </c>
      <c r="M254" s="4" t="s">
        <v>16547</v>
      </c>
      <c r="N254" s="4" t="s">
        <v>16553</v>
      </c>
    </row>
    <row r="255" spans="1:14" x14ac:dyDescent="0.25">
      <c r="A255" s="4" t="s">
        <v>59</v>
      </c>
      <c r="B255" s="4" t="s">
        <v>1282</v>
      </c>
      <c r="C255" s="4" t="s">
        <v>1283</v>
      </c>
      <c r="D255" s="4" t="s">
        <v>1284</v>
      </c>
      <c r="E255" s="4" t="s">
        <v>1285</v>
      </c>
      <c r="J255" s="4" t="s">
        <v>16530</v>
      </c>
      <c r="K255" s="4" t="s">
        <v>16536</v>
      </c>
      <c r="L255" s="4" t="s">
        <v>16542</v>
      </c>
      <c r="M255" s="4" t="s">
        <v>16548</v>
      </c>
      <c r="N255" s="4" t="s">
        <v>16554</v>
      </c>
    </row>
    <row r="256" spans="1:14" x14ac:dyDescent="0.25">
      <c r="A256" s="4" t="s">
        <v>59</v>
      </c>
      <c r="B256" s="4" t="s">
        <v>1286</v>
      </c>
      <c r="C256" s="4" t="s">
        <v>1287</v>
      </c>
      <c r="D256" s="4" t="s">
        <v>1288</v>
      </c>
      <c r="E256" s="4" t="s">
        <v>1289</v>
      </c>
      <c r="J256" s="4" t="s">
        <v>16531</v>
      </c>
      <c r="K256" s="4" t="s">
        <v>16537</v>
      </c>
      <c r="L256" s="4" t="s">
        <v>16543</v>
      </c>
      <c r="M256" s="4" t="s">
        <v>16549</v>
      </c>
      <c r="N256" s="4" t="s">
        <v>16555</v>
      </c>
    </row>
    <row r="257" spans="1:14" x14ac:dyDescent="0.25">
      <c r="A257" s="4" t="s">
        <v>59</v>
      </c>
      <c r="B257" s="4" t="s">
        <v>1290</v>
      </c>
      <c r="C257" s="4" t="s">
        <v>1291</v>
      </c>
      <c r="D257" s="4" t="s">
        <v>1292</v>
      </c>
      <c r="E257" s="4" t="s">
        <v>1293</v>
      </c>
      <c r="J257" s="4" t="s">
        <v>16532</v>
      </c>
      <c r="K257" s="4" t="s">
        <v>16538</v>
      </c>
      <c r="L257" s="4" t="s">
        <v>16544</v>
      </c>
      <c r="M257" s="4" t="s">
        <v>16550</v>
      </c>
      <c r="N257" s="4" t="s">
        <v>16556</v>
      </c>
    </row>
    <row r="258" spans="1:14" x14ac:dyDescent="0.25">
      <c r="A258" s="4" t="s">
        <v>59</v>
      </c>
      <c r="B258" s="4" t="s">
        <v>1274</v>
      </c>
      <c r="C258" s="4" t="s">
        <v>1275</v>
      </c>
      <c r="D258" s="4" t="s">
        <v>1276</v>
      </c>
    </row>
    <row r="259" spans="1:14" x14ac:dyDescent="0.25">
      <c r="A259" s="4" t="s">
        <v>59</v>
      </c>
      <c r="B259" s="4" t="s">
        <v>1294</v>
      </c>
      <c r="C259" s="4" t="s">
        <v>1295</v>
      </c>
      <c r="E259" s="4" t="s">
        <v>1296</v>
      </c>
      <c r="F259" s="4" t="s">
        <v>34</v>
      </c>
      <c r="H259" s="4" t="s">
        <v>1297</v>
      </c>
      <c r="I259" s="4" t="s">
        <v>1298</v>
      </c>
    </row>
    <row r="260" spans="1:14" x14ac:dyDescent="0.25">
      <c r="A260" s="4" t="s">
        <v>59</v>
      </c>
      <c r="B260" s="4" t="s">
        <v>1299</v>
      </c>
      <c r="C260" s="4" t="s">
        <v>1300</v>
      </c>
      <c r="D260" s="4" t="s">
        <v>1301</v>
      </c>
      <c r="E260" s="4" t="s">
        <v>1302</v>
      </c>
      <c r="F260" s="4" t="s">
        <v>41</v>
      </c>
      <c r="I260" s="4" t="s">
        <v>1303</v>
      </c>
      <c r="J260" s="4" t="s">
        <v>1304</v>
      </c>
      <c r="K260" s="4" t="s">
        <v>1305</v>
      </c>
      <c r="L260" s="4" t="s">
        <v>1306</v>
      </c>
      <c r="M260" s="4" t="s">
        <v>1307</v>
      </c>
    </row>
    <row r="261" spans="1:14" x14ac:dyDescent="0.25">
      <c r="A261" s="4" t="s">
        <v>59</v>
      </c>
      <c r="B261" s="4" t="s">
        <v>1308</v>
      </c>
      <c r="C261" s="4" t="s">
        <v>1309</v>
      </c>
      <c r="D261" s="4" t="s">
        <v>1310</v>
      </c>
      <c r="E261" s="4" t="s">
        <v>1311</v>
      </c>
      <c r="J261" s="4" t="s">
        <v>16452</v>
      </c>
      <c r="K261" s="4" t="s">
        <v>16455</v>
      </c>
      <c r="L261" s="4" t="s">
        <v>16458</v>
      </c>
      <c r="M261" s="4" t="s">
        <v>16461</v>
      </c>
      <c r="N261" s="4" t="s">
        <v>16464</v>
      </c>
    </row>
    <row r="262" spans="1:14" x14ac:dyDescent="0.25">
      <c r="A262" s="4" t="s">
        <v>59</v>
      </c>
      <c r="B262" s="4" t="s">
        <v>1312</v>
      </c>
      <c r="C262" s="4" t="s">
        <v>1313</v>
      </c>
      <c r="D262" s="4" t="s">
        <v>1314</v>
      </c>
      <c r="E262" s="4" t="s">
        <v>1315</v>
      </c>
      <c r="J262" s="4" t="s">
        <v>16453</v>
      </c>
      <c r="K262" s="4" t="s">
        <v>16456</v>
      </c>
      <c r="L262" s="4" t="s">
        <v>16459</v>
      </c>
      <c r="M262" s="4" t="s">
        <v>16462</v>
      </c>
      <c r="N262" s="4" t="s">
        <v>16465</v>
      </c>
    </row>
    <row r="263" spans="1:14" x14ac:dyDescent="0.25">
      <c r="A263" s="4" t="s">
        <v>59</v>
      </c>
      <c r="B263" s="4" t="s">
        <v>1316</v>
      </c>
      <c r="C263" s="4" t="s">
        <v>1317</v>
      </c>
      <c r="D263" s="4" t="s">
        <v>1318</v>
      </c>
      <c r="E263" s="4" t="s">
        <v>1319</v>
      </c>
      <c r="J263" s="4" t="s">
        <v>16454</v>
      </c>
      <c r="K263" s="4" t="s">
        <v>16457</v>
      </c>
      <c r="L263" s="4" t="s">
        <v>16460</v>
      </c>
      <c r="M263" s="4" t="s">
        <v>16463</v>
      </c>
      <c r="N263" s="4" t="s">
        <v>16466</v>
      </c>
    </row>
    <row r="264" spans="1:14" x14ac:dyDescent="0.25">
      <c r="A264" s="4" t="s">
        <v>59</v>
      </c>
      <c r="B264" s="4" t="s">
        <v>1312</v>
      </c>
      <c r="C264" s="4" t="s">
        <v>1313</v>
      </c>
      <c r="D264" s="4" t="s">
        <v>1314</v>
      </c>
    </row>
    <row r="265" spans="1:14" x14ac:dyDescent="0.25">
      <c r="A265" s="4" t="s">
        <v>59</v>
      </c>
      <c r="B265" s="4" t="s">
        <v>1320</v>
      </c>
      <c r="C265" s="4" t="s">
        <v>1321</v>
      </c>
      <c r="D265" s="4" t="s">
        <v>1322</v>
      </c>
      <c r="E265" s="4" t="s">
        <v>1323</v>
      </c>
      <c r="F265" s="4" t="s">
        <v>41</v>
      </c>
      <c r="I265" s="4" t="s">
        <v>1324</v>
      </c>
      <c r="J265" s="4" t="s">
        <v>1325</v>
      </c>
      <c r="K265" s="4" t="s">
        <v>1326</v>
      </c>
      <c r="L265" s="4" t="s">
        <v>1327</v>
      </c>
      <c r="M265" s="4" t="s">
        <v>1328</v>
      </c>
    </row>
    <row r="266" spans="1:14" x14ac:dyDescent="0.25">
      <c r="A266" s="4" t="s">
        <v>59</v>
      </c>
      <c r="B266" s="4" t="s">
        <v>1329</v>
      </c>
      <c r="C266" s="4" t="s">
        <v>1330</v>
      </c>
      <c r="D266" s="4" t="s">
        <v>1331</v>
      </c>
      <c r="E266" s="4" t="s">
        <v>1332</v>
      </c>
      <c r="J266" s="4" t="s">
        <v>16467</v>
      </c>
      <c r="K266" s="4" t="s">
        <v>16473</v>
      </c>
      <c r="L266" s="4" t="s">
        <v>16479</v>
      </c>
      <c r="M266" s="4" t="s">
        <v>16485</v>
      </c>
      <c r="N266" s="4" t="s">
        <v>16491</v>
      </c>
    </row>
    <row r="267" spans="1:14" x14ac:dyDescent="0.25">
      <c r="A267" s="4" t="s">
        <v>59</v>
      </c>
      <c r="B267" s="4" t="s">
        <v>1333</v>
      </c>
      <c r="C267" s="4" t="s">
        <v>1334</v>
      </c>
      <c r="D267" s="4" t="s">
        <v>1335</v>
      </c>
      <c r="E267" s="4" t="s">
        <v>1336</v>
      </c>
      <c r="J267" s="4" t="s">
        <v>16468</v>
      </c>
      <c r="K267" s="4" t="s">
        <v>16474</v>
      </c>
      <c r="L267" s="4" t="s">
        <v>16480</v>
      </c>
      <c r="M267" s="4" t="s">
        <v>16486</v>
      </c>
      <c r="N267" s="4" t="s">
        <v>16492</v>
      </c>
    </row>
    <row r="268" spans="1:14" x14ac:dyDescent="0.25">
      <c r="A268" s="4" t="s">
        <v>59</v>
      </c>
      <c r="B268" s="4" t="s">
        <v>1337</v>
      </c>
      <c r="C268" s="4" t="s">
        <v>1338</v>
      </c>
      <c r="D268" s="4" t="s">
        <v>1339</v>
      </c>
      <c r="E268" s="4" t="s">
        <v>1340</v>
      </c>
      <c r="J268" s="4" t="s">
        <v>16469</v>
      </c>
      <c r="K268" s="4" t="s">
        <v>16475</v>
      </c>
      <c r="L268" s="4" t="s">
        <v>16481</v>
      </c>
      <c r="M268" s="4" t="s">
        <v>16487</v>
      </c>
      <c r="N268" s="4" t="s">
        <v>16493</v>
      </c>
    </row>
    <row r="269" spans="1:14" x14ac:dyDescent="0.25">
      <c r="A269" s="4" t="s">
        <v>59</v>
      </c>
      <c r="B269" s="4" t="s">
        <v>1341</v>
      </c>
      <c r="C269" s="4" t="s">
        <v>1342</v>
      </c>
      <c r="D269" s="4" t="s">
        <v>1343</v>
      </c>
      <c r="E269" s="4" t="s">
        <v>1344</v>
      </c>
      <c r="J269" s="4" t="s">
        <v>16470</v>
      </c>
      <c r="K269" s="4" t="s">
        <v>16476</v>
      </c>
      <c r="L269" s="4" t="s">
        <v>16482</v>
      </c>
      <c r="M269" s="4" t="s">
        <v>16488</v>
      </c>
      <c r="N269" s="4" t="s">
        <v>16494</v>
      </c>
    </row>
    <row r="270" spans="1:14" x14ac:dyDescent="0.25">
      <c r="A270" s="4" t="s">
        <v>59</v>
      </c>
      <c r="B270" s="4" t="s">
        <v>1345</v>
      </c>
      <c r="C270" s="4" t="s">
        <v>1346</v>
      </c>
      <c r="D270" s="4" t="s">
        <v>1347</v>
      </c>
      <c r="E270" s="4" t="s">
        <v>1348</v>
      </c>
      <c r="J270" s="4" t="s">
        <v>16471</v>
      </c>
      <c r="K270" s="4" t="s">
        <v>16477</v>
      </c>
      <c r="L270" s="4" t="s">
        <v>16483</v>
      </c>
      <c r="M270" s="4" t="s">
        <v>16489</v>
      </c>
      <c r="N270" s="4" t="s">
        <v>16495</v>
      </c>
    </row>
    <row r="271" spans="1:14" x14ac:dyDescent="0.25">
      <c r="A271" s="4" t="s">
        <v>59</v>
      </c>
      <c r="B271" s="4" t="s">
        <v>1349</v>
      </c>
      <c r="C271" s="4" t="s">
        <v>1350</v>
      </c>
      <c r="D271" s="4" t="s">
        <v>1351</v>
      </c>
      <c r="E271" s="4" t="s">
        <v>1352</v>
      </c>
      <c r="J271" s="4" t="s">
        <v>16472</v>
      </c>
      <c r="K271" s="4" t="s">
        <v>16478</v>
      </c>
      <c r="L271" s="4" t="s">
        <v>16484</v>
      </c>
      <c r="M271" s="4" t="s">
        <v>16490</v>
      </c>
      <c r="N271" s="4" t="s">
        <v>16496</v>
      </c>
    </row>
    <row r="272" spans="1:14" x14ac:dyDescent="0.25">
      <c r="A272" s="4" t="s">
        <v>59</v>
      </c>
      <c r="B272" s="4" t="s">
        <v>1333</v>
      </c>
      <c r="C272" s="4" t="s">
        <v>1334</v>
      </c>
      <c r="D272" s="4" t="s">
        <v>1335</v>
      </c>
    </row>
    <row r="273" spans="1:14" x14ac:dyDescent="0.25">
      <c r="A273" s="4" t="s">
        <v>59</v>
      </c>
      <c r="B273" s="4" t="s">
        <v>1353</v>
      </c>
      <c r="C273" s="4" t="s">
        <v>1354</v>
      </c>
      <c r="E273" s="4" t="s">
        <v>1355</v>
      </c>
      <c r="F273" s="4" t="s">
        <v>34</v>
      </c>
      <c r="H273" s="4" t="s">
        <v>1356</v>
      </c>
      <c r="I273" s="4" t="s">
        <v>1357</v>
      </c>
    </row>
    <row r="274" spans="1:14" x14ac:dyDescent="0.25">
      <c r="A274" s="4" t="s">
        <v>59</v>
      </c>
      <c r="B274" s="4" t="s">
        <v>1358</v>
      </c>
      <c r="C274" s="4" t="s">
        <v>1359</v>
      </c>
      <c r="D274" s="4" t="s">
        <v>1360</v>
      </c>
      <c r="E274" s="4" t="s">
        <v>1361</v>
      </c>
      <c r="F274" s="4" t="s">
        <v>41</v>
      </c>
      <c r="I274" s="4" t="s">
        <v>1362</v>
      </c>
      <c r="J274" s="4" t="s">
        <v>1363</v>
      </c>
      <c r="K274" s="4" t="s">
        <v>1364</v>
      </c>
      <c r="L274" s="4" t="s">
        <v>1365</v>
      </c>
      <c r="M274" s="4" t="s">
        <v>1366</v>
      </c>
    </row>
    <row r="275" spans="1:14" x14ac:dyDescent="0.25">
      <c r="A275" s="4" t="s">
        <v>59</v>
      </c>
      <c r="B275" s="4" t="s">
        <v>1367</v>
      </c>
      <c r="C275" s="4" t="s">
        <v>1368</v>
      </c>
      <c r="D275" s="4" t="s">
        <v>1369</v>
      </c>
      <c r="E275" s="4" t="s">
        <v>1370</v>
      </c>
      <c r="J275" s="4" t="s">
        <v>16427</v>
      </c>
      <c r="K275" s="4" t="s">
        <v>16432</v>
      </c>
      <c r="L275" s="4" t="s">
        <v>16437</v>
      </c>
      <c r="M275" s="4" t="s">
        <v>16442</v>
      </c>
      <c r="N275" s="4" t="s">
        <v>16447</v>
      </c>
    </row>
    <row r="276" spans="1:14" x14ac:dyDescent="0.25">
      <c r="A276" s="4" t="s">
        <v>59</v>
      </c>
      <c r="B276" s="4" t="s">
        <v>1371</v>
      </c>
      <c r="C276" s="4" t="s">
        <v>1372</v>
      </c>
      <c r="D276" s="4" t="s">
        <v>1373</v>
      </c>
      <c r="E276" s="4" t="s">
        <v>1374</v>
      </c>
      <c r="J276" s="4" t="s">
        <v>16428</v>
      </c>
      <c r="K276" s="4" t="s">
        <v>16433</v>
      </c>
      <c r="L276" s="4" t="s">
        <v>16438</v>
      </c>
      <c r="M276" s="4" t="s">
        <v>16443</v>
      </c>
      <c r="N276" s="4" t="s">
        <v>16448</v>
      </c>
    </row>
    <row r="277" spans="1:14" x14ac:dyDescent="0.25">
      <c r="A277" s="4" t="s">
        <v>59</v>
      </c>
      <c r="B277" s="4" t="s">
        <v>1375</v>
      </c>
      <c r="C277" s="4" t="s">
        <v>1376</v>
      </c>
      <c r="D277" s="4" t="s">
        <v>1377</v>
      </c>
      <c r="E277" s="4" t="s">
        <v>1378</v>
      </c>
      <c r="J277" s="4" t="s">
        <v>16429</v>
      </c>
      <c r="K277" s="4" t="s">
        <v>16434</v>
      </c>
      <c r="L277" s="4" t="s">
        <v>16439</v>
      </c>
      <c r="M277" s="4" t="s">
        <v>16444</v>
      </c>
      <c r="N277" s="4" t="s">
        <v>16449</v>
      </c>
    </row>
    <row r="278" spans="1:14" x14ac:dyDescent="0.25">
      <c r="A278" s="4" t="s">
        <v>59</v>
      </c>
      <c r="B278" s="4" t="s">
        <v>1379</v>
      </c>
      <c r="C278" s="4" t="s">
        <v>1380</v>
      </c>
      <c r="D278" s="4" t="s">
        <v>1381</v>
      </c>
      <c r="E278" s="4" t="s">
        <v>1382</v>
      </c>
      <c r="J278" s="4" t="s">
        <v>16430</v>
      </c>
      <c r="K278" s="4" t="s">
        <v>16435</v>
      </c>
      <c r="L278" s="4" t="s">
        <v>16440</v>
      </c>
      <c r="M278" s="4" t="s">
        <v>16445</v>
      </c>
      <c r="N278" s="4" t="s">
        <v>16450</v>
      </c>
    </row>
    <row r="279" spans="1:14" x14ac:dyDescent="0.25">
      <c r="A279" s="4" t="s">
        <v>59</v>
      </c>
      <c r="B279" s="4" t="s">
        <v>1383</v>
      </c>
      <c r="C279" s="4" t="s">
        <v>1384</v>
      </c>
      <c r="D279" s="4" t="s">
        <v>1385</v>
      </c>
      <c r="E279" s="4" t="s">
        <v>1386</v>
      </c>
      <c r="J279" s="4" t="s">
        <v>16431</v>
      </c>
      <c r="K279" s="4" t="s">
        <v>16436</v>
      </c>
      <c r="L279" s="4" t="s">
        <v>16441</v>
      </c>
      <c r="M279" s="4" t="s">
        <v>16446</v>
      </c>
      <c r="N279" s="4" t="s">
        <v>16451</v>
      </c>
    </row>
    <row r="280" spans="1:14" x14ac:dyDescent="0.25">
      <c r="A280" s="4" t="s">
        <v>59</v>
      </c>
      <c r="B280" s="4" t="s">
        <v>1371</v>
      </c>
      <c r="C280" s="4" t="s">
        <v>1372</v>
      </c>
      <c r="D280" s="4" t="s">
        <v>1373</v>
      </c>
    </row>
    <row r="281" spans="1:14" x14ac:dyDescent="0.25">
      <c r="A281" s="4" t="s">
        <v>59</v>
      </c>
      <c r="B281" s="4" t="s">
        <v>1387</v>
      </c>
      <c r="C281" s="4" t="s">
        <v>1388</v>
      </c>
      <c r="E281" s="4" t="s">
        <v>1389</v>
      </c>
      <c r="F281" s="4" t="s">
        <v>34</v>
      </c>
      <c r="H281" s="4" t="s">
        <v>1390</v>
      </c>
      <c r="I281" s="4" t="s">
        <v>1391</v>
      </c>
    </row>
    <row r="282" spans="1:14" x14ac:dyDescent="0.25">
      <c r="A282" s="4" t="s">
        <v>59</v>
      </c>
      <c r="B282" s="4" t="s">
        <v>1392</v>
      </c>
      <c r="C282" s="4" t="s">
        <v>1393</v>
      </c>
      <c r="D282" s="4" t="s">
        <v>1394</v>
      </c>
      <c r="E282" s="4" t="s">
        <v>1395</v>
      </c>
      <c r="F282" s="4" t="s">
        <v>41</v>
      </c>
      <c r="I282" s="4" t="s">
        <v>1396</v>
      </c>
      <c r="J282" s="4" t="s">
        <v>1397</v>
      </c>
      <c r="K282" s="4" t="s">
        <v>1398</v>
      </c>
      <c r="L282" s="4" t="s">
        <v>1399</v>
      </c>
      <c r="M282" s="4" t="s">
        <v>1400</v>
      </c>
    </row>
    <row r="283" spans="1:14" x14ac:dyDescent="0.25">
      <c r="A283" s="4" t="s">
        <v>59</v>
      </c>
      <c r="B283" s="4" t="s">
        <v>1401</v>
      </c>
      <c r="C283" s="4" t="s">
        <v>1402</v>
      </c>
      <c r="D283" s="4" t="s">
        <v>1403</v>
      </c>
      <c r="E283" s="4" t="s">
        <v>1404</v>
      </c>
      <c r="J283" s="4" t="s">
        <v>16312</v>
      </c>
      <c r="K283" s="4" t="s">
        <v>16318</v>
      </c>
      <c r="L283" s="4" t="s">
        <v>16324</v>
      </c>
      <c r="M283" s="4" t="s">
        <v>16330</v>
      </c>
      <c r="N283" s="4" t="s">
        <v>16336</v>
      </c>
    </row>
    <row r="284" spans="1:14" x14ac:dyDescent="0.25">
      <c r="A284" s="4" t="s">
        <v>59</v>
      </c>
      <c r="B284" s="4" t="s">
        <v>1405</v>
      </c>
      <c r="C284" s="4" t="s">
        <v>1406</v>
      </c>
      <c r="D284" s="4" t="s">
        <v>1407</v>
      </c>
      <c r="E284" s="4" t="s">
        <v>1408</v>
      </c>
      <c r="J284" s="4" t="s">
        <v>16313</v>
      </c>
      <c r="K284" s="4" t="s">
        <v>16319</v>
      </c>
      <c r="L284" s="4" t="s">
        <v>16325</v>
      </c>
      <c r="M284" s="4" t="s">
        <v>16331</v>
      </c>
      <c r="N284" s="4" t="s">
        <v>16337</v>
      </c>
    </row>
    <row r="285" spans="1:14" x14ac:dyDescent="0.25">
      <c r="A285" s="4" t="s">
        <v>59</v>
      </c>
      <c r="B285" s="4" t="s">
        <v>1409</v>
      </c>
      <c r="C285" s="4" t="s">
        <v>1410</v>
      </c>
      <c r="D285" s="4" t="s">
        <v>1411</v>
      </c>
      <c r="E285" s="4" t="s">
        <v>1412</v>
      </c>
      <c r="J285" s="4" t="s">
        <v>16314</v>
      </c>
      <c r="K285" s="4" t="s">
        <v>16320</v>
      </c>
      <c r="L285" s="4" t="s">
        <v>16326</v>
      </c>
      <c r="M285" s="4" t="s">
        <v>16332</v>
      </c>
      <c r="N285" s="4" t="s">
        <v>16338</v>
      </c>
    </row>
    <row r="286" spans="1:14" x14ac:dyDescent="0.25">
      <c r="A286" s="4" t="s">
        <v>59</v>
      </c>
      <c r="B286" s="4" t="s">
        <v>1413</v>
      </c>
      <c r="C286" s="4" t="s">
        <v>1414</v>
      </c>
      <c r="D286" s="4" t="s">
        <v>1415</v>
      </c>
      <c r="E286" s="4" t="s">
        <v>1416</v>
      </c>
      <c r="J286" s="4" t="s">
        <v>16315</v>
      </c>
      <c r="K286" s="4" t="s">
        <v>16321</v>
      </c>
      <c r="L286" s="4" t="s">
        <v>16327</v>
      </c>
      <c r="M286" s="4" t="s">
        <v>16333</v>
      </c>
      <c r="N286" s="4" t="s">
        <v>16339</v>
      </c>
    </row>
    <row r="287" spans="1:14" x14ac:dyDescent="0.25">
      <c r="A287" s="4" t="s">
        <v>59</v>
      </c>
      <c r="B287" s="4" t="s">
        <v>1417</v>
      </c>
      <c r="C287" s="4" t="s">
        <v>1418</v>
      </c>
      <c r="D287" s="4" t="s">
        <v>1419</v>
      </c>
      <c r="E287" s="4" t="s">
        <v>1420</v>
      </c>
      <c r="J287" s="4" t="s">
        <v>16316</v>
      </c>
      <c r="K287" s="4" t="s">
        <v>16322</v>
      </c>
      <c r="L287" s="4" t="s">
        <v>16328</v>
      </c>
      <c r="M287" s="4" t="s">
        <v>16334</v>
      </c>
      <c r="N287" s="4" t="s">
        <v>16340</v>
      </c>
    </row>
    <row r="288" spans="1:14" x14ac:dyDescent="0.25">
      <c r="A288" s="4" t="s">
        <v>59</v>
      </c>
      <c r="B288" s="4" t="s">
        <v>1421</v>
      </c>
      <c r="C288" s="4" t="s">
        <v>1422</v>
      </c>
      <c r="D288" s="4" t="s">
        <v>1423</v>
      </c>
      <c r="E288" s="4" t="s">
        <v>1424</v>
      </c>
      <c r="J288" s="4" t="s">
        <v>16317</v>
      </c>
      <c r="K288" s="4" t="s">
        <v>16323</v>
      </c>
      <c r="L288" s="4" t="s">
        <v>16329</v>
      </c>
      <c r="M288" s="4" t="s">
        <v>16335</v>
      </c>
      <c r="N288" s="4" t="s">
        <v>16341</v>
      </c>
    </row>
    <row r="289" spans="1:14" x14ac:dyDescent="0.25">
      <c r="A289" s="4" t="s">
        <v>59</v>
      </c>
      <c r="B289" s="4" t="s">
        <v>1405</v>
      </c>
      <c r="C289" s="4" t="s">
        <v>1406</v>
      </c>
      <c r="D289" s="4" t="s">
        <v>1407</v>
      </c>
    </row>
    <row r="290" spans="1:14" x14ac:dyDescent="0.25">
      <c r="A290" s="4" t="s">
        <v>59</v>
      </c>
      <c r="B290" s="4" t="s">
        <v>1425</v>
      </c>
      <c r="C290" s="4" t="s">
        <v>1426</v>
      </c>
      <c r="D290" s="4" t="s">
        <v>1427</v>
      </c>
      <c r="E290" s="4" t="s">
        <v>1428</v>
      </c>
      <c r="F290" s="4" t="s">
        <v>41</v>
      </c>
      <c r="I290" s="4" t="s">
        <v>1429</v>
      </c>
      <c r="J290" s="4" t="s">
        <v>1430</v>
      </c>
      <c r="K290" s="4" t="s">
        <v>1431</v>
      </c>
      <c r="L290" s="4" t="s">
        <v>1432</v>
      </c>
      <c r="M290" s="4" t="s">
        <v>1433</v>
      </c>
    </row>
    <row r="291" spans="1:14" x14ac:dyDescent="0.25">
      <c r="A291" s="4" t="s">
        <v>59</v>
      </c>
      <c r="B291" s="4" t="s">
        <v>1434</v>
      </c>
      <c r="C291" s="4" t="s">
        <v>1435</v>
      </c>
      <c r="D291" s="4" t="s">
        <v>1436</v>
      </c>
      <c r="E291" s="4" t="s">
        <v>1437</v>
      </c>
      <c r="J291" s="4" t="s">
        <v>16397</v>
      </c>
      <c r="K291" s="4" t="s">
        <v>16403</v>
      </c>
      <c r="L291" s="4" t="s">
        <v>16409</v>
      </c>
      <c r="M291" s="4" t="s">
        <v>16415</v>
      </c>
      <c r="N291" s="4" t="s">
        <v>16421</v>
      </c>
    </row>
    <row r="292" spans="1:14" x14ac:dyDescent="0.25">
      <c r="A292" s="4" t="s">
        <v>59</v>
      </c>
      <c r="B292" s="4" t="s">
        <v>1438</v>
      </c>
      <c r="C292" s="4" t="s">
        <v>1439</v>
      </c>
      <c r="D292" s="4" t="s">
        <v>1440</v>
      </c>
      <c r="E292" s="4" t="s">
        <v>1441</v>
      </c>
      <c r="J292" s="4" t="s">
        <v>16398</v>
      </c>
      <c r="K292" s="4" t="s">
        <v>16404</v>
      </c>
      <c r="L292" s="4" t="s">
        <v>16410</v>
      </c>
      <c r="M292" s="4" t="s">
        <v>16416</v>
      </c>
      <c r="N292" s="4" t="s">
        <v>16422</v>
      </c>
    </row>
    <row r="293" spans="1:14" x14ac:dyDescent="0.25">
      <c r="A293" s="4" t="s">
        <v>59</v>
      </c>
      <c r="B293" s="4" t="s">
        <v>1442</v>
      </c>
      <c r="C293" s="4" t="s">
        <v>1443</v>
      </c>
      <c r="D293" s="4" t="s">
        <v>1444</v>
      </c>
      <c r="E293" s="4" t="s">
        <v>1445</v>
      </c>
      <c r="J293" s="4" t="s">
        <v>16399</v>
      </c>
      <c r="K293" s="4" t="s">
        <v>16405</v>
      </c>
      <c r="L293" s="4" t="s">
        <v>16411</v>
      </c>
      <c r="M293" s="4" t="s">
        <v>16417</v>
      </c>
      <c r="N293" s="4" t="s">
        <v>16423</v>
      </c>
    </row>
    <row r="294" spans="1:14" x14ac:dyDescent="0.25">
      <c r="A294" s="4" t="s">
        <v>59</v>
      </c>
      <c r="B294" s="4" t="s">
        <v>1446</v>
      </c>
      <c r="C294" s="4" t="s">
        <v>1447</v>
      </c>
      <c r="D294" s="4" t="s">
        <v>1448</v>
      </c>
      <c r="E294" s="4" t="s">
        <v>1449</v>
      </c>
      <c r="J294" s="4" t="s">
        <v>16400</v>
      </c>
      <c r="K294" s="4" t="s">
        <v>16406</v>
      </c>
      <c r="L294" s="4" t="s">
        <v>16412</v>
      </c>
      <c r="M294" s="4" t="s">
        <v>16418</v>
      </c>
      <c r="N294" s="4" t="s">
        <v>16424</v>
      </c>
    </row>
    <row r="295" spans="1:14" x14ac:dyDescent="0.25">
      <c r="A295" s="4" t="s">
        <v>59</v>
      </c>
      <c r="B295" s="4" t="s">
        <v>1450</v>
      </c>
      <c r="C295" s="4" t="s">
        <v>1451</v>
      </c>
      <c r="D295" s="4" t="s">
        <v>1452</v>
      </c>
      <c r="E295" s="4" t="s">
        <v>1453</v>
      </c>
      <c r="J295" s="4" t="s">
        <v>16401</v>
      </c>
      <c r="K295" s="4" t="s">
        <v>16407</v>
      </c>
      <c r="L295" s="4" t="s">
        <v>16413</v>
      </c>
      <c r="M295" s="4" t="s">
        <v>16419</v>
      </c>
      <c r="N295" s="4" t="s">
        <v>16425</v>
      </c>
    </row>
    <row r="296" spans="1:14" x14ac:dyDescent="0.25">
      <c r="A296" s="4" t="s">
        <v>59</v>
      </c>
      <c r="B296" s="4" t="s">
        <v>1454</v>
      </c>
      <c r="C296" s="4" t="s">
        <v>1455</v>
      </c>
      <c r="D296" s="4" t="s">
        <v>1456</v>
      </c>
      <c r="E296" s="4" t="s">
        <v>1457</v>
      </c>
      <c r="J296" s="4" t="s">
        <v>16402</v>
      </c>
      <c r="K296" s="4" t="s">
        <v>16408</v>
      </c>
      <c r="L296" s="4" t="s">
        <v>16414</v>
      </c>
      <c r="M296" s="4" t="s">
        <v>16420</v>
      </c>
      <c r="N296" s="4" t="s">
        <v>16426</v>
      </c>
    </row>
    <row r="297" spans="1:14" x14ac:dyDescent="0.25">
      <c r="A297" s="4" t="s">
        <v>59</v>
      </c>
      <c r="B297" s="4" t="s">
        <v>1438</v>
      </c>
      <c r="C297" s="4" t="s">
        <v>1439</v>
      </c>
      <c r="D297" s="4" t="s">
        <v>1440</v>
      </c>
    </row>
    <row r="298" spans="1:14" x14ac:dyDescent="0.25">
      <c r="A298" s="4" t="s">
        <v>59</v>
      </c>
      <c r="B298" s="4" t="s">
        <v>1458</v>
      </c>
      <c r="C298" s="4" t="s">
        <v>1459</v>
      </c>
      <c r="D298" s="4" t="s">
        <v>1460</v>
      </c>
      <c r="E298" s="4" t="s">
        <v>1461</v>
      </c>
      <c r="F298" s="4" t="s">
        <v>41</v>
      </c>
      <c r="I298" s="4" t="s">
        <v>1462</v>
      </c>
      <c r="J298" s="4" t="s">
        <v>1463</v>
      </c>
      <c r="K298" s="4" t="s">
        <v>1464</v>
      </c>
      <c r="L298" s="4" t="s">
        <v>1465</v>
      </c>
      <c r="M298" s="4" t="s">
        <v>1466</v>
      </c>
    </row>
    <row r="299" spans="1:14" x14ac:dyDescent="0.25">
      <c r="A299" s="4" t="s">
        <v>59</v>
      </c>
      <c r="B299" s="4" t="s">
        <v>1467</v>
      </c>
      <c r="C299" s="4" t="s">
        <v>1468</v>
      </c>
      <c r="D299" s="4" t="s">
        <v>1469</v>
      </c>
      <c r="E299" s="4" t="s">
        <v>1470</v>
      </c>
      <c r="J299" s="4" t="s">
        <v>16367</v>
      </c>
      <c r="K299" s="4" t="s">
        <v>16373</v>
      </c>
      <c r="L299" s="4" t="s">
        <v>16379</v>
      </c>
      <c r="M299" s="4" t="s">
        <v>16385</v>
      </c>
      <c r="N299" s="4" t="s">
        <v>16391</v>
      </c>
    </row>
    <row r="300" spans="1:14" x14ac:dyDescent="0.25">
      <c r="A300" s="4" t="s">
        <v>59</v>
      </c>
      <c r="B300" s="4" t="s">
        <v>1471</v>
      </c>
      <c r="C300" s="4" t="s">
        <v>1472</v>
      </c>
      <c r="D300" s="4" t="s">
        <v>1473</v>
      </c>
      <c r="E300" s="4" t="s">
        <v>1474</v>
      </c>
      <c r="J300" s="4" t="s">
        <v>16368</v>
      </c>
      <c r="K300" s="4" t="s">
        <v>16374</v>
      </c>
      <c r="L300" s="4" t="s">
        <v>16380</v>
      </c>
      <c r="M300" s="4" t="s">
        <v>16386</v>
      </c>
      <c r="N300" s="4" t="s">
        <v>16392</v>
      </c>
    </row>
    <row r="301" spans="1:14" x14ac:dyDescent="0.25">
      <c r="A301" s="4" t="s">
        <v>59</v>
      </c>
      <c r="B301" s="4" t="s">
        <v>1475</v>
      </c>
      <c r="C301" s="4" t="s">
        <v>1476</v>
      </c>
      <c r="D301" s="4" t="s">
        <v>1477</v>
      </c>
      <c r="E301" s="4" t="s">
        <v>1478</v>
      </c>
      <c r="J301" s="4" t="s">
        <v>16369</v>
      </c>
      <c r="K301" s="4" t="s">
        <v>16375</v>
      </c>
      <c r="L301" s="4" t="s">
        <v>16381</v>
      </c>
      <c r="M301" s="4" t="s">
        <v>16387</v>
      </c>
      <c r="N301" s="4" t="s">
        <v>16393</v>
      </c>
    </row>
    <row r="302" spans="1:14" x14ac:dyDescent="0.25">
      <c r="A302" s="4" t="s">
        <v>59</v>
      </c>
      <c r="B302" s="4" t="s">
        <v>1479</v>
      </c>
      <c r="C302" s="4" t="s">
        <v>1480</v>
      </c>
      <c r="D302" s="4" t="s">
        <v>1481</v>
      </c>
      <c r="E302" s="4" t="s">
        <v>1482</v>
      </c>
      <c r="J302" s="4" t="s">
        <v>16370</v>
      </c>
      <c r="K302" s="4" t="s">
        <v>16376</v>
      </c>
      <c r="L302" s="4" t="s">
        <v>16382</v>
      </c>
      <c r="M302" s="4" t="s">
        <v>16388</v>
      </c>
      <c r="N302" s="4" t="s">
        <v>16394</v>
      </c>
    </row>
    <row r="303" spans="1:14" x14ac:dyDescent="0.25">
      <c r="A303" s="4" t="s">
        <v>59</v>
      </c>
      <c r="B303" s="4" t="s">
        <v>1483</v>
      </c>
      <c r="C303" s="4" t="s">
        <v>1484</v>
      </c>
      <c r="D303" s="4" t="s">
        <v>1485</v>
      </c>
      <c r="E303" s="4" t="s">
        <v>1486</v>
      </c>
      <c r="J303" s="4" t="s">
        <v>16371</v>
      </c>
      <c r="K303" s="4" t="s">
        <v>16377</v>
      </c>
      <c r="L303" s="4" t="s">
        <v>16383</v>
      </c>
      <c r="M303" s="4" t="s">
        <v>16389</v>
      </c>
      <c r="N303" s="4" t="s">
        <v>16395</v>
      </c>
    </row>
    <row r="304" spans="1:14" x14ac:dyDescent="0.25">
      <c r="A304" s="4" t="s">
        <v>59</v>
      </c>
      <c r="B304" s="4" t="s">
        <v>1487</v>
      </c>
      <c r="C304" s="4" t="s">
        <v>1488</v>
      </c>
      <c r="D304" s="4" t="s">
        <v>1489</v>
      </c>
      <c r="E304" s="4" t="s">
        <v>1490</v>
      </c>
      <c r="J304" s="4" t="s">
        <v>16372</v>
      </c>
      <c r="K304" s="4" t="s">
        <v>16378</v>
      </c>
      <c r="L304" s="4" t="s">
        <v>16384</v>
      </c>
      <c r="M304" s="4" t="s">
        <v>16390</v>
      </c>
      <c r="N304" s="4" t="s">
        <v>16396</v>
      </c>
    </row>
    <row r="305" spans="1:14" x14ac:dyDescent="0.25">
      <c r="A305" s="4" t="s">
        <v>59</v>
      </c>
      <c r="B305" s="4" t="s">
        <v>1471</v>
      </c>
      <c r="C305" s="4" t="s">
        <v>1472</v>
      </c>
      <c r="D305" s="4" t="s">
        <v>1473</v>
      </c>
    </row>
    <row r="306" spans="1:14" x14ac:dyDescent="0.25">
      <c r="A306" s="4" t="s">
        <v>59</v>
      </c>
      <c r="B306" s="4" t="s">
        <v>1491</v>
      </c>
      <c r="C306" s="4" t="s">
        <v>1492</v>
      </c>
      <c r="D306" s="4" t="s">
        <v>1493</v>
      </c>
      <c r="E306" s="4" t="s">
        <v>1494</v>
      </c>
      <c r="F306" s="4" t="s">
        <v>41</v>
      </c>
      <c r="I306" s="4" t="s">
        <v>1495</v>
      </c>
      <c r="J306" s="4" t="s">
        <v>1496</v>
      </c>
      <c r="K306" s="4" t="s">
        <v>1497</v>
      </c>
      <c r="L306" s="4" t="s">
        <v>1498</v>
      </c>
      <c r="M306" s="4" t="s">
        <v>1499</v>
      </c>
    </row>
    <row r="307" spans="1:14" x14ac:dyDescent="0.25">
      <c r="A307" s="4" t="s">
        <v>59</v>
      </c>
      <c r="B307" s="4" t="s">
        <v>1500</v>
      </c>
      <c r="C307" s="4" t="s">
        <v>1501</v>
      </c>
      <c r="D307" s="4" t="s">
        <v>1502</v>
      </c>
      <c r="E307" s="4" t="s">
        <v>1503</v>
      </c>
      <c r="J307" s="4" t="s">
        <v>16342</v>
      </c>
      <c r="K307" s="4" t="s">
        <v>16347</v>
      </c>
      <c r="L307" s="4" t="s">
        <v>16352</v>
      </c>
      <c r="M307" s="4" t="s">
        <v>16357</v>
      </c>
      <c r="N307" s="4" t="s">
        <v>16362</v>
      </c>
    </row>
    <row r="308" spans="1:14" x14ac:dyDescent="0.25">
      <c r="A308" s="4" t="s">
        <v>59</v>
      </c>
      <c r="B308" s="4" t="s">
        <v>1504</v>
      </c>
      <c r="C308" s="4" t="s">
        <v>1505</v>
      </c>
      <c r="D308" s="4" t="s">
        <v>1506</v>
      </c>
      <c r="E308" s="4" t="s">
        <v>1507</v>
      </c>
      <c r="J308" s="4" t="s">
        <v>16343</v>
      </c>
      <c r="K308" s="4" t="s">
        <v>16348</v>
      </c>
      <c r="L308" s="4" t="s">
        <v>16353</v>
      </c>
      <c r="M308" s="4" t="s">
        <v>16358</v>
      </c>
      <c r="N308" s="4" t="s">
        <v>16363</v>
      </c>
    </row>
    <row r="309" spans="1:14" x14ac:dyDescent="0.25">
      <c r="A309" s="4" t="s">
        <v>59</v>
      </c>
      <c r="B309" s="4" t="s">
        <v>1508</v>
      </c>
      <c r="C309" s="4" t="s">
        <v>1509</v>
      </c>
      <c r="D309" s="4" t="s">
        <v>1510</v>
      </c>
      <c r="E309" s="4" t="s">
        <v>1511</v>
      </c>
      <c r="J309" s="4" t="s">
        <v>16344</v>
      </c>
      <c r="K309" s="4" t="s">
        <v>16349</v>
      </c>
      <c r="L309" s="4" t="s">
        <v>16354</v>
      </c>
      <c r="M309" s="4" t="s">
        <v>16359</v>
      </c>
      <c r="N309" s="4" t="s">
        <v>16364</v>
      </c>
    </row>
    <row r="310" spans="1:14" x14ac:dyDescent="0.25">
      <c r="A310" s="4" t="s">
        <v>59</v>
      </c>
      <c r="B310" s="4" t="s">
        <v>1512</v>
      </c>
      <c r="C310" s="4" t="s">
        <v>1513</v>
      </c>
      <c r="D310" s="4" t="s">
        <v>1514</v>
      </c>
      <c r="E310" s="4" t="s">
        <v>1515</v>
      </c>
      <c r="J310" s="4" t="s">
        <v>16345</v>
      </c>
      <c r="K310" s="4" t="s">
        <v>16350</v>
      </c>
      <c r="L310" s="4" t="s">
        <v>16355</v>
      </c>
      <c r="M310" s="4" t="s">
        <v>16360</v>
      </c>
      <c r="N310" s="4" t="s">
        <v>16365</v>
      </c>
    </row>
    <row r="311" spans="1:14" x14ac:dyDescent="0.25">
      <c r="A311" s="4" t="s">
        <v>59</v>
      </c>
      <c r="B311" s="4" t="s">
        <v>1516</v>
      </c>
      <c r="C311" s="4" t="s">
        <v>1517</v>
      </c>
      <c r="D311" s="4" t="s">
        <v>1518</v>
      </c>
      <c r="E311" s="4" t="s">
        <v>1519</v>
      </c>
      <c r="J311" s="4" t="s">
        <v>16346</v>
      </c>
      <c r="K311" s="4" t="s">
        <v>16351</v>
      </c>
      <c r="L311" s="4" t="s">
        <v>16356</v>
      </c>
      <c r="M311" s="4" t="s">
        <v>16361</v>
      </c>
      <c r="N311" s="4" t="s">
        <v>16366</v>
      </c>
    </row>
    <row r="312" spans="1:14" x14ac:dyDescent="0.25">
      <c r="A312" s="4" t="s">
        <v>59</v>
      </c>
      <c r="B312" s="4" t="s">
        <v>1504</v>
      </c>
      <c r="C312" s="4" t="s">
        <v>1505</v>
      </c>
      <c r="D312" s="4" t="s">
        <v>1506</v>
      </c>
    </row>
    <row r="313" spans="1:14" x14ac:dyDescent="0.25">
      <c r="A313" s="4" t="s">
        <v>59</v>
      </c>
      <c r="B313" s="4" t="s">
        <v>1520</v>
      </c>
      <c r="C313" s="4" t="s">
        <v>1521</v>
      </c>
      <c r="E313" s="4" t="s">
        <v>1522</v>
      </c>
      <c r="F313" s="4" t="s">
        <v>34</v>
      </c>
      <c r="H313" s="4" t="s">
        <v>1523</v>
      </c>
      <c r="I313" s="4" t="s">
        <v>1524</v>
      </c>
    </row>
    <row r="314" spans="1:14" x14ac:dyDescent="0.25">
      <c r="A314" s="4" t="s">
        <v>59</v>
      </c>
      <c r="B314" s="4" t="s">
        <v>1525</v>
      </c>
      <c r="C314" s="4" t="s">
        <v>1526</v>
      </c>
      <c r="D314" s="4" t="s">
        <v>1527</v>
      </c>
      <c r="E314" s="4" t="s">
        <v>1528</v>
      </c>
      <c r="F314" s="4" t="s">
        <v>41</v>
      </c>
      <c r="I314" s="4" t="s">
        <v>1529</v>
      </c>
      <c r="J314" s="4" t="s">
        <v>1530</v>
      </c>
      <c r="K314" s="4" t="s">
        <v>1531</v>
      </c>
      <c r="L314" s="4" t="s">
        <v>1532</v>
      </c>
      <c r="M314" s="4" t="s">
        <v>1533</v>
      </c>
    </row>
    <row r="315" spans="1:14" x14ac:dyDescent="0.25">
      <c r="A315" s="4" t="s">
        <v>59</v>
      </c>
      <c r="B315" s="4" t="s">
        <v>1534</v>
      </c>
      <c r="C315" s="4" t="s">
        <v>1535</v>
      </c>
      <c r="D315" s="4" t="s">
        <v>1536</v>
      </c>
      <c r="E315" s="4" t="s">
        <v>1537</v>
      </c>
      <c r="J315" s="4" t="s">
        <v>16227</v>
      </c>
      <c r="K315" s="4" t="s">
        <v>16233</v>
      </c>
      <c r="L315" s="4" t="s">
        <v>16239</v>
      </c>
      <c r="M315" s="4" t="s">
        <v>16245</v>
      </c>
      <c r="N315" s="4" t="s">
        <v>16251</v>
      </c>
    </row>
    <row r="316" spans="1:14" x14ac:dyDescent="0.25">
      <c r="A316" s="4" t="s">
        <v>59</v>
      </c>
      <c r="B316" s="4" t="s">
        <v>1538</v>
      </c>
      <c r="C316" s="4" t="s">
        <v>1539</v>
      </c>
      <c r="D316" s="4" t="s">
        <v>1540</v>
      </c>
      <c r="E316" s="4" t="s">
        <v>1541</v>
      </c>
      <c r="J316" s="4" t="s">
        <v>16228</v>
      </c>
      <c r="K316" s="4" t="s">
        <v>16234</v>
      </c>
      <c r="L316" s="4" t="s">
        <v>16240</v>
      </c>
      <c r="M316" s="4" t="s">
        <v>16246</v>
      </c>
      <c r="N316" s="4" t="s">
        <v>16252</v>
      </c>
    </row>
    <row r="317" spans="1:14" x14ac:dyDescent="0.25">
      <c r="A317" s="4" t="s">
        <v>59</v>
      </c>
      <c r="B317" s="4" t="s">
        <v>1542</v>
      </c>
      <c r="C317" s="4" t="s">
        <v>1543</v>
      </c>
      <c r="D317" s="4" t="s">
        <v>1544</v>
      </c>
      <c r="E317" s="4" t="s">
        <v>1545</v>
      </c>
      <c r="J317" s="4" t="s">
        <v>16229</v>
      </c>
      <c r="K317" s="4" t="s">
        <v>16235</v>
      </c>
      <c r="L317" s="4" t="s">
        <v>16241</v>
      </c>
      <c r="M317" s="4" t="s">
        <v>16247</v>
      </c>
      <c r="N317" s="4" t="s">
        <v>16253</v>
      </c>
    </row>
    <row r="318" spans="1:14" x14ac:dyDescent="0.25">
      <c r="A318" s="4" t="s">
        <v>59</v>
      </c>
      <c r="B318" s="4" t="s">
        <v>1546</v>
      </c>
      <c r="C318" s="4" t="s">
        <v>1547</v>
      </c>
      <c r="D318" s="4" t="s">
        <v>1548</v>
      </c>
      <c r="E318" s="4" t="s">
        <v>1549</v>
      </c>
      <c r="J318" s="4" t="s">
        <v>16230</v>
      </c>
      <c r="K318" s="4" t="s">
        <v>16236</v>
      </c>
      <c r="L318" s="4" t="s">
        <v>16242</v>
      </c>
      <c r="M318" s="4" t="s">
        <v>16248</v>
      </c>
      <c r="N318" s="4" t="s">
        <v>16254</v>
      </c>
    </row>
    <row r="319" spans="1:14" x14ac:dyDescent="0.25">
      <c r="A319" s="4" t="s">
        <v>59</v>
      </c>
      <c r="B319" s="4" t="s">
        <v>1550</v>
      </c>
      <c r="C319" s="4" t="s">
        <v>1551</v>
      </c>
      <c r="D319" s="4" t="s">
        <v>1552</v>
      </c>
      <c r="E319" s="4" t="s">
        <v>1553</v>
      </c>
      <c r="J319" s="4" t="s">
        <v>16231</v>
      </c>
      <c r="K319" s="4" t="s">
        <v>16237</v>
      </c>
      <c r="L319" s="4" t="s">
        <v>16243</v>
      </c>
      <c r="M319" s="4" t="s">
        <v>16249</v>
      </c>
      <c r="N319" s="4" t="s">
        <v>16255</v>
      </c>
    </row>
    <row r="320" spans="1:14" x14ac:dyDescent="0.25">
      <c r="A320" s="4" t="s">
        <v>59</v>
      </c>
      <c r="B320" s="4" t="s">
        <v>1554</v>
      </c>
      <c r="C320" s="4" t="s">
        <v>1555</v>
      </c>
      <c r="D320" s="4" t="s">
        <v>1556</v>
      </c>
      <c r="E320" s="4" t="s">
        <v>1557</v>
      </c>
      <c r="J320" s="4" t="s">
        <v>16232</v>
      </c>
      <c r="K320" s="4" t="s">
        <v>16238</v>
      </c>
      <c r="L320" s="4" t="s">
        <v>16244</v>
      </c>
      <c r="M320" s="4" t="s">
        <v>16250</v>
      </c>
      <c r="N320" s="4" t="s">
        <v>16256</v>
      </c>
    </row>
    <row r="321" spans="1:14" x14ac:dyDescent="0.25">
      <c r="A321" s="4" t="s">
        <v>59</v>
      </c>
      <c r="B321" s="4" t="s">
        <v>1538</v>
      </c>
      <c r="C321" s="4" t="s">
        <v>1539</v>
      </c>
      <c r="D321" s="4" t="s">
        <v>1540</v>
      </c>
    </row>
    <row r="322" spans="1:14" x14ac:dyDescent="0.25">
      <c r="A322" s="4" t="s">
        <v>59</v>
      </c>
      <c r="B322" s="4" t="s">
        <v>1558</v>
      </c>
      <c r="C322" s="4" t="s">
        <v>1559</v>
      </c>
      <c r="D322" s="4" t="s">
        <v>1560</v>
      </c>
      <c r="E322" s="4" t="s">
        <v>1561</v>
      </c>
      <c r="F322" s="4" t="s">
        <v>41</v>
      </c>
      <c r="I322" s="4" t="s">
        <v>1562</v>
      </c>
      <c r="J322" s="4" t="s">
        <v>1563</v>
      </c>
      <c r="K322" s="4" t="s">
        <v>1564</v>
      </c>
      <c r="L322" s="4" t="s">
        <v>1565</v>
      </c>
      <c r="M322" s="4" t="s">
        <v>1566</v>
      </c>
    </row>
    <row r="323" spans="1:14" x14ac:dyDescent="0.25">
      <c r="A323" s="4" t="s">
        <v>59</v>
      </c>
      <c r="B323" s="4" t="s">
        <v>1567</v>
      </c>
      <c r="C323" s="4" t="s">
        <v>1568</v>
      </c>
      <c r="D323" s="4" t="s">
        <v>1569</v>
      </c>
      <c r="E323" s="4" t="s">
        <v>1570</v>
      </c>
      <c r="J323" s="4" t="s">
        <v>16287</v>
      </c>
      <c r="K323" s="4" t="s">
        <v>16292</v>
      </c>
      <c r="L323" s="4" t="s">
        <v>16297</v>
      </c>
      <c r="M323" s="4" t="s">
        <v>16302</v>
      </c>
      <c r="N323" s="4" t="s">
        <v>16307</v>
      </c>
    </row>
    <row r="324" spans="1:14" x14ac:dyDescent="0.25">
      <c r="A324" s="4" t="s">
        <v>59</v>
      </c>
      <c r="B324" s="4" t="s">
        <v>1571</v>
      </c>
      <c r="C324" s="4" t="s">
        <v>1572</v>
      </c>
      <c r="D324" s="4" t="s">
        <v>1573</v>
      </c>
      <c r="E324" s="4" t="s">
        <v>1574</v>
      </c>
      <c r="J324" s="4" t="s">
        <v>16288</v>
      </c>
      <c r="K324" s="4" t="s">
        <v>16293</v>
      </c>
      <c r="L324" s="4" t="s">
        <v>16298</v>
      </c>
      <c r="M324" s="4" t="s">
        <v>16303</v>
      </c>
      <c r="N324" s="4" t="s">
        <v>16308</v>
      </c>
    </row>
    <row r="325" spans="1:14" x14ac:dyDescent="0.25">
      <c r="A325" s="4" t="s">
        <v>59</v>
      </c>
      <c r="B325" s="4" t="s">
        <v>1575</v>
      </c>
      <c r="C325" s="4" t="s">
        <v>1576</v>
      </c>
      <c r="D325" s="4" t="s">
        <v>1577</v>
      </c>
      <c r="E325" s="4" t="s">
        <v>1578</v>
      </c>
      <c r="J325" s="4" t="s">
        <v>16289</v>
      </c>
      <c r="K325" s="4" t="s">
        <v>16294</v>
      </c>
      <c r="L325" s="4" t="s">
        <v>16299</v>
      </c>
      <c r="M325" s="4" t="s">
        <v>16304</v>
      </c>
      <c r="N325" s="4" t="s">
        <v>16309</v>
      </c>
    </row>
    <row r="326" spans="1:14" x14ac:dyDescent="0.25">
      <c r="A326" s="4" t="s">
        <v>59</v>
      </c>
      <c r="B326" s="4" t="s">
        <v>1579</v>
      </c>
      <c r="C326" s="4" t="s">
        <v>1580</v>
      </c>
      <c r="D326" s="4" t="s">
        <v>1581</v>
      </c>
      <c r="E326" s="4" t="s">
        <v>1582</v>
      </c>
      <c r="J326" s="4" t="s">
        <v>16290</v>
      </c>
      <c r="K326" s="4" t="s">
        <v>16295</v>
      </c>
      <c r="L326" s="4" t="s">
        <v>16300</v>
      </c>
      <c r="M326" s="4" t="s">
        <v>16305</v>
      </c>
      <c r="N326" s="4" t="s">
        <v>16310</v>
      </c>
    </row>
    <row r="327" spans="1:14" x14ac:dyDescent="0.25">
      <c r="A327" s="4" t="s">
        <v>59</v>
      </c>
      <c r="B327" s="4" t="s">
        <v>1583</v>
      </c>
      <c r="C327" s="4" t="s">
        <v>1584</v>
      </c>
      <c r="D327" s="4" t="s">
        <v>1585</v>
      </c>
      <c r="E327" s="4" t="s">
        <v>1586</v>
      </c>
      <c r="J327" s="4" t="s">
        <v>16291</v>
      </c>
      <c r="K327" s="4" t="s">
        <v>16296</v>
      </c>
      <c r="L327" s="4" t="s">
        <v>16301</v>
      </c>
      <c r="M327" s="4" t="s">
        <v>16306</v>
      </c>
      <c r="N327" s="4" t="s">
        <v>16311</v>
      </c>
    </row>
    <row r="328" spans="1:14" x14ac:dyDescent="0.25">
      <c r="A328" s="4" t="s">
        <v>59</v>
      </c>
      <c r="B328" s="4" t="s">
        <v>1571</v>
      </c>
      <c r="C328" s="4" t="s">
        <v>1572</v>
      </c>
      <c r="D328" s="4" t="s">
        <v>1573</v>
      </c>
    </row>
    <row r="329" spans="1:14" x14ac:dyDescent="0.25">
      <c r="A329" s="4" t="s">
        <v>59</v>
      </c>
      <c r="B329" s="4" t="s">
        <v>1587</v>
      </c>
      <c r="C329" s="4" t="s">
        <v>1588</v>
      </c>
      <c r="D329" s="4" t="s">
        <v>1589</v>
      </c>
      <c r="E329" s="4" t="s">
        <v>1590</v>
      </c>
      <c r="F329" s="4" t="s">
        <v>41</v>
      </c>
      <c r="I329" s="4" t="s">
        <v>1591</v>
      </c>
      <c r="J329" s="4" t="s">
        <v>1592</v>
      </c>
      <c r="K329" s="4" t="s">
        <v>1593</v>
      </c>
      <c r="L329" s="4" t="s">
        <v>1594</v>
      </c>
      <c r="M329" s="4" t="s">
        <v>1595</v>
      </c>
    </row>
    <row r="330" spans="1:14" x14ac:dyDescent="0.25">
      <c r="A330" s="4" t="s">
        <v>59</v>
      </c>
      <c r="B330" s="4" t="s">
        <v>1596</v>
      </c>
      <c r="C330" s="4" t="s">
        <v>1597</v>
      </c>
      <c r="D330" s="4" t="s">
        <v>1598</v>
      </c>
      <c r="E330" s="4" t="s">
        <v>1599</v>
      </c>
      <c r="J330" s="4" t="s">
        <v>16257</v>
      </c>
      <c r="K330" s="4" t="s">
        <v>16263</v>
      </c>
      <c r="L330" s="4" t="s">
        <v>16269</v>
      </c>
      <c r="M330" s="4" t="s">
        <v>16275</v>
      </c>
      <c r="N330" s="4" t="s">
        <v>16281</v>
      </c>
    </row>
    <row r="331" spans="1:14" x14ac:dyDescent="0.25">
      <c r="A331" s="4" t="s">
        <v>59</v>
      </c>
      <c r="B331" s="4" t="s">
        <v>1600</v>
      </c>
      <c r="C331" s="4" t="s">
        <v>1601</v>
      </c>
      <c r="D331" s="4" t="s">
        <v>1602</v>
      </c>
      <c r="E331" s="4" t="s">
        <v>1603</v>
      </c>
      <c r="J331" s="4" t="s">
        <v>16258</v>
      </c>
      <c r="K331" s="4" t="s">
        <v>16264</v>
      </c>
      <c r="L331" s="4" t="s">
        <v>16270</v>
      </c>
      <c r="M331" s="4" t="s">
        <v>16276</v>
      </c>
      <c r="N331" s="4" t="s">
        <v>16282</v>
      </c>
    </row>
    <row r="332" spans="1:14" x14ac:dyDescent="0.25">
      <c r="A332" s="4" t="s">
        <v>59</v>
      </c>
      <c r="B332" s="4" t="s">
        <v>1604</v>
      </c>
      <c r="C332" s="4" t="s">
        <v>1605</v>
      </c>
      <c r="D332" s="4" t="s">
        <v>1606</v>
      </c>
      <c r="E332" s="4" t="s">
        <v>1607</v>
      </c>
      <c r="J332" s="4" t="s">
        <v>16259</v>
      </c>
      <c r="K332" s="4" t="s">
        <v>16265</v>
      </c>
      <c r="L332" s="4" t="s">
        <v>16271</v>
      </c>
      <c r="M332" s="4" t="s">
        <v>16277</v>
      </c>
      <c r="N332" s="4" t="s">
        <v>16283</v>
      </c>
    </row>
    <row r="333" spans="1:14" x14ac:dyDescent="0.25">
      <c r="A333" s="4" t="s">
        <v>59</v>
      </c>
      <c r="B333" s="4" t="s">
        <v>1608</v>
      </c>
      <c r="C333" s="4" t="s">
        <v>1609</v>
      </c>
      <c r="D333" s="4" t="s">
        <v>1610</v>
      </c>
      <c r="E333" s="4" t="s">
        <v>1611</v>
      </c>
      <c r="J333" s="4" t="s">
        <v>16260</v>
      </c>
      <c r="K333" s="4" t="s">
        <v>16266</v>
      </c>
      <c r="L333" s="4" t="s">
        <v>16272</v>
      </c>
      <c r="M333" s="4" t="s">
        <v>16278</v>
      </c>
      <c r="N333" s="4" t="s">
        <v>16284</v>
      </c>
    </row>
    <row r="334" spans="1:14" x14ac:dyDescent="0.25">
      <c r="A334" s="4" t="s">
        <v>59</v>
      </c>
      <c r="B334" s="4" t="s">
        <v>1612</v>
      </c>
      <c r="C334" s="4" t="s">
        <v>1613</v>
      </c>
      <c r="D334" s="4" t="s">
        <v>1614</v>
      </c>
      <c r="E334" s="4" t="s">
        <v>1615</v>
      </c>
      <c r="J334" s="4" t="s">
        <v>16261</v>
      </c>
      <c r="K334" s="4" t="s">
        <v>16267</v>
      </c>
      <c r="L334" s="4" t="s">
        <v>16273</v>
      </c>
      <c r="M334" s="4" t="s">
        <v>16279</v>
      </c>
      <c r="N334" s="4" t="s">
        <v>16285</v>
      </c>
    </row>
    <row r="335" spans="1:14" x14ac:dyDescent="0.25">
      <c r="A335" s="4" t="s">
        <v>59</v>
      </c>
      <c r="B335" s="4" t="s">
        <v>1616</v>
      </c>
      <c r="C335" s="4" t="s">
        <v>1617</v>
      </c>
      <c r="D335" s="4" t="s">
        <v>1618</v>
      </c>
      <c r="E335" s="4" t="s">
        <v>1619</v>
      </c>
      <c r="J335" s="4" t="s">
        <v>16262</v>
      </c>
      <c r="K335" s="4" t="s">
        <v>16268</v>
      </c>
      <c r="L335" s="4" t="s">
        <v>16274</v>
      </c>
      <c r="M335" s="4" t="s">
        <v>16280</v>
      </c>
      <c r="N335" s="4" t="s">
        <v>16286</v>
      </c>
    </row>
    <row r="336" spans="1:14" x14ac:dyDescent="0.25">
      <c r="A336" s="4" t="s">
        <v>59</v>
      </c>
      <c r="B336" s="4" t="s">
        <v>1600</v>
      </c>
      <c r="C336" s="4" t="s">
        <v>1601</v>
      </c>
      <c r="D336" s="4" t="s">
        <v>1602</v>
      </c>
    </row>
    <row r="337" spans="1:14" x14ac:dyDescent="0.25">
      <c r="A337" s="4" t="s">
        <v>59</v>
      </c>
      <c r="B337" s="4" t="s">
        <v>1620</v>
      </c>
      <c r="C337" s="4" t="s">
        <v>1621</v>
      </c>
      <c r="E337" s="4" t="s">
        <v>1622</v>
      </c>
      <c r="F337" s="4" t="s">
        <v>34</v>
      </c>
      <c r="H337" s="4" t="s">
        <v>1623</v>
      </c>
      <c r="I337" s="4" t="s">
        <v>1624</v>
      </c>
    </row>
    <row r="338" spans="1:14" x14ac:dyDescent="0.25">
      <c r="A338" s="4" t="s">
        <v>59</v>
      </c>
      <c r="B338" s="4" t="s">
        <v>1625</v>
      </c>
      <c r="C338" s="4" t="s">
        <v>1626</v>
      </c>
      <c r="D338" s="4" t="s">
        <v>1627</v>
      </c>
      <c r="E338" s="4" t="s">
        <v>1628</v>
      </c>
      <c r="F338" s="4" t="s">
        <v>41</v>
      </c>
      <c r="I338" s="4" t="s">
        <v>1629</v>
      </c>
      <c r="J338" s="4" t="s">
        <v>1630</v>
      </c>
      <c r="K338" s="4" t="s">
        <v>1631</v>
      </c>
      <c r="L338" s="4" t="s">
        <v>1632</v>
      </c>
      <c r="M338" s="4" t="s">
        <v>1633</v>
      </c>
    </row>
    <row r="339" spans="1:14" x14ac:dyDescent="0.25">
      <c r="A339" s="4" t="s">
        <v>59</v>
      </c>
      <c r="B339" s="4" t="s">
        <v>1634</v>
      </c>
      <c r="C339" s="4" t="s">
        <v>1635</v>
      </c>
      <c r="D339" s="4" t="s">
        <v>1636</v>
      </c>
      <c r="E339" s="4" t="s">
        <v>1637</v>
      </c>
      <c r="J339" s="4" t="s">
        <v>16172</v>
      </c>
      <c r="K339" s="4" t="s">
        <v>16178</v>
      </c>
      <c r="L339" s="4" t="s">
        <v>16184</v>
      </c>
      <c r="M339" s="4" t="s">
        <v>16190</v>
      </c>
      <c r="N339" s="4" t="s">
        <v>16196</v>
      </c>
    </row>
    <row r="340" spans="1:14" x14ac:dyDescent="0.25">
      <c r="A340" s="4" t="s">
        <v>59</v>
      </c>
      <c r="B340" s="4" t="s">
        <v>1638</v>
      </c>
      <c r="C340" s="4" t="s">
        <v>1639</v>
      </c>
      <c r="D340" s="4" t="s">
        <v>1640</v>
      </c>
      <c r="E340" s="4" t="s">
        <v>1641</v>
      </c>
      <c r="J340" s="4" t="s">
        <v>16173</v>
      </c>
      <c r="K340" s="4" t="s">
        <v>16179</v>
      </c>
      <c r="L340" s="4" t="s">
        <v>16185</v>
      </c>
      <c r="M340" s="4" t="s">
        <v>16191</v>
      </c>
      <c r="N340" s="4" t="s">
        <v>16197</v>
      </c>
    </row>
    <row r="341" spans="1:14" x14ac:dyDescent="0.25">
      <c r="A341" s="4" t="s">
        <v>59</v>
      </c>
      <c r="B341" s="4" t="s">
        <v>1642</v>
      </c>
      <c r="C341" s="4" t="s">
        <v>1643</v>
      </c>
      <c r="D341" s="4" t="s">
        <v>1644</v>
      </c>
      <c r="E341" s="4" t="s">
        <v>1645</v>
      </c>
      <c r="J341" s="4" t="s">
        <v>16174</v>
      </c>
      <c r="K341" s="4" t="s">
        <v>16180</v>
      </c>
      <c r="L341" s="4" t="s">
        <v>16186</v>
      </c>
      <c r="M341" s="4" t="s">
        <v>16192</v>
      </c>
      <c r="N341" s="4" t="s">
        <v>16198</v>
      </c>
    </row>
    <row r="342" spans="1:14" x14ac:dyDescent="0.25">
      <c r="A342" s="4" t="s">
        <v>59</v>
      </c>
      <c r="B342" s="4" t="s">
        <v>1646</v>
      </c>
      <c r="C342" s="4" t="s">
        <v>1647</v>
      </c>
      <c r="D342" s="4" t="s">
        <v>1648</v>
      </c>
      <c r="E342" s="4" t="s">
        <v>1649</v>
      </c>
      <c r="J342" s="4" t="s">
        <v>16175</v>
      </c>
      <c r="K342" s="4" t="s">
        <v>16181</v>
      </c>
      <c r="L342" s="4" t="s">
        <v>16187</v>
      </c>
      <c r="M342" s="4" t="s">
        <v>16193</v>
      </c>
      <c r="N342" s="4" t="s">
        <v>16199</v>
      </c>
    </row>
    <row r="343" spans="1:14" x14ac:dyDescent="0.25">
      <c r="A343" s="4" t="s">
        <v>59</v>
      </c>
      <c r="B343" s="4" t="s">
        <v>1650</v>
      </c>
      <c r="C343" s="4" t="s">
        <v>1651</v>
      </c>
      <c r="D343" s="4" t="s">
        <v>1652</v>
      </c>
      <c r="E343" s="4" t="s">
        <v>1653</v>
      </c>
      <c r="J343" s="4" t="s">
        <v>16176</v>
      </c>
      <c r="K343" s="4" t="s">
        <v>16182</v>
      </c>
      <c r="L343" s="4" t="s">
        <v>16188</v>
      </c>
      <c r="M343" s="4" t="s">
        <v>16194</v>
      </c>
      <c r="N343" s="4" t="s">
        <v>16200</v>
      </c>
    </row>
    <row r="344" spans="1:14" x14ac:dyDescent="0.25">
      <c r="A344" s="4" t="s">
        <v>59</v>
      </c>
      <c r="B344" s="4" t="s">
        <v>1654</v>
      </c>
      <c r="C344" s="4" t="s">
        <v>1655</v>
      </c>
      <c r="D344" s="4" t="s">
        <v>1656</v>
      </c>
      <c r="E344" s="4" t="s">
        <v>1657</v>
      </c>
      <c r="J344" s="4" t="s">
        <v>16177</v>
      </c>
      <c r="K344" s="4" t="s">
        <v>16183</v>
      </c>
      <c r="L344" s="4" t="s">
        <v>16189</v>
      </c>
      <c r="M344" s="4" t="s">
        <v>16195</v>
      </c>
      <c r="N344" s="4" t="s">
        <v>16201</v>
      </c>
    </row>
    <row r="345" spans="1:14" x14ac:dyDescent="0.25">
      <c r="A345" s="4" t="s">
        <v>59</v>
      </c>
      <c r="B345" s="4" t="s">
        <v>1638</v>
      </c>
      <c r="C345" s="4" t="s">
        <v>1639</v>
      </c>
      <c r="D345" s="4" t="s">
        <v>1640</v>
      </c>
    </row>
    <row r="346" spans="1:14" x14ac:dyDescent="0.25">
      <c r="A346" s="4" t="s">
        <v>59</v>
      </c>
      <c r="B346" s="4" t="s">
        <v>1658</v>
      </c>
      <c r="C346" s="4" t="s">
        <v>1659</v>
      </c>
      <c r="D346" s="4" t="s">
        <v>1660</v>
      </c>
      <c r="E346" s="4" t="s">
        <v>1661</v>
      </c>
      <c r="F346" s="4" t="s">
        <v>41</v>
      </c>
      <c r="I346" s="4" t="s">
        <v>1662</v>
      </c>
      <c r="J346" s="4" t="s">
        <v>1663</v>
      </c>
      <c r="K346" s="4" t="s">
        <v>1664</v>
      </c>
      <c r="L346" s="4" t="s">
        <v>1665</v>
      </c>
      <c r="M346" s="4" t="s">
        <v>1666</v>
      </c>
    </row>
    <row r="347" spans="1:14" x14ac:dyDescent="0.25">
      <c r="A347" s="4" t="s">
        <v>59</v>
      </c>
      <c r="B347" s="4" t="s">
        <v>1667</v>
      </c>
      <c r="C347" s="4" t="s">
        <v>1668</v>
      </c>
      <c r="D347" s="4" t="s">
        <v>1669</v>
      </c>
      <c r="E347" s="4" t="s">
        <v>1670</v>
      </c>
      <c r="J347" s="4" t="s">
        <v>16202</v>
      </c>
      <c r="K347" s="4" t="s">
        <v>16207</v>
      </c>
      <c r="L347" s="4" t="s">
        <v>16212</v>
      </c>
      <c r="M347" s="4" t="s">
        <v>16217</v>
      </c>
      <c r="N347" s="4" t="s">
        <v>16222</v>
      </c>
    </row>
    <row r="348" spans="1:14" x14ac:dyDescent="0.25">
      <c r="A348" s="4" t="s">
        <v>59</v>
      </c>
      <c r="B348" s="4" t="s">
        <v>1671</v>
      </c>
      <c r="C348" s="4" t="s">
        <v>1672</v>
      </c>
      <c r="D348" s="4" t="s">
        <v>1673</v>
      </c>
      <c r="E348" s="4" t="s">
        <v>1674</v>
      </c>
      <c r="J348" s="4" t="s">
        <v>16203</v>
      </c>
      <c r="K348" s="4" t="s">
        <v>16208</v>
      </c>
      <c r="L348" s="4" t="s">
        <v>16213</v>
      </c>
      <c r="M348" s="4" t="s">
        <v>16218</v>
      </c>
      <c r="N348" s="4" t="s">
        <v>16223</v>
      </c>
    </row>
    <row r="349" spans="1:14" x14ac:dyDescent="0.25">
      <c r="A349" s="4" t="s">
        <v>59</v>
      </c>
      <c r="B349" s="4" t="s">
        <v>1675</v>
      </c>
      <c r="C349" s="4" t="s">
        <v>1676</v>
      </c>
      <c r="D349" s="4" t="s">
        <v>1677</v>
      </c>
      <c r="E349" s="4" t="s">
        <v>1678</v>
      </c>
      <c r="J349" s="4" t="s">
        <v>16204</v>
      </c>
      <c r="K349" s="4" t="s">
        <v>16209</v>
      </c>
      <c r="L349" s="4" t="s">
        <v>16214</v>
      </c>
      <c r="M349" s="4" t="s">
        <v>16219</v>
      </c>
      <c r="N349" s="4" t="s">
        <v>16224</v>
      </c>
    </row>
    <row r="350" spans="1:14" x14ac:dyDescent="0.25">
      <c r="A350" s="4" t="s">
        <v>59</v>
      </c>
      <c r="B350" s="4" t="s">
        <v>1679</v>
      </c>
      <c r="C350" s="4" t="s">
        <v>1680</v>
      </c>
      <c r="D350" s="4" t="s">
        <v>1681</v>
      </c>
      <c r="E350" s="4" t="s">
        <v>1682</v>
      </c>
      <c r="J350" s="4" t="s">
        <v>16205</v>
      </c>
      <c r="K350" s="4" t="s">
        <v>16210</v>
      </c>
      <c r="L350" s="4" t="s">
        <v>16215</v>
      </c>
      <c r="M350" s="4" t="s">
        <v>16220</v>
      </c>
      <c r="N350" s="4" t="s">
        <v>16225</v>
      </c>
    </row>
    <row r="351" spans="1:14" x14ac:dyDescent="0.25">
      <c r="A351" s="4" t="s">
        <v>59</v>
      </c>
      <c r="B351" s="4" t="s">
        <v>1683</v>
      </c>
      <c r="C351" s="4" t="s">
        <v>1684</v>
      </c>
      <c r="D351" s="4" t="s">
        <v>1685</v>
      </c>
      <c r="E351" s="4" t="s">
        <v>1686</v>
      </c>
      <c r="J351" s="4" t="s">
        <v>16206</v>
      </c>
      <c r="K351" s="4" t="s">
        <v>16211</v>
      </c>
      <c r="L351" s="4" t="s">
        <v>16216</v>
      </c>
      <c r="M351" s="4" t="s">
        <v>16221</v>
      </c>
      <c r="N351" s="4" t="s">
        <v>16226</v>
      </c>
    </row>
    <row r="352" spans="1:14" x14ac:dyDescent="0.25">
      <c r="A352" s="4" t="s">
        <v>59</v>
      </c>
      <c r="B352" s="4" t="s">
        <v>1671</v>
      </c>
      <c r="C352" s="4" t="s">
        <v>1672</v>
      </c>
      <c r="D352" s="4" t="s">
        <v>1673</v>
      </c>
    </row>
    <row r="353" spans="1:14" x14ac:dyDescent="0.25">
      <c r="A353" s="4" t="s">
        <v>59</v>
      </c>
      <c r="B353" s="4" t="s">
        <v>1687</v>
      </c>
      <c r="C353" s="4" t="s">
        <v>1688</v>
      </c>
      <c r="E353" s="4" t="s">
        <v>1689</v>
      </c>
      <c r="F353" s="4" t="s">
        <v>34</v>
      </c>
      <c r="H353" s="4" t="s">
        <v>1690</v>
      </c>
      <c r="I353" s="4" t="s">
        <v>1691</v>
      </c>
    </row>
    <row r="354" spans="1:14" x14ac:dyDescent="0.25">
      <c r="A354" s="4" t="s">
        <v>59</v>
      </c>
      <c r="B354" s="4" t="s">
        <v>1692</v>
      </c>
      <c r="C354" s="4" t="s">
        <v>1693</v>
      </c>
      <c r="D354" s="4" t="s">
        <v>1694</v>
      </c>
      <c r="E354" s="4" t="s">
        <v>1695</v>
      </c>
      <c r="F354" s="4" t="s">
        <v>41</v>
      </c>
      <c r="I354" s="4" t="s">
        <v>1696</v>
      </c>
      <c r="J354" s="4" t="s">
        <v>1697</v>
      </c>
      <c r="K354" s="4" t="s">
        <v>1698</v>
      </c>
      <c r="L354" s="4" t="s">
        <v>1699</v>
      </c>
      <c r="M354" s="4" t="s">
        <v>1700</v>
      </c>
    </row>
    <row r="355" spans="1:14" x14ac:dyDescent="0.25">
      <c r="A355" s="4" t="s">
        <v>59</v>
      </c>
      <c r="B355" s="4" t="s">
        <v>1701</v>
      </c>
      <c r="C355" s="4" t="s">
        <v>1702</v>
      </c>
      <c r="D355" s="4" t="s">
        <v>1703</v>
      </c>
      <c r="E355" s="4" t="s">
        <v>1704</v>
      </c>
      <c r="J355" s="4" t="s">
        <v>16142</v>
      </c>
      <c r="K355" s="4" t="s">
        <v>16145</v>
      </c>
      <c r="L355" s="4" t="s">
        <v>16148</v>
      </c>
      <c r="M355" s="4" t="s">
        <v>16151</v>
      </c>
      <c r="N355" s="4" t="s">
        <v>16154</v>
      </c>
    </row>
    <row r="356" spans="1:14" x14ac:dyDescent="0.25">
      <c r="A356" s="4" t="s">
        <v>59</v>
      </c>
      <c r="B356" s="4" t="s">
        <v>1705</v>
      </c>
      <c r="C356" s="4" t="s">
        <v>1706</v>
      </c>
      <c r="D356" s="4" t="s">
        <v>1707</v>
      </c>
      <c r="E356" s="4" t="s">
        <v>1708</v>
      </c>
      <c r="J356" s="4" t="s">
        <v>16143</v>
      </c>
      <c r="K356" s="4" t="s">
        <v>16146</v>
      </c>
      <c r="L356" s="4" t="s">
        <v>16149</v>
      </c>
      <c r="M356" s="4" t="s">
        <v>16152</v>
      </c>
      <c r="N356" s="4" t="s">
        <v>16155</v>
      </c>
    </row>
    <row r="357" spans="1:14" x14ac:dyDescent="0.25">
      <c r="A357" s="4" t="s">
        <v>59</v>
      </c>
      <c r="B357" s="4" t="s">
        <v>1709</v>
      </c>
      <c r="C357" s="4" t="s">
        <v>1710</v>
      </c>
      <c r="D357" s="4" t="s">
        <v>1711</v>
      </c>
      <c r="E357" s="4" t="s">
        <v>1712</v>
      </c>
      <c r="J357" s="4" t="s">
        <v>16144</v>
      </c>
      <c r="K357" s="4" t="s">
        <v>16147</v>
      </c>
      <c r="L357" s="4" t="s">
        <v>16150</v>
      </c>
      <c r="M357" s="4" t="s">
        <v>16153</v>
      </c>
      <c r="N357" s="4" t="s">
        <v>16156</v>
      </c>
    </row>
    <row r="358" spans="1:14" x14ac:dyDescent="0.25">
      <c r="A358" s="4" t="s">
        <v>59</v>
      </c>
      <c r="B358" s="4" t="s">
        <v>1705</v>
      </c>
      <c r="C358" s="4" t="s">
        <v>1706</v>
      </c>
      <c r="D358" s="4" t="s">
        <v>1707</v>
      </c>
    </row>
    <row r="359" spans="1:14" x14ac:dyDescent="0.25">
      <c r="A359" s="4" t="s">
        <v>59</v>
      </c>
      <c r="B359" s="4" t="s">
        <v>1713</v>
      </c>
      <c r="C359" s="4" t="s">
        <v>1714</v>
      </c>
      <c r="D359" s="4" t="s">
        <v>1715</v>
      </c>
      <c r="E359" s="4" t="s">
        <v>1716</v>
      </c>
      <c r="F359" s="4" t="s">
        <v>41</v>
      </c>
      <c r="I359" s="4" t="s">
        <v>1717</v>
      </c>
      <c r="J359" s="4" t="s">
        <v>1718</v>
      </c>
      <c r="K359" s="4" t="s">
        <v>1719</v>
      </c>
      <c r="L359" s="4" t="s">
        <v>1720</v>
      </c>
      <c r="M359" s="4" t="s">
        <v>1721</v>
      </c>
    </row>
    <row r="360" spans="1:14" x14ac:dyDescent="0.25">
      <c r="A360" s="4" t="s">
        <v>59</v>
      </c>
      <c r="B360" s="4" t="s">
        <v>1722</v>
      </c>
      <c r="C360" s="4" t="s">
        <v>1723</v>
      </c>
      <c r="D360" s="4" t="s">
        <v>1724</v>
      </c>
      <c r="E360" s="4" t="s">
        <v>1725</v>
      </c>
      <c r="J360" s="4" t="s">
        <v>16157</v>
      </c>
      <c r="K360" s="4" t="s">
        <v>16160</v>
      </c>
      <c r="L360" s="4" t="s">
        <v>16163</v>
      </c>
      <c r="M360" s="4" t="s">
        <v>16166</v>
      </c>
      <c r="N360" s="4" t="s">
        <v>16169</v>
      </c>
    </row>
    <row r="361" spans="1:14" x14ac:dyDescent="0.25">
      <c r="A361" s="4" t="s">
        <v>59</v>
      </c>
      <c r="B361" s="4" t="s">
        <v>1726</v>
      </c>
      <c r="C361" s="4" t="s">
        <v>1727</v>
      </c>
      <c r="D361" s="4" t="s">
        <v>1728</v>
      </c>
      <c r="E361" s="4" t="s">
        <v>1729</v>
      </c>
      <c r="J361" s="4" t="s">
        <v>16158</v>
      </c>
      <c r="K361" s="4" t="s">
        <v>16161</v>
      </c>
      <c r="L361" s="4" t="s">
        <v>16164</v>
      </c>
      <c r="M361" s="4" t="s">
        <v>16167</v>
      </c>
      <c r="N361" s="4" t="s">
        <v>16170</v>
      </c>
    </row>
    <row r="362" spans="1:14" x14ac:dyDescent="0.25">
      <c r="A362" s="4" t="s">
        <v>59</v>
      </c>
      <c r="B362" s="4" t="s">
        <v>1730</v>
      </c>
      <c r="C362" s="4" t="s">
        <v>1731</v>
      </c>
      <c r="D362" s="4" t="s">
        <v>1732</v>
      </c>
      <c r="E362" s="4" t="s">
        <v>1733</v>
      </c>
      <c r="J362" s="4" t="s">
        <v>16159</v>
      </c>
      <c r="K362" s="4" t="s">
        <v>16162</v>
      </c>
      <c r="L362" s="4" t="s">
        <v>16165</v>
      </c>
      <c r="M362" s="4" t="s">
        <v>16168</v>
      </c>
      <c r="N362" s="4" t="s">
        <v>16171</v>
      </c>
    </row>
    <row r="363" spans="1:14" x14ac:dyDescent="0.25">
      <c r="A363" s="4" t="s">
        <v>59</v>
      </c>
      <c r="B363" s="4" t="s">
        <v>1726</v>
      </c>
      <c r="C363" s="4" t="s">
        <v>1727</v>
      </c>
      <c r="D363" s="4" t="s">
        <v>1728</v>
      </c>
    </row>
    <row r="364" spans="1:14" x14ac:dyDescent="0.25">
      <c r="A364" s="4" t="s">
        <v>59</v>
      </c>
      <c r="B364" s="4" t="s">
        <v>1734</v>
      </c>
      <c r="C364" s="4" t="s">
        <v>1735</v>
      </c>
      <c r="E364" s="4" t="s">
        <v>1736</v>
      </c>
      <c r="F364" s="4" t="s">
        <v>34</v>
      </c>
      <c r="H364" s="4" t="s">
        <v>1737</v>
      </c>
      <c r="I364" s="4" t="s">
        <v>1738</v>
      </c>
    </row>
    <row r="365" spans="1:14" x14ac:dyDescent="0.25">
      <c r="A365" s="4" t="s">
        <v>59</v>
      </c>
      <c r="B365" s="4" t="s">
        <v>1739</v>
      </c>
      <c r="C365" s="4" t="s">
        <v>1740</v>
      </c>
      <c r="D365" s="4" t="s">
        <v>1741</v>
      </c>
      <c r="E365" s="4" t="s">
        <v>1742</v>
      </c>
      <c r="F365" s="4" t="s">
        <v>41</v>
      </c>
      <c r="I365" s="4" t="s">
        <v>1743</v>
      </c>
      <c r="J365" s="4" t="s">
        <v>1744</v>
      </c>
      <c r="K365" s="4" t="s">
        <v>1745</v>
      </c>
      <c r="L365" s="4" t="s">
        <v>1746</v>
      </c>
      <c r="M365" s="4" t="s">
        <v>1747</v>
      </c>
    </row>
    <row r="366" spans="1:14" x14ac:dyDescent="0.25">
      <c r="A366" s="4" t="s">
        <v>59</v>
      </c>
      <c r="B366" s="4" t="s">
        <v>1748</v>
      </c>
      <c r="C366" s="4" t="s">
        <v>1749</v>
      </c>
      <c r="D366" s="4" t="s">
        <v>1750</v>
      </c>
      <c r="E366" s="4" t="s">
        <v>1751</v>
      </c>
      <c r="J366" s="4" t="s">
        <v>16117</v>
      </c>
      <c r="K366" s="4" t="s">
        <v>16122</v>
      </c>
      <c r="L366" s="4" t="s">
        <v>16127</v>
      </c>
      <c r="M366" s="4" t="s">
        <v>16132</v>
      </c>
      <c r="N366" s="4" t="s">
        <v>16137</v>
      </c>
    </row>
    <row r="367" spans="1:14" x14ac:dyDescent="0.25">
      <c r="A367" s="4" t="s">
        <v>59</v>
      </c>
      <c r="B367" s="4" t="s">
        <v>1752</v>
      </c>
      <c r="C367" s="4" t="s">
        <v>1753</v>
      </c>
      <c r="D367" s="4" t="s">
        <v>1754</v>
      </c>
      <c r="E367" s="4" t="s">
        <v>1755</v>
      </c>
      <c r="J367" s="4" t="s">
        <v>16118</v>
      </c>
      <c r="K367" s="4" t="s">
        <v>16123</v>
      </c>
      <c r="L367" s="4" t="s">
        <v>16128</v>
      </c>
      <c r="M367" s="4" t="s">
        <v>16133</v>
      </c>
      <c r="N367" s="4" t="s">
        <v>16138</v>
      </c>
    </row>
    <row r="368" spans="1:14" x14ac:dyDescent="0.25">
      <c r="A368" s="4" t="s">
        <v>59</v>
      </c>
      <c r="B368" s="4" t="s">
        <v>1756</v>
      </c>
      <c r="C368" s="4" t="s">
        <v>1757</v>
      </c>
      <c r="D368" s="4" t="s">
        <v>1758</v>
      </c>
      <c r="E368" s="4" t="s">
        <v>1759</v>
      </c>
      <c r="J368" s="4" t="s">
        <v>16119</v>
      </c>
      <c r="K368" s="4" t="s">
        <v>16124</v>
      </c>
      <c r="L368" s="4" t="s">
        <v>16129</v>
      </c>
      <c r="M368" s="4" t="s">
        <v>16134</v>
      </c>
      <c r="N368" s="4" t="s">
        <v>16139</v>
      </c>
    </row>
    <row r="369" spans="1:14" x14ac:dyDescent="0.25">
      <c r="A369" s="4" t="s">
        <v>59</v>
      </c>
      <c r="B369" s="4" t="s">
        <v>1760</v>
      </c>
      <c r="C369" s="4" t="s">
        <v>1761</v>
      </c>
      <c r="D369" s="4" t="s">
        <v>1762</v>
      </c>
      <c r="E369" s="4" t="s">
        <v>1763</v>
      </c>
      <c r="J369" s="4" t="s">
        <v>16120</v>
      </c>
      <c r="K369" s="4" t="s">
        <v>16125</v>
      </c>
      <c r="L369" s="4" t="s">
        <v>16130</v>
      </c>
      <c r="M369" s="4" t="s">
        <v>16135</v>
      </c>
      <c r="N369" s="4" t="s">
        <v>16140</v>
      </c>
    </row>
    <row r="370" spans="1:14" x14ac:dyDescent="0.25">
      <c r="A370" s="4" t="s">
        <v>59</v>
      </c>
      <c r="B370" s="4" t="s">
        <v>1764</v>
      </c>
      <c r="C370" s="4" t="s">
        <v>1765</v>
      </c>
      <c r="D370" s="4" t="s">
        <v>1766</v>
      </c>
      <c r="E370" s="4" t="s">
        <v>1767</v>
      </c>
      <c r="J370" s="4" t="s">
        <v>16121</v>
      </c>
      <c r="K370" s="4" t="s">
        <v>16126</v>
      </c>
      <c r="L370" s="4" t="s">
        <v>16131</v>
      </c>
      <c r="M370" s="4" t="s">
        <v>16136</v>
      </c>
      <c r="N370" s="4" t="s">
        <v>16141</v>
      </c>
    </row>
    <row r="371" spans="1:14" x14ac:dyDescent="0.25">
      <c r="A371" s="4" t="s">
        <v>59</v>
      </c>
      <c r="B371" s="4" t="s">
        <v>1752</v>
      </c>
      <c r="C371" s="4" t="s">
        <v>1753</v>
      </c>
      <c r="D371" s="4" t="s">
        <v>1754</v>
      </c>
    </row>
    <row r="372" spans="1:14" x14ac:dyDescent="0.25">
      <c r="A372" s="4" t="s">
        <v>59</v>
      </c>
      <c r="B372" s="4" t="s">
        <v>1768</v>
      </c>
      <c r="C372" s="4" t="s">
        <v>1769</v>
      </c>
      <c r="E372" s="4" t="s">
        <v>1770</v>
      </c>
      <c r="F372" s="4" t="s">
        <v>34</v>
      </c>
      <c r="H372" s="4" t="s">
        <v>1771</v>
      </c>
      <c r="I372" s="4" t="s">
        <v>1772</v>
      </c>
    </row>
    <row r="373" spans="1:14" x14ac:dyDescent="0.25">
      <c r="A373" s="4" t="s">
        <v>59</v>
      </c>
      <c r="B373" s="4" t="s">
        <v>1773</v>
      </c>
      <c r="C373" s="4" t="s">
        <v>1774</v>
      </c>
      <c r="D373" s="4" t="s">
        <v>1775</v>
      </c>
      <c r="E373" s="4" t="s">
        <v>1776</v>
      </c>
      <c r="F373" s="4" t="s">
        <v>41</v>
      </c>
      <c r="I373" s="4" t="s">
        <v>1777</v>
      </c>
      <c r="J373" s="4" t="s">
        <v>1778</v>
      </c>
      <c r="K373" s="4" t="s">
        <v>1779</v>
      </c>
      <c r="L373" s="4" t="s">
        <v>1780</v>
      </c>
      <c r="M373" s="4" t="s">
        <v>1781</v>
      </c>
    </row>
    <row r="374" spans="1:14" x14ac:dyDescent="0.25">
      <c r="A374" s="4" t="s">
        <v>59</v>
      </c>
      <c r="B374" s="4" t="s">
        <v>1782</v>
      </c>
      <c r="C374" s="4" t="s">
        <v>1783</v>
      </c>
      <c r="D374" s="4" t="s">
        <v>1784</v>
      </c>
      <c r="E374" s="4" t="s">
        <v>1785</v>
      </c>
      <c r="J374" s="4" t="s">
        <v>16077</v>
      </c>
      <c r="K374" s="4" t="s">
        <v>16080</v>
      </c>
      <c r="L374" s="4" t="s">
        <v>16083</v>
      </c>
      <c r="M374" s="4" t="s">
        <v>16086</v>
      </c>
      <c r="N374" s="4" t="s">
        <v>16089</v>
      </c>
    </row>
    <row r="375" spans="1:14" x14ac:dyDescent="0.25">
      <c r="A375" s="4" t="s">
        <v>59</v>
      </c>
      <c r="B375" s="4" t="s">
        <v>1786</v>
      </c>
      <c r="C375" s="4" t="s">
        <v>1787</v>
      </c>
      <c r="D375" s="4" t="s">
        <v>1788</v>
      </c>
      <c r="E375" s="4" t="s">
        <v>1789</v>
      </c>
      <c r="J375" s="4" t="s">
        <v>16078</v>
      </c>
      <c r="K375" s="4" t="s">
        <v>16081</v>
      </c>
      <c r="L375" s="4" t="s">
        <v>16084</v>
      </c>
      <c r="M375" s="4" t="s">
        <v>16087</v>
      </c>
      <c r="N375" s="4" t="s">
        <v>16090</v>
      </c>
    </row>
    <row r="376" spans="1:14" x14ac:dyDescent="0.25">
      <c r="A376" s="4" t="s">
        <v>59</v>
      </c>
      <c r="B376" s="4" t="s">
        <v>1790</v>
      </c>
      <c r="C376" s="4" t="s">
        <v>1791</v>
      </c>
      <c r="D376" s="4" t="s">
        <v>1792</v>
      </c>
      <c r="E376" s="4" t="s">
        <v>1793</v>
      </c>
      <c r="J376" s="4" t="s">
        <v>16079</v>
      </c>
      <c r="K376" s="4" t="s">
        <v>16082</v>
      </c>
      <c r="L376" s="4" t="s">
        <v>16085</v>
      </c>
      <c r="M376" s="4" t="s">
        <v>16088</v>
      </c>
      <c r="N376" s="4" t="s">
        <v>16091</v>
      </c>
    </row>
    <row r="377" spans="1:14" x14ac:dyDescent="0.25">
      <c r="A377" s="4" t="s">
        <v>59</v>
      </c>
      <c r="B377" s="4" t="s">
        <v>1786</v>
      </c>
      <c r="C377" s="4" t="s">
        <v>1787</v>
      </c>
      <c r="D377" s="4" t="s">
        <v>1788</v>
      </c>
    </row>
    <row r="378" spans="1:14" x14ac:dyDescent="0.25">
      <c r="A378" s="4" t="s">
        <v>59</v>
      </c>
      <c r="B378" s="4" t="s">
        <v>1794</v>
      </c>
      <c r="C378" s="4" t="s">
        <v>1795</v>
      </c>
      <c r="D378" s="4" t="s">
        <v>1796</v>
      </c>
      <c r="E378" s="4" t="s">
        <v>1797</v>
      </c>
      <c r="F378" s="4" t="s">
        <v>41</v>
      </c>
      <c r="I378" s="4" t="s">
        <v>1798</v>
      </c>
      <c r="J378" s="4" t="s">
        <v>1799</v>
      </c>
      <c r="K378" s="4" t="s">
        <v>1800</v>
      </c>
      <c r="L378" s="4" t="s">
        <v>1801</v>
      </c>
      <c r="M378" s="4" t="s">
        <v>1802</v>
      </c>
    </row>
    <row r="379" spans="1:14" x14ac:dyDescent="0.25">
      <c r="A379" s="4" t="s">
        <v>59</v>
      </c>
      <c r="B379" s="4" t="s">
        <v>1803</v>
      </c>
      <c r="C379" s="4" t="s">
        <v>1804</v>
      </c>
      <c r="D379" s="4" t="s">
        <v>1805</v>
      </c>
      <c r="E379" s="4" t="s">
        <v>1806</v>
      </c>
      <c r="J379" s="4" t="s">
        <v>16092</v>
      </c>
      <c r="K379" s="4" t="s">
        <v>16097</v>
      </c>
      <c r="L379" s="4" t="s">
        <v>16102</v>
      </c>
      <c r="M379" s="4" t="s">
        <v>16107</v>
      </c>
      <c r="N379" s="4" t="s">
        <v>16112</v>
      </c>
    </row>
    <row r="380" spans="1:14" x14ac:dyDescent="0.25">
      <c r="A380" s="4" t="s">
        <v>59</v>
      </c>
      <c r="B380" s="4" t="s">
        <v>1807</v>
      </c>
      <c r="C380" s="4" t="s">
        <v>1808</v>
      </c>
      <c r="D380" s="4" t="s">
        <v>1809</v>
      </c>
      <c r="E380" s="4" t="s">
        <v>1810</v>
      </c>
      <c r="J380" s="4" t="s">
        <v>16093</v>
      </c>
      <c r="K380" s="4" t="s">
        <v>16098</v>
      </c>
      <c r="L380" s="4" t="s">
        <v>16103</v>
      </c>
      <c r="M380" s="4" t="s">
        <v>16108</v>
      </c>
      <c r="N380" s="4" t="s">
        <v>16113</v>
      </c>
    </row>
    <row r="381" spans="1:14" x14ac:dyDescent="0.25">
      <c r="A381" s="4" t="s">
        <v>59</v>
      </c>
      <c r="B381" s="4" t="s">
        <v>1811</v>
      </c>
      <c r="C381" s="4" t="s">
        <v>1812</v>
      </c>
      <c r="D381" s="4" t="s">
        <v>1813</v>
      </c>
      <c r="E381" s="4" t="s">
        <v>1814</v>
      </c>
      <c r="J381" s="4" t="s">
        <v>16094</v>
      </c>
      <c r="K381" s="4" t="s">
        <v>16099</v>
      </c>
      <c r="L381" s="4" t="s">
        <v>16104</v>
      </c>
      <c r="M381" s="4" t="s">
        <v>16109</v>
      </c>
      <c r="N381" s="4" t="s">
        <v>16114</v>
      </c>
    </row>
    <row r="382" spans="1:14" x14ac:dyDescent="0.25">
      <c r="A382" s="4" t="s">
        <v>59</v>
      </c>
      <c r="B382" s="4" t="s">
        <v>1815</v>
      </c>
      <c r="C382" s="4" t="s">
        <v>1816</v>
      </c>
      <c r="D382" s="4" t="s">
        <v>1817</v>
      </c>
      <c r="E382" s="4" t="s">
        <v>1818</v>
      </c>
      <c r="J382" s="4" t="s">
        <v>16095</v>
      </c>
      <c r="K382" s="4" t="s">
        <v>16100</v>
      </c>
      <c r="L382" s="4" t="s">
        <v>16105</v>
      </c>
      <c r="M382" s="4" t="s">
        <v>16110</v>
      </c>
      <c r="N382" s="4" t="s">
        <v>16115</v>
      </c>
    </row>
    <row r="383" spans="1:14" x14ac:dyDescent="0.25">
      <c r="A383" s="4" t="s">
        <v>59</v>
      </c>
      <c r="B383" s="4" t="s">
        <v>1819</v>
      </c>
      <c r="C383" s="4" t="s">
        <v>1820</v>
      </c>
      <c r="D383" s="4" t="s">
        <v>1821</v>
      </c>
      <c r="E383" s="4" t="s">
        <v>1822</v>
      </c>
      <c r="J383" s="4" t="s">
        <v>16096</v>
      </c>
      <c r="K383" s="4" t="s">
        <v>16101</v>
      </c>
      <c r="L383" s="4" t="s">
        <v>16106</v>
      </c>
      <c r="M383" s="4" t="s">
        <v>16111</v>
      </c>
      <c r="N383" s="4" t="s">
        <v>16116</v>
      </c>
    </row>
    <row r="384" spans="1:14" x14ac:dyDescent="0.25">
      <c r="A384" s="4" t="s">
        <v>59</v>
      </c>
      <c r="B384" s="4" t="s">
        <v>1807</v>
      </c>
      <c r="C384" s="4" t="s">
        <v>1808</v>
      </c>
      <c r="D384" s="4" t="s">
        <v>1809</v>
      </c>
    </row>
    <row r="385" spans="1:14" x14ac:dyDescent="0.25">
      <c r="A385" s="4" t="s">
        <v>59</v>
      </c>
      <c r="B385" s="4" t="s">
        <v>1823</v>
      </c>
      <c r="C385" s="4" t="s">
        <v>1824</v>
      </c>
      <c r="E385" s="4" t="s">
        <v>1825</v>
      </c>
      <c r="F385" s="4" t="s">
        <v>34</v>
      </c>
      <c r="H385" s="4" t="s">
        <v>1826</v>
      </c>
      <c r="I385" s="4" t="s">
        <v>1827</v>
      </c>
    </row>
    <row r="386" spans="1:14" x14ac:dyDescent="0.25">
      <c r="A386" s="4" t="s">
        <v>59</v>
      </c>
      <c r="B386" s="4" t="s">
        <v>1828</v>
      </c>
      <c r="C386" s="4" t="s">
        <v>1829</v>
      </c>
      <c r="D386" s="4" t="s">
        <v>1830</v>
      </c>
      <c r="E386" s="4" t="s">
        <v>1831</v>
      </c>
      <c r="F386" s="4" t="s">
        <v>41</v>
      </c>
      <c r="I386" s="4" t="s">
        <v>1832</v>
      </c>
      <c r="J386" s="4" t="s">
        <v>1833</v>
      </c>
      <c r="K386" s="4" t="s">
        <v>1834</v>
      </c>
      <c r="L386" s="4" t="s">
        <v>1835</v>
      </c>
      <c r="M386" s="4" t="s">
        <v>1836</v>
      </c>
    </row>
    <row r="387" spans="1:14" x14ac:dyDescent="0.25">
      <c r="A387" s="4" t="s">
        <v>59</v>
      </c>
      <c r="B387" s="4" t="s">
        <v>1837</v>
      </c>
      <c r="C387" s="4" t="s">
        <v>1838</v>
      </c>
      <c r="D387" s="4" t="s">
        <v>1839</v>
      </c>
      <c r="E387" s="4" t="s">
        <v>1840</v>
      </c>
      <c r="J387" s="4" t="s">
        <v>16047</v>
      </c>
      <c r="K387" s="4" t="s">
        <v>16053</v>
      </c>
      <c r="L387" s="4" t="s">
        <v>16059</v>
      </c>
      <c r="M387" s="4" t="s">
        <v>16065</v>
      </c>
      <c r="N387" s="4" t="s">
        <v>16071</v>
      </c>
    </row>
    <row r="388" spans="1:14" x14ac:dyDescent="0.25">
      <c r="A388" s="4" t="s">
        <v>59</v>
      </c>
      <c r="B388" s="4" t="s">
        <v>1841</v>
      </c>
      <c r="C388" s="4" t="s">
        <v>1842</v>
      </c>
      <c r="D388" s="4" t="s">
        <v>1843</v>
      </c>
      <c r="E388" s="4" t="s">
        <v>1844</v>
      </c>
      <c r="J388" s="4" t="s">
        <v>16048</v>
      </c>
      <c r="K388" s="4" t="s">
        <v>16054</v>
      </c>
      <c r="L388" s="4" t="s">
        <v>16060</v>
      </c>
      <c r="M388" s="4" t="s">
        <v>16066</v>
      </c>
      <c r="N388" s="4" t="s">
        <v>16072</v>
      </c>
    </row>
    <row r="389" spans="1:14" x14ac:dyDescent="0.25">
      <c r="A389" s="4" t="s">
        <v>59</v>
      </c>
      <c r="B389" s="4" t="s">
        <v>1845</v>
      </c>
      <c r="C389" s="4" t="s">
        <v>1846</v>
      </c>
      <c r="D389" s="4" t="s">
        <v>1847</v>
      </c>
      <c r="E389" s="4" t="s">
        <v>1848</v>
      </c>
      <c r="J389" s="4" t="s">
        <v>16049</v>
      </c>
      <c r="K389" s="4" t="s">
        <v>16055</v>
      </c>
      <c r="L389" s="4" t="s">
        <v>16061</v>
      </c>
      <c r="M389" s="4" t="s">
        <v>16067</v>
      </c>
      <c r="N389" s="4" t="s">
        <v>16073</v>
      </c>
    </row>
    <row r="390" spans="1:14" x14ac:dyDescent="0.25">
      <c r="A390" s="4" t="s">
        <v>59</v>
      </c>
      <c r="B390" s="4" t="s">
        <v>1849</v>
      </c>
      <c r="C390" s="4" t="s">
        <v>1850</v>
      </c>
      <c r="D390" s="4" t="s">
        <v>1851</v>
      </c>
      <c r="E390" s="4" t="s">
        <v>1852</v>
      </c>
      <c r="J390" s="4" t="s">
        <v>16050</v>
      </c>
      <c r="K390" s="4" t="s">
        <v>16056</v>
      </c>
      <c r="L390" s="4" t="s">
        <v>16062</v>
      </c>
      <c r="M390" s="4" t="s">
        <v>16068</v>
      </c>
      <c r="N390" s="4" t="s">
        <v>16074</v>
      </c>
    </row>
    <row r="391" spans="1:14" x14ac:dyDescent="0.25">
      <c r="A391" s="4" t="s">
        <v>59</v>
      </c>
      <c r="B391" s="4" t="s">
        <v>1853</v>
      </c>
      <c r="C391" s="4" t="s">
        <v>1854</v>
      </c>
      <c r="D391" s="4" t="s">
        <v>1855</v>
      </c>
      <c r="E391" s="4" t="s">
        <v>1856</v>
      </c>
      <c r="J391" s="4" t="s">
        <v>16051</v>
      </c>
      <c r="K391" s="4" t="s">
        <v>16057</v>
      </c>
      <c r="L391" s="4" t="s">
        <v>16063</v>
      </c>
      <c r="M391" s="4" t="s">
        <v>16069</v>
      </c>
      <c r="N391" s="4" t="s">
        <v>16075</v>
      </c>
    </row>
    <row r="392" spans="1:14" x14ac:dyDescent="0.25">
      <c r="A392" s="4" t="s">
        <v>59</v>
      </c>
      <c r="B392" s="4" t="s">
        <v>1857</v>
      </c>
      <c r="C392" s="4" t="s">
        <v>1858</v>
      </c>
      <c r="D392" s="4" t="s">
        <v>1859</v>
      </c>
      <c r="E392" s="4" t="s">
        <v>1860</v>
      </c>
      <c r="J392" s="4" t="s">
        <v>16052</v>
      </c>
      <c r="K392" s="4" t="s">
        <v>16058</v>
      </c>
      <c r="L392" s="4" t="s">
        <v>16064</v>
      </c>
      <c r="M392" s="4" t="s">
        <v>16070</v>
      </c>
      <c r="N392" s="4" t="s">
        <v>16076</v>
      </c>
    </row>
    <row r="393" spans="1:14" x14ac:dyDescent="0.25">
      <c r="A393" s="4" t="s">
        <v>59</v>
      </c>
      <c r="B393" s="4" t="s">
        <v>1841</v>
      </c>
      <c r="C393" s="4" t="s">
        <v>1842</v>
      </c>
      <c r="D393" s="4" t="s">
        <v>1843</v>
      </c>
    </row>
    <row r="394" spans="1:14" x14ac:dyDescent="0.25">
      <c r="A394" s="4" t="s">
        <v>59</v>
      </c>
      <c r="B394" s="4" t="s">
        <v>1861</v>
      </c>
      <c r="C394" s="4" t="s">
        <v>1862</v>
      </c>
      <c r="E394" s="4" t="s">
        <v>1863</v>
      </c>
      <c r="F394" s="4" t="s">
        <v>34</v>
      </c>
      <c r="H394" s="4" t="s">
        <v>1864</v>
      </c>
      <c r="I394" s="4" t="s">
        <v>1865</v>
      </c>
    </row>
    <row r="395" spans="1:14" x14ac:dyDescent="0.25">
      <c r="A395" s="4" t="s">
        <v>59</v>
      </c>
      <c r="B395" s="4" t="s">
        <v>1866</v>
      </c>
      <c r="C395" s="4" t="s">
        <v>1867</v>
      </c>
      <c r="D395" s="4" t="s">
        <v>1868</v>
      </c>
      <c r="E395" s="4" t="s">
        <v>1869</v>
      </c>
      <c r="F395" s="4" t="s">
        <v>41</v>
      </c>
      <c r="I395" s="4" t="s">
        <v>1870</v>
      </c>
      <c r="J395" s="4" t="s">
        <v>1871</v>
      </c>
      <c r="K395" s="4" t="s">
        <v>1872</v>
      </c>
      <c r="L395" s="4" t="s">
        <v>1873</v>
      </c>
      <c r="M395" s="4" t="s">
        <v>1874</v>
      </c>
    </row>
    <row r="396" spans="1:14" x14ac:dyDescent="0.25">
      <c r="A396" s="4" t="s">
        <v>59</v>
      </c>
      <c r="B396" s="4" t="s">
        <v>1875</v>
      </c>
      <c r="C396" s="4" t="s">
        <v>1876</v>
      </c>
      <c r="D396" s="4" t="s">
        <v>1877</v>
      </c>
      <c r="E396" s="4" t="s">
        <v>1878</v>
      </c>
      <c r="J396" s="4" t="s">
        <v>15957</v>
      </c>
      <c r="K396" s="4" t="s">
        <v>15963</v>
      </c>
      <c r="L396" s="4" t="s">
        <v>15969</v>
      </c>
      <c r="M396" s="4" t="s">
        <v>15975</v>
      </c>
      <c r="N396" s="4" t="s">
        <v>15981</v>
      </c>
    </row>
    <row r="397" spans="1:14" x14ac:dyDescent="0.25">
      <c r="A397" s="4" t="s">
        <v>59</v>
      </c>
      <c r="B397" s="4" t="s">
        <v>1879</v>
      </c>
      <c r="C397" s="4" t="s">
        <v>1880</v>
      </c>
      <c r="D397" s="4" t="s">
        <v>1881</v>
      </c>
      <c r="E397" s="4" t="s">
        <v>1882</v>
      </c>
      <c r="J397" s="4" t="s">
        <v>15958</v>
      </c>
      <c r="K397" s="4" t="s">
        <v>15964</v>
      </c>
      <c r="L397" s="4" t="s">
        <v>15970</v>
      </c>
      <c r="M397" s="4" t="s">
        <v>15976</v>
      </c>
      <c r="N397" s="4" t="s">
        <v>15982</v>
      </c>
    </row>
    <row r="398" spans="1:14" x14ac:dyDescent="0.25">
      <c r="A398" s="4" t="s">
        <v>59</v>
      </c>
      <c r="B398" s="4" t="s">
        <v>1883</v>
      </c>
      <c r="C398" s="4" t="s">
        <v>1884</v>
      </c>
      <c r="D398" s="4" t="s">
        <v>1885</v>
      </c>
      <c r="E398" s="4" t="s">
        <v>1886</v>
      </c>
      <c r="J398" s="4" t="s">
        <v>15959</v>
      </c>
      <c r="K398" s="4" t="s">
        <v>15965</v>
      </c>
      <c r="L398" s="4" t="s">
        <v>15971</v>
      </c>
      <c r="M398" s="4" t="s">
        <v>15977</v>
      </c>
      <c r="N398" s="4" t="s">
        <v>15983</v>
      </c>
    </row>
    <row r="399" spans="1:14" x14ac:dyDescent="0.25">
      <c r="A399" s="4" t="s">
        <v>59</v>
      </c>
      <c r="B399" s="4" t="s">
        <v>1887</v>
      </c>
      <c r="C399" s="4" t="s">
        <v>1888</v>
      </c>
      <c r="D399" s="4" t="s">
        <v>1889</v>
      </c>
      <c r="E399" s="4" t="s">
        <v>1890</v>
      </c>
      <c r="J399" s="4" t="s">
        <v>15960</v>
      </c>
      <c r="K399" s="4" t="s">
        <v>15966</v>
      </c>
      <c r="L399" s="4" t="s">
        <v>15972</v>
      </c>
      <c r="M399" s="4" t="s">
        <v>15978</v>
      </c>
      <c r="N399" s="4" t="s">
        <v>15984</v>
      </c>
    </row>
    <row r="400" spans="1:14" x14ac:dyDescent="0.25">
      <c r="A400" s="4" t="s">
        <v>59</v>
      </c>
      <c r="B400" s="4" t="s">
        <v>1891</v>
      </c>
      <c r="C400" s="4" t="s">
        <v>1892</v>
      </c>
      <c r="D400" s="4" t="s">
        <v>1893</v>
      </c>
      <c r="E400" s="4" t="s">
        <v>1894</v>
      </c>
      <c r="J400" s="4" t="s">
        <v>15961</v>
      </c>
      <c r="K400" s="4" t="s">
        <v>15967</v>
      </c>
      <c r="L400" s="4" t="s">
        <v>15973</v>
      </c>
      <c r="M400" s="4" t="s">
        <v>15979</v>
      </c>
      <c r="N400" s="4" t="s">
        <v>15985</v>
      </c>
    </row>
    <row r="401" spans="1:14" x14ac:dyDescent="0.25">
      <c r="A401" s="4" t="s">
        <v>59</v>
      </c>
      <c r="B401" s="4" t="s">
        <v>1895</v>
      </c>
      <c r="C401" s="4" t="s">
        <v>1896</v>
      </c>
      <c r="D401" s="4" t="s">
        <v>1897</v>
      </c>
      <c r="E401" s="4" t="s">
        <v>1898</v>
      </c>
      <c r="J401" s="4" t="s">
        <v>15962</v>
      </c>
      <c r="K401" s="4" t="s">
        <v>15968</v>
      </c>
      <c r="L401" s="4" t="s">
        <v>15974</v>
      </c>
      <c r="M401" s="4" t="s">
        <v>15980</v>
      </c>
      <c r="N401" s="4" t="s">
        <v>15986</v>
      </c>
    </row>
    <row r="402" spans="1:14" x14ac:dyDescent="0.25">
      <c r="A402" s="4" t="s">
        <v>59</v>
      </c>
      <c r="B402" s="4" t="s">
        <v>1879</v>
      </c>
      <c r="C402" s="4" t="s">
        <v>1880</v>
      </c>
      <c r="D402" s="4" t="s">
        <v>1881</v>
      </c>
    </row>
    <row r="403" spans="1:14" x14ac:dyDescent="0.25">
      <c r="A403" s="4" t="s">
        <v>59</v>
      </c>
      <c r="B403" s="4" t="s">
        <v>1899</v>
      </c>
      <c r="C403" s="4" t="s">
        <v>1900</v>
      </c>
      <c r="D403" s="4" t="s">
        <v>1901</v>
      </c>
      <c r="E403" s="4" t="s">
        <v>1902</v>
      </c>
      <c r="F403" s="4" t="s">
        <v>41</v>
      </c>
      <c r="I403" s="4" t="s">
        <v>1903</v>
      </c>
      <c r="J403" s="4" t="s">
        <v>1904</v>
      </c>
      <c r="K403" s="4" t="s">
        <v>1905</v>
      </c>
      <c r="L403" s="4" t="s">
        <v>1906</v>
      </c>
      <c r="M403" s="4" t="s">
        <v>1907</v>
      </c>
    </row>
    <row r="404" spans="1:14" x14ac:dyDescent="0.25">
      <c r="A404" s="4" t="s">
        <v>59</v>
      </c>
      <c r="B404" s="4" t="s">
        <v>1908</v>
      </c>
      <c r="C404" s="4" t="s">
        <v>1909</v>
      </c>
      <c r="D404" s="4" t="s">
        <v>1910</v>
      </c>
      <c r="E404" s="4" t="s">
        <v>1911</v>
      </c>
      <c r="J404" s="4" t="s">
        <v>16017</v>
      </c>
      <c r="K404" s="4" t="s">
        <v>16023</v>
      </c>
      <c r="L404" s="4" t="s">
        <v>16029</v>
      </c>
      <c r="M404" s="4" t="s">
        <v>16035</v>
      </c>
      <c r="N404" s="4" t="s">
        <v>16041</v>
      </c>
    </row>
    <row r="405" spans="1:14" x14ac:dyDescent="0.25">
      <c r="A405" s="4" t="s">
        <v>59</v>
      </c>
      <c r="B405" s="4" t="s">
        <v>1912</v>
      </c>
      <c r="C405" s="4" t="s">
        <v>1913</v>
      </c>
      <c r="D405" s="4" t="s">
        <v>1914</v>
      </c>
      <c r="E405" s="4" t="s">
        <v>1915</v>
      </c>
      <c r="J405" s="4" t="s">
        <v>16018</v>
      </c>
      <c r="K405" s="4" t="s">
        <v>16024</v>
      </c>
      <c r="L405" s="4" t="s">
        <v>16030</v>
      </c>
      <c r="M405" s="4" t="s">
        <v>16036</v>
      </c>
      <c r="N405" s="4" t="s">
        <v>16042</v>
      </c>
    </row>
    <row r="406" spans="1:14" x14ac:dyDescent="0.25">
      <c r="A406" s="4" t="s">
        <v>59</v>
      </c>
      <c r="B406" s="4" t="s">
        <v>1916</v>
      </c>
      <c r="C406" s="4" t="s">
        <v>1917</v>
      </c>
      <c r="D406" s="4" t="s">
        <v>1918</v>
      </c>
      <c r="E406" s="4" t="s">
        <v>1919</v>
      </c>
      <c r="J406" s="4" t="s">
        <v>16019</v>
      </c>
      <c r="K406" s="4" t="s">
        <v>16025</v>
      </c>
      <c r="L406" s="4" t="s">
        <v>16031</v>
      </c>
      <c r="M406" s="4" t="s">
        <v>16037</v>
      </c>
      <c r="N406" s="4" t="s">
        <v>16043</v>
      </c>
    </row>
    <row r="407" spans="1:14" x14ac:dyDescent="0.25">
      <c r="A407" s="4" t="s">
        <v>59</v>
      </c>
      <c r="B407" s="4" t="s">
        <v>1920</v>
      </c>
      <c r="C407" s="4" t="s">
        <v>1921</v>
      </c>
      <c r="D407" s="4" t="s">
        <v>1922</v>
      </c>
      <c r="E407" s="4" t="s">
        <v>1923</v>
      </c>
      <c r="J407" s="4" t="s">
        <v>16020</v>
      </c>
      <c r="K407" s="4" t="s">
        <v>16026</v>
      </c>
      <c r="L407" s="4" t="s">
        <v>16032</v>
      </c>
      <c r="M407" s="4" t="s">
        <v>16038</v>
      </c>
      <c r="N407" s="4" t="s">
        <v>16044</v>
      </c>
    </row>
    <row r="408" spans="1:14" x14ac:dyDescent="0.25">
      <c r="A408" s="4" t="s">
        <v>59</v>
      </c>
      <c r="B408" s="4" t="s">
        <v>1924</v>
      </c>
      <c r="C408" s="4" t="s">
        <v>1925</v>
      </c>
      <c r="D408" s="4" t="s">
        <v>1926</v>
      </c>
      <c r="E408" s="4" t="s">
        <v>1927</v>
      </c>
      <c r="J408" s="4" t="s">
        <v>16021</v>
      </c>
      <c r="K408" s="4" t="s">
        <v>16027</v>
      </c>
      <c r="L408" s="4" t="s">
        <v>16033</v>
      </c>
      <c r="M408" s="4" t="s">
        <v>16039</v>
      </c>
      <c r="N408" s="4" t="s">
        <v>16045</v>
      </c>
    </row>
    <row r="409" spans="1:14" x14ac:dyDescent="0.25">
      <c r="A409" s="4" t="s">
        <v>59</v>
      </c>
      <c r="B409" s="4" t="s">
        <v>1928</v>
      </c>
      <c r="C409" s="4" t="s">
        <v>1929</v>
      </c>
      <c r="D409" s="4" t="s">
        <v>1930</v>
      </c>
      <c r="E409" s="4" t="s">
        <v>1931</v>
      </c>
      <c r="J409" s="4" t="s">
        <v>16022</v>
      </c>
      <c r="K409" s="4" t="s">
        <v>16028</v>
      </c>
      <c r="L409" s="4" t="s">
        <v>16034</v>
      </c>
      <c r="M409" s="4" t="s">
        <v>16040</v>
      </c>
      <c r="N409" s="4" t="s">
        <v>16046</v>
      </c>
    </row>
    <row r="410" spans="1:14" x14ac:dyDescent="0.25">
      <c r="A410" s="4" t="s">
        <v>59</v>
      </c>
      <c r="B410" s="4" t="s">
        <v>1912</v>
      </c>
      <c r="C410" s="4" t="s">
        <v>1913</v>
      </c>
      <c r="D410" s="4" t="s">
        <v>1914</v>
      </c>
    </row>
    <row r="411" spans="1:14" x14ac:dyDescent="0.25">
      <c r="A411" s="4" t="s">
        <v>59</v>
      </c>
      <c r="B411" s="4" t="s">
        <v>1932</v>
      </c>
      <c r="C411" s="4" t="s">
        <v>1933</v>
      </c>
      <c r="D411" s="4" t="s">
        <v>1934</v>
      </c>
      <c r="E411" s="4" t="s">
        <v>1935</v>
      </c>
      <c r="F411" s="4" t="s">
        <v>41</v>
      </c>
      <c r="I411" s="4" t="s">
        <v>1936</v>
      </c>
      <c r="J411" s="4" t="s">
        <v>1937</v>
      </c>
      <c r="K411" s="4" t="s">
        <v>1938</v>
      </c>
      <c r="L411" s="4" t="s">
        <v>1939</v>
      </c>
      <c r="M411" s="4" t="s">
        <v>1940</v>
      </c>
    </row>
    <row r="412" spans="1:14" x14ac:dyDescent="0.25">
      <c r="A412" s="4" t="s">
        <v>59</v>
      </c>
      <c r="B412" s="4" t="s">
        <v>1941</v>
      </c>
      <c r="C412" s="4" t="s">
        <v>1942</v>
      </c>
      <c r="D412" s="4" t="s">
        <v>1943</v>
      </c>
      <c r="E412" s="4" t="s">
        <v>1944</v>
      </c>
      <c r="J412" s="4" t="s">
        <v>15987</v>
      </c>
      <c r="K412" s="4" t="s">
        <v>15993</v>
      </c>
      <c r="L412" s="4" t="s">
        <v>15999</v>
      </c>
      <c r="M412" s="4" t="s">
        <v>16005</v>
      </c>
      <c r="N412" s="4" t="s">
        <v>16011</v>
      </c>
    </row>
    <row r="413" spans="1:14" x14ac:dyDescent="0.25">
      <c r="A413" s="4" t="s">
        <v>59</v>
      </c>
      <c r="B413" s="4" t="s">
        <v>1945</v>
      </c>
      <c r="C413" s="4" t="s">
        <v>1946</v>
      </c>
      <c r="D413" s="4" t="s">
        <v>1947</v>
      </c>
      <c r="E413" s="4" t="s">
        <v>1948</v>
      </c>
      <c r="J413" s="4" t="s">
        <v>15988</v>
      </c>
      <c r="K413" s="4" t="s">
        <v>15994</v>
      </c>
      <c r="L413" s="4" t="s">
        <v>16000</v>
      </c>
      <c r="M413" s="4" t="s">
        <v>16006</v>
      </c>
      <c r="N413" s="4" t="s">
        <v>16012</v>
      </c>
    </row>
    <row r="414" spans="1:14" x14ac:dyDescent="0.25">
      <c r="A414" s="4" t="s">
        <v>59</v>
      </c>
      <c r="B414" s="4" t="s">
        <v>1949</v>
      </c>
      <c r="C414" s="4" t="s">
        <v>1950</v>
      </c>
      <c r="D414" s="4" t="s">
        <v>1951</v>
      </c>
      <c r="E414" s="4" t="s">
        <v>1952</v>
      </c>
      <c r="J414" s="4" t="s">
        <v>15989</v>
      </c>
      <c r="K414" s="4" t="s">
        <v>15995</v>
      </c>
      <c r="L414" s="4" t="s">
        <v>16001</v>
      </c>
      <c r="M414" s="4" t="s">
        <v>16007</v>
      </c>
      <c r="N414" s="4" t="s">
        <v>16013</v>
      </c>
    </row>
    <row r="415" spans="1:14" x14ac:dyDescent="0.25">
      <c r="A415" s="4" t="s">
        <v>59</v>
      </c>
      <c r="B415" s="4" t="s">
        <v>1953</v>
      </c>
      <c r="C415" s="4" t="s">
        <v>1954</v>
      </c>
      <c r="D415" s="4" t="s">
        <v>1955</v>
      </c>
      <c r="E415" s="4" t="s">
        <v>1956</v>
      </c>
      <c r="J415" s="4" t="s">
        <v>15990</v>
      </c>
      <c r="K415" s="4" t="s">
        <v>15996</v>
      </c>
      <c r="L415" s="4" t="s">
        <v>16002</v>
      </c>
      <c r="M415" s="4" t="s">
        <v>16008</v>
      </c>
      <c r="N415" s="4" t="s">
        <v>16014</v>
      </c>
    </row>
    <row r="416" spans="1:14" x14ac:dyDescent="0.25">
      <c r="A416" s="4" t="s">
        <v>59</v>
      </c>
      <c r="B416" s="4" t="s">
        <v>1957</v>
      </c>
      <c r="C416" s="4" t="s">
        <v>1958</v>
      </c>
      <c r="D416" s="4" t="s">
        <v>1959</v>
      </c>
      <c r="E416" s="4" t="s">
        <v>1960</v>
      </c>
      <c r="J416" s="4" t="s">
        <v>15991</v>
      </c>
      <c r="K416" s="4" t="s">
        <v>15997</v>
      </c>
      <c r="L416" s="4" t="s">
        <v>16003</v>
      </c>
      <c r="M416" s="4" t="s">
        <v>16009</v>
      </c>
      <c r="N416" s="4" t="s">
        <v>16015</v>
      </c>
    </row>
    <row r="417" spans="1:14" x14ac:dyDescent="0.25">
      <c r="A417" s="4" t="s">
        <v>59</v>
      </c>
      <c r="B417" s="4" t="s">
        <v>1961</v>
      </c>
      <c r="C417" s="4" t="s">
        <v>1962</v>
      </c>
      <c r="D417" s="4" t="s">
        <v>1963</v>
      </c>
      <c r="E417" s="4" t="s">
        <v>1964</v>
      </c>
      <c r="J417" s="4" t="s">
        <v>15992</v>
      </c>
      <c r="K417" s="4" t="s">
        <v>15998</v>
      </c>
      <c r="L417" s="4" t="s">
        <v>16004</v>
      </c>
      <c r="M417" s="4" t="s">
        <v>16010</v>
      </c>
      <c r="N417" s="4" t="s">
        <v>16016</v>
      </c>
    </row>
    <row r="418" spans="1:14" x14ac:dyDescent="0.25">
      <c r="A418" s="4" t="s">
        <v>59</v>
      </c>
      <c r="B418" s="4" t="s">
        <v>1945</v>
      </c>
      <c r="C418" s="4" t="s">
        <v>1946</v>
      </c>
      <c r="D418" s="4" t="s">
        <v>1947</v>
      </c>
    </row>
    <row r="419" spans="1:14" x14ac:dyDescent="0.25">
      <c r="A419" s="4" t="s">
        <v>59</v>
      </c>
      <c r="B419" s="4" t="s">
        <v>1965</v>
      </c>
      <c r="C419" s="4" t="s">
        <v>1966</v>
      </c>
      <c r="E419" s="4" t="s">
        <v>1967</v>
      </c>
      <c r="F419" s="4" t="s">
        <v>34</v>
      </c>
      <c r="H419" s="4" t="s">
        <v>1968</v>
      </c>
      <c r="I419" s="4" t="s">
        <v>1969</v>
      </c>
    </row>
    <row r="420" spans="1:14" x14ac:dyDescent="0.25">
      <c r="A420" s="4" t="s">
        <v>59</v>
      </c>
      <c r="B420" s="4" t="s">
        <v>1970</v>
      </c>
      <c r="C420" s="4" t="s">
        <v>1971</v>
      </c>
      <c r="D420" s="4" t="s">
        <v>1972</v>
      </c>
      <c r="E420" s="4" t="s">
        <v>1973</v>
      </c>
      <c r="F420" s="4" t="s">
        <v>41</v>
      </c>
      <c r="I420" s="4" t="s">
        <v>1974</v>
      </c>
      <c r="J420" s="4" t="s">
        <v>1975</v>
      </c>
      <c r="K420" s="4" t="s">
        <v>1976</v>
      </c>
      <c r="L420" s="4" t="s">
        <v>1977</v>
      </c>
      <c r="M420" s="4" t="s">
        <v>1978</v>
      </c>
    </row>
    <row r="421" spans="1:14" x14ac:dyDescent="0.25">
      <c r="A421" s="4" t="s">
        <v>59</v>
      </c>
      <c r="B421" s="4" t="s">
        <v>1979</v>
      </c>
      <c r="C421" s="4" t="s">
        <v>1980</v>
      </c>
      <c r="D421" s="4" t="s">
        <v>1981</v>
      </c>
      <c r="E421" s="4" t="s">
        <v>1982</v>
      </c>
      <c r="J421" s="4" t="s">
        <v>15902</v>
      </c>
      <c r="K421" s="4" t="s">
        <v>15908</v>
      </c>
      <c r="L421" s="4" t="s">
        <v>15914</v>
      </c>
      <c r="M421" s="4" t="s">
        <v>15920</v>
      </c>
      <c r="N421" s="4" t="s">
        <v>15926</v>
      </c>
    </row>
    <row r="422" spans="1:14" x14ac:dyDescent="0.25">
      <c r="A422" s="4" t="s">
        <v>59</v>
      </c>
      <c r="B422" s="4" t="s">
        <v>1983</v>
      </c>
      <c r="C422" s="4" t="s">
        <v>1984</v>
      </c>
      <c r="D422" s="4" t="s">
        <v>1985</v>
      </c>
      <c r="E422" s="4" t="s">
        <v>1986</v>
      </c>
      <c r="J422" s="4" t="s">
        <v>15903</v>
      </c>
      <c r="K422" s="4" t="s">
        <v>15909</v>
      </c>
      <c r="L422" s="4" t="s">
        <v>15915</v>
      </c>
      <c r="M422" s="4" t="s">
        <v>15921</v>
      </c>
      <c r="N422" s="4" t="s">
        <v>15927</v>
      </c>
    </row>
    <row r="423" spans="1:14" x14ac:dyDescent="0.25">
      <c r="A423" s="4" t="s">
        <v>59</v>
      </c>
      <c r="B423" s="4" t="s">
        <v>1987</v>
      </c>
      <c r="C423" s="4" t="s">
        <v>1988</v>
      </c>
      <c r="D423" s="4" t="s">
        <v>1989</v>
      </c>
      <c r="E423" s="4" t="s">
        <v>1990</v>
      </c>
      <c r="J423" s="4" t="s">
        <v>15904</v>
      </c>
      <c r="K423" s="4" t="s">
        <v>15910</v>
      </c>
      <c r="L423" s="4" t="s">
        <v>15916</v>
      </c>
      <c r="M423" s="4" t="s">
        <v>15922</v>
      </c>
      <c r="N423" s="4" t="s">
        <v>15928</v>
      </c>
    </row>
    <row r="424" spans="1:14" x14ac:dyDescent="0.25">
      <c r="A424" s="4" t="s">
        <v>59</v>
      </c>
      <c r="B424" s="4" t="s">
        <v>1991</v>
      </c>
      <c r="C424" s="4" t="s">
        <v>1992</v>
      </c>
      <c r="D424" s="4" t="s">
        <v>1993</v>
      </c>
      <c r="E424" s="4" t="s">
        <v>1994</v>
      </c>
      <c r="J424" s="4" t="s">
        <v>15905</v>
      </c>
      <c r="K424" s="4" t="s">
        <v>15911</v>
      </c>
      <c r="L424" s="4" t="s">
        <v>15917</v>
      </c>
      <c r="M424" s="4" t="s">
        <v>15923</v>
      </c>
      <c r="N424" s="4" t="s">
        <v>15929</v>
      </c>
    </row>
    <row r="425" spans="1:14" x14ac:dyDescent="0.25">
      <c r="A425" s="4" t="s">
        <v>59</v>
      </c>
      <c r="B425" s="4" t="s">
        <v>1995</v>
      </c>
      <c r="C425" s="4" t="s">
        <v>1996</v>
      </c>
      <c r="D425" s="4" t="s">
        <v>1997</v>
      </c>
      <c r="E425" s="4" t="s">
        <v>1998</v>
      </c>
      <c r="J425" s="4" t="s">
        <v>15906</v>
      </c>
      <c r="K425" s="4" t="s">
        <v>15912</v>
      </c>
      <c r="L425" s="4" t="s">
        <v>15918</v>
      </c>
      <c r="M425" s="4" t="s">
        <v>15924</v>
      </c>
      <c r="N425" s="4" t="s">
        <v>15930</v>
      </c>
    </row>
    <row r="426" spans="1:14" x14ac:dyDescent="0.25">
      <c r="A426" s="4" t="s">
        <v>59</v>
      </c>
      <c r="B426" s="4" t="s">
        <v>1999</v>
      </c>
      <c r="C426" s="4" t="s">
        <v>2000</v>
      </c>
      <c r="D426" s="4" t="s">
        <v>2001</v>
      </c>
      <c r="E426" s="4" t="s">
        <v>2002</v>
      </c>
      <c r="J426" s="4" t="s">
        <v>15907</v>
      </c>
      <c r="K426" s="4" t="s">
        <v>15913</v>
      </c>
      <c r="L426" s="4" t="s">
        <v>15919</v>
      </c>
      <c r="M426" s="4" t="s">
        <v>15925</v>
      </c>
      <c r="N426" s="4" t="s">
        <v>15931</v>
      </c>
    </row>
    <row r="427" spans="1:14" x14ac:dyDescent="0.25">
      <c r="A427" s="4" t="s">
        <v>59</v>
      </c>
      <c r="B427" s="4" t="s">
        <v>1983</v>
      </c>
      <c r="C427" s="4" t="s">
        <v>1984</v>
      </c>
      <c r="D427" s="4" t="s">
        <v>1985</v>
      </c>
    </row>
    <row r="428" spans="1:14" x14ac:dyDescent="0.25">
      <c r="A428" s="4" t="s">
        <v>59</v>
      </c>
      <c r="B428" s="4" t="s">
        <v>2003</v>
      </c>
      <c r="C428" s="4" t="s">
        <v>2004</v>
      </c>
      <c r="D428" s="4" t="s">
        <v>2005</v>
      </c>
      <c r="E428" s="4" t="s">
        <v>2006</v>
      </c>
      <c r="F428" s="4" t="s">
        <v>41</v>
      </c>
      <c r="I428" s="4" t="s">
        <v>2007</v>
      </c>
      <c r="J428" s="4" t="s">
        <v>2008</v>
      </c>
      <c r="K428" s="4" t="s">
        <v>2009</v>
      </c>
      <c r="L428" s="4" t="s">
        <v>2010</v>
      </c>
      <c r="M428" s="4" t="s">
        <v>2011</v>
      </c>
    </row>
    <row r="429" spans="1:14" x14ac:dyDescent="0.25">
      <c r="A429" s="4" t="s">
        <v>59</v>
      </c>
      <c r="B429" s="4" t="s">
        <v>2012</v>
      </c>
      <c r="C429" s="4" t="s">
        <v>2013</v>
      </c>
      <c r="D429" s="4" t="s">
        <v>2014</v>
      </c>
      <c r="E429" s="4" t="s">
        <v>2015</v>
      </c>
      <c r="J429" s="4" t="s">
        <v>15932</v>
      </c>
      <c r="K429" s="4" t="s">
        <v>15937</v>
      </c>
      <c r="L429" s="4" t="s">
        <v>15942</v>
      </c>
      <c r="M429" s="4" t="s">
        <v>15947</v>
      </c>
      <c r="N429" s="4" t="s">
        <v>15952</v>
      </c>
    </row>
    <row r="430" spans="1:14" x14ac:dyDescent="0.25">
      <c r="A430" s="4" t="s">
        <v>59</v>
      </c>
      <c r="B430" s="4" t="s">
        <v>2016</v>
      </c>
      <c r="C430" s="4" t="s">
        <v>2017</v>
      </c>
      <c r="D430" s="4" t="s">
        <v>2018</v>
      </c>
      <c r="E430" s="4" t="s">
        <v>2019</v>
      </c>
      <c r="J430" s="4" t="s">
        <v>15933</v>
      </c>
      <c r="K430" s="4" t="s">
        <v>15938</v>
      </c>
      <c r="L430" s="4" t="s">
        <v>15943</v>
      </c>
      <c r="M430" s="4" t="s">
        <v>15948</v>
      </c>
      <c r="N430" s="4" t="s">
        <v>15953</v>
      </c>
    </row>
    <row r="431" spans="1:14" x14ac:dyDescent="0.25">
      <c r="A431" s="4" t="s">
        <v>59</v>
      </c>
      <c r="B431" s="4" t="s">
        <v>2020</v>
      </c>
      <c r="C431" s="4" t="s">
        <v>2021</v>
      </c>
      <c r="D431" s="4" t="s">
        <v>2022</v>
      </c>
      <c r="E431" s="4" t="s">
        <v>2023</v>
      </c>
      <c r="J431" s="4" t="s">
        <v>15934</v>
      </c>
      <c r="K431" s="4" t="s">
        <v>15939</v>
      </c>
      <c r="L431" s="4" t="s">
        <v>15944</v>
      </c>
      <c r="M431" s="4" t="s">
        <v>15949</v>
      </c>
      <c r="N431" s="4" t="s">
        <v>15954</v>
      </c>
    </row>
    <row r="432" spans="1:14" x14ac:dyDescent="0.25">
      <c r="A432" s="4" t="s">
        <v>59</v>
      </c>
      <c r="B432" s="4" t="s">
        <v>2024</v>
      </c>
      <c r="C432" s="4" t="s">
        <v>2025</v>
      </c>
      <c r="D432" s="4" t="s">
        <v>2026</v>
      </c>
      <c r="E432" s="4" t="s">
        <v>2027</v>
      </c>
      <c r="J432" s="4" t="s">
        <v>15935</v>
      </c>
      <c r="K432" s="4" t="s">
        <v>15940</v>
      </c>
      <c r="L432" s="4" t="s">
        <v>15945</v>
      </c>
      <c r="M432" s="4" t="s">
        <v>15950</v>
      </c>
      <c r="N432" s="4" t="s">
        <v>15955</v>
      </c>
    </row>
    <row r="433" spans="1:14" x14ac:dyDescent="0.25">
      <c r="A433" s="4" t="s">
        <v>59</v>
      </c>
      <c r="B433" s="4" t="s">
        <v>2028</v>
      </c>
      <c r="C433" s="4" t="s">
        <v>2029</v>
      </c>
      <c r="D433" s="4" t="s">
        <v>2030</v>
      </c>
      <c r="E433" s="4" t="s">
        <v>2031</v>
      </c>
      <c r="J433" s="4" t="s">
        <v>15936</v>
      </c>
      <c r="K433" s="4" t="s">
        <v>15941</v>
      </c>
      <c r="L433" s="4" t="s">
        <v>15946</v>
      </c>
      <c r="M433" s="4" t="s">
        <v>15951</v>
      </c>
      <c r="N433" s="4" t="s">
        <v>15956</v>
      </c>
    </row>
    <row r="434" spans="1:14" x14ac:dyDescent="0.25">
      <c r="A434" s="4" t="s">
        <v>59</v>
      </c>
      <c r="B434" s="4" t="s">
        <v>2016</v>
      </c>
      <c r="C434" s="4" t="s">
        <v>2017</v>
      </c>
      <c r="D434" s="4" t="s">
        <v>2018</v>
      </c>
    </row>
    <row r="435" spans="1:14" x14ac:dyDescent="0.25">
      <c r="A435" s="4" t="s">
        <v>59</v>
      </c>
      <c r="B435" s="4" t="s">
        <v>2032</v>
      </c>
      <c r="C435" s="4" t="s">
        <v>2033</v>
      </c>
      <c r="E435" s="4" t="s">
        <v>2034</v>
      </c>
      <c r="F435" s="4" t="s">
        <v>34</v>
      </c>
      <c r="H435" s="4" t="s">
        <v>2035</v>
      </c>
      <c r="I435" s="4" t="s">
        <v>2036</v>
      </c>
    </row>
    <row r="436" spans="1:14" x14ac:dyDescent="0.25">
      <c r="A436" s="4" t="s">
        <v>59</v>
      </c>
      <c r="B436" s="4" t="s">
        <v>2037</v>
      </c>
      <c r="C436" s="4" t="s">
        <v>2038</v>
      </c>
      <c r="D436" s="4" t="s">
        <v>2039</v>
      </c>
      <c r="E436" s="4" t="s">
        <v>2040</v>
      </c>
      <c r="F436" s="4" t="s">
        <v>41</v>
      </c>
      <c r="I436" s="4" t="s">
        <v>2041</v>
      </c>
      <c r="J436" s="4" t="s">
        <v>2042</v>
      </c>
      <c r="K436" s="4" t="s">
        <v>2043</v>
      </c>
      <c r="L436" s="4" t="s">
        <v>2044</v>
      </c>
      <c r="M436" s="4" t="s">
        <v>2045</v>
      </c>
    </row>
    <row r="437" spans="1:14" x14ac:dyDescent="0.25">
      <c r="A437" s="4" t="s">
        <v>59</v>
      </c>
      <c r="B437" s="4" t="s">
        <v>2046</v>
      </c>
      <c r="C437" s="4" t="s">
        <v>2047</v>
      </c>
      <c r="D437" s="4" t="s">
        <v>2048</v>
      </c>
      <c r="E437" s="4" t="s">
        <v>2049</v>
      </c>
      <c r="J437" s="4" t="s">
        <v>15857</v>
      </c>
      <c r="K437" s="4" t="s">
        <v>15860</v>
      </c>
      <c r="L437" s="4" t="s">
        <v>15863</v>
      </c>
      <c r="M437" s="4" t="s">
        <v>15866</v>
      </c>
      <c r="N437" s="4" t="s">
        <v>15869</v>
      </c>
    </row>
    <row r="438" spans="1:14" x14ac:dyDescent="0.25">
      <c r="A438" s="4" t="s">
        <v>59</v>
      </c>
      <c r="B438" s="4" t="s">
        <v>2050</v>
      </c>
      <c r="C438" s="4" t="s">
        <v>2051</v>
      </c>
      <c r="D438" s="4" t="s">
        <v>2052</v>
      </c>
      <c r="E438" s="4" t="s">
        <v>2053</v>
      </c>
      <c r="J438" s="4" t="s">
        <v>15858</v>
      </c>
      <c r="K438" s="4" t="s">
        <v>15861</v>
      </c>
      <c r="L438" s="4" t="s">
        <v>15864</v>
      </c>
      <c r="M438" s="4" t="s">
        <v>15867</v>
      </c>
      <c r="N438" s="4" t="s">
        <v>15870</v>
      </c>
    </row>
    <row r="439" spans="1:14" x14ac:dyDescent="0.25">
      <c r="A439" s="4" t="s">
        <v>59</v>
      </c>
      <c r="B439" s="4" t="s">
        <v>2054</v>
      </c>
      <c r="C439" s="4" t="s">
        <v>2055</v>
      </c>
      <c r="D439" s="4" t="s">
        <v>2056</v>
      </c>
      <c r="E439" s="4" t="s">
        <v>2057</v>
      </c>
      <c r="J439" s="4" t="s">
        <v>15859</v>
      </c>
      <c r="K439" s="4" t="s">
        <v>15862</v>
      </c>
      <c r="L439" s="4" t="s">
        <v>15865</v>
      </c>
      <c r="M439" s="4" t="s">
        <v>15868</v>
      </c>
      <c r="N439" s="4" t="s">
        <v>15871</v>
      </c>
    </row>
    <row r="440" spans="1:14" x14ac:dyDescent="0.25">
      <c r="A440" s="4" t="s">
        <v>59</v>
      </c>
      <c r="B440" s="4" t="s">
        <v>2050</v>
      </c>
      <c r="C440" s="4" t="s">
        <v>2051</v>
      </c>
      <c r="D440" s="4" t="s">
        <v>2052</v>
      </c>
    </row>
    <row r="441" spans="1:14" x14ac:dyDescent="0.25">
      <c r="A441" s="4" t="s">
        <v>59</v>
      </c>
      <c r="B441" s="4" t="s">
        <v>2058</v>
      </c>
      <c r="C441" s="4" t="s">
        <v>2059</v>
      </c>
      <c r="D441" s="4" t="s">
        <v>2060</v>
      </c>
      <c r="E441" s="4" t="s">
        <v>2061</v>
      </c>
      <c r="F441" s="4" t="s">
        <v>41</v>
      </c>
      <c r="I441" s="4" t="s">
        <v>2062</v>
      </c>
      <c r="J441" s="4" t="s">
        <v>2063</v>
      </c>
      <c r="K441" s="4" t="s">
        <v>2064</v>
      </c>
      <c r="L441" s="4" t="s">
        <v>2065</v>
      </c>
      <c r="M441" s="4" t="s">
        <v>2066</v>
      </c>
    </row>
    <row r="442" spans="1:14" x14ac:dyDescent="0.25">
      <c r="A442" s="4" t="s">
        <v>59</v>
      </c>
      <c r="B442" s="4" t="s">
        <v>2067</v>
      </c>
      <c r="C442" s="4" t="s">
        <v>2068</v>
      </c>
      <c r="D442" s="4" t="s">
        <v>2069</v>
      </c>
      <c r="E442" s="4" t="s">
        <v>2070</v>
      </c>
      <c r="J442" s="4" t="s">
        <v>15872</v>
      </c>
      <c r="K442" s="4" t="s">
        <v>15878</v>
      </c>
      <c r="L442" s="4" t="s">
        <v>15884</v>
      </c>
      <c r="M442" s="4" t="s">
        <v>15890</v>
      </c>
      <c r="N442" s="4" t="s">
        <v>15896</v>
      </c>
    </row>
    <row r="443" spans="1:14" x14ac:dyDescent="0.25">
      <c r="A443" s="4" t="s">
        <v>59</v>
      </c>
      <c r="B443" s="4" t="s">
        <v>2071</v>
      </c>
      <c r="C443" s="4" t="s">
        <v>2072</v>
      </c>
      <c r="D443" s="4" t="s">
        <v>2073</v>
      </c>
      <c r="E443" s="4" t="s">
        <v>2074</v>
      </c>
      <c r="J443" s="4" t="s">
        <v>15873</v>
      </c>
      <c r="K443" s="4" t="s">
        <v>15879</v>
      </c>
      <c r="L443" s="4" t="s">
        <v>15885</v>
      </c>
      <c r="M443" s="4" t="s">
        <v>15891</v>
      </c>
      <c r="N443" s="4" t="s">
        <v>15897</v>
      </c>
    </row>
    <row r="444" spans="1:14" x14ac:dyDescent="0.25">
      <c r="A444" s="4" t="s">
        <v>59</v>
      </c>
      <c r="B444" s="4" t="s">
        <v>2075</v>
      </c>
      <c r="C444" s="4" t="s">
        <v>2076</v>
      </c>
      <c r="D444" s="4" t="s">
        <v>2077</v>
      </c>
      <c r="E444" s="4" t="s">
        <v>2078</v>
      </c>
      <c r="J444" s="4" t="s">
        <v>15874</v>
      </c>
      <c r="K444" s="4" t="s">
        <v>15880</v>
      </c>
      <c r="L444" s="4" t="s">
        <v>15886</v>
      </c>
      <c r="M444" s="4" t="s">
        <v>15892</v>
      </c>
      <c r="N444" s="4" t="s">
        <v>15898</v>
      </c>
    </row>
    <row r="445" spans="1:14" x14ac:dyDescent="0.25">
      <c r="A445" s="4" t="s">
        <v>59</v>
      </c>
      <c r="B445" s="4" t="s">
        <v>2079</v>
      </c>
      <c r="C445" s="4" t="s">
        <v>2080</v>
      </c>
      <c r="D445" s="4" t="s">
        <v>2081</v>
      </c>
      <c r="E445" s="4" t="s">
        <v>2082</v>
      </c>
      <c r="J445" s="4" t="s">
        <v>15875</v>
      </c>
      <c r="K445" s="4" t="s">
        <v>15881</v>
      </c>
      <c r="L445" s="4" t="s">
        <v>15887</v>
      </c>
      <c r="M445" s="4" t="s">
        <v>15893</v>
      </c>
      <c r="N445" s="4" t="s">
        <v>15899</v>
      </c>
    </row>
    <row r="446" spans="1:14" x14ac:dyDescent="0.25">
      <c r="A446" s="4" t="s">
        <v>59</v>
      </c>
      <c r="B446" s="4" t="s">
        <v>2083</v>
      </c>
      <c r="C446" s="4" t="s">
        <v>2084</v>
      </c>
      <c r="D446" s="4" t="s">
        <v>2085</v>
      </c>
      <c r="E446" s="4" t="s">
        <v>2086</v>
      </c>
      <c r="J446" s="4" t="s">
        <v>15876</v>
      </c>
      <c r="K446" s="4" t="s">
        <v>15882</v>
      </c>
      <c r="L446" s="4" t="s">
        <v>15888</v>
      </c>
      <c r="M446" s="4" t="s">
        <v>15894</v>
      </c>
      <c r="N446" s="4" t="s">
        <v>15900</v>
      </c>
    </row>
    <row r="447" spans="1:14" x14ac:dyDescent="0.25">
      <c r="A447" s="4" t="s">
        <v>59</v>
      </c>
      <c r="B447" s="4" t="s">
        <v>2087</v>
      </c>
      <c r="C447" s="4" t="s">
        <v>2088</v>
      </c>
      <c r="D447" s="4" t="s">
        <v>2089</v>
      </c>
      <c r="E447" s="4" t="s">
        <v>2090</v>
      </c>
      <c r="J447" s="4" t="s">
        <v>15877</v>
      </c>
      <c r="K447" s="4" t="s">
        <v>15883</v>
      </c>
      <c r="L447" s="4" t="s">
        <v>15889</v>
      </c>
      <c r="M447" s="4" t="s">
        <v>15895</v>
      </c>
      <c r="N447" s="4" t="s">
        <v>15901</v>
      </c>
    </row>
    <row r="448" spans="1:14" x14ac:dyDescent="0.25">
      <c r="A448" s="4" t="s">
        <v>59</v>
      </c>
      <c r="B448" s="4" t="s">
        <v>2071</v>
      </c>
      <c r="C448" s="4" t="s">
        <v>2072</v>
      </c>
      <c r="D448" s="4" t="s">
        <v>2073</v>
      </c>
    </row>
    <row r="449" spans="1:14" x14ac:dyDescent="0.25">
      <c r="A449" s="4" t="s">
        <v>59</v>
      </c>
      <c r="B449" s="4" t="s">
        <v>2091</v>
      </c>
      <c r="C449" s="4" t="s">
        <v>2092</v>
      </c>
      <c r="E449" s="4" t="s">
        <v>2093</v>
      </c>
      <c r="F449" s="4" t="s">
        <v>34</v>
      </c>
      <c r="H449" s="4" t="s">
        <v>2094</v>
      </c>
      <c r="I449" s="4" t="s">
        <v>2095</v>
      </c>
    </row>
    <row r="450" spans="1:14" x14ac:dyDescent="0.25">
      <c r="A450" s="4" t="s">
        <v>59</v>
      </c>
      <c r="B450" s="4" t="s">
        <v>2096</v>
      </c>
      <c r="C450" s="4" t="s">
        <v>2097</v>
      </c>
      <c r="D450" s="4" t="s">
        <v>2098</v>
      </c>
      <c r="E450" s="4" t="s">
        <v>2099</v>
      </c>
      <c r="F450" s="4" t="s">
        <v>41</v>
      </c>
      <c r="I450" s="4" t="s">
        <v>2100</v>
      </c>
      <c r="J450" s="4" t="s">
        <v>2101</v>
      </c>
      <c r="K450" s="4" t="s">
        <v>2102</v>
      </c>
      <c r="L450" s="4" t="s">
        <v>2103</v>
      </c>
      <c r="M450" s="4" t="s">
        <v>2104</v>
      </c>
    </row>
    <row r="451" spans="1:14" x14ac:dyDescent="0.25">
      <c r="A451" s="4" t="s">
        <v>59</v>
      </c>
      <c r="B451" s="4" t="s">
        <v>2105</v>
      </c>
      <c r="C451" s="4" t="s">
        <v>2106</v>
      </c>
      <c r="D451" s="4" t="s">
        <v>2107</v>
      </c>
      <c r="E451" s="4" t="s">
        <v>2108</v>
      </c>
      <c r="J451" s="4" t="s">
        <v>15742</v>
      </c>
      <c r="K451" s="4" t="s">
        <v>15748</v>
      </c>
      <c r="L451" s="4" t="s">
        <v>15754</v>
      </c>
      <c r="M451" s="4" t="s">
        <v>15760</v>
      </c>
      <c r="N451" s="4" t="s">
        <v>15766</v>
      </c>
    </row>
    <row r="452" spans="1:14" x14ac:dyDescent="0.25">
      <c r="A452" s="4" t="s">
        <v>59</v>
      </c>
      <c r="B452" s="4" t="s">
        <v>2109</v>
      </c>
      <c r="C452" s="4" t="s">
        <v>2110</v>
      </c>
      <c r="D452" s="4" t="s">
        <v>2111</v>
      </c>
      <c r="E452" s="4" t="s">
        <v>2112</v>
      </c>
      <c r="J452" s="4" t="s">
        <v>15743</v>
      </c>
      <c r="K452" s="4" t="s">
        <v>15749</v>
      </c>
      <c r="L452" s="4" t="s">
        <v>15755</v>
      </c>
      <c r="M452" s="4" t="s">
        <v>15761</v>
      </c>
      <c r="N452" s="4" t="s">
        <v>15767</v>
      </c>
    </row>
    <row r="453" spans="1:14" x14ac:dyDescent="0.25">
      <c r="A453" s="4" t="s">
        <v>59</v>
      </c>
      <c r="B453" s="4" t="s">
        <v>2113</v>
      </c>
      <c r="C453" s="4" t="s">
        <v>2114</v>
      </c>
      <c r="D453" s="4" t="s">
        <v>2115</v>
      </c>
      <c r="E453" s="4" t="s">
        <v>2116</v>
      </c>
      <c r="J453" s="4" t="s">
        <v>15744</v>
      </c>
      <c r="K453" s="4" t="s">
        <v>15750</v>
      </c>
      <c r="L453" s="4" t="s">
        <v>15756</v>
      </c>
      <c r="M453" s="4" t="s">
        <v>15762</v>
      </c>
      <c r="N453" s="4" t="s">
        <v>15768</v>
      </c>
    </row>
    <row r="454" spans="1:14" x14ac:dyDescent="0.25">
      <c r="A454" s="4" t="s">
        <v>59</v>
      </c>
      <c r="B454" s="4" t="s">
        <v>2117</v>
      </c>
      <c r="C454" s="4" t="s">
        <v>2118</v>
      </c>
      <c r="D454" s="4" t="s">
        <v>2119</v>
      </c>
      <c r="E454" s="4" t="s">
        <v>2120</v>
      </c>
      <c r="J454" s="4" t="s">
        <v>15745</v>
      </c>
      <c r="K454" s="4" t="s">
        <v>15751</v>
      </c>
      <c r="L454" s="4" t="s">
        <v>15757</v>
      </c>
      <c r="M454" s="4" t="s">
        <v>15763</v>
      </c>
      <c r="N454" s="4" t="s">
        <v>15769</v>
      </c>
    </row>
    <row r="455" spans="1:14" x14ac:dyDescent="0.25">
      <c r="A455" s="4" t="s">
        <v>59</v>
      </c>
      <c r="B455" s="4" t="s">
        <v>2121</v>
      </c>
      <c r="C455" s="4" t="s">
        <v>2122</v>
      </c>
      <c r="D455" s="4" t="s">
        <v>2123</v>
      </c>
      <c r="E455" s="4" t="s">
        <v>2124</v>
      </c>
      <c r="J455" s="4" t="s">
        <v>15746</v>
      </c>
      <c r="K455" s="4" t="s">
        <v>15752</v>
      </c>
      <c r="L455" s="4" t="s">
        <v>15758</v>
      </c>
      <c r="M455" s="4" t="s">
        <v>15764</v>
      </c>
      <c r="N455" s="4" t="s">
        <v>15770</v>
      </c>
    </row>
    <row r="456" spans="1:14" x14ac:dyDescent="0.25">
      <c r="A456" s="4" t="s">
        <v>59</v>
      </c>
      <c r="B456" s="4" t="s">
        <v>2125</v>
      </c>
      <c r="C456" s="4" t="s">
        <v>2126</v>
      </c>
      <c r="D456" s="4" t="s">
        <v>2127</v>
      </c>
      <c r="E456" s="4" t="s">
        <v>2128</v>
      </c>
      <c r="J456" s="4" t="s">
        <v>15747</v>
      </c>
      <c r="K456" s="4" t="s">
        <v>15753</v>
      </c>
      <c r="L456" s="4" t="s">
        <v>15759</v>
      </c>
      <c r="M456" s="4" t="s">
        <v>15765</v>
      </c>
      <c r="N456" s="4" t="s">
        <v>15771</v>
      </c>
    </row>
    <row r="457" spans="1:14" x14ac:dyDescent="0.25">
      <c r="A457" s="4" t="s">
        <v>59</v>
      </c>
      <c r="B457" s="4" t="s">
        <v>2109</v>
      </c>
      <c r="C457" s="4" t="s">
        <v>2110</v>
      </c>
      <c r="D457" s="4" t="s">
        <v>2111</v>
      </c>
    </row>
    <row r="458" spans="1:14" x14ac:dyDescent="0.25">
      <c r="A458" s="4" t="s">
        <v>59</v>
      </c>
      <c r="B458" s="4" t="s">
        <v>2129</v>
      </c>
      <c r="C458" s="4" t="s">
        <v>2130</v>
      </c>
      <c r="D458" s="4" t="s">
        <v>2131</v>
      </c>
      <c r="E458" s="4" t="s">
        <v>2132</v>
      </c>
      <c r="F458" s="4" t="s">
        <v>41</v>
      </c>
      <c r="I458" s="4" t="s">
        <v>2133</v>
      </c>
      <c r="J458" s="4" t="s">
        <v>2134</v>
      </c>
      <c r="K458" s="4" t="s">
        <v>2135</v>
      </c>
      <c r="L458" s="4" t="s">
        <v>2136</v>
      </c>
      <c r="M458" s="4" t="s">
        <v>2137</v>
      </c>
    </row>
    <row r="459" spans="1:14" x14ac:dyDescent="0.25">
      <c r="A459" s="4" t="s">
        <v>59</v>
      </c>
      <c r="B459" s="4" t="s">
        <v>2138</v>
      </c>
      <c r="C459" s="4" t="s">
        <v>2139</v>
      </c>
      <c r="D459" s="4" t="s">
        <v>2140</v>
      </c>
      <c r="E459" s="4" t="s">
        <v>2141</v>
      </c>
      <c r="J459" s="4" t="s">
        <v>15832</v>
      </c>
      <c r="K459" s="4" t="s">
        <v>15837</v>
      </c>
      <c r="L459" s="4" t="s">
        <v>15842</v>
      </c>
      <c r="M459" s="4" t="s">
        <v>15847</v>
      </c>
      <c r="N459" s="4" t="s">
        <v>15852</v>
      </c>
    </row>
    <row r="460" spans="1:14" x14ac:dyDescent="0.25">
      <c r="A460" s="4" t="s">
        <v>59</v>
      </c>
      <c r="B460" s="4" t="s">
        <v>2142</v>
      </c>
      <c r="C460" s="4" t="s">
        <v>2143</v>
      </c>
      <c r="D460" s="4" t="s">
        <v>2144</v>
      </c>
      <c r="E460" s="4" t="s">
        <v>2145</v>
      </c>
      <c r="J460" s="4" t="s">
        <v>15833</v>
      </c>
      <c r="K460" s="4" t="s">
        <v>15838</v>
      </c>
      <c r="L460" s="4" t="s">
        <v>15843</v>
      </c>
      <c r="M460" s="4" t="s">
        <v>15848</v>
      </c>
      <c r="N460" s="4" t="s">
        <v>15853</v>
      </c>
    </row>
    <row r="461" spans="1:14" x14ac:dyDescent="0.25">
      <c r="A461" s="4" t="s">
        <v>59</v>
      </c>
      <c r="B461" s="4" t="s">
        <v>2146</v>
      </c>
      <c r="C461" s="4" t="s">
        <v>2147</v>
      </c>
      <c r="D461" s="4" t="s">
        <v>2148</v>
      </c>
      <c r="E461" s="4" t="s">
        <v>2149</v>
      </c>
      <c r="J461" s="4" t="s">
        <v>15834</v>
      </c>
      <c r="K461" s="4" t="s">
        <v>15839</v>
      </c>
      <c r="L461" s="4" t="s">
        <v>15844</v>
      </c>
      <c r="M461" s="4" t="s">
        <v>15849</v>
      </c>
      <c r="N461" s="4" t="s">
        <v>15854</v>
      </c>
    </row>
    <row r="462" spans="1:14" x14ac:dyDescent="0.25">
      <c r="A462" s="4" t="s">
        <v>59</v>
      </c>
      <c r="B462" s="4" t="s">
        <v>2150</v>
      </c>
      <c r="C462" s="4" t="s">
        <v>2151</v>
      </c>
      <c r="D462" s="4" t="s">
        <v>2152</v>
      </c>
      <c r="E462" s="4" t="s">
        <v>2153</v>
      </c>
      <c r="J462" s="4" t="s">
        <v>15835</v>
      </c>
      <c r="K462" s="4" t="s">
        <v>15840</v>
      </c>
      <c r="L462" s="4" t="s">
        <v>15845</v>
      </c>
      <c r="M462" s="4" t="s">
        <v>15850</v>
      </c>
      <c r="N462" s="4" t="s">
        <v>15855</v>
      </c>
    </row>
    <row r="463" spans="1:14" x14ac:dyDescent="0.25">
      <c r="A463" s="4" t="s">
        <v>59</v>
      </c>
      <c r="B463" s="4" t="s">
        <v>2154</v>
      </c>
      <c r="C463" s="4" t="s">
        <v>2155</v>
      </c>
      <c r="D463" s="4" t="s">
        <v>2156</v>
      </c>
      <c r="E463" s="4" t="s">
        <v>2157</v>
      </c>
      <c r="J463" s="4" t="s">
        <v>15836</v>
      </c>
      <c r="K463" s="4" t="s">
        <v>15841</v>
      </c>
      <c r="L463" s="4" t="s">
        <v>15846</v>
      </c>
      <c r="M463" s="4" t="s">
        <v>15851</v>
      </c>
      <c r="N463" s="4" t="s">
        <v>15856</v>
      </c>
    </row>
    <row r="464" spans="1:14" x14ac:dyDescent="0.25">
      <c r="A464" s="4" t="s">
        <v>59</v>
      </c>
      <c r="B464" s="4" t="s">
        <v>2142</v>
      </c>
      <c r="C464" s="4" t="s">
        <v>2143</v>
      </c>
      <c r="D464" s="4" t="s">
        <v>2144</v>
      </c>
    </row>
    <row r="465" spans="1:14" x14ac:dyDescent="0.25">
      <c r="A465" s="4" t="s">
        <v>59</v>
      </c>
      <c r="B465" s="4" t="s">
        <v>2158</v>
      </c>
      <c r="C465" s="4" t="s">
        <v>2159</v>
      </c>
      <c r="D465" s="4" t="s">
        <v>2160</v>
      </c>
      <c r="E465" s="4" t="s">
        <v>2161</v>
      </c>
      <c r="F465" s="4" t="s">
        <v>41</v>
      </c>
      <c r="I465" s="4" t="s">
        <v>2162</v>
      </c>
      <c r="J465" s="4" t="s">
        <v>2163</v>
      </c>
      <c r="K465" s="4" t="s">
        <v>2164</v>
      </c>
      <c r="L465" s="4" t="s">
        <v>2165</v>
      </c>
      <c r="M465" s="4" t="s">
        <v>2166</v>
      </c>
    </row>
    <row r="466" spans="1:14" x14ac:dyDescent="0.25">
      <c r="A466" s="4" t="s">
        <v>59</v>
      </c>
      <c r="B466" s="4" t="s">
        <v>2167</v>
      </c>
      <c r="C466" s="4" t="s">
        <v>2168</v>
      </c>
      <c r="D466" s="4" t="s">
        <v>2169</v>
      </c>
      <c r="E466" s="4" t="s">
        <v>2170</v>
      </c>
      <c r="J466" s="4" t="s">
        <v>15802</v>
      </c>
      <c r="K466" s="4" t="s">
        <v>15808</v>
      </c>
      <c r="L466" s="4" t="s">
        <v>15814</v>
      </c>
      <c r="M466" s="4" t="s">
        <v>15820</v>
      </c>
      <c r="N466" s="4" t="s">
        <v>15826</v>
      </c>
    </row>
    <row r="467" spans="1:14" x14ac:dyDescent="0.25">
      <c r="A467" s="4" t="s">
        <v>59</v>
      </c>
      <c r="B467" s="4" t="s">
        <v>2171</v>
      </c>
      <c r="C467" s="4" t="s">
        <v>2172</v>
      </c>
      <c r="D467" s="4" t="s">
        <v>2173</v>
      </c>
      <c r="E467" s="4" t="s">
        <v>2174</v>
      </c>
      <c r="J467" s="4" t="s">
        <v>15803</v>
      </c>
      <c r="K467" s="4" t="s">
        <v>15809</v>
      </c>
      <c r="L467" s="4" t="s">
        <v>15815</v>
      </c>
      <c r="M467" s="4" t="s">
        <v>15821</v>
      </c>
      <c r="N467" s="4" t="s">
        <v>15827</v>
      </c>
    </row>
    <row r="468" spans="1:14" x14ac:dyDescent="0.25">
      <c r="A468" s="4" t="s">
        <v>59</v>
      </c>
      <c r="B468" s="4" t="s">
        <v>2175</v>
      </c>
      <c r="C468" s="4" t="s">
        <v>2176</v>
      </c>
      <c r="D468" s="4" t="s">
        <v>2177</v>
      </c>
      <c r="E468" s="4" t="s">
        <v>2178</v>
      </c>
      <c r="J468" s="4" t="s">
        <v>15804</v>
      </c>
      <c r="K468" s="4" t="s">
        <v>15810</v>
      </c>
      <c r="L468" s="4" t="s">
        <v>15816</v>
      </c>
      <c r="M468" s="4" t="s">
        <v>15822</v>
      </c>
      <c r="N468" s="4" t="s">
        <v>15828</v>
      </c>
    </row>
    <row r="469" spans="1:14" x14ac:dyDescent="0.25">
      <c r="A469" s="4" t="s">
        <v>59</v>
      </c>
      <c r="B469" s="4" t="s">
        <v>2179</v>
      </c>
      <c r="C469" s="4" t="s">
        <v>2180</v>
      </c>
      <c r="D469" s="4" t="s">
        <v>2181</v>
      </c>
      <c r="E469" s="4" t="s">
        <v>2182</v>
      </c>
      <c r="J469" s="4" t="s">
        <v>15805</v>
      </c>
      <c r="K469" s="4" t="s">
        <v>15811</v>
      </c>
      <c r="L469" s="4" t="s">
        <v>15817</v>
      </c>
      <c r="M469" s="4" t="s">
        <v>15823</v>
      </c>
      <c r="N469" s="4" t="s">
        <v>15829</v>
      </c>
    </row>
    <row r="470" spans="1:14" x14ac:dyDescent="0.25">
      <c r="A470" s="4" t="s">
        <v>59</v>
      </c>
      <c r="B470" s="4" t="s">
        <v>2183</v>
      </c>
      <c r="C470" s="4" t="s">
        <v>2184</v>
      </c>
      <c r="D470" s="4" t="s">
        <v>2185</v>
      </c>
      <c r="E470" s="4" t="s">
        <v>2186</v>
      </c>
      <c r="J470" s="4" t="s">
        <v>15806</v>
      </c>
      <c r="K470" s="4" t="s">
        <v>15812</v>
      </c>
      <c r="L470" s="4" t="s">
        <v>15818</v>
      </c>
      <c r="M470" s="4" t="s">
        <v>15824</v>
      </c>
      <c r="N470" s="4" t="s">
        <v>15830</v>
      </c>
    </row>
    <row r="471" spans="1:14" x14ac:dyDescent="0.25">
      <c r="A471" s="4" t="s">
        <v>59</v>
      </c>
      <c r="B471" s="4" t="s">
        <v>2187</v>
      </c>
      <c r="C471" s="4" t="s">
        <v>2188</v>
      </c>
      <c r="D471" s="4" t="s">
        <v>2189</v>
      </c>
      <c r="E471" s="4" t="s">
        <v>2190</v>
      </c>
      <c r="J471" s="4" t="s">
        <v>15807</v>
      </c>
      <c r="K471" s="4" t="s">
        <v>15813</v>
      </c>
      <c r="L471" s="4" t="s">
        <v>15819</v>
      </c>
      <c r="M471" s="4" t="s">
        <v>15825</v>
      </c>
      <c r="N471" s="4" t="s">
        <v>15831</v>
      </c>
    </row>
    <row r="472" spans="1:14" x14ac:dyDescent="0.25">
      <c r="A472" s="4" t="s">
        <v>59</v>
      </c>
      <c r="B472" s="4" t="s">
        <v>2171</v>
      </c>
      <c r="C472" s="4" t="s">
        <v>2172</v>
      </c>
      <c r="D472" s="4" t="s">
        <v>2173</v>
      </c>
    </row>
    <row r="473" spans="1:14" x14ac:dyDescent="0.25">
      <c r="A473" s="4" t="s">
        <v>59</v>
      </c>
      <c r="B473" s="4" t="s">
        <v>2191</v>
      </c>
      <c r="C473" s="4" t="s">
        <v>2192</v>
      </c>
      <c r="D473" s="4" t="s">
        <v>2193</v>
      </c>
      <c r="E473" s="4" t="s">
        <v>2194</v>
      </c>
      <c r="F473" s="4" t="s">
        <v>41</v>
      </c>
      <c r="I473" s="4" t="s">
        <v>2195</v>
      </c>
      <c r="J473" s="4" t="s">
        <v>2196</v>
      </c>
      <c r="K473" s="4" t="s">
        <v>2197</v>
      </c>
      <c r="L473" s="4" t="s">
        <v>2198</v>
      </c>
      <c r="M473" s="4" t="s">
        <v>2199</v>
      </c>
    </row>
    <row r="474" spans="1:14" x14ac:dyDescent="0.25">
      <c r="A474" s="4" t="s">
        <v>59</v>
      </c>
      <c r="B474" s="4" t="s">
        <v>2200</v>
      </c>
      <c r="C474" s="4" t="s">
        <v>2201</v>
      </c>
      <c r="D474" s="4" t="s">
        <v>2202</v>
      </c>
      <c r="E474" s="4" t="s">
        <v>2203</v>
      </c>
      <c r="J474" s="4" t="s">
        <v>15772</v>
      </c>
      <c r="K474" s="4" t="s">
        <v>15778</v>
      </c>
      <c r="L474" s="4" t="s">
        <v>15784</v>
      </c>
      <c r="M474" s="4" t="s">
        <v>15790</v>
      </c>
      <c r="N474" s="4" t="s">
        <v>15796</v>
      </c>
    </row>
    <row r="475" spans="1:14" x14ac:dyDescent="0.25">
      <c r="A475" s="4" t="s">
        <v>59</v>
      </c>
      <c r="B475" s="4" t="s">
        <v>2204</v>
      </c>
      <c r="C475" s="4" t="s">
        <v>2205</v>
      </c>
      <c r="D475" s="4" t="s">
        <v>2206</v>
      </c>
      <c r="E475" s="4" t="s">
        <v>2207</v>
      </c>
      <c r="J475" s="4" t="s">
        <v>15773</v>
      </c>
      <c r="K475" s="4" t="s">
        <v>15779</v>
      </c>
      <c r="L475" s="4" t="s">
        <v>15785</v>
      </c>
      <c r="M475" s="4" t="s">
        <v>15791</v>
      </c>
      <c r="N475" s="4" t="s">
        <v>15797</v>
      </c>
    </row>
    <row r="476" spans="1:14" x14ac:dyDescent="0.25">
      <c r="A476" s="4" t="s">
        <v>59</v>
      </c>
      <c r="B476" s="4" t="s">
        <v>2208</v>
      </c>
      <c r="C476" s="4" t="s">
        <v>2209</v>
      </c>
      <c r="D476" s="4" t="s">
        <v>2210</v>
      </c>
      <c r="E476" s="4" t="s">
        <v>2211</v>
      </c>
      <c r="J476" s="4" t="s">
        <v>15774</v>
      </c>
      <c r="K476" s="4" t="s">
        <v>15780</v>
      </c>
      <c r="L476" s="4" t="s">
        <v>15786</v>
      </c>
      <c r="M476" s="4" t="s">
        <v>15792</v>
      </c>
      <c r="N476" s="4" t="s">
        <v>15798</v>
      </c>
    </row>
    <row r="477" spans="1:14" x14ac:dyDescent="0.25">
      <c r="A477" s="4" t="s">
        <v>59</v>
      </c>
      <c r="B477" s="4" t="s">
        <v>2212</v>
      </c>
      <c r="C477" s="4" t="s">
        <v>2213</v>
      </c>
      <c r="D477" s="4" t="s">
        <v>2214</v>
      </c>
      <c r="E477" s="4" t="s">
        <v>2215</v>
      </c>
      <c r="J477" s="4" t="s">
        <v>15775</v>
      </c>
      <c r="K477" s="4" t="s">
        <v>15781</v>
      </c>
      <c r="L477" s="4" t="s">
        <v>15787</v>
      </c>
      <c r="M477" s="4" t="s">
        <v>15793</v>
      </c>
      <c r="N477" s="4" t="s">
        <v>15799</v>
      </c>
    </row>
    <row r="478" spans="1:14" x14ac:dyDescent="0.25">
      <c r="A478" s="4" t="s">
        <v>59</v>
      </c>
      <c r="B478" s="4" t="s">
        <v>2216</v>
      </c>
      <c r="C478" s="4" t="s">
        <v>2217</v>
      </c>
      <c r="D478" s="4" t="s">
        <v>2218</v>
      </c>
      <c r="E478" s="4" t="s">
        <v>2219</v>
      </c>
      <c r="J478" s="4" t="s">
        <v>15776</v>
      </c>
      <c r="K478" s="4" t="s">
        <v>15782</v>
      </c>
      <c r="L478" s="4" t="s">
        <v>15788</v>
      </c>
      <c r="M478" s="4" t="s">
        <v>15794</v>
      </c>
      <c r="N478" s="4" t="s">
        <v>15800</v>
      </c>
    </row>
    <row r="479" spans="1:14" x14ac:dyDescent="0.25">
      <c r="A479" s="4" t="s">
        <v>59</v>
      </c>
      <c r="B479" s="4" t="s">
        <v>2220</v>
      </c>
      <c r="C479" s="4" t="s">
        <v>2221</v>
      </c>
      <c r="D479" s="4" t="s">
        <v>2222</v>
      </c>
      <c r="E479" s="4" t="s">
        <v>2223</v>
      </c>
      <c r="J479" s="4" t="s">
        <v>15777</v>
      </c>
      <c r="K479" s="4" t="s">
        <v>15783</v>
      </c>
      <c r="L479" s="4" t="s">
        <v>15789</v>
      </c>
      <c r="M479" s="4" t="s">
        <v>15795</v>
      </c>
      <c r="N479" s="4" t="s">
        <v>15801</v>
      </c>
    </row>
    <row r="480" spans="1:14" x14ac:dyDescent="0.25">
      <c r="A480" s="4" t="s">
        <v>59</v>
      </c>
      <c r="B480" s="4" t="s">
        <v>2204</v>
      </c>
      <c r="C480" s="4" t="s">
        <v>2205</v>
      </c>
      <c r="D480" s="4" t="s">
        <v>2206</v>
      </c>
    </row>
    <row r="481" spans="1:14" x14ac:dyDescent="0.25">
      <c r="A481" s="4" t="s">
        <v>59</v>
      </c>
      <c r="B481" s="4" t="s">
        <v>2224</v>
      </c>
      <c r="C481" s="4" t="s">
        <v>2225</v>
      </c>
      <c r="E481" s="4" t="s">
        <v>2226</v>
      </c>
      <c r="F481" s="4" t="s">
        <v>34</v>
      </c>
      <c r="H481" s="4" t="s">
        <v>2227</v>
      </c>
      <c r="I481" s="4" t="s">
        <v>2228</v>
      </c>
    </row>
    <row r="482" spans="1:14" x14ac:dyDescent="0.25">
      <c r="A482" s="4" t="s">
        <v>59</v>
      </c>
      <c r="B482" s="4" t="s">
        <v>2229</v>
      </c>
      <c r="C482" s="4" t="s">
        <v>2230</v>
      </c>
      <c r="D482" s="4" t="s">
        <v>2231</v>
      </c>
      <c r="E482" s="4" t="s">
        <v>2232</v>
      </c>
      <c r="F482" s="4" t="s">
        <v>41</v>
      </c>
      <c r="I482" s="4" t="s">
        <v>2233</v>
      </c>
      <c r="J482" s="4" t="s">
        <v>2234</v>
      </c>
      <c r="K482" s="4" t="s">
        <v>2235</v>
      </c>
      <c r="L482" s="4" t="s">
        <v>2236</v>
      </c>
      <c r="M482" s="4" t="s">
        <v>2237</v>
      </c>
    </row>
    <row r="483" spans="1:14" x14ac:dyDescent="0.25">
      <c r="A483" s="4" t="s">
        <v>59</v>
      </c>
      <c r="B483" s="4" t="s">
        <v>2238</v>
      </c>
      <c r="C483" s="4" t="s">
        <v>2239</v>
      </c>
      <c r="D483" s="4" t="s">
        <v>2240</v>
      </c>
      <c r="E483" s="4" t="s">
        <v>2241</v>
      </c>
      <c r="J483" s="4" t="s">
        <v>15677</v>
      </c>
      <c r="K483" s="4" t="s">
        <v>15682</v>
      </c>
      <c r="L483" s="4" t="s">
        <v>15687</v>
      </c>
      <c r="M483" s="4" t="s">
        <v>15692</v>
      </c>
      <c r="N483" s="4" t="s">
        <v>15697</v>
      </c>
    </row>
    <row r="484" spans="1:14" x14ac:dyDescent="0.25">
      <c r="A484" s="4" t="s">
        <v>59</v>
      </c>
      <c r="B484" s="4" t="s">
        <v>2242</v>
      </c>
      <c r="C484" s="4" t="s">
        <v>2243</v>
      </c>
      <c r="D484" s="4" t="s">
        <v>2244</v>
      </c>
      <c r="E484" s="4" t="s">
        <v>2245</v>
      </c>
      <c r="J484" s="4" t="s">
        <v>15678</v>
      </c>
      <c r="K484" s="4" t="s">
        <v>15683</v>
      </c>
      <c r="L484" s="4" t="s">
        <v>15688</v>
      </c>
      <c r="M484" s="4" t="s">
        <v>15693</v>
      </c>
      <c r="N484" s="4" t="s">
        <v>15698</v>
      </c>
    </row>
    <row r="485" spans="1:14" x14ac:dyDescent="0.25">
      <c r="A485" s="4" t="s">
        <v>59</v>
      </c>
      <c r="B485" s="4" t="s">
        <v>2246</v>
      </c>
      <c r="C485" s="4" t="s">
        <v>2247</v>
      </c>
      <c r="D485" s="4" t="s">
        <v>2248</v>
      </c>
      <c r="E485" s="4" t="s">
        <v>2249</v>
      </c>
      <c r="J485" s="4" t="s">
        <v>15679</v>
      </c>
      <c r="K485" s="4" t="s">
        <v>15684</v>
      </c>
      <c r="L485" s="4" t="s">
        <v>15689</v>
      </c>
      <c r="M485" s="4" t="s">
        <v>15694</v>
      </c>
      <c r="N485" s="4" t="s">
        <v>15699</v>
      </c>
    </row>
    <row r="486" spans="1:14" x14ac:dyDescent="0.25">
      <c r="A486" s="4" t="s">
        <v>59</v>
      </c>
      <c r="B486" s="4" t="s">
        <v>2250</v>
      </c>
      <c r="C486" s="4" t="s">
        <v>2251</v>
      </c>
      <c r="D486" s="4" t="s">
        <v>2252</v>
      </c>
      <c r="E486" s="4" t="s">
        <v>2253</v>
      </c>
      <c r="J486" s="4" t="s">
        <v>15680</v>
      </c>
      <c r="K486" s="4" t="s">
        <v>15685</v>
      </c>
      <c r="L486" s="4" t="s">
        <v>15690</v>
      </c>
      <c r="M486" s="4" t="s">
        <v>15695</v>
      </c>
      <c r="N486" s="4" t="s">
        <v>15700</v>
      </c>
    </row>
    <row r="487" spans="1:14" x14ac:dyDescent="0.25">
      <c r="A487" s="4" t="s">
        <v>59</v>
      </c>
      <c r="B487" s="4" t="s">
        <v>2254</v>
      </c>
      <c r="C487" s="4" t="s">
        <v>2255</v>
      </c>
      <c r="D487" s="4" t="s">
        <v>2256</v>
      </c>
      <c r="E487" s="4" t="s">
        <v>2257</v>
      </c>
      <c r="J487" s="4" t="s">
        <v>15681</v>
      </c>
      <c r="K487" s="4" t="s">
        <v>15686</v>
      </c>
      <c r="L487" s="4" t="s">
        <v>15691</v>
      </c>
      <c r="M487" s="4" t="s">
        <v>15696</v>
      </c>
      <c r="N487" s="4" t="s">
        <v>15701</v>
      </c>
    </row>
    <row r="488" spans="1:14" x14ac:dyDescent="0.25">
      <c r="A488" s="4" t="s">
        <v>59</v>
      </c>
      <c r="B488" s="4" t="s">
        <v>2242</v>
      </c>
      <c r="C488" s="4" t="s">
        <v>2243</v>
      </c>
      <c r="D488" s="4" t="s">
        <v>2244</v>
      </c>
    </row>
    <row r="489" spans="1:14" x14ac:dyDescent="0.25">
      <c r="A489" s="4" t="s">
        <v>59</v>
      </c>
      <c r="B489" s="4" t="s">
        <v>2258</v>
      </c>
      <c r="C489" s="4" t="s">
        <v>2259</v>
      </c>
      <c r="D489" s="4" t="s">
        <v>2260</v>
      </c>
      <c r="E489" s="4" t="s">
        <v>2261</v>
      </c>
      <c r="F489" s="4" t="s">
        <v>41</v>
      </c>
      <c r="I489" s="4" t="s">
        <v>2262</v>
      </c>
      <c r="J489" s="4" t="s">
        <v>2263</v>
      </c>
      <c r="K489" s="4" t="s">
        <v>2264</v>
      </c>
      <c r="L489" s="4" t="s">
        <v>2265</v>
      </c>
      <c r="M489" s="4" t="s">
        <v>2266</v>
      </c>
    </row>
    <row r="490" spans="1:14" x14ac:dyDescent="0.25">
      <c r="A490" s="4" t="s">
        <v>59</v>
      </c>
      <c r="B490" s="4" t="s">
        <v>2267</v>
      </c>
      <c r="C490" s="4" t="s">
        <v>2268</v>
      </c>
      <c r="D490" s="4" t="s">
        <v>2269</v>
      </c>
      <c r="E490" s="4" t="s">
        <v>2270</v>
      </c>
      <c r="J490" s="4" t="s">
        <v>15727</v>
      </c>
      <c r="K490" s="4" t="s">
        <v>15730</v>
      </c>
      <c r="L490" s="4" t="s">
        <v>15733</v>
      </c>
      <c r="M490" s="4" t="s">
        <v>15736</v>
      </c>
      <c r="N490" s="4" t="s">
        <v>15739</v>
      </c>
    </row>
    <row r="491" spans="1:14" x14ac:dyDescent="0.25">
      <c r="A491" s="4" t="s">
        <v>59</v>
      </c>
      <c r="B491" s="4" t="s">
        <v>2271</v>
      </c>
      <c r="C491" s="4" t="s">
        <v>2272</v>
      </c>
      <c r="D491" s="4" t="s">
        <v>2273</v>
      </c>
      <c r="E491" s="4" t="s">
        <v>2274</v>
      </c>
      <c r="J491" s="4" t="s">
        <v>15728</v>
      </c>
      <c r="K491" s="4" t="s">
        <v>15731</v>
      </c>
      <c r="L491" s="4" t="s">
        <v>15734</v>
      </c>
      <c r="M491" s="4" t="s">
        <v>15737</v>
      </c>
      <c r="N491" s="4" t="s">
        <v>15740</v>
      </c>
    </row>
    <row r="492" spans="1:14" x14ac:dyDescent="0.25">
      <c r="A492" s="4" t="s">
        <v>59</v>
      </c>
      <c r="B492" s="4" t="s">
        <v>2275</v>
      </c>
      <c r="C492" s="4" t="s">
        <v>2276</v>
      </c>
      <c r="D492" s="4" t="s">
        <v>2277</v>
      </c>
      <c r="E492" s="4" t="s">
        <v>2278</v>
      </c>
      <c r="J492" s="4" t="s">
        <v>15729</v>
      </c>
      <c r="K492" s="4" t="s">
        <v>15732</v>
      </c>
      <c r="L492" s="4" t="s">
        <v>15735</v>
      </c>
      <c r="M492" s="4" t="s">
        <v>15738</v>
      </c>
      <c r="N492" s="4" t="s">
        <v>15741</v>
      </c>
    </row>
    <row r="493" spans="1:14" x14ac:dyDescent="0.25">
      <c r="A493" s="4" t="s">
        <v>59</v>
      </c>
      <c r="B493" s="4" t="s">
        <v>2271</v>
      </c>
      <c r="C493" s="4" t="s">
        <v>2272</v>
      </c>
      <c r="D493" s="4" t="s">
        <v>2273</v>
      </c>
    </row>
    <row r="494" spans="1:14" x14ac:dyDescent="0.25">
      <c r="A494" s="4" t="s">
        <v>59</v>
      </c>
      <c r="B494" s="4" t="s">
        <v>2279</v>
      </c>
      <c r="C494" s="4" t="s">
        <v>2280</v>
      </c>
      <c r="D494" s="4" t="s">
        <v>2281</v>
      </c>
      <c r="E494" s="4" t="s">
        <v>2282</v>
      </c>
      <c r="F494" s="4" t="s">
        <v>41</v>
      </c>
      <c r="I494" s="4" t="s">
        <v>2283</v>
      </c>
      <c r="J494" s="4" t="s">
        <v>2284</v>
      </c>
      <c r="K494" s="4" t="s">
        <v>2285</v>
      </c>
      <c r="L494" s="4" t="s">
        <v>2286</v>
      </c>
      <c r="M494" s="4" t="s">
        <v>2287</v>
      </c>
    </row>
    <row r="495" spans="1:14" x14ac:dyDescent="0.25">
      <c r="A495" s="4" t="s">
        <v>59</v>
      </c>
      <c r="B495" s="4" t="s">
        <v>2288</v>
      </c>
      <c r="C495" s="4" t="s">
        <v>2289</v>
      </c>
      <c r="D495" s="4" t="s">
        <v>2290</v>
      </c>
      <c r="E495" s="4" t="s">
        <v>2291</v>
      </c>
      <c r="J495" s="4" t="s">
        <v>15702</v>
      </c>
      <c r="K495" s="4" t="s">
        <v>15707</v>
      </c>
      <c r="L495" s="4" t="s">
        <v>15712</v>
      </c>
      <c r="M495" s="4" t="s">
        <v>15717</v>
      </c>
      <c r="N495" s="4" t="s">
        <v>15722</v>
      </c>
    </row>
    <row r="496" spans="1:14" x14ac:dyDescent="0.25">
      <c r="A496" s="4" t="s">
        <v>59</v>
      </c>
      <c r="B496" s="4" t="s">
        <v>2292</v>
      </c>
      <c r="C496" s="4" t="s">
        <v>2293</v>
      </c>
      <c r="D496" s="4" t="s">
        <v>2294</v>
      </c>
      <c r="E496" s="4" t="s">
        <v>2295</v>
      </c>
      <c r="J496" s="4" t="s">
        <v>15703</v>
      </c>
      <c r="K496" s="4" t="s">
        <v>15708</v>
      </c>
      <c r="L496" s="4" t="s">
        <v>15713</v>
      </c>
      <c r="M496" s="4" t="s">
        <v>15718</v>
      </c>
      <c r="N496" s="4" t="s">
        <v>15723</v>
      </c>
    </row>
    <row r="497" spans="1:14" x14ac:dyDescent="0.25">
      <c r="A497" s="4" t="s">
        <v>59</v>
      </c>
      <c r="B497" s="4" t="s">
        <v>2296</v>
      </c>
      <c r="C497" s="4" t="s">
        <v>2297</v>
      </c>
      <c r="D497" s="4" t="s">
        <v>2298</v>
      </c>
      <c r="E497" s="4" t="s">
        <v>2299</v>
      </c>
      <c r="J497" s="4" t="s">
        <v>15704</v>
      </c>
      <c r="K497" s="4" t="s">
        <v>15709</v>
      </c>
      <c r="L497" s="4" t="s">
        <v>15714</v>
      </c>
      <c r="M497" s="4" t="s">
        <v>15719</v>
      </c>
      <c r="N497" s="4" t="s">
        <v>15724</v>
      </c>
    </row>
    <row r="498" spans="1:14" x14ac:dyDescent="0.25">
      <c r="A498" s="4" t="s">
        <v>59</v>
      </c>
      <c r="B498" s="4" t="s">
        <v>2300</v>
      </c>
      <c r="C498" s="4" t="s">
        <v>2301</v>
      </c>
      <c r="D498" s="4" t="s">
        <v>2302</v>
      </c>
      <c r="E498" s="4" t="s">
        <v>2303</v>
      </c>
      <c r="J498" s="4" t="s">
        <v>15705</v>
      </c>
      <c r="K498" s="4" t="s">
        <v>15710</v>
      </c>
      <c r="L498" s="4" t="s">
        <v>15715</v>
      </c>
      <c r="M498" s="4" t="s">
        <v>15720</v>
      </c>
      <c r="N498" s="4" t="s">
        <v>15725</v>
      </c>
    </row>
    <row r="499" spans="1:14" x14ac:dyDescent="0.25">
      <c r="A499" s="4" t="s">
        <v>59</v>
      </c>
      <c r="B499" s="4" t="s">
        <v>2304</v>
      </c>
      <c r="C499" s="4" t="s">
        <v>2305</v>
      </c>
      <c r="D499" s="4" t="s">
        <v>2306</v>
      </c>
      <c r="E499" s="4" t="s">
        <v>2307</v>
      </c>
      <c r="J499" s="4" t="s">
        <v>15706</v>
      </c>
      <c r="K499" s="4" t="s">
        <v>15711</v>
      </c>
      <c r="L499" s="4" t="s">
        <v>15716</v>
      </c>
      <c r="M499" s="4" t="s">
        <v>15721</v>
      </c>
      <c r="N499" s="4" t="s">
        <v>15726</v>
      </c>
    </row>
    <row r="500" spans="1:14" x14ac:dyDescent="0.25">
      <c r="A500" s="4" t="s">
        <v>59</v>
      </c>
      <c r="B500" s="4" t="s">
        <v>2292</v>
      </c>
      <c r="C500" s="4" t="s">
        <v>2293</v>
      </c>
      <c r="D500" s="4" t="s">
        <v>2294</v>
      </c>
    </row>
    <row r="501" spans="1:14" x14ac:dyDescent="0.25">
      <c r="A501" s="4" t="s">
        <v>59</v>
      </c>
      <c r="B501" s="4" t="s">
        <v>2308</v>
      </c>
      <c r="C501" s="4" t="s">
        <v>2309</v>
      </c>
      <c r="E501" s="4" t="s">
        <v>2310</v>
      </c>
      <c r="F501" s="4" t="s">
        <v>34</v>
      </c>
      <c r="H501" s="4" t="s">
        <v>2311</v>
      </c>
      <c r="I501" s="4" t="s">
        <v>2312</v>
      </c>
    </row>
    <row r="502" spans="1:14" x14ac:dyDescent="0.25">
      <c r="A502" s="4" t="s">
        <v>59</v>
      </c>
      <c r="B502" s="4" t="s">
        <v>2313</v>
      </c>
      <c r="C502" s="4" t="s">
        <v>2314</v>
      </c>
      <c r="D502" s="4" t="s">
        <v>2315</v>
      </c>
      <c r="E502" s="4" t="s">
        <v>2316</v>
      </c>
      <c r="F502" s="4" t="s">
        <v>41</v>
      </c>
      <c r="I502" s="4" t="s">
        <v>2317</v>
      </c>
      <c r="J502" s="4" t="s">
        <v>2318</v>
      </c>
      <c r="K502" s="4" t="s">
        <v>2319</v>
      </c>
      <c r="L502" s="4" t="s">
        <v>2320</v>
      </c>
      <c r="M502" s="4" t="s">
        <v>2321</v>
      </c>
    </row>
    <row r="503" spans="1:14" x14ac:dyDescent="0.25">
      <c r="A503" s="4" t="s">
        <v>59</v>
      </c>
      <c r="B503" s="4" t="s">
        <v>2322</v>
      </c>
      <c r="C503" s="4" t="s">
        <v>2323</v>
      </c>
      <c r="D503" s="4" t="s">
        <v>2324</v>
      </c>
      <c r="E503" s="4" t="s">
        <v>2325</v>
      </c>
      <c r="J503" s="4" t="s">
        <v>15567</v>
      </c>
      <c r="K503" s="4" t="s">
        <v>15572</v>
      </c>
      <c r="L503" s="4" t="s">
        <v>15577</v>
      </c>
      <c r="M503" s="4" t="s">
        <v>15582</v>
      </c>
      <c r="N503" s="4" t="s">
        <v>15587</v>
      </c>
    </row>
    <row r="504" spans="1:14" x14ac:dyDescent="0.25">
      <c r="A504" s="4" t="s">
        <v>59</v>
      </c>
      <c r="B504" s="4" t="s">
        <v>2326</v>
      </c>
      <c r="C504" s="4" t="s">
        <v>2327</v>
      </c>
      <c r="D504" s="4" t="s">
        <v>2328</v>
      </c>
      <c r="E504" s="4" t="s">
        <v>2329</v>
      </c>
      <c r="J504" s="4" t="s">
        <v>15568</v>
      </c>
      <c r="K504" s="4" t="s">
        <v>15573</v>
      </c>
      <c r="L504" s="4" t="s">
        <v>15578</v>
      </c>
      <c r="M504" s="4" t="s">
        <v>15583</v>
      </c>
      <c r="N504" s="4" t="s">
        <v>15588</v>
      </c>
    </row>
    <row r="505" spans="1:14" x14ac:dyDescent="0.25">
      <c r="A505" s="4" t="s">
        <v>59</v>
      </c>
      <c r="B505" s="4" t="s">
        <v>2330</v>
      </c>
      <c r="C505" s="4" t="s">
        <v>2331</v>
      </c>
      <c r="D505" s="4" t="s">
        <v>2332</v>
      </c>
      <c r="E505" s="4" t="s">
        <v>2333</v>
      </c>
      <c r="J505" s="4" t="s">
        <v>15569</v>
      </c>
      <c r="K505" s="4" t="s">
        <v>15574</v>
      </c>
      <c r="L505" s="4" t="s">
        <v>15579</v>
      </c>
      <c r="M505" s="4" t="s">
        <v>15584</v>
      </c>
      <c r="N505" s="4" t="s">
        <v>15589</v>
      </c>
    </row>
    <row r="506" spans="1:14" x14ac:dyDescent="0.25">
      <c r="A506" s="4" t="s">
        <v>59</v>
      </c>
      <c r="B506" s="4" t="s">
        <v>2334</v>
      </c>
      <c r="C506" s="4" t="s">
        <v>2335</v>
      </c>
      <c r="D506" s="4" t="s">
        <v>2336</v>
      </c>
      <c r="E506" s="4" t="s">
        <v>2337</v>
      </c>
      <c r="J506" s="4" t="s">
        <v>15570</v>
      </c>
      <c r="K506" s="4" t="s">
        <v>15575</v>
      </c>
      <c r="L506" s="4" t="s">
        <v>15580</v>
      </c>
      <c r="M506" s="4" t="s">
        <v>15585</v>
      </c>
      <c r="N506" s="4" t="s">
        <v>15590</v>
      </c>
    </row>
    <row r="507" spans="1:14" x14ac:dyDescent="0.25">
      <c r="A507" s="4" t="s">
        <v>59</v>
      </c>
      <c r="B507" s="4" t="s">
        <v>2338</v>
      </c>
      <c r="C507" s="4" t="s">
        <v>2339</v>
      </c>
      <c r="D507" s="4" t="s">
        <v>2340</v>
      </c>
      <c r="E507" s="4" t="s">
        <v>2341</v>
      </c>
      <c r="J507" s="4" t="s">
        <v>15571</v>
      </c>
      <c r="K507" s="4" t="s">
        <v>15576</v>
      </c>
      <c r="L507" s="4" t="s">
        <v>15581</v>
      </c>
      <c r="M507" s="4" t="s">
        <v>15586</v>
      </c>
      <c r="N507" s="4" t="s">
        <v>15591</v>
      </c>
    </row>
    <row r="508" spans="1:14" x14ac:dyDescent="0.25">
      <c r="A508" s="4" t="s">
        <v>59</v>
      </c>
      <c r="B508" s="4" t="s">
        <v>2326</v>
      </c>
      <c r="C508" s="4" t="s">
        <v>2327</v>
      </c>
      <c r="D508" s="4" t="s">
        <v>2328</v>
      </c>
    </row>
    <row r="509" spans="1:14" x14ac:dyDescent="0.25">
      <c r="A509" s="4" t="s">
        <v>59</v>
      </c>
      <c r="B509" s="4" t="s">
        <v>2342</v>
      </c>
      <c r="C509" s="4" t="s">
        <v>2343</v>
      </c>
      <c r="D509" s="4" t="s">
        <v>2344</v>
      </c>
      <c r="E509" s="4" t="s">
        <v>2345</v>
      </c>
      <c r="F509" s="4" t="s">
        <v>41</v>
      </c>
      <c r="I509" s="4" t="s">
        <v>2346</v>
      </c>
      <c r="J509" s="4" t="s">
        <v>2347</v>
      </c>
      <c r="K509" s="4" t="s">
        <v>2348</v>
      </c>
      <c r="L509" s="4" t="s">
        <v>2349</v>
      </c>
      <c r="M509" s="4" t="s">
        <v>2350</v>
      </c>
    </row>
    <row r="510" spans="1:14" x14ac:dyDescent="0.25">
      <c r="A510" s="4" t="s">
        <v>59</v>
      </c>
      <c r="B510" s="4" t="s">
        <v>2351</v>
      </c>
      <c r="C510" s="4" t="s">
        <v>2352</v>
      </c>
      <c r="D510" s="4" t="s">
        <v>2353</v>
      </c>
      <c r="E510" s="4" t="s">
        <v>2354</v>
      </c>
      <c r="J510" s="4" t="s">
        <v>15647</v>
      </c>
      <c r="K510" s="4" t="s">
        <v>15653</v>
      </c>
      <c r="L510" s="4" t="s">
        <v>15659</v>
      </c>
      <c r="M510" s="4" t="s">
        <v>15665</v>
      </c>
      <c r="N510" s="4" t="s">
        <v>15671</v>
      </c>
    </row>
    <row r="511" spans="1:14" x14ac:dyDescent="0.25">
      <c r="A511" s="4" t="s">
        <v>59</v>
      </c>
      <c r="B511" s="4" t="s">
        <v>2355</v>
      </c>
      <c r="C511" s="4" t="s">
        <v>2356</v>
      </c>
      <c r="D511" s="4" t="s">
        <v>2357</v>
      </c>
      <c r="E511" s="4" t="s">
        <v>2358</v>
      </c>
      <c r="J511" s="4" t="s">
        <v>15648</v>
      </c>
      <c r="K511" s="4" t="s">
        <v>15654</v>
      </c>
      <c r="L511" s="4" t="s">
        <v>15660</v>
      </c>
      <c r="M511" s="4" t="s">
        <v>15666</v>
      </c>
      <c r="N511" s="4" t="s">
        <v>15672</v>
      </c>
    </row>
    <row r="512" spans="1:14" x14ac:dyDescent="0.25">
      <c r="A512" s="4" t="s">
        <v>59</v>
      </c>
      <c r="B512" s="4" t="s">
        <v>2359</v>
      </c>
      <c r="C512" s="4" t="s">
        <v>2360</v>
      </c>
      <c r="D512" s="4" t="s">
        <v>2361</v>
      </c>
      <c r="E512" s="4" t="s">
        <v>2362</v>
      </c>
      <c r="J512" s="4" t="s">
        <v>15649</v>
      </c>
      <c r="K512" s="4" t="s">
        <v>15655</v>
      </c>
      <c r="L512" s="4" t="s">
        <v>15661</v>
      </c>
      <c r="M512" s="4" t="s">
        <v>15667</v>
      </c>
      <c r="N512" s="4" t="s">
        <v>15673</v>
      </c>
    </row>
    <row r="513" spans="1:14" x14ac:dyDescent="0.25">
      <c r="A513" s="4" t="s">
        <v>59</v>
      </c>
      <c r="B513" s="4" t="s">
        <v>2363</v>
      </c>
      <c r="C513" s="4" t="s">
        <v>2364</v>
      </c>
      <c r="D513" s="4" t="s">
        <v>2365</v>
      </c>
      <c r="E513" s="4" t="s">
        <v>2366</v>
      </c>
      <c r="J513" s="4" t="s">
        <v>15650</v>
      </c>
      <c r="K513" s="4" t="s">
        <v>15656</v>
      </c>
      <c r="L513" s="4" t="s">
        <v>15662</v>
      </c>
      <c r="M513" s="4" t="s">
        <v>15668</v>
      </c>
      <c r="N513" s="4" t="s">
        <v>15674</v>
      </c>
    </row>
    <row r="514" spans="1:14" x14ac:dyDescent="0.25">
      <c r="A514" s="4" t="s">
        <v>59</v>
      </c>
      <c r="B514" s="4" t="s">
        <v>2367</v>
      </c>
      <c r="C514" s="4" t="s">
        <v>2368</v>
      </c>
      <c r="D514" s="4" t="s">
        <v>2369</v>
      </c>
      <c r="E514" s="4" t="s">
        <v>2370</v>
      </c>
      <c r="J514" s="4" t="s">
        <v>15651</v>
      </c>
      <c r="K514" s="4" t="s">
        <v>15657</v>
      </c>
      <c r="L514" s="4" t="s">
        <v>15663</v>
      </c>
      <c r="M514" s="4" t="s">
        <v>15669</v>
      </c>
      <c r="N514" s="4" t="s">
        <v>15675</v>
      </c>
    </row>
    <row r="515" spans="1:14" x14ac:dyDescent="0.25">
      <c r="A515" s="4" t="s">
        <v>59</v>
      </c>
      <c r="B515" s="4" t="s">
        <v>2371</v>
      </c>
      <c r="C515" s="4" t="s">
        <v>2372</v>
      </c>
      <c r="D515" s="4" t="s">
        <v>2373</v>
      </c>
      <c r="E515" s="4" t="s">
        <v>2374</v>
      </c>
      <c r="J515" s="4" t="s">
        <v>15652</v>
      </c>
      <c r="K515" s="4" t="s">
        <v>15658</v>
      </c>
      <c r="L515" s="4" t="s">
        <v>15664</v>
      </c>
      <c r="M515" s="4" t="s">
        <v>15670</v>
      </c>
      <c r="N515" s="4" t="s">
        <v>15676</v>
      </c>
    </row>
    <row r="516" spans="1:14" x14ac:dyDescent="0.25">
      <c r="A516" s="4" t="s">
        <v>59</v>
      </c>
      <c r="B516" s="4" t="s">
        <v>2355</v>
      </c>
      <c r="C516" s="4" t="s">
        <v>2356</v>
      </c>
      <c r="D516" s="4" t="s">
        <v>2357</v>
      </c>
    </row>
    <row r="517" spans="1:14" x14ac:dyDescent="0.25">
      <c r="A517" s="4" t="s">
        <v>59</v>
      </c>
      <c r="B517" s="4" t="s">
        <v>2375</v>
      </c>
      <c r="C517" s="4" t="s">
        <v>2376</v>
      </c>
      <c r="D517" s="4" t="s">
        <v>2377</v>
      </c>
      <c r="E517" s="4" t="s">
        <v>2378</v>
      </c>
      <c r="F517" s="4" t="s">
        <v>41</v>
      </c>
      <c r="I517" s="4" t="s">
        <v>2379</v>
      </c>
      <c r="J517" s="4" t="s">
        <v>2380</v>
      </c>
      <c r="K517" s="4" t="s">
        <v>2381</v>
      </c>
      <c r="L517" s="4" t="s">
        <v>2382</v>
      </c>
      <c r="M517" s="4" t="s">
        <v>2383</v>
      </c>
    </row>
    <row r="518" spans="1:14" x14ac:dyDescent="0.25">
      <c r="A518" s="4" t="s">
        <v>59</v>
      </c>
      <c r="B518" s="4" t="s">
        <v>2384</v>
      </c>
      <c r="C518" s="4" t="s">
        <v>2385</v>
      </c>
      <c r="D518" s="4" t="s">
        <v>2386</v>
      </c>
      <c r="E518" s="4" t="s">
        <v>2387</v>
      </c>
      <c r="J518" s="4" t="s">
        <v>15622</v>
      </c>
      <c r="K518" s="4" t="s">
        <v>15627</v>
      </c>
      <c r="L518" s="4" t="s">
        <v>15632</v>
      </c>
      <c r="M518" s="4" t="s">
        <v>15637</v>
      </c>
      <c r="N518" s="4" t="s">
        <v>15642</v>
      </c>
    </row>
    <row r="519" spans="1:14" x14ac:dyDescent="0.25">
      <c r="A519" s="4" t="s">
        <v>59</v>
      </c>
      <c r="B519" s="4" t="s">
        <v>2388</v>
      </c>
      <c r="C519" s="4" t="s">
        <v>2389</v>
      </c>
      <c r="D519" s="4" t="s">
        <v>2390</v>
      </c>
      <c r="E519" s="4" t="s">
        <v>2391</v>
      </c>
      <c r="J519" s="4" t="s">
        <v>15623</v>
      </c>
      <c r="K519" s="4" t="s">
        <v>15628</v>
      </c>
      <c r="L519" s="4" t="s">
        <v>15633</v>
      </c>
      <c r="M519" s="4" t="s">
        <v>15638</v>
      </c>
      <c r="N519" s="4" t="s">
        <v>15643</v>
      </c>
    </row>
    <row r="520" spans="1:14" x14ac:dyDescent="0.25">
      <c r="A520" s="4" t="s">
        <v>59</v>
      </c>
      <c r="B520" s="4" t="s">
        <v>2392</v>
      </c>
      <c r="C520" s="4" t="s">
        <v>2393</v>
      </c>
      <c r="D520" s="4" t="s">
        <v>2394</v>
      </c>
      <c r="E520" s="4" t="s">
        <v>2395</v>
      </c>
      <c r="J520" s="4" t="s">
        <v>15624</v>
      </c>
      <c r="K520" s="4" t="s">
        <v>15629</v>
      </c>
      <c r="L520" s="4" t="s">
        <v>15634</v>
      </c>
      <c r="M520" s="4" t="s">
        <v>15639</v>
      </c>
      <c r="N520" s="4" t="s">
        <v>15644</v>
      </c>
    </row>
    <row r="521" spans="1:14" x14ac:dyDescent="0.25">
      <c r="A521" s="4" t="s">
        <v>59</v>
      </c>
      <c r="B521" s="4" t="s">
        <v>2396</v>
      </c>
      <c r="C521" s="4" t="s">
        <v>2397</v>
      </c>
      <c r="D521" s="4" t="s">
        <v>2398</v>
      </c>
      <c r="E521" s="4" t="s">
        <v>2399</v>
      </c>
      <c r="J521" s="4" t="s">
        <v>15625</v>
      </c>
      <c r="K521" s="4" t="s">
        <v>15630</v>
      </c>
      <c r="L521" s="4" t="s">
        <v>15635</v>
      </c>
      <c r="M521" s="4" t="s">
        <v>15640</v>
      </c>
      <c r="N521" s="4" t="s">
        <v>15645</v>
      </c>
    </row>
    <row r="522" spans="1:14" x14ac:dyDescent="0.25">
      <c r="A522" s="4" t="s">
        <v>59</v>
      </c>
      <c r="B522" s="4" t="s">
        <v>2400</v>
      </c>
      <c r="C522" s="4" t="s">
        <v>2401</v>
      </c>
      <c r="D522" s="4" t="s">
        <v>2402</v>
      </c>
      <c r="E522" s="4" t="s">
        <v>2403</v>
      </c>
      <c r="J522" s="4" t="s">
        <v>15626</v>
      </c>
      <c r="K522" s="4" t="s">
        <v>15631</v>
      </c>
      <c r="L522" s="4" t="s">
        <v>15636</v>
      </c>
      <c r="M522" s="4" t="s">
        <v>15641</v>
      </c>
      <c r="N522" s="4" t="s">
        <v>15646</v>
      </c>
    </row>
    <row r="523" spans="1:14" x14ac:dyDescent="0.25">
      <c r="A523" s="4" t="s">
        <v>59</v>
      </c>
      <c r="B523" s="4" t="s">
        <v>2388</v>
      </c>
      <c r="C523" s="4" t="s">
        <v>2389</v>
      </c>
      <c r="D523" s="4" t="s">
        <v>2390</v>
      </c>
    </row>
    <row r="524" spans="1:14" x14ac:dyDescent="0.25">
      <c r="A524" s="4" t="s">
        <v>59</v>
      </c>
      <c r="B524" s="4" t="s">
        <v>2404</v>
      </c>
      <c r="C524" s="4" t="s">
        <v>2405</v>
      </c>
      <c r="D524" s="4" t="s">
        <v>2406</v>
      </c>
      <c r="E524" s="4" t="s">
        <v>2407</v>
      </c>
      <c r="F524" s="4" t="s">
        <v>41</v>
      </c>
      <c r="I524" s="4" t="s">
        <v>2408</v>
      </c>
      <c r="J524" s="4" t="s">
        <v>2409</v>
      </c>
      <c r="K524" s="4" t="s">
        <v>2410</v>
      </c>
      <c r="L524" s="4" t="s">
        <v>2411</v>
      </c>
      <c r="M524" s="4" t="s">
        <v>2412</v>
      </c>
    </row>
    <row r="525" spans="1:14" x14ac:dyDescent="0.25">
      <c r="A525" s="4" t="s">
        <v>59</v>
      </c>
      <c r="B525" s="4" t="s">
        <v>2413</v>
      </c>
      <c r="C525" s="4" t="s">
        <v>2414</v>
      </c>
      <c r="D525" s="4" t="s">
        <v>2415</v>
      </c>
      <c r="E525" s="4" t="s">
        <v>2416</v>
      </c>
      <c r="J525" s="4" t="s">
        <v>15592</v>
      </c>
      <c r="K525" s="4" t="s">
        <v>15598</v>
      </c>
      <c r="L525" s="4" t="s">
        <v>15604</v>
      </c>
      <c r="M525" s="4" t="s">
        <v>15610</v>
      </c>
      <c r="N525" s="4" t="s">
        <v>15616</v>
      </c>
    </row>
    <row r="526" spans="1:14" x14ac:dyDescent="0.25">
      <c r="A526" s="4" t="s">
        <v>59</v>
      </c>
      <c r="B526" s="4" t="s">
        <v>2417</v>
      </c>
      <c r="C526" s="4" t="s">
        <v>2418</v>
      </c>
      <c r="D526" s="4" t="s">
        <v>2419</v>
      </c>
      <c r="E526" s="4" t="s">
        <v>2420</v>
      </c>
      <c r="J526" s="4" t="s">
        <v>15593</v>
      </c>
      <c r="K526" s="4" t="s">
        <v>15599</v>
      </c>
      <c r="L526" s="4" t="s">
        <v>15605</v>
      </c>
      <c r="M526" s="4" t="s">
        <v>15611</v>
      </c>
      <c r="N526" s="4" t="s">
        <v>15617</v>
      </c>
    </row>
    <row r="527" spans="1:14" x14ac:dyDescent="0.25">
      <c r="A527" s="4" t="s">
        <v>59</v>
      </c>
      <c r="B527" s="4" t="s">
        <v>2421</v>
      </c>
      <c r="C527" s="4" t="s">
        <v>2422</v>
      </c>
      <c r="D527" s="4" t="s">
        <v>2423</v>
      </c>
      <c r="E527" s="4" t="s">
        <v>2424</v>
      </c>
      <c r="J527" s="4" t="s">
        <v>15594</v>
      </c>
      <c r="K527" s="4" t="s">
        <v>15600</v>
      </c>
      <c r="L527" s="4" t="s">
        <v>15606</v>
      </c>
      <c r="M527" s="4" t="s">
        <v>15612</v>
      </c>
      <c r="N527" s="4" t="s">
        <v>15618</v>
      </c>
    </row>
    <row r="528" spans="1:14" x14ac:dyDescent="0.25">
      <c r="A528" s="4" t="s">
        <v>59</v>
      </c>
      <c r="B528" s="4" t="s">
        <v>2425</v>
      </c>
      <c r="C528" s="4" t="s">
        <v>2426</v>
      </c>
      <c r="D528" s="4" t="s">
        <v>2427</v>
      </c>
      <c r="E528" s="4" t="s">
        <v>2428</v>
      </c>
      <c r="J528" s="4" t="s">
        <v>15595</v>
      </c>
      <c r="K528" s="4" t="s">
        <v>15601</v>
      </c>
      <c r="L528" s="4" t="s">
        <v>15607</v>
      </c>
      <c r="M528" s="4" t="s">
        <v>15613</v>
      </c>
      <c r="N528" s="4" t="s">
        <v>15619</v>
      </c>
    </row>
    <row r="529" spans="1:14" x14ac:dyDescent="0.25">
      <c r="A529" s="4" t="s">
        <v>59</v>
      </c>
      <c r="B529" s="4" t="s">
        <v>2429</v>
      </c>
      <c r="C529" s="4" t="s">
        <v>2430</v>
      </c>
      <c r="D529" s="4" t="s">
        <v>2431</v>
      </c>
      <c r="E529" s="4" t="s">
        <v>2432</v>
      </c>
      <c r="J529" s="4" t="s">
        <v>15596</v>
      </c>
      <c r="K529" s="4" t="s">
        <v>15602</v>
      </c>
      <c r="L529" s="4" t="s">
        <v>15608</v>
      </c>
      <c r="M529" s="4" t="s">
        <v>15614</v>
      </c>
      <c r="N529" s="4" t="s">
        <v>15620</v>
      </c>
    </row>
    <row r="530" spans="1:14" x14ac:dyDescent="0.25">
      <c r="A530" s="4" t="s">
        <v>59</v>
      </c>
      <c r="B530" s="4" t="s">
        <v>2433</v>
      </c>
      <c r="C530" s="4" t="s">
        <v>2434</v>
      </c>
      <c r="D530" s="4" t="s">
        <v>2435</v>
      </c>
      <c r="E530" s="4" t="s">
        <v>2436</v>
      </c>
      <c r="J530" s="4" t="s">
        <v>15597</v>
      </c>
      <c r="K530" s="4" t="s">
        <v>15603</v>
      </c>
      <c r="L530" s="4" t="s">
        <v>15609</v>
      </c>
      <c r="M530" s="4" t="s">
        <v>15615</v>
      </c>
      <c r="N530" s="4" t="s">
        <v>15621</v>
      </c>
    </row>
    <row r="531" spans="1:14" x14ac:dyDescent="0.25">
      <c r="A531" s="4" t="s">
        <v>59</v>
      </c>
      <c r="B531" s="4" t="s">
        <v>2417</v>
      </c>
      <c r="C531" s="4" t="s">
        <v>2418</v>
      </c>
      <c r="D531" s="4" t="s">
        <v>2419</v>
      </c>
    </row>
    <row r="532" spans="1:14" x14ac:dyDescent="0.25">
      <c r="A532" s="4" t="s">
        <v>59</v>
      </c>
      <c r="B532" s="4" t="s">
        <v>2437</v>
      </c>
      <c r="C532" s="4" t="s">
        <v>2438</v>
      </c>
      <c r="E532" s="4" t="s">
        <v>2439</v>
      </c>
      <c r="F532" s="4" t="s">
        <v>34</v>
      </c>
      <c r="H532" s="4" t="s">
        <v>2440</v>
      </c>
      <c r="I532" s="4" t="s">
        <v>2441</v>
      </c>
    </row>
    <row r="533" spans="1:14" x14ac:dyDescent="0.25">
      <c r="A533" s="4" t="s">
        <v>59</v>
      </c>
      <c r="B533" s="4" t="s">
        <v>2442</v>
      </c>
      <c r="C533" s="4" t="s">
        <v>2443</v>
      </c>
      <c r="D533" s="4" t="s">
        <v>2444</v>
      </c>
      <c r="E533" s="4" t="s">
        <v>2445</v>
      </c>
      <c r="F533" s="4" t="s">
        <v>41</v>
      </c>
      <c r="I533" s="4" t="s">
        <v>2446</v>
      </c>
      <c r="J533" s="4" t="s">
        <v>2447</v>
      </c>
      <c r="K533" s="4" t="s">
        <v>2448</v>
      </c>
      <c r="L533" s="4" t="s">
        <v>2449</v>
      </c>
      <c r="M533" s="4" t="s">
        <v>2450</v>
      </c>
    </row>
    <row r="534" spans="1:14" x14ac:dyDescent="0.25">
      <c r="A534" s="4" t="s">
        <v>59</v>
      </c>
      <c r="B534" s="4" t="s">
        <v>2451</v>
      </c>
      <c r="C534" s="4" t="s">
        <v>2452</v>
      </c>
      <c r="D534" s="4" t="s">
        <v>2453</v>
      </c>
      <c r="E534" s="4" t="s">
        <v>2454</v>
      </c>
      <c r="J534" s="4" t="s">
        <v>15512</v>
      </c>
      <c r="K534" s="4" t="s">
        <v>15518</v>
      </c>
      <c r="L534" s="4" t="s">
        <v>15524</v>
      </c>
      <c r="M534" s="4" t="s">
        <v>15530</v>
      </c>
      <c r="N534" s="4" t="s">
        <v>15536</v>
      </c>
    </row>
    <row r="535" spans="1:14" x14ac:dyDescent="0.25">
      <c r="A535" s="4" t="s">
        <v>59</v>
      </c>
      <c r="B535" s="4" t="s">
        <v>2455</v>
      </c>
      <c r="C535" s="4" t="s">
        <v>2456</v>
      </c>
      <c r="D535" s="4" t="s">
        <v>2457</v>
      </c>
      <c r="E535" s="4" t="s">
        <v>2458</v>
      </c>
      <c r="J535" s="4" t="s">
        <v>15513</v>
      </c>
      <c r="K535" s="4" t="s">
        <v>15519</v>
      </c>
      <c r="L535" s="4" t="s">
        <v>15525</v>
      </c>
      <c r="M535" s="4" t="s">
        <v>15531</v>
      </c>
      <c r="N535" s="4" t="s">
        <v>15537</v>
      </c>
    </row>
    <row r="536" spans="1:14" x14ac:dyDescent="0.25">
      <c r="A536" s="4" t="s">
        <v>59</v>
      </c>
      <c r="B536" s="4" t="s">
        <v>2459</v>
      </c>
      <c r="C536" s="4" t="s">
        <v>2460</v>
      </c>
      <c r="D536" s="4" t="s">
        <v>2461</v>
      </c>
      <c r="E536" s="4" t="s">
        <v>2462</v>
      </c>
      <c r="J536" s="4" t="s">
        <v>15514</v>
      </c>
      <c r="K536" s="4" t="s">
        <v>15520</v>
      </c>
      <c r="L536" s="4" t="s">
        <v>15526</v>
      </c>
      <c r="M536" s="4" t="s">
        <v>15532</v>
      </c>
      <c r="N536" s="4" t="s">
        <v>15538</v>
      </c>
    </row>
    <row r="537" spans="1:14" x14ac:dyDescent="0.25">
      <c r="A537" s="4" t="s">
        <v>59</v>
      </c>
      <c r="B537" s="4" t="s">
        <v>2463</v>
      </c>
      <c r="C537" s="4" t="s">
        <v>2464</v>
      </c>
      <c r="D537" s="4" t="s">
        <v>2465</v>
      </c>
      <c r="E537" s="4" t="s">
        <v>2466</v>
      </c>
      <c r="J537" s="4" t="s">
        <v>15515</v>
      </c>
      <c r="K537" s="4" t="s">
        <v>15521</v>
      </c>
      <c r="L537" s="4" t="s">
        <v>15527</v>
      </c>
      <c r="M537" s="4" t="s">
        <v>15533</v>
      </c>
      <c r="N537" s="4" t="s">
        <v>15539</v>
      </c>
    </row>
    <row r="538" spans="1:14" x14ac:dyDescent="0.25">
      <c r="A538" s="4" t="s">
        <v>59</v>
      </c>
      <c r="B538" s="4" t="s">
        <v>2467</v>
      </c>
      <c r="C538" s="4" t="s">
        <v>2468</v>
      </c>
      <c r="D538" s="4" t="s">
        <v>2469</v>
      </c>
      <c r="E538" s="4" t="s">
        <v>2470</v>
      </c>
      <c r="J538" s="4" t="s">
        <v>15516</v>
      </c>
      <c r="K538" s="4" t="s">
        <v>15522</v>
      </c>
      <c r="L538" s="4" t="s">
        <v>15528</v>
      </c>
      <c r="M538" s="4" t="s">
        <v>15534</v>
      </c>
      <c r="N538" s="4" t="s">
        <v>15540</v>
      </c>
    </row>
    <row r="539" spans="1:14" x14ac:dyDescent="0.25">
      <c r="A539" s="4" t="s">
        <v>59</v>
      </c>
      <c r="B539" s="4" t="s">
        <v>2471</v>
      </c>
      <c r="C539" s="4" t="s">
        <v>2472</v>
      </c>
      <c r="D539" s="4" t="s">
        <v>2473</v>
      </c>
      <c r="E539" s="4" t="s">
        <v>2474</v>
      </c>
      <c r="J539" s="4" t="s">
        <v>15517</v>
      </c>
      <c r="K539" s="4" t="s">
        <v>15523</v>
      </c>
      <c r="L539" s="4" t="s">
        <v>15529</v>
      </c>
      <c r="M539" s="4" t="s">
        <v>15535</v>
      </c>
      <c r="N539" s="4" t="s">
        <v>15541</v>
      </c>
    </row>
    <row r="540" spans="1:14" x14ac:dyDescent="0.25">
      <c r="A540" s="4" t="s">
        <v>59</v>
      </c>
      <c r="B540" s="4" t="s">
        <v>2455</v>
      </c>
      <c r="C540" s="4" t="s">
        <v>2456</v>
      </c>
      <c r="D540" s="4" t="s">
        <v>2457</v>
      </c>
    </row>
    <row r="541" spans="1:14" x14ac:dyDescent="0.25">
      <c r="A541" s="4" t="s">
        <v>59</v>
      </c>
      <c r="B541" s="4" t="s">
        <v>2475</v>
      </c>
      <c r="C541" s="4" t="s">
        <v>2476</v>
      </c>
      <c r="D541" s="4" t="s">
        <v>2477</v>
      </c>
      <c r="E541" s="4" t="s">
        <v>2478</v>
      </c>
      <c r="F541" s="4" t="s">
        <v>41</v>
      </c>
      <c r="I541" s="4" t="s">
        <v>2479</v>
      </c>
      <c r="J541" s="4" t="s">
        <v>2480</v>
      </c>
      <c r="K541" s="4" t="s">
        <v>2481</v>
      </c>
      <c r="L541" s="4" t="s">
        <v>2482</v>
      </c>
      <c r="M541" s="4" t="s">
        <v>2483</v>
      </c>
    </row>
    <row r="542" spans="1:14" x14ac:dyDescent="0.25">
      <c r="A542" s="4" t="s">
        <v>59</v>
      </c>
      <c r="B542" s="4" t="s">
        <v>2484</v>
      </c>
      <c r="C542" s="4" t="s">
        <v>2485</v>
      </c>
      <c r="D542" s="4" t="s">
        <v>2486</v>
      </c>
      <c r="E542" s="4" t="s">
        <v>2487</v>
      </c>
      <c r="J542" s="4" t="s">
        <v>15542</v>
      </c>
      <c r="K542" s="4" t="s">
        <v>15547</v>
      </c>
      <c r="L542" s="4" t="s">
        <v>15552</v>
      </c>
      <c r="M542" s="4" t="s">
        <v>15557</v>
      </c>
      <c r="N542" s="4" t="s">
        <v>15562</v>
      </c>
    </row>
    <row r="543" spans="1:14" x14ac:dyDescent="0.25">
      <c r="A543" s="4" t="s">
        <v>59</v>
      </c>
      <c r="B543" s="4" t="s">
        <v>2488</v>
      </c>
      <c r="C543" s="4" t="s">
        <v>2489</v>
      </c>
      <c r="D543" s="4" t="s">
        <v>2490</v>
      </c>
      <c r="E543" s="4" t="s">
        <v>2491</v>
      </c>
      <c r="J543" s="4" t="s">
        <v>15543</v>
      </c>
      <c r="K543" s="4" t="s">
        <v>15548</v>
      </c>
      <c r="L543" s="4" t="s">
        <v>15553</v>
      </c>
      <c r="M543" s="4" t="s">
        <v>15558</v>
      </c>
      <c r="N543" s="4" t="s">
        <v>15563</v>
      </c>
    </row>
    <row r="544" spans="1:14" x14ac:dyDescent="0.25">
      <c r="A544" s="4" t="s">
        <v>59</v>
      </c>
      <c r="B544" s="4" t="s">
        <v>2492</v>
      </c>
      <c r="C544" s="4" t="s">
        <v>2493</v>
      </c>
      <c r="D544" s="4" t="s">
        <v>2494</v>
      </c>
      <c r="E544" s="4" t="s">
        <v>2495</v>
      </c>
      <c r="J544" s="4" t="s">
        <v>15544</v>
      </c>
      <c r="K544" s="4" t="s">
        <v>15549</v>
      </c>
      <c r="L544" s="4" t="s">
        <v>15554</v>
      </c>
      <c r="M544" s="4" t="s">
        <v>15559</v>
      </c>
      <c r="N544" s="4" t="s">
        <v>15564</v>
      </c>
    </row>
    <row r="545" spans="1:14" x14ac:dyDescent="0.25">
      <c r="A545" s="4" t="s">
        <v>59</v>
      </c>
      <c r="B545" s="4" t="s">
        <v>2496</v>
      </c>
      <c r="C545" s="4" t="s">
        <v>2497</v>
      </c>
      <c r="D545" s="4" t="s">
        <v>2498</v>
      </c>
      <c r="E545" s="4" t="s">
        <v>2499</v>
      </c>
      <c r="J545" s="4" t="s">
        <v>15545</v>
      </c>
      <c r="K545" s="4" t="s">
        <v>15550</v>
      </c>
      <c r="L545" s="4" t="s">
        <v>15555</v>
      </c>
      <c r="M545" s="4" t="s">
        <v>15560</v>
      </c>
      <c r="N545" s="4" t="s">
        <v>15565</v>
      </c>
    </row>
    <row r="546" spans="1:14" x14ac:dyDescent="0.25">
      <c r="A546" s="4" t="s">
        <v>59</v>
      </c>
      <c r="B546" s="4" t="s">
        <v>2500</v>
      </c>
      <c r="C546" s="4" t="s">
        <v>2501</v>
      </c>
      <c r="D546" s="4" t="s">
        <v>2502</v>
      </c>
      <c r="E546" s="4" t="s">
        <v>2503</v>
      </c>
      <c r="J546" s="4" t="s">
        <v>15546</v>
      </c>
      <c r="K546" s="4" t="s">
        <v>15551</v>
      </c>
      <c r="L546" s="4" t="s">
        <v>15556</v>
      </c>
      <c r="M546" s="4" t="s">
        <v>15561</v>
      </c>
      <c r="N546" s="4" t="s">
        <v>15566</v>
      </c>
    </row>
    <row r="547" spans="1:14" x14ac:dyDescent="0.25">
      <c r="A547" s="4" t="s">
        <v>59</v>
      </c>
      <c r="B547" s="4" t="s">
        <v>2488</v>
      </c>
      <c r="C547" s="4" t="s">
        <v>2489</v>
      </c>
      <c r="D547" s="4" t="s">
        <v>2490</v>
      </c>
    </row>
    <row r="548" spans="1:14" x14ac:dyDescent="0.25">
      <c r="A548" s="4" t="s">
        <v>59</v>
      </c>
      <c r="B548" s="4" t="s">
        <v>2504</v>
      </c>
      <c r="C548" s="4" t="s">
        <v>2505</v>
      </c>
      <c r="E548" s="4" t="s">
        <v>2506</v>
      </c>
      <c r="F548" s="4" t="s">
        <v>34</v>
      </c>
      <c r="H548" s="4" t="s">
        <v>2507</v>
      </c>
      <c r="I548" s="4" t="s">
        <v>2508</v>
      </c>
    </row>
    <row r="549" spans="1:14" x14ac:dyDescent="0.25">
      <c r="A549" s="4" t="s">
        <v>59</v>
      </c>
      <c r="B549" s="4" t="s">
        <v>2509</v>
      </c>
      <c r="C549" s="4" t="s">
        <v>2510</v>
      </c>
      <c r="D549" s="4" t="s">
        <v>2511</v>
      </c>
      <c r="E549" s="4" t="s">
        <v>2512</v>
      </c>
      <c r="F549" s="4" t="s">
        <v>41</v>
      </c>
      <c r="I549" s="4" t="s">
        <v>2513</v>
      </c>
      <c r="J549" s="4" t="s">
        <v>2514</v>
      </c>
      <c r="K549" s="4" t="s">
        <v>2515</v>
      </c>
      <c r="L549" s="4" t="s">
        <v>2516</v>
      </c>
      <c r="M549" s="4" t="s">
        <v>2517</v>
      </c>
    </row>
    <row r="550" spans="1:14" x14ac:dyDescent="0.25">
      <c r="A550" s="4" t="s">
        <v>59</v>
      </c>
      <c r="B550" s="4" t="s">
        <v>2518</v>
      </c>
      <c r="C550" s="4" t="s">
        <v>2519</v>
      </c>
      <c r="D550" s="4" t="s">
        <v>2520</v>
      </c>
      <c r="E550" s="4" t="s">
        <v>2521</v>
      </c>
      <c r="J550" s="4" t="s">
        <v>15452</v>
      </c>
      <c r="K550" s="4" t="s">
        <v>15458</v>
      </c>
      <c r="L550" s="4" t="s">
        <v>15464</v>
      </c>
      <c r="M550" s="4" t="s">
        <v>15470</v>
      </c>
      <c r="N550" s="4" t="s">
        <v>15476</v>
      </c>
    </row>
    <row r="551" spans="1:14" x14ac:dyDescent="0.25">
      <c r="A551" s="4" t="s">
        <v>59</v>
      </c>
      <c r="B551" s="4" t="s">
        <v>2522</v>
      </c>
      <c r="C551" s="4" t="s">
        <v>2523</v>
      </c>
      <c r="D551" s="4" t="s">
        <v>2524</v>
      </c>
      <c r="E551" s="4" t="s">
        <v>2525</v>
      </c>
      <c r="J551" s="4" t="s">
        <v>15453</v>
      </c>
      <c r="K551" s="4" t="s">
        <v>15459</v>
      </c>
      <c r="L551" s="4" t="s">
        <v>15465</v>
      </c>
      <c r="M551" s="4" t="s">
        <v>15471</v>
      </c>
      <c r="N551" s="4" t="s">
        <v>15477</v>
      </c>
    </row>
    <row r="552" spans="1:14" x14ac:dyDescent="0.25">
      <c r="A552" s="4" t="s">
        <v>59</v>
      </c>
      <c r="B552" s="4" t="s">
        <v>2526</v>
      </c>
      <c r="C552" s="4" t="s">
        <v>2527</v>
      </c>
      <c r="D552" s="4" t="s">
        <v>2528</v>
      </c>
      <c r="E552" s="4" t="s">
        <v>2529</v>
      </c>
      <c r="J552" s="4" t="s">
        <v>15454</v>
      </c>
      <c r="K552" s="4" t="s">
        <v>15460</v>
      </c>
      <c r="L552" s="4" t="s">
        <v>15466</v>
      </c>
      <c r="M552" s="4" t="s">
        <v>15472</v>
      </c>
      <c r="N552" s="4" t="s">
        <v>15478</v>
      </c>
    </row>
    <row r="553" spans="1:14" x14ac:dyDescent="0.25">
      <c r="A553" s="4" t="s">
        <v>59</v>
      </c>
      <c r="B553" s="4" t="s">
        <v>2530</v>
      </c>
      <c r="C553" s="4" t="s">
        <v>2531</v>
      </c>
      <c r="D553" s="4" t="s">
        <v>2532</v>
      </c>
      <c r="E553" s="4" t="s">
        <v>2533</v>
      </c>
      <c r="J553" s="4" t="s">
        <v>15455</v>
      </c>
      <c r="K553" s="4" t="s">
        <v>15461</v>
      </c>
      <c r="L553" s="4" t="s">
        <v>15467</v>
      </c>
      <c r="M553" s="4" t="s">
        <v>15473</v>
      </c>
      <c r="N553" s="4" t="s">
        <v>15479</v>
      </c>
    </row>
    <row r="554" spans="1:14" x14ac:dyDescent="0.25">
      <c r="A554" s="4" t="s">
        <v>59</v>
      </c>
      <c r="B554" s="4" t="s">
        <v>2534</v>
      </c>
      <c r="C554" s="4" t="s">
        <v>2535</v>
      </c>
      <c r="D554" s="4" t="s">
        <v>2536</v>
      </c>
      <c r="E554" s="4" t="s">
        <v>2537</v>
      </c>
      <c r="J554" s="4" t="s">
        <v>15456</v>
      </c>
      <c r="K554" s="4" t="s">
        <v>15462</v>
      </c>
      <c r="L554" s="4" t="s">
        <v>15468</v>
      </c>
      <c r="M554" s="4" t="s">
        <v>15474</v>
      </c>
      <c r="N554" s="4" t="s">
        <v>15480</v>
      </c>
    </row>
    <row r="555" spans="1:14" x14ac:dyDescent="0.25">
      <c r="A555" s="4" t="s">
        <v>59</v>
      </c>
      <c r="B555" s="4" t="s">
        <v>2538</v>
      </c>
      <c r="C555" s="4" t="s">
        <v>2539</v>
      </c>
      <c r="D555" s="4" t="s">
        <v>2540</v>
      </c>
      <c r="E555" s="4" t="s">
        <v>2541</v>
      </c>
      <c r="J555" s="4" t="s">
        <v>15457</v>
      </c>
      <c r="K555" s="4" t="s">
        <v>15463</v>
      </c>
      <c r="L555" s="4" t="s">
        <v>15469</v>
      </c>
      <c r="M555" s="4" t="s">
        <v>15475</v>
      </c>
      <c r="N555" s="4" t="s">
        <v>15481</v>
      </c>
    </row>
    <row r="556" spans="1:14" x14ac:dyDescent="0.25">
      <c r="A556" s="4" t="s">
        <v>59</v>
      </c>
      <c r="B556" s="4" t="s">
        <v>2522</v>
      </c>
      <c r="C556" s="4" t="s">
        <v>2523</v>
      </c>
      <c r="D556" s="4" t="s">
        <v>2524</v>
      </c>
    </row>
    <row r="557" spans="1:14" x14ac:dyDescent="0.25">
      <c r="A557" s="4" t="s">
        <v>59</v>
      </c>
      <c r="B557" s="4" t="s">
        <v>2542</v>
      </c>
      <c r="C557" s="4" t="s">
        <v>2543</v>
      </c>
      <c r="D557" s="4" t="s">
        <v>2544</v>
      </c>
      <c r="E557" s="4" t="s">
        <v>2545</v>
      </c>
      <c r="F557" s="4" t="s">
        <v>41</v>
      </c>
      <c r="I557" s="4" t="s">
        <v>2546</v>
      </c>
      <c r="J557" s="4" t="s">
        <v>2547</v>
      </c>
      <c r="K557" s="4" t="s">
        <v>2548</v>
      </c>
      <c r="L557" s="4" t="s">
        <v>2549</v>
      </c>
      <c r="M557" s="4" t="s">
        <v>2550</v>
      </c>
    </row>
    <row r="558" spans="1:14" x14ac:dyDescent="0.25">
      <c r="A558" s="4" t="s">
        <v>59</v>
      </c>
      <c r="B558" s="4" t="s">
        <v>2551</v>
      </c>
      <c r="C558" s="4" t="s">
        <v>2552</v>
      </c>
      <c r="D558" s="4" t="s">
        <v>2553</v>
      </c>
      <c r="E558" s="4" t="s">
        <v>2554</v>
      </c>
      <c r="J558" s="4" t="s">
        <v>15482</v>
      </c>
      <c r="K558" s="4" t="s">
        <v>15488</v>
      </c>
      <c r="L558" s="4" t="s">
        <v>15494</v>
      </c>
      <c r="M558" s="4" t="s">
        <v>15500</v>
      </c>
      <c r="N558" s="4" t="s">
        <v>15506</v>
      </c>
    </row>
    <row r="559" spans="1:14" x14ac:dyDescent="0.25">
      <c r="A559" s="4" t="s">
        <v>59</v>
      </c>
      <c r="B559" s="4" t="s">
        <v>2555</v>
      </c>
      <c r="C559" s="4" t="s">
        <v>2556</v>
      </c>
      <c r="D559" s="4" t="s">
        <v>2557</v>
      </c>
      <c r="E559" s="4" t="s">
        <v>2558</v>
      </c>
      <c r="J559" s="4" t="s">
        <v>15483</v>
      </c>
      <c r="K559" s="4" t="s">
        <v>15489</v>
      </c>
      <c r="L559" s="4" t="s">
        <v>15495</v>
      </c>
      <c r="M559" s="4" t="s">
        <v>15501</v>
      </c>
      <c r="N559" s="4" t="s">
        <v>15507</v>
      </c>
    </row>
    <row r="560" spans="1:14" x14ac:dyDescent="0.25">
      <c r="A560" s="4" t="s">
        <v>59</v>
      </c>
      <c r="B560" s="4" t="s">
        <v>2559</v>
      </c>
      <c r="C560" s="4" t="s">
        <v>2560</v>
      </c>
      <c r="D560" s="4" t="s">
        <v>2561</v>
      </c>
      <c r="E560" s="4" t="s">
        <v>2562</v>
      </c>
      <c r="J560" s="4" t="s">
        <v>15484</v>
      </c>
      <c r="K560" s="4" t="s">
        <v>15490</v>
      </c>
      <c r="L560" s="4" t="s">
        <v>15496</v>
      </c>
      <c r="M560" s="4" t="s">
        <v>15502</v>
      </c>
      <c r="N560" s="4" t="s">
        <v>15508</v>
      </c>
    </row>
    <row r="561" spans="1:14" x14ac:dyDescent="0.25">
      <c r="A561" s="4" t="s">
        <v>59</v>
      </c>
      <c r="B561" s="4" t="s">
        <v>2563</v>
      </c>
      <c r="C561" s="4" t="s">
        <v>2564</v>
      </c>
      <c r="D561" s="4" t="s">
        <v>2565</v>
      </c>
      <c r="E561" s="4" t="s">
        <v>2566</v>
      </c>
      <c r="J561" s="4" t="s">
        <v>15485</v>
      </c>
      <c r="K561" s="4" t="s">
        <v>15491</v>
      </c>
      <c r="L561" s="4" t="s">
        <v>15497</v>
      </c>
      <c r="M561" s="4" t="s">
        <v>15503</v>
      </c>
      <c r="N561" s="4" t="s">
        <v>15509</v>
      </c>
    </row>
    <row r="562" spans="1:14" x14ac:dyDescent="0.25">
      <c r="A562" s="4" t="s">
        <v>59</v>
      </c>
      <c r="B562" s="4" t="s">
        <v>2567</v>
      </c>
      <c r="C562" s="4" t="s">
        <v>2568</v>
      </c>
      <c r="D562" s="4" t="s">
        <v>2569</v>
      </c>
      <c r="E562" s="4" t="s">
        <v>2570</v>
      </c>
      <c r="J562" s="4" t="s">
        <v>15486</v>
      </c>
      <c r="K562" s="4" t="s">
        <v>15492</v>
      </c>
      <c r="L562" s="4" t="s">
        <v>15498</v>
      </c>
      <c r="M562" s="4" t="s">
        <v>15504</v>
      </c>
      <c r="N562" s="4" t="s">
        <v>15510</v>
      </c>
    </row>
    <row r="563" spans="1:14" x14ac:dyDescent="0.25">
      <c r="A563" s="4" t="s">
        <v>59</v>
      </c>
      <c r="B563" s="4" t="s">
        <v>2571</v>
      </c>
      <c r="C563" s="4" t="s">
        <v>2572</v>
      </c>
      <c r="D563" s="4" t="s">
        <v>2573</v>
      </c>
      <c r="E563" s="4" t="s">
        <v>2574</v>
      </c>
      <c r="J563" s="4" t="s">
        <v>15487</v>
      </c>
      <c r="K563" s="4" t="s">
        <v>15493</v>
      </c>
      <c r="L563" s="4" t="s">
        <v>15499</v>
      </c>
      <c r="M563" s="4" t="s">
        <v>15505</v>
      </c>
      <c r="N563" s="4" t="s">
        <v>15511</v>
      </c>
    </row>
    <row r="564" spans="1:14" x14ac:dyDescent="0.25">
      <c r="A564" s="4" t="s">
        <v>59</v>
      </c>
      <c r="B564" s="4" t="s">
        <v>2555</v>
      </c>
      <c r="C564" s="4" t="s">
        <v>2556</v>
      </c>
      <c r="D564" s="4" t="s">
        <v>2557</v>
      </c>
    </row>
    <row r="565" spans="1:14" x14ac:dyDescent="0.25">
      <c r="A565" s="4" t="s">
        <v>59</v>
      </c>
      <c r="B565" s="4" t="s">
        <v>2575</v>
      </c>
      <c r="C565" s="4" t="s">
        <v>2576</v>
      </c>
      <c r="E565" s="4" t="s">
        <v>2577</v>
      </c>
      <c r="F565" s="4" t="s">
        <v>34</v>
      </c>
      <c r="H565" s="4" t="s">
        <v>2578</v>
      </c>
      <c r="I565" s="4" t="s">
        <v>2579</v>
      </c>
    </row>
    <row r="566" spans="1:14" x14ac:dyDescent="0.25">
      <c r="A566" s="4" t="s">
        <v>59</v>
      </c>
      <c r="B566" s="4" t="s">
        <v>2580</v>
      </c>
      <c r="C566" s="4" t="s">
        <v>2581</v>
      </c>
      <c r="D566" s="4" t="s">
        <v>2582</v>
      </c>
      <c r="E566" s="4" t="s">
        <v>2583</v>
      </c>
      <c r="F566" s="4" t="s">
        <v>41</v>
      </c>
      <c r="I566" s="4" t="s">
        <v>2584</v>
      </c>
      <c r="J566" s="4" t="s">
        <v>2585</v>
      </c>
      <c r="K566" s="4" t="s">
        <v>2586</v>
      </c>
      <c r="L566" s="4" t="s">
        <v>2587</v>
      </c>
      <c r="M566" s="4" t="s">
        <v>2588</v>
      </c>
    </row>
    <row r="567" spans="1:14" x14ac:dyDescent="0.25">
      <c r="A567" s="4" t="s">
        <v>59</v>
      </c>
      <c r="B567" s="4" t="s">
        <v>2589</v>
      </c>
      <c r="C567" s="4" t="s">
        <v>2590</v>
      </c>
      <c r="D567" s="4" t="s">
        <v>2591</v>
      </c>
      <c r="E567" s="4" t="s">
        <v>2592</v>
      </c>
      <c r="J567" s="4" t="s">
        <v>15377</v>
      </c>
      <c r="K567" s="4" t="s">
        <v>15380</v>
      </c>
      <c r="L567" s="4" t="s">
        <v>15383</v>
      </c>
      <c r="M567" s="4" t="s">
        <v>15386</v>
      </c>
      <c r="N567" s="4" t="s">
        <v>15389</v>
      </c>
    </row>
    <row r="568" spans="1:14" x14ac:dyDescent="0.25">
      <c r="A568" s="4" t="s">
        <v>59</v>
      </c>
      <c r="B568" s="4" t="s">
        <v>2593</v>
      </c>
      <c r="C568" s="4" t="s">
        <v>2594</v>
      </c>
      <c r="D568" s="4" t="s">
        <v>2595</v>
      </c>
      <c r="E568" s="4" t="s">
        <v>2596</v>
      </c>
      <c r="J568" s="4" t="s">
        <v>15378</v>
      </c>
      <c r="K568" s="4" t="s">
        <v>15381</v>
      </c>
      <c r="L568" s="4" t="s">
        <v>15384</v>
      </c>
      <c r="M568" s="4" t="s">
        <v>15387</v>
      </c>
      <c r="N568" s="4" t="s">
        <v>15390</v>
      </c>
    </row>
    <row r="569" spans="1:14" x14ac:dyDescent="0.25">
      <c r="A569" s="4" t="s">
        <v>59</v>
      </c>
      <c r="B569" s="4" t="s">
        <v>2597</v>
      </c>
      <c r="C569" s="4" t="s">
        <v>2598</v>
      </c>
      <c r="D569" s="4" t="s">
        <v>2599</v>
      </c>
      <c r="E569" s="4" t="s">
        <v>2600</v>
      </c>
      <c r="J569" s="4" t="s">
        <v>15379</v>
      </c>
      <c r="K569" s="4" t="s">
        <v>15382</v>
      </c>
      <c r="L569" s="4" t="s">
        <v>15385</v>
      </c>
      <c r="M569" s="4" t="s">
        <v>15388</v>
      </c>
      <c r="N569" s="4" t="s">
        <v>15391</v>
      </c>
    </row>
    <row r="570" spans="1:14" x14ac:dyDescent="0.25">
      <c r="A570" s="4" t="s">
        <v>59</v>
      </c>
      <c r="B570" s="4" t="s">
        <v>2593</v>
      </c>
      <c r="C570" s="4" t="s">
        <v>2594</v>
      </c>
      <c r="D570" s="4" t="s">
        <v>2595</v>
      </c>
    </row>
    <row r="571" spans="1:14" x14ac:dyDescent="0.25">
      <c r="A571" s="4" t="s">
        <v>59</v>
      </c>
      <c r="B571" s="4" t="s">
        <v>2601</v>
      </c>
      <c r="C571" s="4" t="s">
        <v>2602</v>
      </c>
      <c r="D571" s="4" t="s">
        <v>2603</v>
      </c>
      <c r="E571" s="4" t="s">
        <v>2604</v>
      </c>
      <c r="F571" s="4" t="s">
        <v>41</v>
      </c>
      <c r="I571" s="4" t="s">
        <v>2605</v>
      </c>
      <c r="J571" s="4" t="s">
        <v>2606</v>
      </c>
      <c r="K571" s="4" t="s">
        <v>2607</v>
      </c>
      <c r="L571" s="4" t="s">
        <v>2608</v>
      </c>
      <c r="M571" s="4" t="s">
        <v>2609</v>
      </c>
    </row>
    <row r="572" spans="1:14" x14ac:dyDescent="0.25">
      <c r="A572" s="4" t="s">
        <v>59</v>
      </c>
      <c r="B572" s="4" t="s">
        <v>2610</v>
      </c>
      <c r="C572" s="4" t="s">
        <v>2611</v>
      </c>
      <c r="D572" s="4" t="s">
        <v>2612</v>
      </c>
      <c r="E572" s="4" t="s">
        <v>2613</v>
      </c>
      <c r="J572" s="4" t="s">
        <v>15422</v>
      </c>
      <c r="K572" s="4" t="s">
        <v>15428</v>
      </c>
      <c r="L572" s="4" t="s">
        <v>15434</v>
      </c>
      <c r="M572" s="4" t="s">
        <v>15440</v>
      </c>
      <c r="N572" s="4" t="s">
        <v>15446</v>
      </c>
    </row>
    <row r="573" spans="1:14" x14ac:dyDescent="0.25">
      <c r="A573" s="4" t="s">
        <v>59</v>
      </c>
      <c r="B573" s="4" t="s">
        <v>2614</v>
      </c>
      <c r="C573" s="4" t="s">
        <v>2615</v>
      </c>
      <c r="D573" s="4" t="s">
        <v>2616</v>
      </c>
      <c r="E573" s="4" t="s">
        <v>2617</v>
      </c>
      <c r="J573" s="4" t="s">
        <v>15423</v>
      </c>
      <c r="K573" s="4" t="s">
        <v>15429</v>
      </c>
      <c r="L573" s="4" t="s">
        <v>15435</v>
      </c>
      <c r="M573" s="4" t="s">
        <v>15441</v>
      </c>
      <c r="N573" s="4" t="s">
        <v>15447</v>
      </c>
    </row>
    <row r="574" spans="1:14" x14ac:dyDescent="0.25">
      <c r="A574" s="4" t="s">
        <v>59</v>
      </c>
      <c r="B574" s="4" t="s">
        <v>2618</v>
      </c>
      <c r="C574" s="4" t="s">
        <v>2619</v>
      </c>
      <c r="D574" s="4" t="s">
        <v>2620</v>
      </c>
      <c r="E574" s="4" t="s">
        <v>2621</v>
      </c>
      <c r="J574" s="4" t="s">
        <v>15424</v>
      </c>
      <c r="K574" s="4" t="s">
        <v>15430</v>
      </c>
      <c r="L574" s="4" t="s">
        <v>15436</v>
      </c>
      <c r="M574" s="4" t="s">
        <v>15442</v>
      </c>
      <c r="N574" s="4" t="s">
        <v>15448</v>
      </c>
    </row>
    <row r="575" spans="1:14" x14ac:dyDescent="0.25">
      <c r="A575" s="4" t="s">
        <v>59</v>
      </c>
      <c r="B575" s="4" t="s">
        <v>2622</v>
      </c>
      <c r="C575" s="4" t="s">
        <v>2623</v>
      </c>
      <c r="D575" s="4" t="s">
        <v>2624</v>
      </c>
      <c r="E575" s="4" t="s">
        <v>2625</v>
      </c>
      <c r="J575" s="4" t="s">
        <v>15425</v>
      </c>
      <c r="K575" s="4" t="s">
        <v>15431</v>
      </c>
      <c r="L575" s="4" t="s">
        <v>15437</v>
      </c>
      <c r="M575" s="4" t="s">
        <v>15443</v>
      </c>
      <c r="N575" s="4" t="s">
        <v>15449</v>
      </c>
    </row>
    <row r="576" spans="1:14" x14ac:dyDescent="0.25">
      <c r="A576" s="4" t="s">
        <v>59</v>
      </c>
      <c r="B576" s="4" t="s">
        <v>2626</v>
      </c>
      <c r="C576" s="4" t="s">
        <v>2627</v>
      </c>
      <c r="D576" s="4" t="s">
        <v>2628</v>
      </c>
      <c r="E576" s="4" t="s">
        <v>2629</v>
      </c>
      <c r="J576" s="4" t="s">
        <v>15426</v>
      </c>
      <c r="K576" s="4" t="s">
        <v>15432</v>
      </c>
      <c r="L576" s="4" t="s">
        <v>15438</v>
      </c>
      <c r="M576" s="4" t="s">
        <v>15444</v>
      </c>
      <c r="N576" s="4" t="s">
        <v>15450</v>
      </c>
    </row>
    <row r="577" spans="1:14" x14ac:dyDescent="0.25">
      <c r="A577" s="4" t="s">
        <v>59</v>
      </c>
      <c r="B577" s="4" t="s">
        <v>2630</v>
      </c>
      <c r="C577" s="4" t="s">
        <v>2631</v>
      </c>
      <c r="D577" s="4" t="s">
        <v>2632</v>
      </c>
      <c r="E577" s="4" t="s">
        <v>2633</v>
      </c>
      <c r="J577" s="4" t="s">
        <v>15427</v>
      </c>
      <c r="K577" s="4" t="s">
        <v>15433</v>
      </c>
      <c r="L577" s="4" t="s">
        <v>15439</v>
      </c>
      <c r="M577" s="4" t="s">
        <v>15445</v>
      </c>
      <c r="N577" s="4" t="s">
        <v>15451</v>
      </c>
    </row>
    <row r="578" spans="1:14" x14ac:dyDescent="0.25">
      <c r="A578" s="4" t="s">
        <v>59</v>
      </c>
      <c r="B578" s="4" t="s">
        <v>2614</v>
      </c>
      <c r="C578" s="4" t="s">
        <v>2615</v>
      </c>
      <c r="D578" s="4" t="s">
        <v>2616</v>
      </c>
    </row>
    <row r="579" spans="1:14" x14ac:dyDescent="0.25">
      <c r="A579" s="4" t="s">
        <v>59</v>
      </c>
      <c r="B579" s="4" t="s">
        <v>2634</v>
      </c>
      <c r="C579" s="4" t="s">
        <v>2635</v>
      </c>
      <c r="D579" s="4" t="s">
        <v>2636</v>
      </c>
      <c r="E579" s="4" t="s">
        <v>2637</v>
      </c>
      <c r="F579" s="4" t="s">
        <v>41</v>
      </c>
      <c r="I579" s="4" t="s">
        <v>2638</v>
      </c>
      <c r="J579" s="4" t="s">
        <v>2639</v>
      </c>
      <c r="K579" s="4" t="s">
        <v>2640</v>
      </c>
      <c r="L579" s="4" t="s">
        <v>2641</v>
      </c>
      <c r="M579" s="4" t="s">
        <v>2642</v>
      </c>
    </row>
    <row r="580" spans="1:14" x14ac:dyDescent="0.25">
      <c r="A580" s="4" t="s">
        <v>59</v>
      </c>
      <c r="B580" s="4" t="s">
        <v>2643</v>
      </c>
      <c r="C580" s="4" t="s">
        <v>2644</v>
      </c>
      <c r="D580" s="4" t="s">
        <v>2645</v>
      </c>
      <c r="E580" s="4" t="s">
        <v>2646</v>
      </c>
      <c r="J580" s="4" t="s">
        <v>15392</v>
      </c>
      <c r="K580" s="4" t="s">
        <v>15398</v>
      </c>
      <c r="L580" s="4" t="s">
        <v>15404</v>
      </c>
      <c r="M580" s="4" t="s">
        <v>15410</v>
      </c>
      <c r="N580" s="4" t="s">
        <v>15416</v>
      </c>
    </row>
    <row r="581" spans="1:14" x14ac:dyDescent="0.25">
      <c r="A581" s="4" t="s">
        <v>59</v>
      </c>
      <c r="B581" s="4" t="s">
        <v>2647</v>
      </c>
      <c r="C581" s="4" t="s">
        <v>2648</v>
      </c>
      <c r="D581" s="4" t="s">
        <v>2649</v>
      </c>
      <c r="E581" s="4" t="s">
        <v>2650</v>
      </c>
      <c r="J581" s="4" t="s">
        <v>15393</v>
      </c>
      <c r="K581" s="4" t="s">
        <v>15399</v>
      </c>
      <c r="L581" s="4" t="s">
        <v>15405</v>
      </c>
      <c r="M581" s="4" t="s">
        <v>15411</v>
      </c>
      <c r="N581" s="4" t="s">
        <v>15417</v>
      </c>
    </row>
    <row r="582" spans="1:14" x14ac:dyDescent="0.25">
      <c r="A582" s="4" t="s">
        <v>59</v>
      </c>
      <c r="B582" s="4" t="s">
        <v>2651</v>
      </c>
      <c r="C582" s="4" t="s">
        <v>2652</v>
      </c>
      <c r="D582" s="4" t="s">
        <v>2653</v>
      </c>
      <c r="E582" s="4" t="s">
        <v>2654</v>
      </c>
      <c r="J582" s="4" t="s">
        <v>15394</v>
      </c>
      <c r="K582" s="4" t="s">
        <v>15400</v>
      </c>
      <c r="L582" s="4" t="s">
        <v>15406</v>
      </c>
      <c r="M582" s="4" t="s">
        <v>15412</v>
      </c>
      <c r="N582" s="4" t="s">
        <v>15418</v>
      </c>
    </row>
    <row r="583" spans="1:14" x14ac:dyDescent="0.25">
      <c r="A583" s="4" t="s">
        <v>59</v>
      </c>
      <c r="B583" s="4" t="s">
        <v>2655</v>
      </c>
      <c r="C583" s="4" t="s">
        <v>2656</v>
      </c>
      <c r="D583" s="4" t="s">
        <v>2657</v>
      </c>
      <c r="E583" s="4" t="s">
        <v>2658</v>
      </c>
      <c r="J583" s="4" t="s">
        <v>15395</v>
      </c>
      <c r="K583" s="4" t="s">
        <v>15401</v>
      </c>
      <c r="L583" s="4" t="s">
        <v>15407</v>
      </c>
      <c r="M583" s="4" t="s">
        <v>15413</v>
      </c>
      <c r="N583" s="4" t="s">
        <v>15419</v>
      </c>
    </row>
    <row r="584" spans="1:14" x14ac:dyDescent="0.25">
      <c r="A584" s="4" t="s">
        <v>59</v>
      </c>
      <c r="B584" s="4" t="s">
        <v>2659</v>
      </c>
      <c r="C584" s="4" t="s">
        <v>2660</v>
      </c>
      <c r="D584" s="4" t="s">
        <v>2661</v>
      </c>
      <c r="E584" s="4" t="s">
        <v>2662</v>
      </c>
      <c r="J584" s="4" t="s">
        <v>15396</v>
      </c>
      <c r="K584" s="4" t="s">
        <v>15402</v>
      </c>
      <c r="L584" s="4" t="s">
        <v>15408</v>
      </c>
      <c r="M584" s="4" t="s">
        <v>15414</v>
      </c>
      <c r="N584" s="4" t="s">
        <v>15420</v>
      </c>
    </row>
    <row r="585" spans="1:14" x14ac:dyDescent="0.25">
      <c r="A585" s="4" t="s">
        <v>59</v>
      </c>
      <c r="B585" s="4" t="s">
        <v>2663</v>
      </c>
      <c r="C585" s="4" t="s">
        <v>2664</v>
      </c>
      <c r="D585" s="4" t="s">
        <v>2665</v>
      </c>
      <c r="E585" s="4" t="s">
        <v>2666</v>
      </c>
      <c r="J585" s="4" t="s">
        <v>15397</v>
      </c>
      <c r="K585" s="4" t="s">
        <v>15403</v>
      </c>
      <c r="L585" s="4" t="s">
        <v>15409</v>
      </c>
      <c r="M585" s="4" t="s">
        <v>15415</v>
      </c>
      <c r="N585" s="4" t="s">
        <v>15421</v>
      </c>
    </row>
    <row r="586" spans="1:14" x14ac:dyDescent="0.25">
      <c r="A586" s="4" t="s">
        <v>59</v>
      </c>
      <c r="B586" s="4" t="s">
        <v>2647</v>
      </c>
      <c r="C586" s="4" t="s">
        <v>2648</v>
      </c>
      <c r="D586" s="4" t="s">
        <v>2649</v>
      </c>
    </row>
    <row r="587" spans="1:14" x14ac:dyDescent="0.25">
      <c r="A587" s="4" t="s">
        <v>59</v>
      </c>
      <c r="B587" s="4" t="s">
        <v>2667</v>
      </c>
      <c r="C587" s="4" t="s">
        <v>2668</v>
      </c>
      <c r="E587" s="4" t="s">
        <v>2669</v>
      </c>
      <c r="F587" s="4" t="s">
        <v>34</v>
      </c>
      <c r="H587" s="4" t="s">
        <v>2670</v>
      </c>
      <c r="I587" s="4" t="s">
        <v>2671</v>
      </c>
    </row>
    <row r="588" spans="1:14" x14ac:dyDescent="0.25">
      <c r="A588" s="4" t="s">
        <v>59</v>
      </c>
      <c r="B588" s="4" t="s">
        <v>2672</v>
      </c>
      <c r="C588" s="4" t="s">
        <v>2673</v>
      </c>
      <c r="D588" s="4" t="s">
        <v>2674</v>
      </c>
      <c r="E588" s="4" t="s">
        <v>2675</v>
      </c>
      <c r="F588" s="4" t="s">
        <v>41</v>
      </c>
      <c r="I588" s="4" t="s">
        <v>2676</v>
      </c>
      <c r="J588" s="4" t="s">
        <v>2677</v>
      </c>
      <c r="K588" s="4" t="s">
        <v>2678</v>
      </c>
      <c r="L588" s="4" t="s">
        <v>2679</v>
      </c>
      <c r="M588" s="4" t="s">
        <v>2680</v>
      </c>
    </row>
    <row r="589" spans="1:14" x14ac:dyDescent="0.25">
      <c r="A589" s="4" t="s">
        <v>59</v>
      </c>
      <c r="B589" s="4" t="s">
        <v>2681</v>
      </c>
      <c r="C589" s="4" t="s">
        <v>2682</v>
      </c>
      <c r="D589" s="4" t="s">
        <v>2683</v>
      </c>
      <c r="E589" s="4" t="s">
        <v>2684</v>
      </c>
      <c r="J589" s="4" t="s">
        <v>15317</v>
      </c>
      <c r="K589" s="4" t="s">
        <v>15320</v>
      </c>
      <c r="L589" s="4" t="s">
        <v>15323</v>
      </c>
      <c r="M589" s="4" t="s">
        <v>15326</v>
      </c>
      <c r="N589" s="4" t="s">
        <v>15329</v>
      </c>
    </row>
    <row r="590" spans="1:14" x14ac:dyDescent="0.25">
      <c r="A590" s="4" t="s">
        <v>59</v>
      </c>
      <c r="B590" s="4" t="s">
        <v>2685</v>
      </c>
      <c r="C590" s="4" t="s">
        <v>2686</v>
      </c>
      <c r="D590" s="4" t="s">
        <v>2687</v>
      </c>
      <c r="E590" s="4" t="s">
        <v>2688</v>
      </c>
      <c r="J590" s="4" t="s">
        <v>15318</v>
      </c>
      <c r="K590" s="4" t="s">
        <v>15321</v>
      </c>
      <c r="L590" s="4" t="s">
        <v>15324</v>
      </c>
      <c r="M590" s="4" t="s">
        <v>15327</v>
      </c>
      <c r="N590" s="4" t="s">
        <v>15330</v>
      </c>
    </row>
    <row r="591" spans="1:14" x14ac:dyDescent="0.25">
      <c r="A591" s="4" t="s">
        <v>59</v>
      </c>
      <c r="B591" s="4" t="s">
        <v>2689</v>
      </c>
      <c r="C591" s="4" t="s">
        <v>2690</v>
      </c>
      <c r="D591" s="4" t="s">
        <v>2691</v>
      </c>
      <c r="E591" s="4" t="s">
        <v>2692</v>
      </c>
      <c r="J591" s="4" t="s">
        <v>15319</v>
      </c>
      <c r="K591" s="4" t="s">
        <v>15322</v>
      </c>
      <c r="L591" s="4" t="s">
        <v>15325</v>
      </c>
      <c r="M591" s="4" t="s">
        <v>15328</v>
      </c>
      <c r="N591" s="4" t="s">
        <v>15331</v>
      </c>
    </row>
    <row r="592" spans="1:14" x14ac:dyDescent="0.25">
      <c r="A592" s="4" t="s">
        <v>59</v>
      </c>
      <c r="B592" s="4" t="s">
        <v>2685</v>
      </c>
      <c r="C592" s="4" t="s">
        <v>2686</v>
      </c>
      <c r="D592" s="4" t="s">
        <v>2687</v>
      </c>
    </row>
    <row r="593" spans="1:14" x14ac:dyDescent="0.25">
      <c r="A593" s="4" t="s">
        <v>59</v>
      </c>
      <c r="B593" s="4" t="s">
        <v>2693</v>
      </c>
      <c r="C593" s="4" t="s">
        <v>2694</v>
      </c>
      <c r="D593" s="4" t="s">
        <v>2695</v>
      </c>
      <c r="E593" s="4" t="s">
        <v>2696</v>
      </c>
      <c r="F593" s="4" t="s">
        <v>41</v>
      </c>
      <c r="I593" s="4" t="s">
        <v>2697</v>
      </c>
      <c r="J593" s="4" t="s">
        <v>2698</v>
      </c>
      <c r="K593" s="4" t="s">
        <v>2699</v>
      </c>
      <c r="L593" s="4" t="s">
        <v>2700</v>
      </c>
      <c r="M593" s="4" t="s">
        <v>2701</v>
      </c>
    </row>
    <row r="594" spans="1:14" x14ac:dyDescent="0.25">
      <c r="A594" s="4" t="s">
        <v>59</v>
      </c>
      <c r="B594" s="4" t="s">
        <v>2702</v>
      </c>
      <c r="C594" s="4" t="s">
        <v>2703</v>
      </c>
      <c r="D594" s="4" t="s">
        <v>2704</v>
      </c>
      <c r="E594" s="4" t="s">
        <v>2705</v>
      </c>
      <c r="J594" s="4" t="s">
        <v>15362</v>
      </c>
      <c r="K594" s="4" t="s">
        <v>15365</v>
      </c>
      <c r="L594" s="4" t="s">
        <v>15368</v>
      </c>
      <c r="M594" s="4" t="s">
        <v>15371</v>
      </c>
      <c r="N594" s="4" t="s">
        <v>15374</v>
      </c>
    </row>
    <row r="595" spans="1:14" x14ac:dyDescent="0.25">
      <c r="A595" s="4" t="s">
        <v>59</v>
      </c>
      <c r="B595" s="4" t="s">
        <v>2706</v>
      </c>
      <c r="C595" s="4" t="s">
        <v>2707</v>
      </c>
      <c r="D595" s="4" t="s">
        <v>2708</v>
      </c>
      <c r="E595" s="4" t="s">
        <v>2709</v>
      </c>
      <c r="J595" s="4" t="s">
        <v>15363</v>
      </c>
      <c r="K595" s="4" t="s">
        <v>15366</v>
      </c>
      <c r="L595" s="4" t="s">
        <v>15369</v>
      </c>
      <c r="M595" s="4" t="s">
        <v>15372</v>
      </c>
      <c r="N595" s="4" t="s">
        <v>15375</v>
      </c>
    </row>
    <row r="596" spans="1:14" x14ac:dyDescent="0.25">
      <c r="A596" s="4" t="s">
        <v>59</v>
      </c>
      <c r="B596" s="4" t="s">
        <v>2710</v>
      </c>
      <c r="C596" s="4" t="s">
        <v>2711</v>
      </c>
      <c r="D596" s="4" t="s">
        <v>2712</v>
      </c>
      <c r="E596" s="4" t="s">
        <v>2713</v>
      </c>
      <c r="J596" s="4" t="s">
        <v>15364</v>
      </c>
      <c r="K596" s="4" t="s">
        <v>15367</v>
      </c>
      <c r="L596" s="4" t="s">
        <v>15370</v>
      </c>
      <c r="M596" s="4" t="s">
        <v>15373</v>
      </c>
      <c r="N596" s="4" t="s">
        <v>15376</v>
      </c>
    </row>
    <row r="597" spans="1:14" x14ac:dyDescent="0.25">
      <c r="A597" s="4" t="s">
        <v>59</v>
      </c>
      <c r="B597" s="4" t="s">
        <v>2706</v>
      </c>
      <c r="C597" s="4" t="s">
        <v>2707</v>
      </c>
      <c r="D597" s="4" t="s">
        <v>2708</v>
      </c>
    </row>
    <row r="598" spans="1:14" x14ac:dyDescent="0.25">
      <c r="A598" s="4" t="s">
        <v>59</v>
      </c>
      <c r="B598" s="4" t="s">
        <v>2714</v>
      </c>
      <c r="C598" s="4" t="s">
        <v>2715</v>
      </c>
      <c r="D598" s="4" t="s">
        <v>2716</v>
      </c>
      <c r="E598" s="4" t="s">
        <v>2717</v>
      </c>
      <c r="F598" s="4" t="s">
        <v>41</v>
      </c>
      <c r="I598" s="4" t="s">
        <v>2718</v>
      </c>
      <c r="J598" s="4" t="s">
        <v>2719</v>
      </c>
      <c r="K598" s="4" t="s">
        <v>2720</v>
      </c>
      <c r="L598" s="4" t="s">
        <v>2721</v>
      </c>
      <c r="M598" s="4" t="s">
        <v>2722</v>
      </c>
    </row>
    <row r="599" spans="1:14" x14ac:dyDescent="0.25">
      <c r="A599" s="4" t="s">
        <v>59</v>
      </c>
      <c r="B599" s="4" t="s">
        <v>2723</v>
      </c>
      <c r="C599" s="4" t="s">
        <v>2724</v>
      </c>
      <c r="D599" s="4" t="s">
        <v>2725</v>
      </c>
      <c r="E599" s="4" t="s">
        <v>2726</v>
      </c>
      <c r="J599" s="4" t="s">
        <v>15332</v>
      </c>
      <c r="K599" s="4" t="s">
        <v>15338</v>
      </c>
      <c r="L599" s="4" t="s">
        <v>15344</v>
      </c>
      <c r="M599" s="4" t="s">
        <v>15350</v>
      </c>
      <c r="N599" s="4" t="s">
        <v>15356</v>
      </c>
    </row>
    <row r="600" spans="1:14" x14ac:dyDescent="0.25">
      <c r="A600" s="4" t="s">
        <v>59</v>
      </c>
      <c r="B600" s="4" t="s">
        <v>2727</v>
      </c>
      <c r="C600" s="4" t="s">
        <v>2728</v>
      </c>
      <c r="D600" s="4" t="s">
        <v>2729</v>
      </c>
      <c r="E600" s="4" t="s">
        <v>2730</v>
      </c>
      <c r="J600" s="4" t="s">
        <v>15333</v>
      </c>
      <c r="K600" s="4" t="s">
        <v>15339</v>
      </c>
      <c r="L600" s="4" t="s">
        <v>15345</v>
      </c>
      <c r="M600" s="4" t="s">
        <v>15351</v>
      </c>
      <c r="N600" s="4" t="s">
        <v>15357</v>
      </c>
    </row>
    <row r="601" spans="1:14" x14ac:dyDescent="0.25">
      <c r="A601" s="4" t="s">
        <v>59</v>
      </c>
      <c r="B601" s="4" t="s">
        <v>2731</v>
      </c>
      <c r="C601" s="4" t="s">
        <v>2732</v>
      </c>
      <c r="D601" s="4" t="s">
        <v>2733</v>
      </c>
      <c r="E601" s="4" t="s">
        <v>2734</v>
      </c>
      <c r="J601" s="4" t="s">
        <v>15334</v>
      </c>
      <c r="K601" s="4" t="s">
        <v>15340</v>
      </c>
      <c r="L601" s="4" t="s">
        <v>15346</v>
      </c>
      <c r="M601" s="4" t="s">
        <v>15352</v>
      </c>
      <c r="N601" s="4" t="s">
        <v>15358</v>
      </c>
    </row>
    <row r="602" spans="1:14" x14ac:dyDescent="0.25">
      <c r="A602" s="4" t="s">
        <v>59</v>
      </c>
      <c r="B602" s="4" t="s">
        <v>2735</v>
      </c>
      <c r="C602" s="4" t="s">
        <v>2736</v>
      </c>
      <c r="D602" s="4" t="s">
        <v>2737</v>
      </c>
      <c r="E602" s="4" t="s">
        <v>2738</v>
      </c>
      <c r="J602" s="4" t="s">
        <v>15335</v>
      </c>
      <c r="K602" s="4" t="s">
        <v>15341</v>
      </c>
      <c r="L602" s="4" t="s">
        <v>15347</v>
      </c>
      <c r="M602" s="4" t="s">
        <v>15353</v>
      </c>
      <c r="N602" s="4" t="s">
        <v>15359</v>
      </c>
    </row>
    <row r="603" spans="1:14" x14ac:dyDescent="0.25">
      <c r="A603" s="4" t="s">
        <v>59</v>
      </c>
      <c r="B603" s="4" t="s">
        <v>2739</v>
      </c>
      <c r="C603" s="4" t="s">
        <v>2740</v>
      </c>
      <c r="D603" s="4" t="s">
        <v>2741</v>
      </c>
      <c r="E603" s="4" t="s">
        <v>2742</v>
      </c>
      <c r="J603" s="4" t="s">
        <v>15336</v>
      </c>
      <c r="K603" s="4" t="s">
        <v>15342</v>
      </c>
      <c r="L603" s="4" t="s">
        <v>15348</v>
      </c>
      <c r="M603" s="4" t="s">
        <v>15354</v>
      </c>
      <c r="N603" s="4" t="s">
        <v>15360</v>
      </c>
    </row>
    <row r="604" spans="1:14" x14ac:dyDescent="0.25">
      <c r="A604" s="4" t="s">
        <v>59</v>
      </c>
      <c r="B604" s="4" t="s">
        <v>2743</v>
      </c>
      <c r="C604" s="4" t="s">
        <v>2744</v>
      </c>
      <c r="D604" s="4" t="s">
        <v>2745</v>
      </c>
      <c r="E604" s="4" t="s">
        <v>2746</v>
      </c>
      <c r="J604" s="4" t="s">
        <v>15337</v>
      </c>
      <c r="K604" s="4" t="s">
        <v>15343</v>
      </c>
      <c r="L604" s="4" t="s">
        <v>15349</v>
      </c>
      <c r="M604" s="4" t="s">
        <v>15355</v>
      </c>
      <c r="N604" s="4" t="s">
        <v>15361</v>
      </c>
    </row>
    <row r="605" spans="1:14" x14ac:dyDescent="0.25">
      <c r="A605" s="4" t="s">
        <v>59</v>
      </c>
      <c r="B605" s="4" t="s">
        <v>2727</v>
      </c>
      <c r="C605" s="4" t="s">
        <v>2728</v>
      </c>
      <c r="D605" s="4" t="s">
        <v>2729</v>
      </c>
    </row>
    <row r="606" spans="1:14" x14ac:dyDescent="0.25">
      <c r="A606" s="4" t="s">
        <v>59</v>
      </c>
      <c r="B606" s="4" t="s">
        <v>2747</v>
      </c>
      <c r="C606" s="4" t="s">
        <v>2748</v>
      </c>
      <c r="E606" s="4" t="s">
        <v>2749</v>
      </c>
      <c r="F606" s="4" t="s">
        <v>34</v>
      </c>
      <c r="H606" s="4" t="s">
        <v>2750</v>
      </c>
      <c r="I606" s="4" t="s">
        <v>2751</v>
      </c>
    </row>
    <row r="607" spans="1:14" x14ac:dyDescent="0.25">
      <c r="A607" s="4" t="s">
        <v>59</v>
      </c>
      <c r="B607" s="4" t="s">
        <v>2752</v>
      </c>
      <c r="C607" s="4" t="s">
        <v>2753</v>
      </c>
      <c r="D607" s="4" t="s">
        <v>2754</v>
      </c>
      <c r="E607" s="4" t="s">
        <v>2755</v>
      </c>
      <c r="F607" s="4" t="s">
        <v>41</v>
      </c>
      <c r="I607" s="4" t="s">
        <v>2756</v>
      </c>
      <c r="J607" s="4" t="s">
        <v>2757</v>
      </c>
      <c r="K607" s="4" t="s">
        <v>2758</v>
      </c>
      <c r="L607" s="4" t="s">
        <v>2759</v>
      </c>
      <c r="M607" s="4" t="s">
        <v>2760</v>
      </c>
    </row>
    <row r="608" spans="1:14" x14ac:dyDescent="0.25">
      <c r="A608" s="4" t="s">
        <v>59</v>
      </c>
      <c r="B608" s="4" t="s">
        <v>2761</v>
      </c>
      <c r="C608" s="4" t="s">
        <v>2762</v>
      </c>
      <c r="D608" s="4" t="s">
        <v>2763</v>
      </c>
      <c r="E608" s="4" t="s">
        <v>2764</v>
      </c>
      <c r="J608" s="4" t="s">
        <v>15217</v>
      </c>
      <c r="K608" s="4" t="s">
        <v>15223</v>
      </c>
      <c r="L608" s="4" t="s">
        <v>15229</v>
      </c>
      <c r="M608" s="4" t="s">
        <v>15235</v>
      </c>
      <c r="N608" s="4" t="s">
        <v>15241</v>
      </c>
    </row>
    <row r="609" spans="1:14" x14ac:dyDescent="0.25">
      <c r="A609" s="4" t="s">
        <v>59</v>
      </c>
      <c r="B609" s="4" t="s">
        <v>2765</v>
      </c>
      <c r="C609" s="4" t="s">
        <v>2766</v>
      </c>
      <c r="D609" s="4" t="s">
        <v>2767</v>
      </c>
      <c r="E609" s="4" t="s">
        <v>2768</v>
      </c>
      <c r="J609" s="4" t="s">
        <v>15218</v>
      </c>
      <c r="K609" s="4" t="s">
        <v>15224</v>
      </c>
      <c r="L609" s="4" t="s">
        <v>15230</v>
      </c>
      <c r="M609" s="4" t="s">
        <v>15236</v>
      </c>
      <c r="N609" s="4" t="s">
        <v>15242</v>
      </c>
    </row>
    <row r="610" spans="1:14" x14ac:dyDescent="0.25">
      <c r="A610" s="4" t="s">
        <v>59</v>
      </c>
      <c r="B610" s="4" t="s">
        <v>2769</v>
      </c>
      <c r="C610" s="4" t="s">
        <v>2770</v>
      </c>
      <c r="D610" s="4" t="s">
        <v>2771</v>
      </c>
      <c r="E610" s="4" t="s">
        <v>2772</v>
      </c>
      <c r="J610" s="4" t="s">
        <v>15219</v>
      </c>
      <c r="K610" s="4" t="s">
        <v>15225</v>
      </c>
      <c r="L610" s="4" t="s">
        <v>15231</v>
      </c>
      <c r="M610" s="4" t="s">
        <v>15237</v>
      </c>
      <c r="N610" s="4" t="s">
        <v>15243</v>
      </c>
    </row>
    <row r="611" spans="1:14" x14ac:dyDescent="0.25">
      <c r="A611" s="4" t="s">
        <v>59</v>
      </c>
      <c r="B611" s="4" t="s">
        <v>2773</v>
      </c>
      <c r="C611" s="4" t="s">
        <v>2774</v>
      </c>
      <c r="D611" s="4" t="s">
        <v>2775</v>
      </c>
      <c r="E611" s="4" t="s">
        <v>2776</v>
      </c>
      <c r="J611" s="4" t="s">
        <v>15220</v>
      </c>
      <c r="K611" s="4" t="s">
        <v>15226</v>
      </c>
      <c r="L611" s="4" t="s">
        <v>15232</v>
      </c>
      <c r="M611" s="4" t="s">
        <v>15238</v>
      </c>
      <c r="N611" s="4" t="s">
        <v>15244</v>
      </c>
    </row>
    <row r="612" spans="1:14" x14ac:dyDescent="0.25">
      <c r="A612" s="4" t="s">
        <v>59</v>
      </c>
      <c r="B612" s="4" t="s">
        <v>2777</v>
      </c>
      <c r="C612" s="4" t="s">
        <v>2778</v>
      </c>
      <c r="D612" s="4" t="s">
        <v>2779</v>
      </c>
      <c r="E612" s="4" t="s">
        <v>2780</v>
      </c>
      <c r="J612" s="4" t="s">
        <v>15221</v>
      </c>
      <c r="K612" s="4" t="s">
        <v>15227</v>
      </c>
      <c r="L612" s="4" t="s">
        <v>15233</v>
      </c>
      <c r="M612" s="4" t="s">
        <v>15239</v>
      </c>
      <c r="N612" s="4" t="s">
        <v>15245</v>
      </c>
    </row>
    <row r="613" spans="1:14" x14ac:dyDescent="0.25">
      <c r="A613" s="4" t="s">
        <v>59</v>
      </c>
      <c r="B613" s="4" t="s">
        <v>2781</v>
      </c>
      <c r="C613" s="4" t="s">
        <v>2782</v>
      </c>
      <c r="D613" s="4" t="s">
        <v>2783</v>
      </c>
      <c r="E613" s="4" t="s">
        <v>2784</v>
      </c>
      <c r="J613" s="4" t="s">
        <v>15222</v>
      </c>
      <c r="K613" s="4" t="s">
        <v>15228</v>
      </c>
      <c r="L613" s="4" t="s">
        <v>15234</v>
      </c>
      <c r="M613" s="4" t="s">
        <v>15240</v>
      </c>
      <c r="N613" s="4" t="s">
        <v>15246</v>
      </c>
    </row>
    <row r="614" spans="1:14" x14ac:dyDescent="0.25">
      <c r="A614" s="4" t="s">
        <v>59</v>
      </c>
      <c r="B614" s="4" t="s">
        <v>2765</v>
      </c>
      <c r="C614" s="4" t="s">
        <v>2766</v>
      </c>
      <c r="D614" s="4" t="s">
        <v>2767</v>
      </c>
    </row>
    <row r="615" spans="1:14" x14ac:dyDescent="0.25">
      <c r="A615" s="4" t="s">
        <v>59</v>
      </c>
      <c r="B615" s="4" t="s">
        <v>2785</v>
      </c>
      <c r="C615" s="4" t="s">
        <v>2786</v>
      </c>
      <c r="D615" s="4" t="s">
        <v>2787</v>
      </c>
      <c r="E615" s="4" t="s">
        <v>2788</v>
      </c>
      <c r="F615" s="4" t="s">
        <v>41</v>
      </c>
      <c r="I615" s="4" t="s">
        <v>2789</v>
      </c>
      <c r="J615" s="4" t="s">
        <v>2790</v>
      </c>
      <c r="K615" s="4" t="s">
        <v>2791</v>
      </c>
      <c r="L615" s="4" t="s">
        <v>2792</v>
      </c>
      <c r="M615" s="4" t="s">
        <v>2793</v>
      </c>
    </row>
    <row r="616" spans="1:14" x14ac:dyDescent="0.25">
      <c r="A616" s="4" t="s">
        <v>59</v>
      </c>
      <c r="B616" s="4" t="s">
        <v>2794</v>
      </c>
      <c r="C616" s="4" t="s">
        <v>2795</v>
      </c>
      <c r="D616" s="4" t="s">
        <v>2796</v>
      </c>
      <c r="E616" s="4" t="s">
        <v>2797</v>
      </c>
      <c r="J616" s="4" t="s">
        <v>15287</v>
      </c>
      <c r="K616" s="4" t="s">
        <v>15293</v>
      </c>
      <c r="L616" s="4" t="s">
        <v>15299</v>
      </c>
      <c r="M616" s="4" t="s">
        <v>15305</v>
      </c>
      <c r="N616" s="4" t="s">
        <v>15311</v>
      </c>
    </row>
    <row r="617" spans="1:14" x14ac:dyDescent="0.25">
      <c r="A617" s="4" t="s">
        <v>59</v>
      </c>
      <c r="B617" s="4" t="s">
        <v>2798</v>
      </c>
      <c r="C617" s="4" t="s">
        <v>2799</v>
      </c>
      <c r="D617" s="4" t="s">
        <v>2800</v>
      </c>
      <c r="E617" s="4" t="s">
        <v>2801</v>
      </c>
      <c r="J617" s="4" t="s">
        <v>15288</v>
      </c>
      <c r="K617" s="4" t="s">
        <v>15294</v>
      </c>
      <c r="L617" s="4" t="s">
        <v>15300</v>
      </c>
      <c r="M617" s="4" t="s">
        <v>15306</v>
      </c>
      <c r="N617" s="4" t="s">
        <v>15312</v>
      </c>
    </row>
    <row r="618" spans="1:14" x14ac:dyDescent="0.25">
      <c r="A618" s="4" t="s">
        <v>59</v>
      </c>
      <c r="B618" s="4" t="s">
        <v>2802</v>
      </c>
      <c r="C618" s="4" t="s">
        <v>2803</v>
      </c>
      <c r="D618" s="4" t="s">
        <v>2804</v>
      </c>
      <c r="E618" s="4" t="s">
        <v>2805</v>
      </c>
      <c r="J618" s="4" t="s">
        <v>15289</v>
      </c>
      <c r="K618" s="4" t="s">
        <v>15295</v>
      </c>
      <c r="L618" s="4" t="s">
        <v>15301</v>
      </c>
      <c r="M618" s="4" t="s">
        <v>15307</v>
      </c>
      <c r="N618" s="4" t="s">
        <v>15313</v>
      </c>
    </row>
    <row r="619" spans="1:14" x14ac:dyDescent="0.25">
      <c r="A619" s="4" t="s">
        <v>59</v>
      </c>
      <c r="B619" s="4" t="s">
        <v>2806</v>
      </c>
      <c r="C619" s="4" t="s">
        <v>2807</v>
      </c>
      <c r="D619" s="4" t="s">
        <v>2808</v>
      </c>
      <c r="E619" s="4" t="s">
        <v>2809</v>
      </c>
      <c r="J619" s="4" t="s">
        <v>15290</v>
      </c>
      <c r="K619" s="4" t="s">
        <v>15296</v>
      </c>
      <c r="L619" s="4" t="s">
        <v>15302</v>
      </c>
      <c r="M619" s="4" t="s">
        <v>15308</v>
      </c>
      <c r="N619" s="4" t="s">
        <v>15314</v>
      </c>
    </row>
    <row r="620" spans="1:14" x14ac:dyDescent="0.25">
      <c r="A620" s="4" t="s">
        <v>59</v>
      </c>
      <c r="B620" s="4" t="s">
        <v>2810</v>
      </c>
      <c r="C620" s="4" t="s">
        <v>2811</v>
      </c>
      <c r="D620" s="4" t="s">
        <v>2812</v>
      </c>
      <c r="E620" s="4" t="s">
        <v>2813</v>
      </c>
      <c r="J620" s="4" t="s">
        <v>15291</v>
      </c>
      <c r="K620" s="4" t="s">
        <v>15297</v>
      </c>
      <c r="L620" s="4" t="s">
        <v>15303</v>
      </c>
      <c r="M620" s="4" t="s">
        <v>15309</v>
      </c>
      <c r="N620" s="4" t="s">
        <v>15315</v>
      </c>
    </row>
    <row r="621" spans="1:14" x14ac:dyDescent="0.25">
      <c r="A621" s="4" t="s">
        <v>59</v>
      </c>
      <c r="B621" s="4" t="s">
        <v>2814</v>
      </c>
      <c r="C621" s="4" t="s">
        <v>2815</v>
      </c>
      <c r="D621" s="4" t="s">
        <v>2816</v>
      </c>
      <c r="E621" s="4" t="s">
        <v>2817</v>
      </c>
      <c r="J621" s="4" t="s">
        <v>15292</v>
      </c>
      <c r="K621" s="4" t="s">
        <v>15298</v>
      </c>
      <c r="L621" s="4" t="s">
        <v>15304</v>
      </c>
      <c r="M621" s="4" t="s">
        <v>15310</v>
      </c>
      <c r="N621" s="4" t="s">
        <v>15316</v>
      </c>
    </row>
    <row r="622" spans="1:14" x14ac:dyDescent="0.25">
      <c r="A622" s="4" t="s">
        <v>59</v>
      </c>
      <c r="B622" s="4" t="s">
        <v>2798</v>
      </c>
      <c r="C622" s="4" t="s">
        <v>2799</v>
      </c>
      <c r="D622" s="4" t="s">
        <v>2800</v>
      </c>
    </row>
    <row r="623" spans="1:14" x14ac:dyDescent="0.25">
      <c r="A623" s="4" t="s">
        <v>59</v>
      </c>
      <c r="B623" s="4" t="s">
        <v>2818</v>
      </c>
      <c r="C623" s="4" t="s">
        <v>2819</v>
      </c>
      <c r="D623" s="4" t="s">
        <v>2820</v>
      </c>
      <c r="E623" s="4" t="s">
        <v>2821</v>
      </c>
      <c r="F623" s="4" t="s">
        <v>41</v>
      </c>
      <c r="I623" s="4" t="s">
        <v>2822</v>
      </c>
      <c r="J623" s="4" t="s">
        <v>2823</v>
      </c>
      <c r="K623" s="4" t="s">
        <v>2824</v>
      </c>
      <c r="L623" s="4" t="s">
        <v>2825</v>
      </c>
      <c r="M623" s="4" t="s">
        <v>2826</v>
      </c>
    </row>
    <row r="624" spans="1:14" x14ac:dyDescent="0.25">
      <c r="A624" s="4" t="s">
        <v>59</v>
      </c>
      <c r="B624" s="4" t="s">
        <v>2827</v>
      </c>
      <c r="C624" s="4" t="s">
        <v>2828</v>
      </c>
      <c r="D624" s="4" t="s">
        <v>2829</v>
      </c>
      <c r="E624" s="4" t="s">
        <v>2830</v>
      </c>
      <c r="J624" s="4" t="s">
        <v>15272</v>
      </c>
      <c r="K624" s="4" t="s">
        <v>15275</v>
      </c>
      <c r="L624" s="4" t="s">
        <v>15278</v>
      </c>
      <c r="M624" s="4" t="s">
        <v>15281</v>
      </c>
      <c r="N624" s="4" t="s">
        <v>15284</v>
      </c>
    </row>
    <row r="625" spans="1:14" x14ac:dyDescent="0.25">
      <c r="A625" s="4" t="s">
        <v>59</v>
      </c>
      <c r="B625" s="4" t="s">
        <v>2831</v>
      </c>
      <c r="C625" s="4" t="s">
        <v>2832</v>
      </c>
      <c r="D625" s="4" t="s">
        <v>2833</v>
      </c>
      <c r="E625" s="4" t="s">
        <v>2834</v>
      </c>
      <c r="J625" s="4" t="s">
        <v>15273</v>
      </c>
      <c r="K625" s="4" t="s">
        <v>15276</v>
      </c>
      <c r="L625" s="4" t="s">
        <v>15279</v>
      </c>
      <c r="M625" s="4" t="s">
        <v>15282</v>
      </c>
      <c r="N625" s="4" t="s">
        <v>15285</v>
      </c>
    </row>
    <row r="626" spans="1:14" x14ac:dyDescent="0.25">
      <c r="A626" s="4" t="s">
        <v>59</v>
      </c>
      <c r="B626" s="4" t="s">
        <v>2835</v>
      </c>
      <c r="C626" s="4" t="s">
        <v>2836</v>
      </c>
      <c r="D626" s="4" t="s">
        <v>2837</v>
      </c>
      <c r="E626" s="4" t="s">
        <v>2838</v>
      </c>
      <c r="J626" s="4" t="s">
        <v>15274</v>
      </c>
      <c r="K626" s="4" t="s">
        <v>15277</v>
      </c>
      <c r="L626" s="4" t="s">
        <v>15280</v>
      </c>
      <c r="M626" s="4" t="s">
        <v>15283</v>
      </c>
      <c r="N626" s="4" t="s">
        <v>15286</v>
      </c>
    </row>
    <row r="627" spans="1:14" x14ac:dyDescent="0.25">
      <c r="A627" s="4" t="s">
        <v>59</v>
      </c>
      <c r="B627" s="4" t="s">
        <v>2831</v>
      </c>
      <c r="C627" s="4" t="s">
        <v>2832</v>
      </c>
      <c r="D627" s="4" t="s">
        <v>2833</v>
      </c>
    </row>
    <row r="628" spans="1:14" x14ac:dyDescent="0.25">
      <c r="A628" s="4" t="s">
        <v>59</v>
      </c>
      <c r="B628" s="4" t="s">
        <v>2839</v>
      </c>
      <c r="C628" s="4" t="s">
        <v>2840</v>
      </c>
      <c r="D628" s="4" t="s">
        <v>2841</v>
      </c>
      <c r="E628" s="4" t="s">
        <v>2842</v>
      </c>
      <c r="F628" s="4" t="s">
        <v>41</v>
      </c>
      <c r="I628" s="4" t="s">
        <v>2843</v>
      </c>
      <c r="J628" s="4" t="s">
        <v>2844</v>
      </c>
      <c r="K628" s="4" t="s">
        <v>2845</v>
      </c>
      <c r="L628" s="4" t="s">
        <v>2846</v>
      </c>
      <c r="M628" s="4" t="s">
        <v>2847</v>
      </c>
    </row>
    <row r="629" spans="1:14" x14ac:dyDescent="0.25">
      <c r="A629" s="4" t="s">
        <v>59</v>
      </c>
      <c r="B629" s="4" t="s">
        <v>2848</v>
      </c>
      <c r="C629" s="4" t="s">
        <v>2849</v>
      </c>
      <c r="D629" s="4" t="s">
        <v>2850</v>
      </c>
      <c r="E629" s="4" t="s">
        <v>2851</v>
      </c>
      <c r="J629" s="4" t="s">
        <v>15247</v>
      </c>
      <c r="K629" s="4" t="s">
        <v>15252</v>
      </c>
      <c r="L629" s="4" t="s">
        <v>15257</v>
      </c>
      <c r="M629" s="4" t="s">
        <v>15262</v>
      </c>
      <c r="N629" s="4" t="s">
        <v>15267</v>
      </c>
    </row>
    <row r="630" spans="1:14" x14ac:dyDescent="0.25">
      <c r="A630" s="4" t="s">
        <v>59</v>
      </c>
      <c r="B630" s="4" t="s">
        <v>2852</v>
      </c>
      <c r="C630" s="4" t="s">
        <v>2853</v>
      </c>
      <c r="D630" s="4" t="s">
        <v>2854</v>
      </c>
      <c r="E630" s="4" t="s">
        <v>2855</v>
      </c>
      <c r="J630" s="4" t="s">
        <v>15248</v>
      </c>
      <c r="K630" s="4" t="s">
        <v>15253</v>
      </c>
      <c r="L630" s="4" t="s">
        <v>15258</v>
      </c>
      <c r="M630" s="4" t="s">
        <v>15263</v>
      </c>
      <c r="N630" s="4" t="s">
        <v>15268</v>
      </c>
    </row>
    <row r="631" spans="1:14" x14ac:dyDescent="0.25">
      <c r="A631" s="4" t="s">
        <v>59</v>
      </c>
      <c r="B631" s="4" t="s">
        <v>2856</v>
      </c>
      <c r="C631" s="4" t="s">
        <v>2857</v>
      </c>
      <c r="D631" s="4" t="s">
        <v>2858</v>
      </c>
      <c r="E631" s="4" t="s">
        <v>2859</v>
      </c>
      <c r="J631" s="4" t="s">
        <v>15249</v>
      </c>
      <c r="K631" s="4" t="s">
        <v>15254</v>
      </c>
      <c r="L631" s="4" t="s">
        <v>15259</v>
      </c>
      <c r="M631" s="4" t="s">
        <v>15264</v>
      </c>
      <c r="N631" s="4" t="s">
        <v>15269</v>
      </c>
    </row>
    <row r="632" spans="1:14" x14ac:dyDescent="0.25">
      <c r="A632" s="4" t="s">
        <v>59</v>
      </c>
      <c r="B632" s="4" t="s">
        <v>2860</v>
      </c>
      <c r="C632" s="4" t="s">
        <v>2861</v>
      </c>
      <c r="D632" s="4" t="s">
        <v>2862</v>
      </c>
      <c r="E632" s="4" t="s">
        <v>2863</v>
      </c>
      <c r="J632" s="4" t="s">
        <v>15250</v>
      </c>
      <c r="K632" s="4" t="s">
        <v>15255</v>
      </c>
      <c r="L632" s="4" t="s">
        <v>15260</v>
      </c>
      <c r="M632" s="4" t="s">
        <v>15265</v>
      </c>
      <c r="N632" s="4" t="s">
        <v>15270</v>
      </c>
    </row>
    <row r="633" spans="1:14" x14ac:dyDescent="0.25">
      <c r="A633" s="4" t="s">
        <v>59</v>
      </c>
      <c r="B633" s="4" t="s">
        <v>2864</v>
      </c>
      <c r="C633" s="4" t="s">
        <v>2865</v>
      </c>
      <c r="D633" s="4" t="s">
        <v>2866</v>
      </c>
      <c r="E633" s="4" t="s">
        <v>2867</v>
      </c>
      <c r="J633" s="4" t="s">
        <v>15251</v>
      </c>
      <c r="K633" s="4" t="s">
        <v>15256</v>
      </c>
      <c r="L633" s="4" t="s">
        <v>15261</v>
      </c>
      <c r="M633" s="4" t="s">
        <v>15266</v>
      </c>
      <c r="N633" s="4" t="s">
        <v>15271</v>
      </c>
    </row>
    <row r="634" spans="1:14" x14ac:dyDescent="0.25">
      <c r="A634" s="4" t="s">
        <v>59</v>
      </c>
      <c r="B634" s="4" t="s">
        <v>2852</v>
      </c>
      <c r="C634" s="4" t="s">
        <v>2853</v>
      </c>
      <c r="D634" s="4" t="s">
        <v>2854</v>
      </c>
    </row>
    <row r="635" spans="1:14" x14ac:dyDescent="0.25">
      <c r="A635" s="4" t="s">
        <v>59</v>
      </c>
      <c r="B635" s="4" t="s">
        <v>2868</v>
      </c>
      <c r="C635" s="4" t="s">
        <v>2869</v>
      </c>
      <c r="E635" s="4" t="s">
        <v>2870</v>
      </c>
      <c r="F635" s="4" t="s">
        <v>34</v>
      </c>
      <c r="H635" s="4" t="s">
        <v>2871</v>
      </c>
      <c r="I635" s="4" t="s">
        <v>2872</v>
      </c>
    </row>
    <row r="636" spans="1:14" x14ac:dyDescent="0.25">
      <c r="A636" s="4" t="s">
        <v>59</v>
      </c>
      <c r="B636" s="4" t="s">
        <v>2873</v>
      </c>
      <c r="C636" s="4" t="s">
        <v>2874</v>
      </c>
      <c r="D636" s="4" t="s">
        <v>2875</v>
      </c>
      <c r="E636" s="4" t="s">
        <v>2876</v>
      </c>
      <c r="F636" s="4" t="s">
        <v>41</v>
      </c>
      <c r="I636" s="4" t="s">
        <v>2877</v>
      </c>
      <c r="J636" s="4" t="s">
        <v>2878</v>
      </c>
      <c r="K636" s="4" t="s">
        <v>2879</v>
      </c>
      <c r="L636" s="4" t="s">
        <v>2880</v>
      </c>
      <c r="M636" s="4" t="s">
        <v>2881</v>
      </c>
    </row>
    <row r="637" spans="1:14" x14ac:dyDescent="0.25">
      <c r="A637" s="4" t="s">
        <v>59</v>
      </c>
      <c r="B637" s="4" t="s">
        <v>2882</v>
      </c>
      <c r="C637" s="4" t="s">
        <v>2883</v>
      </c>
      <c r="D637" s="4" t="s">
        <v>2884</v>
      </c>
      <c r="E637" s="4" t="s">
        <v>2885</v>
      </c>
      <c r="J637" s="4" t="s">
        <v>15172</v>
      </c>
      <c r="K637" s="4" t="s">
        <v>15178</v>
      </c>
      <c r="L637" s="4" t="s">
        <v>15184</v>
      </c>
      <c r="M637" s="4" t="s">
        <v>15190</v>
      </c>
      <c r="N637" s="4" t="s">
        <v>15196</v>
      </c>
    </row>
    <row r="638" spans="1:14" x14ac:dyDescent="0.25">
      <c r="A638" s="4" t="s">
        <v>59</v>
      </c>
      <c r="B638" s="4" t="s">
        <v>2886</v>
      </c>
      <c r="C638" s="4" t="s">
        <v>2887</v>
      </c>
      <c r="D638" s="4" t="s">
        <v>2888</v>
      </c>
      <c r="E638" s="4" t="s">
        <v>2889</v>
      </c>
      <c r="J638" s="4" t="s">
        <v>15173</v>
      </c>
      <c r="K638" s="4" t="s">
        <v>15179</v>
      </c>
      <c r="L638" s="4" t="s">
        <v>15185</v>
      </c>
      <c r="M638" s="4" t="s">
        <v>15191</v>
      </c>
      <c r="N638" s="4" t="s">
        <v>15197</v>
      </c>
    </row>
    <row r="639" spans="1:14" x14ac:dyDescent="0.25">
      <c r="A639" s="4" t="s">
        <v>59</v>
      </c>
      <c r="B639" s="4" t="s">
        <v>2890</v>
      </c>
      <c r="C639" s="4" t="s">
        <v>2891</v>
      </c>
      <c r="D639" s="4" t="s">
        <v>2892</v>
      </c>
      <c r="E639" s="4" t="s">
        <v>2893</v>
      </c>
      <c r="J639" s="4" t="s">
        <v>15174</v>
      </c>
      <c r="K639" s="4" t="s">
        <v>15180</v>
      </c>
      <c r="L639" s="4" t="s">
        <v>15186</v>
      </c>
      <c r="M639" s="4" t="s">
        <v>15192</v>
      </c>
      <c r="N639" s="4" t="s">
        <v>15198</v>
      </c>
    </row>
    <row r="640" spans="1:14" x14ac:dyDescent="0.25">
      <c r="A640" s="4" t="s">
        <v>59</v>
      </c>
      <c r="B640" s="4" t="s">
        <v>2894</v>
      </c>
      <c r="C640" s="4" t="s">
        <v>2895</v>
      </c>
      <c r="D640" s="4" t="s">
        <v>2896</v>
      </c>
      <c r="E640" s="4" t="s">
        <v>2897</v>
      </c>
      <c r="J640" s="4" t="s">
        <v>15175</v>
      </c>
      <c r="K640" s="4" t="s">
        <v>15181</v>
      </c>
      <c r="L640" s="4" t="s">
        <v>15187</v>
      </c>
      <c r="M640" s="4" t="s">
        <v>15193</v>
      </c>
      <c r="N640" s="4" t="s">
        <v>15199</v>
      </c>
    </row>
    <row r="641" spans="1:14" x14ac:dyDescent="0.25">
      <c r="A641" s="4" t="s">
        <v>59</v>
      </c>
      <c r="B641" s="4" t="s">
        <v>2898</v>
      </c>
      <c r="C641" s="4" t="s">
        <v>2899</v>
      </c>
      <c r="D641" s="4" t="s">
        <v>2900</v>
      </c>
      <c r="E641" s="4" t="s">
        <v>2901</v>
      </c>
      <c r="J641" s="4" t="s">
        <v>15176</v>
      </c>
      <c r="K641" s="4" t="s">
        <v>15182</v>
      </c>
      <c r="L641" s="4" t="s">
        <v>15188</v>
      </c>
      <c r="M641" s="4" t="s">
        <v>15194</v>
      </c>
      <c r="N641" s="4" t="s">
        <v>15200</v>
      </c>
    </row>
    <row r="642" spans="1:14" x14ac:dyDescent="0.25">
      <c r="A642" s="4" t="s">
        <v>59</v>
      </c>
      <c r="B642" s="4" t="s">
        <v>2902</v>
      </c>
      <c r="C642" s="4" t="s">
        <v>2903</v>
      </c>
      <c r="D642" s="4" t="s">
        <v>2904</v>
      </c>
      <c r="E642" s="4" t="s">
        <v>2905</v>
      </c>
      <c r="J642" s="4" t="s">
        <v>15177</v>
      </c>
      <c r="K642" s="4" t="s">
        <v>15183</v>
      </c>
      <c r="L642" s="4" t="s">
        <v>15189</v>
      </c>
      <c r="M642" s="4" t="s">
        <v>15195</v>
      </c>
      <c r="N642" s="4" t="s">
        <v>15201</v>
      </c>
    </row>
    <row r="643" spans="1:14" x14ac:dyDescent="0.25">
      <c r="A643" s="4" t="s">
        <v>59</v>
      </c>
      <c r="B643" s="4" t="s">
        <v>2886</v>
      </c>
      <c r="C643" s="4" t="s">
        <v>2887</v>
      </c>
      <c r="D643" s="4" t="s">
        <v>2888</v>
      </c>
    </row>
    <row r="644" spans="1:14" x14ac:dyDescent="0.25">
      <c r="A644" s="4" t="s">
        <v>59</v>
      </c>
      <c r="B644" s="4" t="s">
        <v>2906</v>
      </c>
      <c r="C644" s="4" t="s">
        <v>2907</v>
      </c>
      <c r="D644" s="4" t="s">
        <v>2908</v>
      </c>
      <c r="E644" s="4" t="s">
        <v>2909</v>
      </c>
      <c r="F644" s="4" t="s">
        <v>41</v>
      </c>
      <c r="I644" s="4" t="s">
        <v>2910</v>
      </c>
      <c r="J644" s="4" t="s">
        <v>2911</v>
      </c>
      <c r="K644" s="4" t="s">
        <v>2912</v>
      </c>
      <c r="L644" s="4" t="s">
        <v>2913</v>
      </c>
      <c r="M644" s="4" t="s">
        <v>2914</v>
      </c>
    </row>
    <row r="645" spans="1:14" x14ac:dyDescent="0.25">
      <c r="A645" s="4" t="s">
        <v>59</v>
      </c>
      <c r="B645" s="4" t="s">
        <v>2915</v>
      </c>
      <c r="C645" s="4" t="s">
        <v>2916</v>
      </c>
      <c r="D645" s="4" t="s">
        <v>2917</v>
      </c>
      <c r="E645" s="4" t="s">
        <v>2918</v>
      </c>
      <c r="J645" s="4" t="s">
        <v>15202</v>
      </c>
      <c r="K645" s="4" t="s">
        <v>15205</v>
      </c>
      <c r="L645" s="4" t="s">
        <v>15208</v>
      </c>
      <c r="M645" s="4" t="s">
        <v>15211</v>
      </c>
      <c r="N645" s="4" t="s">
        <v>15214</v>
      </c>
    </row>
    <row r="646" spans="1:14" x14ac:dyDescent="0.25">
      <c r="A646" s="4" t="s">
        <v>59</v>
      </c>
      <c r="B646" s="4" t="s">
        <v>2919</v>
      </c>
      <c r="C646" s="4" t="s">
        <v>2920</v>
      </c>
      <c r="D646" s="4" t="s">
        <v>2921</v>
      </c>
      <c r="E646" s="4" t="s">
        <v>2922</v>
      </c>
      <c r="J646" s="4" t="s">
        <v>15203</v>
      </c>
      <c r="K646" s="4" t="s">
        <v>15206</v>
      </c>
      <c r="L646" s="4" t="s">
        <v>15209</v>
      </c>
      <c r="M646" s="4" t="s">
        <v>15212</v>
      </c>
      <c r="N646" s="4" t="s">
        <v>15215</v>
      </c>
    </row>
    <row r="647" spans="1:14" x14ac:dyDescent="0.25">
      <c r="A647" s="4" t="s">
        <v>59</v>
      </c>
      <c r="B647" s="4" t="s">
        <v>2923</v>
      </c>
      <c r="C647" s="4" t="s">
        <v>2924</v>
      </c>
      <c r="D647" s="4" t="s">
        <v>2925</v>
      </c>
      <c r="E647" s="4" t="s">
        <v>2926</v>
      </c>
      <c r="J647" s="4" t="s">
        <v>15204</v>
      </c>
      <c r="K647" s="4" t="s">
        <v>15207</v>
      </c>
      <c r="L647" s="4" t="s">
        <v>15210</v>
      </c>
      <c r="M647" s="4" t="s">
        <v>15213</v>
      </c>
      <c r="N647" s="4" t="s">
        <v>15216</v>
      </c>
    </row>
    <row r="648" spans="1:14" x14ac:dyDescent="0.25">
      <c r="A648" s="4" t="s">
        <v>59</v>
      </c>
      <c r="B648" s="4" t="s">
        <v>2919</v>
      </c>
      <c r="C648" s="4" t="s">
        <v>2920</v>
      </c>
      <c r="D648" s="4" t="s">
        <v>2921</v>
      </c>
    </row>
    <row r="649" spans="1:14" x14ac:dyDescent="0.25">
      <c r="A649" s="4" t="s">
        <v>59</v>
      </c>
      <c r="B649" s="4" t="s">
        <v>2927</v>
      </c>
      <c r="C649" s="4" t="s">
        <v>2928</v>
      </c>
      <c r="E649" s="4" t="s">
        <v>2929</v>
      </c>
      <c r="F649" s="4" t="s">
        <v>34</v>
      </c>
      <c r="H649" s="4" t="s">
        <v>2930</v>
      </c>
      <c r="I649" s="4" t="s">
        <v>2931</v>
      </c>
    </row>
    <row r="650" spans="1:14" x14ac:dyDescent="0.25">
      <c r="A650" s="4" t="s">
        <v>59</v>
      </c>
      <c r="B650" s="4" t="s">
        <v>2932</v>
      </c>
      <c r="C650" s="4" t="s">
        <v>2933</v>
      </c>
      <c r="D650" s="4" t="s">
        <v>2934</v>
      </c>
      <c r="E650" s="4" t="s">
        <v>2935</v>
      </c>
      <c r="F650" s="4" t="s">
        <v>41</v>
      </c>
      <c r="I650" s="4" t="s">
        <v>2936</v>
      </c>
      <c r="J650" s="4" t="s">
        <v>2937</v>
      </c>
      <c r="K650" s="4" t="s">
        <v>2938</v>
      </c>
      <c r="L650" s="4" t="s">
        <v>2939</v>
      </c>
      <c r="M650" s="4" t="s">
        <v>2940</v>
      </c>
    </row>
    <row r="651" spans="1:14" x14ac:dyDescent="0.25">
      <c r="A651" s="4" t="s">
        <v>59</v>
      </c>
      <c r="B651" s="4" t="s">
        <v>2941</v>
      </c>
      <c r="C651" s="4" t="s">
        <v>2942</v>
      </c>
      <c r="D651" s="4" t="s">
        <v>2943</v>
      </c>
      <c r="E651" s="4" t="s">
        <v>2944</v>
      </c>
      <c r="J651" s="4" t="s">
        <v>15142</v>
      </c>
      <c r="K651" s="4" t="s">
        <v>15145</v>
      </c>
      <c r="L651" s="4" t="s">
        <v>15148</v>
      </c>
      <c r="M651" s="4" t="s">
        <v>15151</v>
      </c>
      <c r="N651" s="4" t="s">
        <v>15154</v>
      </c>
    </row>
    <row r="652" spans="1:14" x14ac:dyDescent="0.25">
      <c r="A652" s="4" t="s">
        <v>59</v>
      </c>
      <c r="B652" s="4" t="s">
        <v>2945</v>
      </c>
      <c r="C652" s="4" t="s">
        <v>2946</v>
      </c>
      <c r="D652" s="4" t="s">
        <v>2947</v>
      </c>
      <c r="E652" s="4" t="s">
        <v>2948</v>
      </c>
      <c r="J652" s="4" t="s">
        <v>15143</v>
      </c>
      <c r="K652" s="4" t="s">
        <v>15146</v>
      </c>
      <c r="L652" s="4" t="s">
        <v>15149</v>
      </c>
      <c r="M652" s="4" t="s">
        <v>15152</v>
      </c>
      <c r="N652" s="4" t="s">
        <v>15155</v>
      </c>
    </row>
    <row r="653" spans="1:14" x14ac:dyDescent="0.25">
      <c r="A653" s="4" t="s">
        <v>59</v>
      </c>
      <c r="B653" s="4" t="s">
        <v>2949</v>
      </c>
      <c r="C653" s="4" t="s">
        <v>2950</v>
      </c>
      <c r="D653" s="4" t="s">
        <v>2951</v>
      </c>
      <c r="E653" s="4" t="s">
        <v>2952</v>
      </c>
      <c r="J653" s="4" t="s">
        <v>15144</v>
      </c>
      <c r="K653" s="4" t="s">
        <v>15147</v>
      </c>
      <c r="L653" s="4" t="s">
        <v>15150</v>
      </c>
      <c r="M653" s="4" t="s">
        <v>15153</v>
      </c>
      <c r="N653" s="4" t="s">
        <v>15156</v>
      </c>
    </row>
    <row r="654" spans="1:14" x14ac:dyDescent="0.25">
      <c r="A654" s="4" t="s">
        <v>59</v>
      </c>
      <c r="B654" s="4" t="s">
        <v>2945</v>
      </c>
      <c r="C654" s="4" t="s">
        <v>2946</v>
      </c>
      <c r="D654" s="4" t="s">
        <v>2947</v>
      </c>
    </row>
    <row r="655" spans="1:14" x14ac:dyDescent="0.25">
      <c r="A655" s="4" t="s">
        <v>59</v>
      </c>
      <c r="B655" s="4" t="s">
        <v>2953</v>
      </c>
      <c r="C655" s="4" t="s">
        <v>2954</v>
      </c>
      <c r="D655" s="4" t="s">
        <v>2955</v>
      </c>
      <c r="E655" s="4" t="s">
        <v>2956</v>
      </c>
      <c r="F655" s="4" t="s">
        <v>41</v>
      </c>
      <c r="I655" s="4" t="s">
        <v>2957</v>
      </c>
      <c r="J655" s="4" t="s">
        <v>2958</v>
      </c>
      <c r="K655" s="4" t="s">
        <v>2959</v>
      </c>
      <c r="L655" s="4" t="s">
        <v>2960</v>
      </c>
      <c r="M655" s="4" t="s">
        <v>2961</v>
      </c>
    </row>
    <row r="656" spans="1:14" x14ac:dyDescent="0.25">
      <c r="A656" s="4" t="s">
        <v>59</v>
      </c>
      <c r="B656" s="4" t="s">
        <v>2962</v>
      </c>
      <c r="C656" s="4" t="s">
        <v>2963</v>
      </c>
      <c r="D656" s="4" t="s">
        <v>2964</v>
      </c>
      <c r="E656" s="4" t="s">
        <v>2965</v>
      </c>
      <c r="J656" s="4" t="s">
        <v>15157</v>
      </c>
      <c r="K656" s="4" t="s">
        <v>15160</v>
      </c>
      <c r="L656" s="4" t="s">
        <v>15163</v>
      </c>
      <c r="M656" s="4" t="s">
        <v>15166</v>
      </c>
      <c r="N656" s="4" t="s">
        <v>15169</v>
      </c>
    </row>
    <row r="657" spans="1:14" x14ac:dyDescent="0.25">
      <c r="A657" s="4" t="s">
        <v>59</v>
      </c>
      <c r="B657" s="4" t="s">
        <v>2966</v>
      </c>
      <c r="C657" s="4" t="s">
        <v>2967</v>
      </c>
      <c r="D657" s="4" t="s">
        <v>2968</v>
      </c>
      <c r="E657" s="4" t="s">
        <v>2969</v>
      </c>
      <c r="J657" s="4" t="s">
        <v>15158</v>
      </c>
      <c r="K657" s="4" t="s">
        <v>15161</v>
      </c>
      <c r="L657" s="4" t="s">
        <v>15164</v>
      </c>
      <c r="M657" s="4" t="s">
        <v>15167</v>
      </c>
      <c r="N657" s="4" t="s">
        <v>15170</v>
      </c>
    </row>
    <row r="658" spans="1:14" x14ac:dyDescent="0.25">
      <c r="A658" s="4" t="s">
        <v>59</v>
      </c>
      <c r="B658" s="4" t="s">
        <v>2970</v>
      </c>
      <c r="C658" s="4" t="s">
        <v>2971</v>
      </c>
      <c r="D658" s="4" t="s">
        <v>2972</v>
      </c>
      <c r="E658" s="4" t="s">
        <v>2973</v>
      </c>
      <c r="J658" s="4" t="s">
        <v>15159</v>
      </c>
      <c r="K658" s="4" t="s">
        <v>15162</v>
      </c>
      <c r="L658" s="4" t="s">
        <v>15165</v>
      </c>
      <c r="M658" s="4" t="s">
        <v>15168</v>
      </c>
      <c r="N658" s="4" t="s">
        <v>15171</v>
      </c>
    </row>
    <row r="659" spans="1:14" x14ac:dyDescent="0.25">
      <c r="A659" s="4" t="s">
        <v>59</v>
      </c>
      <c r="B659" s="4" t="s">
        <v>2966</v>
      </c>
      <c r="C659" s="4" t="s">
        <v>2967</v>
      </c>
      <c r="D659" s="4" t="s">
        <v>2968</v>
      </c>
    </row>
    <row r="660" spans="1:14" x14ac:dyDescent="0.25">
      <c r="A660" s="4" t="s">
        <v>59</v>
      </c>
      <c r="B660" s="4" t="s">
        <v>2974</v>
      </c>
      <c r="C660" s="4" t="s">
        <v>2975</v>
      </c>
      <c r="E660" s="4" t="s">
        <v>2976</v>
      </c>
      <c r="F660" s="4" t="s">
        <v>34</v>
      </c>
      <c r="H660" s="4" t="s">
        <v>2977</v>
      </c>
      <c r="I660" s="4" t="s">
        <v>2978</v>
      </c>
    </row>
    <row r="661" spans="1:14" x14ac:dyDescent="0.25">
      <c r="A661" s="4" t="s">
        <v>59</v>
      </c>
      <c r="B661" s="4" t="s">
        <v>2979</v>
      </c>
      <c r="C661" s="4" t="s">
        <v>2980</v>
      </c>
      <c r="D661" s="4" t="s">
        <v>2981</v>
      </c>
      <c r="E661" s="4" t="s">
        <v>2982</v>
      </c>
      <c r="F661" s="4" t="s">
        <v>41</v>
      </c>
      <c r="I661" s="4" t="s">
        <v>2983</v>
      </c>
      <c r="J661" s="4" t="s">
        <v>2984</v>
      </c>
      <c r="K661" s="4" t="s">
        <v>2985</v>
      </c>
      <c r="L661" s="4" t="s">
        <v>2986</v>
      </c>
      <c r="M661" s="4" t="s">
        <v>2987</v>
      </c>
    </row>
    <row r="662" spans="1:14" x14ac:dyDescent="0.25">
      <c r="A662" s="4" t="s">
        <v>59</v>
      </c>
      <c r="B662" s="4" t="s">
        <v>2988</v>
      </c>
      <c r="C662" s="4" t="s">
        <v>2989</v>
      </c>
      <c r="D662" s="4" t="s">
        <v>2990</v>
      </c>
      <c r="E662" s="4" t="s">
        <v>2991</v>
      </c>
      <c r="J662" s="4" t="s">
        <v>15072</v>
      </c>
      <c r="K662" s="4" t="s">
        <v>15077</v>
      </c>
      <c r="L662" s="4" t="s">
        <v>15082</v>
      </c>
      <c r="M662" s="4" t="s">
        <v>15087</v>
      </c>
      <c r="N662" s="4" t="s">
        <v>15092</v>
      </c>
    </row>
    <row r="663" spans="1:14" x14ac:dyDescent="0.25">
      <c r="A663" s="4" t="s">
        <v>59</v>
      </c>
      <c r="B663" s="4" t="s">
        <v>2992</v>
      </c>
      <c r="C663" s="4" t="s">
        <v>2993</v>
      </c>
      <c r="D663" s="4" t="s">
        <v>2994</v>
      </c>
      <c r="E663" s="4" t="s">
        <v>2995</v>
      </c>
      <c r="J663" s="4" t="s">
        <v>15073</v>
      </c>
      <c r="K663" s="4" t="s">
        <v>15078</v>
      </c>
      <c r="L663" s="4" t="s">
        <v>15083</v>
      </c>
      <c r="M663" s="4" t="s">
        <v>15088</v>
      </c>
      <c r="N663" s="4" t="s">
        <v>15093</v>
      </c>
    </row>
    <row r="664" spans="1:14" x14ac:dyDescent="0.25">
      <c r="A664" s="4" t="s">
        <v>59</v>
      </c>
      <c r="B664" s="4" t="s">
        <v>2996</v>
      </c>
      <c r="C664" s="4" t="s">
        <v>2997</v>
      </c>
      <c r="D664" s="4" t="s">
        <v>2998</v>
      </c>
      <c r="E664" s="4" t="s">
        <v>2999</v>
      </c>
      <c r="J664" s="4" t="s">
        <v>15074</v>
      </c>
      <c r="K664" s="4" t="s">
        <v>15079</v>
      </c>
      <c r="L664" s="4" t="s">
        <v>15084</v>
      </c>
      <c r="M664" s="4" t="s">
        <v>15089</v>
      </c>
      <c r="N664" s="4" t="s">
        <v>15094</v>
      </c>
    </row>
    <row r="665" spans="1:14" x14ac:dyDescent="0.25">
      <c r="A665" s="4" t="s">
        <v>59</v>
      </c>
      <c r="B665" s="4" t="s">
        <v>3000</v>
      </c>
      <c r="C665" s="4" t="s">
        <v>3001</v>
      </c>
      <c r="D665" s="4" t="s">
        <v>3002</v>
      </c>
      <c r="E665" s="4" t="s">
        <v>3003</v>
      </c>
      <c r="J665" s="4" t="s">
        <v>15075</v>
      </c>
      <c r="K665" s="4" t="s">
        <v>15080</v>
      </c>
      <c r="L665" s="4" t="s">
        <v>15085</v>
      </c>
      <c r="M665" s="4" t="s">
        <v>15090</v>
      </c>
      <c r="N665" s="4" t="s">
        <v>15095</v>
      </c>
    </row>
    <row r="666" spans="1:14" x14ac:dyDescent="0.25">
      <c r="A666" s="4" t="s">
        <v>59</v>
      </c>
      <c r="B666" s="4" t="s">
        <v>3004</v>
      </c>
      <c r="C666" s="4" t="s">
        <v>3005</v>
      </c>
      <c r="D666" s="4" t="s">
        <v>3006</v>
      </c>
      <c r="E666" s="4" t="s">
        <v>3007</v>
      </c>
      <c r="J666" s="4" t="s">
        <v>15076</v>
      </c>
      <c r="K666" s="4" t="s">
        <v>15081</v>
      </c>
      <c r="L666" s="4" t="s">
        <v>15086</v>
      </c>
      <c r="M666" s="4" t="s">
        <v>15091</v>
      </c>
      <c r="N666" s="4" t="s">
        <v>15096</v>
      </c>
    </row>
    <row r="667" spans="1:14" x14ac:dyDescent="0.25">
      <c r="A667" s="4" t="s">
        <v>59</v>
      </c>
      <c r="B667" s="4" t="s">
        <v>2992</v>
      </c>
      <c r="C667" s="4" t="s">
        <v>2993</v>
      </c>
      <c r="D667" s="4" t="s">
        <v>2994</v>
      </c>
    </row>
    <row r="668" spans="1:14" x14ac:dyDescent="0.25">
      <c r="A668" s="4" t="s">
        <v>59</v>
      </c>
      <c r="B668" s="4" t="s">
        <v>3008</v>
      </c>
      <c r="C668" s="4" t="s">
        <v>3009</v>
      </c>
      <c r="D668" s="4" t="s">
        <v>3010</v>
      </c>
      <c r="E668" s="4" t="s">
        <v>3011</v>
      </c>
      <c r="F668" s="4" t="s">
        <v>41</v>
      </c>
      <c r="I668" s="4" t="s">
        <v>3012</v>
      </c>
      <c r="J668" s="4" t="s">
        <v>3013</v>
      </c>
      <c r="K668" s="4" t="s">
        <v>3014</v>
      </c>
      <c r="L668" s="4" t="s">
        <v>3015</v>
      </c>
      <c r="M668" s="4" t="s">
        <v>3016</v>
      </c>
    </row>
    <row r="669" spans="1:14" x14ac:dyDescent="0.25">
      <c r="A669" s="4" t="s">
        <v>59</v>
      </c>
      <c r="B669" s="4" t="s">
        <v>3017</v>
      </c>
      <c r="C669" s="4" t="s">
        <v>3018</v>
      </c>
      <c r="D669" s="4" t="s">
        <v>3019</v>
      </c>
      <c r="E669" s="4" t="s">
        <v>3020</v>
      </c>
      <c r="J669" s="4" t="s">
        <v>15127</v>
      </c>
      <c r="K669" s="4" t="s">
        <v>15130</v>
      </c>
      <c r="L669" s="4" t="s">
        <v>15133</v>
      </c>
      <c r="M669" s="4" t="s">
        <v>15136</v>
      </c>
      <c r="N669" s="4" t="s">
        <v>15139</v>
      </c>
    </row>
    <row r="670" spans="1:14" x14ac:dyDescent="0.25">
      <c r="A670" s="4" t="s">
        <v>59</v>
      </c>
      <c r="B670" s="4" t="s">
        <v>3021</v>
      </c>
      <c r="C670" s="4" t="s">
        <v>3022</v>
      </c>
      <c r="D670" s="4" t="s">
        <v>3023</v>
      </c>
      <c r="E670" s="4" t="s">
        <v>3024</v>
      </c>
      <c r="J670" s="4" t="s">
        <v>15128</v>
      </c>
      <c r="K670" s="4" t="s">
        <v>15131</v>
      </c>
      <c r="L670" s="4" t="s">
        <v>15134</v>
      </c>
      <c r="M670" s="4" t="s">
        <v>15137</v>
      </c>
      <c r="N670" s="4" t="s">
        <v>15140</v>
      </c>
    </row>
    <row r="671" spans="1:14" x14ac:dyDescent="0.25">
      <c r="A671" s="4" t="s">
        <v>59</v>
      </c>
      <c r="B671" s="4" t="s">
        <v>3025</v>
      </c>
      <c r="C671" s="4" t="s">
        <v>3026</v>
      </c>
      <c r="D671" s="4" t="s">
        <v>3027</v>
      </c>
      <c r="E671" s="4" t="s">
        <v>3028</v>
      </c>
      <c r="J671" s="4" t="s">
        <v>15129</v>
      </c>
      <c r="K671" s="4" t="s">
        <v>15132</v>
      </c>
      <c r="L671" s="4" t="s">
        <v>15135</v>
      </c>
      <c r="M671" s="4" t="s">
        <v>15138</v>
      </c>
      <c r="N671" s="4" t="s">
        <v>15141</v>
      </c>
    </row>
    <row r="672" spans="1:14" x14ac:dyDescent="0.25">
      <c r="A672" s="4" t="s">
        <v>59</v>
      </c>
      <c r="B672" s="4" t="s">
        <v>3021</v>
      </c>
      <c r="C672" s="4" t="s">
        <v>3022</v>
      </c>
      <c r="D672" s="4" t="s">
        <v>3023</v>
      </c>
    </row>
    <row r="673" spans="1:14" x14ac:dyDescent="0.25">
      <c r="A673" s="4" t="s">
        <v>59</v>
      </c>
      <c r="B673" s="4" t="s">
        <v>3029</v>
      </c>
      <c r="C673" s="4" t="s">
        <v>3030</v>
      </c>
      <c r="D673" s="4" t="s">
        <v>3031</v>
      </c>
      <c r="E673" s="4" t="s">
        <v>3032</v>
      </c>
      <c r="F673" s="4" t="s">
        <v>41</v>
      </c>
      <c r="I673" s="4" t="s">
        <v>3033</v>
      </c>
      <c r="J673" s="4" t="s">
        <v>3034</v>
      </c>
      <c r="K673" s="4" t="s">
        <v>3035</v>
      </c>
      <c r="L673" s="4" t="s">
        <v>3036</v>
      </c>
      <c r="M673" s="4" t="s">
        <v>3037</v>
      </c>
    </row>
    <row r="674" spans="1:14" x14ac:dyDescent="0.25">
      <c r="A674" s="4" t="s">
        <v>59</v>
      </c>
      <c r="B674" s="4" t="s">
        <v>3038</v>
      </c>
      <c r="C674" s="4" t="s">
        <v>3039</v>
      </c>
      <c r="D674" s="4" t="s">
        <v>3040</v>
      </c>
      <c r="E674" s="4" t="s">
        <v>3041</v>
      </c>
      <c r="J674" s="4" t="s">
        <v>15097</v>
      </c>
      <c r="K674" s="4" t="s">
        <v>15103</v>
      </c>
      <c r="L674" s="4" t="s">
        <v>15109</v>
      </c>
      <c r="M674" s="4" t="s">
        <v>15115</v>
      </c>
      <c r="N674" s="4" t="s">
        <v>15121</v>
      </c>
    </row>
    <row r="675" spans="1:14" x14ac:dyDescent="0.25">
      <c r="A675" s="4" t="s">
        <v>59</v>
      </c>
      <c r="B675" s="4" t="s">
        <v>3042</v>
      </c>
      <c r="C675" s="4" t="s">
        <v>3043</v>
      </c>
      <c r="D675" s="4" t="s">
        <v>3044</v>
      </c>
      <c r="E675" s="4" t="s">
        <v>3045</v>
      </c>
      <c r="J675" s="4" t="s">
        <v>15098</v>
      </c>
      <c r="K675" s="4" t="s">
        <v>15104</v>
      </c>
      <c r="L675" s="4" t="s">
        <v>15110</v>
      </c>
      <c r="M675" s="4" t="s">
        <v>15116</v>
      </c>
      <c r="N675" s="4" t="s">
        <v>15122</v>
      </c>
    </row>
    <row r="676" spans="1:14" x14ac:dyDescent="0.25">
      <c r="A676" s="4" t="s">
        <v>59</v>
      </c>
      <c r="B676" s="4" t="s">
        <v>3046</v>
      </c>
      <c r="C676" s="4" t="s">
        <v>3047</v>
      </c>
      <c r="D676" s="4" t="s">
        <v>3048</v>
      </c>
      <c r="E676" s="4" t="s">
        <v>3049</v>
      </c>
      <c r="J676" s="4" t="s">
        <v>15099</v>
      </c>
      <c r="K676" s="4" t="s">
        <v>15105</v>
      </c>
      <c r="L676" s="4" t="s">
        <v>15111</v>
      </c>
      <c r="M676" s="4" t="s">
        <v>15117</v>
      </c>
      <c r="N676" s="4" t="s">
        <v>15123</v>
      </c>
    </row>
    <row r="677" spans="1:14" x14ac:dyDescent="0.25">
      <c r="A677" s="4" t="s">
        <v>59</v>
      </c>
      <c r="B677" s="4" t="s">
        <v>3050</v>
      </c>
      <c r="C677" s="4" t="s">
        <v>3051</v>
      </c>
      <c r="D677" s="4" t="s">
        <v>3052</v>
      </c>
      <c r="E677" s="4" t="s">
        <v>3053</v>
      </c>
      <c r="J677" s="4" t="s">
        <v>15100</v>
      </c>
      <c r="K677" s="4" t="s">
        <v>15106</v>
      </c>
      <c r="L677" s="4" t="s">
        <v>15112</v>
      </c>
      <c r="M677" s="4" t="s">
        <v>15118</v>
      </c>
      <c r="N677" s="4" t="s">
        <v>15124</v>
      </c>
    </row>
    <row r="678" spans="1:14" x14ac:dyDescent="0.25">
      <c r="A678" s="4" t="s">
        <v>59</v>
      </c>
      <c r="B678" s="4" t="s">
        <v>3054</v>
      </c>
      <c r="C678" s="4" t="s">
        <v>3055</v>
      </c>
      <c r="D678" s="4" t="s">
        <v>3056</v>
      </c>
      <c r="E678" s="4" t="s">
        <v>3057</v>
      </c>
      <c r="J678" s="4" t="s">
        <v>15101</v>
      </c>
      <c r="K678" s="4" t="s">
        <v>15107</v>
      </c>
      <c r="L678" s="4" t="s">
        <v>15113</v>
      </c>
      <c r="M678" s="4" t="s">
        <v>15119</v>
      </c>
      <c r="N678" s="4" t="s">
        <v>15125</v>
      </c>
    </row>
    <row r="679" spans="1:14" x14ac:dyDescent="0.25">
      <c r="A679" s="4" t="s">
        <v>59</v>
      </c>
      <c r="B679" s="4" t="s">
        <v>3058</v>
      </c>
      <c r="C679" s="4" t="s">
        <v>3059</v>
      </c>
      <c r="D679" s="4" t="s">
        <v>3060</v>
      </c>
      <c r="E679" s="4" t="s">
        <v>3061</v>
      </c>
      <c r="J679" s="4" t="s">
        <v>15102</v>
      </c>
      <c r="K679" s="4" t="s">
        <v>15108</v>
      </c>
      <c r="L679" s="4" t="s">
        <v>15114</v>
      </c>
      <c r="M679" s="4" t="s">
        <v>15120</v>
      </c>
      <c r="N679" s="4" t="s">
        <v>15126</v>
      </c>
    </row>
    <row r="680" spans="1:14" x14ac:dyDescent="0.25">
      <c r="A680" s="4" t="s">
        <v>59</v>
      </c>
      <c r="B680" s="4" t="s">
        <v>3042</v>
      </c>
      <c r="C680" s="4" t="s">
        <v>3043</v>
      </c>
      <c r="D680" s="4" t="s">
        <v>3044</v>
      </c>
    </row>
    <row r="681" spans="1:14" x14ac:dyDescent="0.25">
      <c r="A681" s="4" t="s">
        <v>59</v>
      </c>
      <c r="B681" s="4" t="s">
        <v>3062</v>
      </c>
      <c r="C681" s="4" t="s">
        <v>3063</v>
      </c>
      <c r="E681" s="4" t="s">
        <v>3064</v>
      </c>
      <c r="F681" s="4" t="s">
        <v>34</v>
      </c>
      <c r="H681" s="4" t="s">
        <v>3065</v>
      </c>
      <c r="I681" s="4" t="s">
        <v>3066</v>
      </c>
    </row>
    <row r="682" spans="1:14" x14ac:dyDescent="0.25">
      <c r="A682" s="4" t="s">
        <v>59</v>
      </c>
      <c r="B682" s="4" t="s">
        <v>3067</v>
      </c>
      <c r="C682" s="4" t="s">
        <v>3068</v>
      </c>
      <c r="D682" s="4" t="s">
        <v>3069</v>
      </c>
      <c r="E682" s="4" t="s">
        <v>3070</v>
      </c>
      <c r="F682" s="4" t="s">
        <v>41</v>
      </c>
      <c r="I682" s="4" t="s">
        <v>3071</v>
      </c>
      <c r="J682" s="4" t="s">
        <v>3072</v>
      </c>
      <c r="K682" s="4" t="s">
        <v>3073</v>
      </c>
      <c r="L682" s="4" t="s">
        <v>3074</v>
      </c>
      <c r="M682" s="4" t="s">
        <v>3075</v>
      </c>
    </row>
    <row r="683" spans="1:14" x14ac:dyDescent="0.25">
      <c r="A683" s="4" t="s">
        <v>59</v>
      </c>
      <c r="B683" s="4" t="s">
        <v>3076</v>
      </c>
      <c r="C683" s="4" t="s">
        <v>3077</v>
      </c>
      <c r="D683" s="4" t="s">
        <v>3078</v>
      </c>
      <c r="E683" s="4" t="s">
        <v>3079</v>
      </c>
      <c r="J683" s="4" t="s">
        <v>15027</v>
      </c>
      <c r="K683" s="4" t="s">
        <v>15033</v>
      </c>
      <c r="L683" s="4" t="s">
        <v>15039</v>
      </c>
      <c r="M683" s="4" t="s">
        <v>15045</v>
      </c>
      <c r="N683" s="4" t="s">
        <v>15051</v>
      </c>
    </row>
    <row r="684" spans="1:14" x14ac:dyDescent="0.25">
      <c r="A684" s="4" t="s">
        <v>59</v>
      </c>
      <c r="B684" s="4" t="s">
        <v>3080</v>
      </c>
      <c r="C684" s="4" t="s">
        <v>3081</v>
      </c>
      <c r="D684" s="4" t="s">
        <v>3082</v>
      </c>
      <c r="E684" s="4" t="s">
        <v>3083</v>
      </c>
      <c r="J684" s="4" t="s">
        <v>15028</v>
      </c>
      <c r="K684" s="4" t="s">
        <v>15034</v>
      </c>
      <c r="L684" s="4" t="s">
        <v>15040</v>
      </c>
      <c r="M684" s="4" t="s">
        <v>15046</v>
      </c>
      <c r="N684" s="4" t="s">
        <v>15052</v>
      </c>
    </row>
    <row r="685" spans="1:14" x14ac:dyDescent="0.25">
      <c r="A685" s="4" t="s">
        <v>59</v>
      </c>
      <c r="B685" s="4" t="s">
        <v>3084</v>
      </c>
      <c r="C685" s="4" t="s">
        <v>3085</v>
      </c>
      <c r="D685" s="4" t="s">
        <v>3086</v>
      </c>
      <c r="E685" s="4" t="s">
        <v>3087</v>
      </c>
      <c r="J685" s="4" t="s">
        <v>15029</v>
      </c>
      <c r="K685" s="4" t="s">
        <v>15035</v>
      </c>
      <c r="L685" s="4" t="s">
        <v>15041</v>
      </c>
      <c r="M685" s="4" t="s">
        <v>15047</v>
      </c>
      <c r="N685" s="4" t="s">
        <v>15053</v>
      </c>
    </row>
    <row r="686" spans="1:14" x14ac:dyDescent="0.25">
      <c r="A686" s="4" t="s">
        <v>59</v>
      </c>
      <c r="B686" s="4" t="s">
        <v>3088</v>
      </c>
      <c r="C686" s="4" t="s">
        <v>3089</v>
      </c>
      <c r="D686" s="4" t="s">
        <v>3090</v>
      </c>
      <c r="E686" s="4" t="s">
        <v>3091</v>
      </c>
      <c r="J686" s="4" t="s">
        <v>15030</v>
      </c>
      <c r="K686" s="4" t="s">
        <v>15036</v>
      </c>
      <c r="L686" s="4" t="s">
        <v>15042</v>
      </c>
      <c r="M686" s="4" t="s">
        <v>15048</v>
      </c>
      <c r="N686" s="4" t="s">
        <v>15054</v>
      </c>
    </row>
    <row r="687" spans="1:14" x14ac:dyDescent="0.25">
      <c r="A687" s="4" t="s">
        <v>59</v>
      </c>
      <c r="B687" s="4" t="s">
        <v>3092</v>
      </c>
      <c r="C687" s="4" t="s">
        <v>3093</v>
      </c>
      <c r="D687" s="4" t="s">
        <v>3094</v>
      </c>
      <c r="E687" s="4" t="s">
        <v>3095</v>
      </c>
      <c r="J687" s="4" t="s">
        <v>15031</v>
      </c>
      <c r="K687" s="4" t="s">
        <v>15037</v>
      </c>
      <c r="L687" s="4" t="s">
        <v>15043</v>
      </c>
      <c r="M687" s="4" t="s">
        <v>15049</v>
      </c>
      <c r="N687" s="4" t="s">
        <v>15055</v>
      </c>
    </row>
    <row r="688" spans="1:14" x14ac:dyDescent="0.25">
      <c r="A688" s="4" t="s">
        <v>59</v>
      </c>
      <c r="B688" s="4" t="s">
        <v>3096</v>
      </c>
      <c r="C688" s="4" t="s">
        <v>3097</v>
      </c>
      <c r="D688" s="4" t="s">
        <v>3098</v>
      </c>
      <c r="E688" s="4" t="s">
        <v>3099</v>
      </c>
      <c r="J688" s="4" t="s">
        <v>15032</v>
      </c>
      <c r="K688" s="4" t="s">
        <v>15038</v>
      </c>
      <c r="L688" s="4" t="s">
        <v>15044</v>
      </c>
      <c r="M688" s="4" t="s">
        <v>15050</v>
      </c>
      <c r="N688" s="4" t="s">
        <v>15056</v>
      </c>
    </row>
    <row r="689" spans="1:14" x14ac:dyDescent="0.25">
      <c r="A689" s="4" t="s">
        <v>59</v>
      </c>
      <c r="B689" s="4" t="s">
        <v>3080</v>
      </c>
      <c r="C689" s="4" t="s">
        <v>3081</v>
      </c>
      <c r="D689" s="4" t="s">
        <v>3082</v>
      </c>
    </row>
    <row r="690" spans="1:14" x14ac:dyDescent="0.25">
      <c r="A690" s="4" t="s">
        <v>59</v>
      </c>
      <c r="B690" s="4" t="s">
        <v>3100</v>
      </c>
      <c r="C690" s="4" t="s">
        <v>3101</v>
      </c>
      <c r="D690" s="4" t="s">
        <v>3102</v>
      </c>
      <c r="E690" s="4" t="s">
        <v>3103</v>
      </c>
      <c r="F690" s="4" t="s">
        <v>41</v>
      </c>
      <c r="I690" s="4" t="s">
        <v>3104</v>
      </c>
      <c r="J690" s="4" t="s">
        <v>3105</v>
      </c>
      <c r="K690" s="4" t="s">
        <v>3106</v>
      </c>
      <c r="L690" s="4" t="s">
        <v>3107</v>
      </c>
      <c r="M690" s="4" t="s">
        <v>3108</v>
      </c>
    </row>
    <row r="691" spans="1:14" x14ac:dyDescent="0.25">
      <c r="A691" s="4" t="s">
        <v>59</v>
      </c>
      <c r="B691" s="4" t="s">
        <v>3109</v>
      </c>
      <c r="C691" s="4" t="s">
        <v>3110</v>
      </c>
      <c r="D691" s="4" t="s">
        <v>3111</v>
      </c>
      <c r="E691" s="4" t="s">
        <v>3112</v>
      </c>
      <c r="J691" s="4" t="s">
        <v>15057</v>
      </c>
      <c r="K691" s="4" t="s">
        <v>15060</v>
      </c>
      <c r="L691" s="4" t="s">
        <v>15063</v>
      </c>
      <c r="M691" s="4" t="s">
        <v>15066</v>
      </c>
      <c r="N691" s="4" t="s">
        <v>15069</v>
      </c>
    </row>
    <row r="692" spans="1:14" x14ac:dyDescent="0.25">
      <c r="A692" s="4" t="s">
        <v>59</v>
      </c>
      <c r="B692" s="4" t="s">
        <v>3113</v>
      </c>
      <c r="C692" s="4" t="s">
        <v>3114</v>
      </c>
      <c r="D692" s="4" t="s">
        <v>3115</v>
      </c>
      <c r="E692" s="4" t="s">
        <v>3116</v>
      </c>
      <c r="J692" s="4" t="s">
        <v>15058</v>
      </c>
      <c r="K692" s="4" t="s">
        <v>15061</v>
      </c>
      <c r="L692" s="4" t="s">
        <v>15064</v>
      </c>
      <c r="M692" s="4" t="s">
        <v>15067</v>
      </c>
      <c r="N692" s="4" t="s">
        <v>15070</v>
      </c>
    </row>
    <row r="693" spans="1:14" x14ac:dyDescent="0.25">
      <c r="A693" s="4" t="s">
        <v>59</v>
      </c>
      <c r="B693" s="4" t="s">
        <v>3117</v>
      </c>
      <c r="C693" s="4" t="s">
        <v>3118</v>
      </c>
      <c r="D693" s="4" t="s">
        <v>3119</v>
      </c>
      <c r="E693" s="4" t="s">
        <v>3120</v>
      </c>
      <c r="J693" s="4" t="s">
        <v>15059</v>
      </c>
      <c r="K693" s="4" t="s">
        <v>15062</v>
      </c>
      <c r="L693" s="4" t="s">
        <v>15065</v>
      </c>
      <c r="M693" s="4" t="s">
        <v>15068</v>
      </c>
      <c r="N693" s="4" t="s">
        <v>15071</v>
      </c>
    </row>
    <row r="694" spans="1:14" x14ac:dyDescent="0.25">
      <c r="A694" s="4" t="s">
        <v>59</v>
      </c>
      <c r="B694" s="4" t="s">
        <v>3113</v>
      </c>
      <c r="C694" s="4" t="s">
        <v>3114</v>
      </c>
      <c r="D694" s="4" t="s">
        <v>3115</v>
      </c>
    </row>
    <row r="695" spans="1:14" x14ac:dyDescent="0.25">
      <c r="A695" s="4" t="s">
        <v>59</v>
      </c>
      <c r="B695" s="4" t="s">
        <v>3121</v>
      </c>
      <c r="C695" s="4" t="s">
        <v>3122</v>
      </c>
      <c r="E695" s="4" t="s">
        <v>3123</v>
      </c>
      <c r="F695" s="4" t="s">
        <v>34</v>
      </c>
      <c r="H695" s="4" t="s">
        <v>3124</v>
      </c>
      <c r="I695" s="4" t="s">
        <v>3125</v>
      </c>
    </row>
    <row r="696" spans="1:14" x14ac:dyDescent="0.25">
      <c r="A696" s="4" t="s">
        <v>59</v>
      </c>
      <c r="B696" s="4" t="s">
        <v>3126</v>
      </c>
      <c r="C696" s="4" t="s">
        <v>3127</v>
      </c>
      <c r="D696" s="4" t="s">
        <v>3128</v>
      </c>
      <c r="E696" s="4" t="s">
        <v>3129</v>
      </c>
      <c r="F696" s="4" t="s">
        <v>41</v>
      </c>
      <c r="I696" s="4" t="s">
        <v>3130</v>
      </c>
      <c r="J696" s="4" t="s">
        <v>3131</v>
      </c>
      <c r="K696" s="4" t="s">
        <v>3132</v>
      </c>
      <c r="L696" s="4" t="s">
        <v>3133</v>
      </c>
      <c r="M696" s="4" t="s">
        <v>3134</v>
      </c>
    </row>
    <row r="697" spans="1:14" x14ac:dyDescent="0.25">
      <c r="A697" s="4" t="s">
        <v>59</v>
      </c>
      <c r="B697" s="4" t="s">
        <v>3135</v>
      </c>
      <c r="C697" s="4" t="s">
        <v>3136</v>
      </c>
      <c r="D697" s="4" t="s">
        <v>3137</v>
      </c>
      <c r="E697" s="4" t="s">
        <v>3138</v>
      </c>
      <c r="J697" s="4" t="s">
        <v>14977</v>
      </c>
      <c r="K697" s="4" t="s">
        <v>14982</v>
      </c>
      <c r="L697" s="4" t="s">
        <v>14987</v>
      </c>
      <c r="M697" s="4" t="s">
        <v>14992</v>
      </c>
      <c r="N697" s="4" t="s">
        <v>14997</v>
      </c>
    </row>
    <row r="698" spans="1:14" x14ac:dyDescent="0.25">
      <c r="A698" s="4" t="s">
        <v>59</v>
      </c>
      <c r="B698" s="4" t="s">
        <v>3139</v>
      </c>
      <c r="C698" s="4" t="s">
        <v>3140</v>
      </c>
      <c r="D698" s="4" t="s">
        <v>3141</v>
      </c>
      <c r="E698" s="4" t="s">
        <v>3142</v>
      </c>
      <c r="J698" s="4" t="s">
        <v>14978</v>
      </c>
      <c r="K698" s="4" t="s">
        <v>14983</v>
      </c>
      <c r="L698" s="4" t="s">
        <v>14988</v>
      </c>
      <c r="M698" s="4" t="s">
        <v>14993</v>
      </c>
      <c r="N698" s="4" t="s">
        <v>14998</v>
      </c>
    </row>
    <row r="699" spans="1:14" x14ac:dyDescent="0.25">
      <c r="A699" s="4" t="s">
        <v>59</v>
      </c>
      <c r="B699" s="4" t="s">
        <v>3143</v>
      </c>
      <c r="C699" s="4" t="s">
        <v>3144</v>
      </c>
      <c r="D699" s="4" t="s">
        <v>3145</v>
      </c>
      <c r="E699" s="4" t="s">
        <v>3146</v>
      </c>
      <c r="J699" s="4" t="s">
        <v>14979</v>
      </c>
      <c r="K699" s="4" t="s">
        <v>14984</v>
      </c>
      <c r="L699" s="4" t="s">
        <v>14989</v>
      </c>
      <c r="M699" s="4" t="s">
        <v>14994</v>
      </c>
      <c r="N699" s="4" t="s">
        <v>14999</v>
      </c>
    </row>
    <row r="700" spans="1:14" x14ac:dyDescent="0.25">
      <c r="A700" s="4" t="s">
        <v>59</v>
      </c>
      <c r="B700" s="4" t="s">
        <v>3147</v>
      </c>
      <c r="C700" s="4" t="s">
        <v>3148</v>
      </c>
      <c r="D700" s="4" t="s">
        <v>3149</v>
      </c>
      <c r="E700" s="4" t="s">
        <v>3150</v>
      </c>
      <c r="J700" s="4" t="s">
        <v>14980</v>
      </c>
      <c r="K700" s="4" t="s">
        <v>14985</v>
      </c>
      <c r="L700" s="4" t="s">
        <v>14990</v>
      </c>
      <c r="M700" s="4" t="s">
        <v>14995</v>
      </c>
      <c r="N700" s="4" t="s">
        <v>15000</v>
      </c>
    </row>
    <row r="701" spans="1:14" x14ac:dyDescent="0.25">
      <c r="A701" s="4" t="s">
        <v>59</v>
      </c>
      <c r="B701" s="4" t="s">
        <v>3151</v>
      </c>
      <c r="C701" s="4" t="s">
        <v>3152</v>
      </c>
      <c r="D701" s="4" t="s">
        <v>3153</v>
      </c>
      <c r="E701" s="4" t="s">
        <v>3154</v>
      </c>
      <c r="J701" s="4" t="s">
        <v>14981</v>
      </c>
      <c r="K701" s="4" t="s">
        <v>14986</v>
      </c>
      <c r="L701" s="4" t="s">
        <v>14991</v>
      </c>
      <c r="M701" s="4" t="s">
        <v>14996</v>
      </c>
      <c r="N701" s="4" t="s">
        <v>15001</v>
      </c>
    </row>
    <row r="702" spans="1:14" x14ac:dyDescent="0.25">
      <c r="A702" s="4" t="s">
        <v>59</v>
      </c>
      <c r="B702" s="4" t="s">
        <v>3139</v>
      </c>
      <c r="C702" s="4" t="s">
        <v>3140</v>
      </c>
      <c r="D702" s="4" t="s">
        <v>3141</v>
      </c>
    </row>
    <row r="703" spans="1:14" x14ac:dyDescent="0.25">
      <c r="A703" s="4" t="s">
        <v>59</v>
      </c>
      <c r="B703" s="4" t="s">
        <v>3155</v>
      </c>
      <c r="C703" s="4" t="s">
        <v>3156</v>
      </c>
      <c r="D703" s="4" t="s">
        <v>3157</v>
      </c>
      <c r="E703" s="4" t="s">
        <v>3158</v>
      </c>
      <c r="F703" s="4" t="s">
        <v>41</v>
      </c>
      <c r="I703" s="4" t="s">
        <v>3159</v>
      </c>
      <c r="J703" s="4" t="s">
        <v>3160</v>
      </c>
      <c r="K703" s="4" t="s">
        <v>3161</v>
      </c>
      <c r="L703" s="4" t="s">
        <v>3162</v>
      </c>
      <c r="M703" s="4" t="s">
        <v>3163</v>
      </c>
    </row>
    <row r="704" spans="1:14" x14ac:dyDescent="0.25">
      <c r="A704" s="4" t="s">
        <v>59</v>
      </c>
      <c r="B704" s="4" t="s">
        <v>3164</v>
      </c>
      <c r="C704" s="4" t="s">
        <v>3165</v>
      </c>
      <c r="D704" s="4" t="s">
        <v>3166</v>
      </c>
      <c r="E704" s="4" t="s">
        <v>3167</v>
      </c>
      <c r="J704" s="4" t="s">
        <v>15002</v>
      </c>
      <c r="K704" s="4" t="s">
        <v>15007</v>
      </c>
      <c r="L704" s="4" t="s">
        <v>15012</v>
      </c>
      <c r="M704" s="4" t="s">
        <v>15017</v>
      </c>
      <c r="N704" s="4" t="s">
        <v>15022</v>
      </c>
    </row>
    <row r="705" spans="1:14" x14ac:dyDescent="0.25">
      <c r="A705" s="4" t="s">
        <v>59</v>
      </c>
      <c r="B705" s="4" t="s">
        <v>3168</v>
      </c>
      <c r="C705" s="4" t="s">
        <v>3169</v>
      </c>
      <c r="D705" s="4" t="s">
        <v>3170</v>
      </c>
      <c r="E705" s="4" t="s">
        <v>3171</v>
      </c>
      <c r="J705" s="4" t="s">
        <v>15003</v>
      </c>
      <c r="K705" s="4" t="s">
        <v>15008</v>
      </c>
      <c r="L705" s="4" t="s">
        <v>15013</v>
      </c>
      <c r="M705" s="4" t="s">
        <v>15018</v>
      </c>
      <c r="N705" s="4" t="s">
        <v>15023</v>
      </c>
    </row>
    <row r="706" spans="1:14" x14ac:dyDescent="0.25">
      <c r="A706" s="4" t="s">
        <v>59</v>
      </c>
      <c r="B706" s="4" t="s">
        <v>3172</v>
      </c>
      <c r="C706" s="4" t="s">
        <v>3173</v>
      </c>
      <c r="D706" s="4" t="s">
        <v>3174</v>
      </c>
      <c r="E706" s="4" t="s">
        <v>3175</v>
      </c>
      <c r="J706" s="4" t="s">
        <v>15004</v>
      </c>
      <c r="K706" s="4" t="s">
        <v>15009</v>
      </c>
      <c r="L706" s="4" t="s">
        <v>15014</v>
      </c>
      <c r="M706" s="4" t="s">
        <v>15019</v>
      </c>
      <c r="N706" s="4" t="s">
        <v>15024</v>
      </c>
    </row>
    <row r="707" spans="1:14" x14ac:dyDescent="0.25">
      <c r="A707" s="4" t="s">
        <v>59</v>
      </c>
      <c r="B707" s="4" t="s">
        <v>3176</v>
      </c>
      <c r="C707" s="4" t="s">
        <v>3177</v>
      </c>
      <c r="D707" s="4" t="s">
        <v>3178</v>
      </c>
      <c r="E707" s="4" t="s">
        <v>3179</v>
      </c>
      <c r="J707" s="4" t="s">
        <v>15005</v>
      </c>
      <c r="K707" s="4" t="s">
        <v>15010</v>
      </c>
      <c r="L707" s="4" t="s">
        <v>15015</v>
      </c>
      <c r="M707" s="4" t="s">
        <v>15020</v>
      </c>
      <c r="N707" s="4" t="s">
        <v>15025</v>
      </c>
    </row>
    <row r="708" spans="1:14" x14ac:dyDescent="0.25">
      <c r="A708" s="4" t="s">
        <v>59</v>
      </c>
      <c r="B708" s="4" t="s">
        <v>3180</v>
      </c>
      <c r="C708" s="4" t="s">
        <v>3181</v>
      </c>
      <c r="D708" s="4" t="s">
        <v>3182</v>
      </c>
      <c r="E708" s="4" t="s">
        <v>3183</v>
      </c>
      <c r="J708" s="4" t="s">
        <v>15006</v>
      </c>
      <c r="K708" s="4" t="s">
        <v>15011</v>
      </c>
      <c r="L708" s="4" t="s">
        <v>15016</v>
      </c>
      <c r="M708" s="4" t="s">
        <v>15021</v>
      </c>
      <c r="N708" s="4" t="s">
        <v>15026</v>
      </c>
    </row>
    <row r="709" spans="1:14" x14ac:dyDescent="0.25">
      <c r="A709" s="4" t="s">
        <v>59</v>
      </c>
      <c r="B709" s="4" t="s">
        <v>3168</v>
      </c>
      <c r="C709" s="4" t="s">
        <v>3169</v>
      </c>
      <c r="D709" s="4" t="s">
        <v>3170</v>
      </c>
    </row>
    <row r="710" spans="1:14" x14ac:dyDescent="0.25">
      <c r="A710" s="4" t="s">
        <v>59</v>
      </c>
      <c r="B710" s="4" t="s">
        <v>3184</v>
      </c>
      <c r="C710" s="4" t="s">
        <v>3185</v>
      </c>
      <c r="E710" s="4" t="s">
        <v>3186</v>
      </c>
      <c r="F710" s="4" t="s">
        <v>34</v>
      </c>
      <c r="H710" s="4" t="s">
        <v>3187</v>
      </c>
      <c r="I710" s="4" t="s">
        <v>3188</v>
      </c>
    </row>
    <row r="711" spans="1:14" x14ac:dyDescent="0.25">
      <c r="A711" s="4" t="s">
        <v>59</v>
      </c>
      <c r="B711" s="4" t="s">
        <v>3189</v>
      </c>
      <c r="C711" s="4" t="s">
        <v>3190</v>
      </c>
      <c r="D711" s="4" t="s">
        <v>3191</v>
      </c>
      <c r="E711" s="4" t="s">
        <v>3192</v>
      </c>
      <c r="F711" s="4" t="s">
        <v>41</v>
      </c>
      <c r="I711" s="4" t="s">
        <v>3193</v>
      </c>
      <c r="J711" s="4" t="s">
        <v>3194</v>
      </c>
      <c r="K711" s="4" t="s">
        <v>3195</v>
      </c>
      <c r="L711" s="4" t="s">
        <v>3196</v>
      </c>
      <c r="M711" s="4" t="s">
        <v>3197</v>
      </c>
    </row>
    <row r="712" spans="1:14" x14ac:dyDescent="0.25">
      <c r="A712" s="4" t="s">
        <v>59</v>
      </c>
      <c r="B712" s="4" t="s">
        <v>3198</v>
      </c>
      <c r="C712" s="4" t="s">
        <v>3199</v>
      </c>
      <c r="D712" s="4" t="s">
        <v>3200</v>
      </c>
      <c r="E712" s="4" t="s">
        <v>3201</v>
      </c>
      <c r="J712" s="4" t="s">
        <v>14922</v>
      </c>
      <c r="K712" s="4" t="s">
        <v>14928</v>
      </c>
      <c r="L712" s="4" t="s">
        <v>14934</v>
      </c>
      <c r="M712" s="4" t="s">
        <v>14940</v>
      </c>
      <c r="N712" s="4" t="s">
        <v>14946</v>
      </c>
    </row>
    <row r="713" spans="1:14" x14ac:dyDescent="0.25">
      <c r="A713" s="4" t="s">
        <v>59</v>
      </c>
      <c r="B713" s="4" t="s">
        <v>3202</v>
      </c>
      <c r="C713" s="4" t="s">
        <v>3203</v>
      </c>
      <c r="D713" s="4" t="s">
        <v>3204</v>
      </c>
      <c r="E713" s="4" t="s">
        <v>3205</v>
      </c>
      <c r="J713" s="4" t="s">
        <v>14923</v>
      </c>
      <c r="K713" s="4" t="s">
        <v>14929</v>
      </c>
      <c r="L713" s="4" t="s">
        <v>14935</v>
      </c>
      <c r="M713" s="4" t="s">
        <v>14941</v>
      </c>
      <c r="N713" s="4" t="s">
        <v>14947</v>
      </c>
    </row>
    <row r="714" spans="1:14" x14ac:dyDescent="0.25">
      <c r="A714" s="4" t="s">
        <v>59</v>
      </c>
      <c r="B714" s="4" t="s">
        <v>3206</v>
      </c>
      <c r="C714" s="4" t="s">
        <v>3207</v>
      </c>
      <c r="D714" s="4" t="s">
        <v>3208</v>
      </c>
      <c r="E714" s="4" t="s">
        <v>3209</v>
      </c>
      <c r="J714" s="4" t="s">
        <v>14924</v>
      </c>
      <c r="K714" s="4" t="s">
        <v>14930</v>
      </c>
      <c r="L714" s="4" t="s">
        <v>14936</v>
      </c>
      <c r="M714" s="4" t="s">
        <v>14942</v>
      </c>
      <c r="N714" s="4" t="s">
        <v>14948</v>
      </c>
    </row>
    <row r="715" spans="1:14" x14ac:dyDescent="0.25">
      <c r="A715" s="4" t="s">
        <v>59</v>
      </c>
      <c r="B715" s="4" t="s">
        <v>3210</v>
      </c>
      <c r="C715" s="4" t="s">
        <v>3211</v>
      </c>
      <c r="D715" s="4" t="s">
        <v>3212</v>
      </c>
      <c r="E715" s="4" t="s">
        <v>3213</v>
      </c>
      <c r="J715" s="4" t="s">
        <v>14925</v>
      </c>
      <c r="K715" s="4" t="s">
        <v>14931</v>
      </c>
      <c r="L715" s="4" t="s">
        <v>14937</v>
      </c>
      <c r="M715" s="4" t="s">
        <v>14943</v>
      </c>
      <c r="N715" s="4" t="s">
        <v>14949</v>
      </c>
    </row>
    <row r="716" spans="1:14" x14ac:dyDescent="0.25">
      <c r="A716" s="4" t="s">
        <v>59</v>
      </c>
      <c r="B716" s="4" t="s">
        <v>3214</v>
      </c>
      <c r="C716" s="4" t="s">
        <v>3215</v>
      </c>
      <c r="D716" s="4" t="s">
        <v>3216</v>
      </c>
      <c r="E716" s="4" t="s">
        <v>3217</v>
      </c>
      <c r="J716" s="4" t="s">
        <v>14926</v>
      </c>
      <c r="K716" s="4" t="s">
        <v>14932</v>
      </c>
      <c r="L716" s="4" t="s">
        <v>14938</v>
      </c>
      <c r="M716" s="4" t="s">
        <v>14944</v>
      </c>
      <c r="N716" s="4" t="s">
        <v>14950</v>
      </c>
    </row>
    <row r="717" spans="1:14" x14ac:dyDescent="0.25">
      <c r="A717" s="4" t="s">
        <v>59</v>
      </c>
      <c r="B717" s="4" t="s">
        <v>3218</v>
      </c>
      <c r="C717" s="4" t="s">
        <v>3219</v>
      </c>
      <c r="D717" s="4" t="s">
        <v>3220</v>
      </c>
      <c r="E717" s="4" t="s">
        <v>3221</v>
      </c>
      <c r="J717" s="4" t="s">
        <v>14927</v>
      </c>
      <c r="K717" s="4" t="s">
        <v>14933</v>
      </c>
      <c r="L717" s="4" t="s">
        <v>14939</v>
      </c>
      <c r="M717" s="4" t="s">
        <v>14945</v>
      </c>
      <c r="N717" s="4" t="s">
        <v>14951</v>
      </c>
    </row>
    <row r="718" spans="1:14" x14ac:dyDescent="0.25">
      <c r="A718" s="4" t="s">
        <v>59</v>
      </c>
      <c r="B718" s="4" t="s">
        <v>3202</v>
      </c>
      <c r="C718" s="4" t="s">
        <v>3203</v>
      </c>
      <c r="D718" s="4" t="s">
        <v>3204</v>
      </c>
    </row>
    <row r="719" spans="1:14" x14ac:dyDescent="0.25">
      <c r="A719" s="4" t="s">
        <v>59</v>
      </c>
      <c r="B719" s="4" t="s">
        <v>3222</v>
      </c>
      <c r="C719" s="4" t="s">
        <v>3223</v>
      </c>
      <c r="D719" s="4" t="s">
        <v>3224</v>
      </c>
      <c r="E719" s="4" t="s">
        <v>3225</v>
      </c>
      <c r="F719" s="4" t="s">
        <v>41</v>
      </c>
      <c r="I719" s="4" t="s">
        <v>3226</v>
      </c>
      <c r="J719" s="4" t="s">
        <v>3227</v>
      </c>
      <c r="K719" s="4" t="s">
        <v>3228</v>
      </c>
      <c r="L719" s="4" t="s">
        <v>3229</v>
      </c>
      <c r="M719" s="4" t="s">
        <v>3230</v>
      </c>
    </row>
    <row r="720" spans="1:14" x14ac:dyDescent="0.25">
      <c r="A720" s="4" t="s">
        <v>59</v>
      </c>
      <c r="B720" s="4" t="s">
        <v>3231</v>
      </c>
      <c r="C720" s="4" t="s">
        <v>3232</v>
      </c>
      <c r="D720" s="4" t="s">
        <v>3233</v>
      </c>
      <c r="E720" s="4" t="s">
        <v>3234</v>
      </c>
      <c r="J720" s="4" t="s">
        <v>14952</v>
      </c>
      <c r="K720" s="4" t="s">
        <v>14957</v>
      </c>
      <c r="L720" s="4" t="s">
        <v>14962</v>
      </c>
      <c r="M720" s="4" t="s">
        <v>14967</v>
      </c>
      <c r="N720" s="4" t="s">
        <v>14972</v>
      </c>
    </row>
    <row r="721" spans="1:14" x14ac:dyDescent="0.25">
      <c r="A721" s="4" t="s">
        <v>59</v>
      </c>
      <c r="B721" s="4" t="s">
        <v>3235</v>
      </c>
      <c r="C721" s="4" t="s">
        <v>3236</v>
      </c>
      <c r="D721" s="4" t="s">
        <v>3237</v>
      </c>
      <c r="E721" s="4" t="s">
        <v>3238</v>
      </c>
      <c r="J721" s="4" t="s">
        <v>14953</v>
      </c>
      <c r="K721" s="4" t="s">
        <v>14958</v>
      </c>
      <c r="L721" s="4" t="s">
        <v>14963</v>
      </c>
      <c r="M721" s="4" t="s">
        <v>14968</v>
      </c>
      <c r="N721" s="4" t="s">
        <v>14973</v>
      </c>
    </row>
    <row r="722" spans="1:14" x14ac:dyDescent="0.25">
      <c r="A722" s="4" t="s">
        <v>59</v>
      </c>
      <c r="B722" s="4" t="s">
        <v>3239</v>
      </c>
      <c r="C722" s="4" t="s">
        <v>3240</v>
      </c>
      <c r="D722" s="4" t="s">
        <v>3241</v>
      </c>
      <c r="E722" s="4" t="s">
        <v>3242</v>
      </c>
      <c r="J722" s="4" t="s">
        <v>14954</v>
      </c>
      <c r="K722" s="4" t="s">
        <v>14959</v>
      </c>
      <c r="L722" s="4" t="s">
        <v>14964</v>
      </c>
      <c r="M722" s="4" t="s">
        <v>14969</v>
      </c>
      <c r="N722" s="4" t="s">
        <v>14974</v>
      </c>
    </row>
    <row r="723" spans="1:14" x14ac:dyDescent="0.25">
      <c r="A723" s="4" t="s">
        <v>59</v>
      </c>
      <c r="B723" s="4" t="s">
        <v>3243</v>
      </c>
      <c r="C723" s="4" t="s">
        <v>3244</v>
      </c>
      <c r="D723" s="4" t="s">
        <v>3245</v>
      </c>
      <c r="E723" s="4" t="s">
        <v>3246</v>
      </c>
      <c r="J723" s="4" t="s">
        <v>14955</v>
      </c>
      <c r="K723" s="4" t="s">
        <v>14960</v>
      </c>
      <c r="L723" s="4" t="s">
        <v>14965</v>
      </c>
      <c r="M723" s="4" t="s">
        <v>14970</v>
      </c>
      <c r="N723" s="4" t="s">
        <v>14975</v>
      </c>
    </row>
    <row r="724" spans="1:14" x14ac:dyDescent="0.25">
      <c r="A724" s="4" t="s">
        <v>59</v>
      </c>
      <c r="B724" s="4" t="s">
        <v>3247</v>
      </c>
      <c r="C724" s="4" t="s">
        <v>3248</v>
      </c>
      <c r="D724" s="4" t="s">
        <v>3249</v>
      </c>
      <c r="E724" s="4" t="s">
        <v>3250</v>
      </c>
      <c r="J724" s="4" t="s">
        <v>14956</v>
      </c>
      <c r="K724" s="4" t="s">
        <v>14961</v>
      </c>
      <c r="L724" s="4" t="s">
        <v>14966</v>
      </c>
      <c r="M724" s="4" t="s">
        <v>14971</v>
      </c>
      <c r="N724" s="4" t="s">
        <v>14976</v>
      </c>
    </row>
    <row r="725" spans="1:14" x14ac:dyDescent="0.25">
      <c r="A725" s="4" t="s">
        <v>59</v>
      </c>
      <c r="B725" s="4" t="s">
        <v>3235</v>
      </c>
      <c r="C725" s="4" t="s">
        <v>3236</v>
      </c>
      <c r="D725" s="4" t="s">
        <v>3237</v>
      </c>
    </row>
    <row r="726" spans="1:14" x14ac:dyDescent="0.25">
      <c r="A726" s="4" t="s">
        <v>59</v>
      </c>
      <c r="B726" s="4" t="s">
        <v>3251</v>
      </c>
      <c r="C726" s="4" t="s">
        <v>3252</v>
      </c>
      <c r="E726" s="4" t="s">
        <v>3253</v>
      </c>
      <c r="F726" s="4" t="s">
        <v>34</v>
      </c>
      <c r="H726" s="4" t="s">
        <v>3254</v>
      </c>
      <c r="I726" s="4" t="s">
        <v>3255</v>
      </c>
    </row>
    <row r="727" spans="1:14" x14ac:dyDescent="0.25">
      <c r="A727" s="4" t="s">
        <v>59</v>
      </c>
      <c r="B727" s="4" t="s">
        <v>3256</v>
      </c>
      <c r="C727" s="4" t="s">
        <v>3257</v>
      </c>
      <c r="D727" s="4" t="s">
        <v>3258</v>
      </c>
      <c r="E727" s="4" t="s">
        <v>3259</v>
      </c>
      <c r="F727" s="4" t="s">
        <v>41</v>
      </c>
      <c r="I727" s="4" t="s">
        <v>3260</v>
      </c>
      <c r="J727" s="4" t="s">
        <v>3261</v>
      </c>
      <c r="K727" s="4" t="s">
        <v>3262</v>
      </c>
      <c r="L727" s="4" t="s">
        <v>3263</v>
      </c>
      <c r="M727" s="4" t="s">
        <v>3264</v>
      </c>
    </row>
    <row r="728" spans="1:14" x14ac:dyDescent="0.25">
      <c r="A728" s="4" t="s">
        <v>59</v>
      </c>
      <c r="B728" s="4" t="s">
        <v>3265</v>
      </c>
      <c r="C728" s="4" t="s">
        <v>3266</v>
      </c>
      <c r="D728" s="4" t="s">
        <v>3267</v>
      </c>
      <c r="E728" s="4" t="s">
        <v>3268</v>
      </c>
      <c r="J728" s="4" t="s">
        <v>14812</v>
      </c>
      <c r="K728" s="4" t="s">
        <v>14817</v>
      </c>
      <c r="L728" s="4" t="s">
        <v>14822</v>
      </c>
      <c r="M728" s="4" t="s">
        <v>14827</v>
      </c>
      <c r="N728" s="4" t="s">
        <v>14832</v>
      </c>
    </row>
    <row r="729" spans="1:14" x14ac:dyDescent="0.25">
      <c r="A729" s="4" t="s">
        <v>59</v>
      </c>
      <c r="B729" s="4" t="s">
        <v>3269</v>
      </c>
      <c r="C729" s="4" t="s">
        <v>3270</v>
      </c>
      <c r="D729" s="4" t="s">
        <v>3271</v>
      </c>
      <c r="E729" s="4" t="s">
        <v>3272</v>
      </c>
      <c r="J729" s="4" t="s">
        <v>14813</v>
      </c>
      <c r="K729" s="4" t="s">
        <v>14818</v>
      </c>
      <c r="L729" s="4" t="s">
        <v>14823</v>
      </c>
      <c r="M729" s="4" t="s">
        <v>14828</v>
      </c>
      <c r="N729" s="4" t="s">
        <v>14833</v>
      </c>
    </row>
    <row r="730" spans="1:14" x14ac:dyDescent="0.25">
      <c r="A730" s="4" t="s">
        <v>59</v>
      </c>
      <c r="B730" s="4" t="s">
        <v>3273</v>
      </c>
      <c r="C730" s="4" t="s">
        <v>3274</v>
      </c>
      <c r="D730" s="4" t="s">
        <v>3275</v>
      </c>
      <c r="E730" s="4" t="s">
        <v>3276</v>
      </c>
      <c r="J730" s="4" t="s">
        <v>14814</v>
      </c>
      <c r="K730" s="4" t="s">
        <v>14819</v>
      </c>
      <c r="L730" s="4" t="s">
        <v>14824</v>
      </c>
      <c r="M730" s="4" t="s">
        <v>14829</v>
      </c>
      <c r="N730" s="4" t="s">
        <v>14834</v>
      </c>
    </row>
    <row r="731" spans="1:14" x14ac:dyDescent="0.25">
      <c r="A731" s="4" t="s">
        <v>59</v>
      </c>
      <c r="B731" s="4" t="s">
        <v>3277</v>
      </c>
      <c r="C731" s="4" t="s">
        <v>3278</v>
      </c>
      <c r="D731" s="4" t="s">
        <v>3279</v>
      </c>
      <c r="E731" s="4" t="s">
        <v>3280</v>
      </c>
      <c r="J731" s="4" t="s">
        <v>14815</v>
      </c>
      <c r="K731" s="4" t="s">
        <v>14820</v>
      </c>
      <c r="L731" s="4" t="s">
        <v>14825</v>
      </c>
      <c r="M731" s="4" t="s">
        <v>14830</v>
      </c>
      <c r="N731" s="4" t="s">
        <v>14835</v>
      </c>
    </row>
    <row r="732" spans="1:14" x14ac:dyDescent="0.25">
      <c r="A732" s="4" t="s">
        <v>59</v>
      </c>
      <c r="B732" s="4" t="s">
        <v>3281</v>
      </c>
      <c r="C732" s="4" t="s">
        <v>3282</v>
      </c>
      <c r="D732" s="4" t="s">
        <v>3283</v>
      </c>
      <c r="E732" s="4" t="s">
        <v>3284</v>
      </c>
      <c r="J732" s="4" t="s">
        <v>14816</v>
      </c>
      <c r="K732" s="4" t="s">
        <v>14821</v>
      </c>
      <c r="L732" s="4" t="s">
        <v>14826</v>
      </c>
      <c r="M732" s="4" t="s">
        <v>14831</v>
      </c>
      <c r="N732" s="4" t="s">
        <v>14836</v>
      </c>
    </row>
    <row r="733" spans="1:14" x14ac:dyDescent="0.25">
      <c r="A733" s="4" t="s">
        <v>59</v>
      </c>
      <c r="B733" s="4" t="s">
        <v>3269</v>
      </c>
      <c r="C733" s="4" t="s">
        <v>3270</v>
      </c>
      <c r="D733" s="4" t="s">
        <v>3271</v>
      </c>
    </row>
    <row r="734" spans="1:14" x14ac:dyDescent="0.25">
      <c r="A734" s="4" t="s">
        <v>59</v>
      </c>
      <c r="B734" s="4" t="s">
        <v>3285</v>
      </c>
      <c r="C734" s="4" t="s">
        <v>3286</v>
      </c>
      <c r="D734" s="4" t="s">
        <v>3287</v>
      </c>
      <c r="E734" s="4" t="s">
        <v>3288</v>
      </c>
      <c r="F734" s="4" t="s">
        <v>41</v>
      </c>
      <c r="I734" s="4" t="s">
        <v>3289</v>
      </c>
      <c r="J734" s="4" t="s">
        <v>3290</v>
      </c>
      <c r="K734" s="4" t="s">
        <v>3291</v>
      </c>
      <c r="L734" s="4" t="s">
        <v>3292</v>
      </c>
      <c r="M734" s="4" t="s">
        <v>3293</v>
      </c>
    </row>
    <row r="735" spans="1:14" x14ac:dyDescent="0.25">
      <c r="A735" s="4" t="s">
        <v>59</v>
      </c>
      <c r="B735" s="4" t="s">
        <v>3294</v>
      </c>
      <c r="C735" s="4" t="s">
        <v>3295</v>
      </c>
      <c r="D735" s="4" t="s">
        <v>3296</v>
      </c>
      <c r="E735" s="4" t="s">
        <v>3297</v>
      </c>
      <c r="J735" s="4" t="s">
        <v>14897</v>
      </c>
      <c r="K735" s="4" t="s">
        <v>14902</v>
      </c>
      <c r="L735" s="4" t="s">
        <v>14907</v>
      </c>
      <c r="M735" s="4" t="s">
        <v>14912</v>
      </c>
      <c r="N735" s="4" t="s">
        <v>14917</v>
      </c>
    </row>
    <row r="736" spans="1:14" x14ac:dyDescent="0.25">
      <c r="A736" s="4" t="s">
        <v>59</v>
      </c>
      <c r="B736" s="4" t="s">
        <v>3298</v>
      </c>
      <c r="C736" s="4" t="s">
        <v>3299</v>
      </c>
      <c r="D736" s="4" t="s">
        <v>3300</v>
      </c>
      <c r="E736" s="4" t="s">
        <v>3301</v>
      </c>
      <c r="J736" s="4" t="s">
        <v>14898</v>
      </c>
      <c r="K736" s="4" t="s">
        <v>14903</v>
      </c>
      <c r="L736" s="4" t="s">
        <v>14908</v>
      </c>
      <c r="M736" s="4" t="s">
        <v>14913</v>
      </c>
      <c r="N736" s="4" t="s">
        <v>14918</v>
      </c>
    </row>
    <row r="737" spans="1:14" x14ac:dyDescent="0.25">
      <c r="A737" s="4" t="s">
        <v>59</v>
      </c>
      <c r="B737" s="4" t="s">
        <v>3302</v>
      </c>
      <c r="C737" s="4" t="s">
        <v>3303</v>
      </c>
      <c r="D737" s="4" t="s">
        <v>3304</v>
      </c>
      <c r="E737" s="4" t="s">
        <v>3305</v>
      </c>
      <c r="J737" s="4" t="s">
        <v>14899</v>
      </c>
      <c r="K737" s="4" t="s">
        <v>14904</v>
      </c>
      <c r="L737" s="4" t="s">
        <v>14909</v>
      </c>
      <c r="M737" s="4" t="s">
        <v>14914</v>
      </c>
      <c r="N737" s="4" t="s">
        <v>14919</v>
      </c>
    </row>
    <row r="738" spans="1:14" x14ac:dyDescent="0.25">
      <c r="A738" s="4" t="s">
        <v>59</v>
      </c>
      <c r="B738" s="4" t="s">
        <v>3306</v>
      </c>
      <c r="C738" s="4" t="s">
        <v>3307</v>
      </c>
      <c r="D738" s="4" t="s">
        <v>3308</v>
      </c>
      <c r="E738" s="4" t="s">
        <v>3309</v>
      </c>
      <c r="J738" s="4" t="s">
        <v>14900</v>
      </c>
      <c r="K738" s="4" t="s">
        <v>14905</v>
      </c>
      <c r="L738" s="4" t="s">
        <v>14910</v>
      </c>
      <c r="M738" s="4" t="s">
        <v>14915</v>
      </c>
      <c r="N738" s="4" t="s">
        <v>14920</v>
      </c>
    </row>
    <row r="739" spans="1:14" x14ac:dyDescent="0.25">
      <c r="A739" s="4" t="s">
        <v>59</v>
      </c>
      <c r="B739" s="4" t="s">
        <v>3310</v>
      </c>
      <c r="C739" s="4" t="s">
        <v>3311</v>
      </c>
      <c r="D739" s="4" t="s">
        <v>3312</v>
      </c>
      <c r="E739" s="4" t="s">
        <v>3313</v>
      </c>
      <c r="J739" s="4" t="s">
        <v>14901</v>
      </c>
      <c r="K739" s="4" t="s">
        <v>14906</v>
      </c>
      <c r="L739" s="4" t="s">
        <v>14911</v>
      </c>
      <c r="M739" s="4" t="s">
        <v>14916</v>
      </c>
      <c r="N739" s="4" t="s">
        <v>14921</v>
      </c>
    </row>
    <row r="740" spans="1:14" x14ac:dyDescent="0.25">
      <c r="A740" s="4" t="s">
        <v>59</v>
      </c>
      <c r="B740" s="4" t="s">
        <v>3298</v>
      </c>
      <c r="C740" s="4" t="s">
        <v>3299</v>
      </c>
      <c r="D740" s="4" t="s">
        <v>3300</v>
      </c>
    </row>
    <row r="741" spans="1:14" x14ac:dyDescent="0.25">
      <c r="A741" s="4" t="s">
        <v>59</v>
      </c>
      <c r="B741" s="4" t="s">
        <v>3314</v>
      </c>
      <c r="C741" s="4" t="s">
        <v>3315</v>
      </c>
      <c r="D741" s="4" t="s">
        <v>3316</v>
      </c>
      <c r="E741" s="4" t="s">
        <v>3317</v>
      </c>
      <c r="F741" s="4" t="s">
        <v>41</v>
      </c>
      <c r="I741" s="4" t="s">
        <v>3318</v>
      </c>
      <c r="J741" s="4" t="s">
        <v>3319</v>
      </c>
      <c r="K741" s="4" t="s">
        <v>3320</v>
      </c>
      <c r="L741" s="4" t="s">
        <v>3321</v>
      </c>
      <c r="M741" s="4" t="s">
        <v>3322</v>
      </c>
    </row>
    <row r="742" spans="1:14" x14ac:dyDescent="0.25">
      <c r="A742" s="4" t="s">
        <v>59</v>
      </c>
      <c r="B742" s="4" t="s">
        <v>3323</v>
      </c>
      <c r="C742" s="4" t="s">
        <v>3324</v>
      </c>
      <c r="D742" s="4" t="s">
        <v>3325</v>
      </c>
      <c r="E742" s="4" t="s">
        <v>3326</v>
      </c>
      <c r="J742" s="4" t="s">
        <v>14867</v>
      </c>
      <c r="K742" s="4" t="s">
        <v>14873</v>
      </c>
      <c r="L742" s="4" t="s">
        <v>14879</v>
      </c>
      <c r="M742" s="4" t="s">
        <v>14885</v>
      </c>
      <c r="N742" s="4" t="s">
        <v>14891</v>
      </c>
    </row>
    <row r="743" spans="1:14" x14ac:dyDescent="0.25">
      <c r="A743" s="4" t="s">
        <v>59</v>
      </c>
      <c r="B743" s="4" t="s">
        <v>3327</v>
      </c>
      <c r="C743" s="4" t="s">
        <v>3328</v>
      </c>
      <c r="D743" s="4" t="s">
        <v>3329</v>
      </c>
      <c r="E743" s="4" t="s">
        <v>3330</v>
      </c>
      <c r="J743" s="4" t="s">
        <v>14868</v>
      </c>
      <c r="K743" s="4" t="s">
        <v>14874</v>
      </c>
      <c r="L743" s="4" t="s">
        <v>14880</v>
      </c>
      <c r="M743" s="4" t="s">
        <v>14886</v>
      </c>
      <c r="N743" s="4" t="s">
        <v>14892</v>
      </c>
    </row>
    <row r="744" spans="1:14" x14ac:dyDescent="0.25">
      <c r="A744" s="4" t="s">
        <v>59</v>
      </c>
      <c r="B744" s="4" t="s">
        <v>3331</v>
      </c>
      <c r="C744" s="4" t="s">
        <v>3332</v>
      </c>
      <c r="D744" s="4" t="s">
        <v>3333</v>
      </c>
      <c r="E744" s="4" t="s">
        <v>3334</v>
      </c>
      <c r="J744" s="4" t="s">
        <v>14869</v>
      </c>
      <c r="K744" s="4" t="s">
        <v>14875</v>
      </c>
      <c r="L744" s="4" t="s">
        <v>14881</v>
      </c>
      <c r="M744" s="4" t="s">
        <v>14887</v>
      </c>
      <c r="N744" s="4" t="s">
        <v>14893</v>
      </c>
    </row>
    <row r="745" spans="1:14" x14ac:dyDescent="0.25">
      <c r="A745" s="4" t="s">
        <v>59</v>
      </c>
      <c r="B745" s="4" t="s">
        <v>3335</v>
      </c>
      <c r="C745" s="4" t="s">
        <v>3336</v>
      </c>
      <c r="D745" s="4" t="s">
        <v>3337</v>
      </c>
      <c r="E745" s="4" t="s">
        <v>3338</v>
      </c>
      <c r="J745" s="4" t="s">
        <v>14870</v>
      </c>
      <c r="K745" s="4" t="s">
        <v>14876</v>
      </c>
      <c r="L745" s="4" t="s">
        <v>14882</v>
      </c>
      <c r="M745" s="4" t="s">
        <v>14888</v>
      </c>
      <c r="N745" s="4" t="s">
        <v>14894</v>
      </c>
    </row>
    <row r="746" spans="1:14" x14ac:dyDescent="0.25">
      <c r="A746" s="4" t="s">
        <v>59</v>
      </c>
      <c r="B746" s="4" t="s">
        <v>3339</v>
      </c>
      <c r="C746" s="4" t="s">
        <v>3340</v>
      </c>
      <c r="D746" s="4" t="s">
        <v>3341</v>
      </c>
      <c r="E746" s="4" t="s">
        <v>3342</v>
      </c>
      <c r="J746" s="4" t="s">
        <v>14871</v>
      </c>
      <c r="K746" s="4" t="s">
        <v>14877</v>
      </c>
      <c r="L746" s="4" t="s">
        <v>14883</v>
      </c>
      <c r="M746" s="4" t="s">
        <v>14889</v>
      </c>
      <c r="N746" s="4" t="s">
        <v>14895</v>
      </c>
    </row>
    <row r="747" spans="1:14" x14ac:dyDescent="0.25">
      <c r="A747" s="4" t="s">
        <v>59</v>
      </c>
      <c r="B747" s="4" t="s">
        <v>3343</v>
      </c>
      <c r="C747" s="4" t="s">
        <v>3344</v>
      </c>
      <c r="D747" s="4" t="s">
        <v>3345</v>
      </c>
      <c r="E747" s="4" t="s">
        <v>3346</v>
      </c>
      <c r="J747" s="4" t="s">
        <v>14872</v>
      </c>
      <c r="K747" s="4" t="s">
        <v>14878</v>
      </c>
      <c r="L747" s="4" t="s">
        <v>14884</v>
      </c>
      <c r="M747" s="4" t="s">
        <v>14890</v>
      </c>
      <c r="N747" s="4" t="s">
        <v>14896</v>
      </c>
    </row>
    <row r="748" spans="1:14" x14ac:dyDescent="0.25">
      <c r="A748" s="4" t="s">
        <v>59</v>
      </c>
      <c r="B748" s="4" t="s">
        <v>3327</v>
      </c>
      <c r="C748" s="4" t="s">
        <v>3328</v>
      </c>
      <c r="D748" s="4" t="s">
        <v>3329</v>
      </c>
    </row>
    <row r="749" spans="1:14" x14ac:dyDescent="0.25">
      <c r="A749" s="4" t="s">
        <v>59</v>
      </c>
      <c r="B749" s="4" t="s">
        <v>3347</v>
      </c>
      <c r="C749" s="4" t="s">
        <v>3348</v>
      </c>
      <c r="D749" s="4" t="s">
        <v>3349</v>
      </c>
      <c r="E749" s="4" t="s">
        <v>3350</v>
      </c>
      <c r="F749" s="4" t="s">
        <v>41</v>
      </c>
      <c r="I749" s="4" t="s">
        <v>3351</v>
      </c>
      <c r="J749" s="4" t="s">
        <v>3352</v>
      </c>
      <c r="K749" s="4" t="s">
        <v>3353</v>
      </c>
      <c r="L749" s="4" t="s">
        <v>3354</v>
      </c>
      <c r="M749" s="4" t="s">
        <v>3355</v>
      </c>
    </row>
    <row r="750" spans="1:14" x14ac:dyDescent="0.25">
      <c r="A750" s="4" t="s">
        <v>59</v>
      </c>
      <c r="B750" s="4" t="s">
        <v>3356</v>
      </c>
      <c r="C750" s="4" t="s">
        <v>3357</v>
      </c>
      <c r="D750" s="4" t="s">
        <v>3358</v>
      </c>
      <c r="E750" s="4" t="s">
        <v>3359</v>
      </c>
      <c r="J750" s="4" t="s">
        <v>14837</v>
      </c>
      <c r="K750" s="4" t="s">
        <v>14843</v>
      </c>
      <c r="L750" s="4" t="s">
        <v>14849</v>
      </c>
      <c r="M750" s="4" t="s">
        <v>14855</v>
      </c>
      <c r="N750" s="4" t="s">
        <v>14861</v>
      </c>
    </row>
    <row r="751" spans="1:14" x14ac:dyDescent="0.25">
      <c r="A751" s="4" t="s">
        <v>59</v>
      </c>
      <c r="B751" s="4" t="s">
        <v>3360</v>
      </c>
      <c r="C751" s="4" t="s">
        <v>3361</v>
      </c>
      <c r="D751" s="4" t="s">
        <v>3362</v>
      </c>
      <c r="E751" s="4" t="s">
        <v>3363</v>
      </c>
      <c r="J751" s="4" t="s">
        <v>14838</v>
      </c>
      <c r="K751" s="4" t="s">
        <v>14844</v>
      </c>
      <c r="L751" s="4" t="s">
        <v>14850</v>
      </c>
      <c r="M751" s="4" t="s">
        <v>14856</v>
      </c>
      <c r="N751" s="4" t="s">
        <v>14862</v>
      </c>
    </row>
    <row r="752" spans="1:14" x14ac:dyDescent="0.25">
      <c r="A752" s="4" t="s">
        <v>59</v>
      </c>
      <c r="B752" s="4" t="s">
        <v>3364</v>
      </c>
      <c r="C752" s="4" t="s">
        <v>3365</v>
      </c>
      <c r="D752" s="4" t="s">
        <v>3366</v>
      </c>
      <c r="E752" s="4" t="s">
        <v>3367</v>
      </c>
      <c r="J752" s="4" t="s">
        <v>14839</v>
      </c>
      <c r="K752" s="4" t="s">
        <v>14845</v>
      </c>
      <c r="L752" s="4" t="s">
        <v>14851</v>
      </c>
      <c r="M752" s="4" t="s">
        <v>14857</v>
      </c>
      <c r="N752" s="4" t="s">
        <v>14863</v>
      </c>
    </row>
    <row r="753" spans="1:14" x14ac:dyDescent="0.25">
      <c r="A753" s="4" t="s">
        <v>59</v>
      </c>
      <c r="B753" s="4" t="s">
        <v>3368</v>
      </c>
      <c r="C753" s="4" t="s">
        <v>3369</v>
      </c>
      <c r="D753" s="4" t="s">
        <v>3370</v>
      </c>
      <c r="E753" s="4" t="s">
        <v>3371</v>
      </c>
      <c r="J753" s="4" t="s">
        <v>14840</v>
      </c>
      <c r="K753" s="4" t="s">
        <v>14846</v>
      </c>
      <c r="L753" s="4" t="s">
        <v>14852</v>
      </c>
      <c r="M753" s="4" t="s">
        <v>14858</v>
      </c>
      <c r="N753" s="4" t="s">
        <v>14864</v>
      </c>
    </row>
    <row r="754" spans="1:14" x14ac:dyDescent="0.25">
      <c r="A754" s="4" t="s">
        <v>59</v>
      </c>
      <c r="B754" s="4" t="s">
        <v>3372</v>
      </c>
      <c r="C754" s="4" t="s">
        <v>3373</v>
      </c>
      <c r="D754" s="4" t="s">
        <v>3374</v>
      </c>
      <c r="E754" s="4" t="s">
        <v>3375</v>
      </c>
      <c r="J754" s="4" t="s">
        <v>14841</v>
      </c>
      <c r="K754" s="4" t="s">
        <v>14847</v>
      </c>
      <c r="L754" s="4" t="s">
        <v>14853</v>
      </c>
      <c r="M754" s="4" t="s">
        <v>14859</v>
      </c>
      <c r="N754" s="4" t="s">
        <v>14865</v>
      </c>
    </row>
    <row r="755" spans="1:14" x14ac:dyDescent="0.25">
      <c r="A755" s="4" t="s">
        <v>59</v>
      </c>
      <c r="B755" s="4" t="s">
        <v>3376</v>
      </c>
      <c r="C755" s="4" t="s">
        <v>3377</v>
      </c>
      <c r="D755" s="4" t="s">
        <v>3378</v>
      </c>
      <c r="E755" s="4" t="s">
        <v>3379</v>
      </c>
      <c r="J755" s="4" t="s">
        <v>14842</v>
      </c>
      <c r="K755" s="4" t="s">
        <v>14848</v>
      </c>
      <c r="L755" s="4" t="s">
        <v>14854</v>
      </c>
      <c r="M755" s="4" t="s">
        <v>14860</v>
      </c>
      <c r="N755" s="4" t="s">
        <v>14866</v>
      </c>
    </row>
    <row r="756" spans="1:14" x14ac:dyDescent="0.25">
      <c r="A756" s="4" t="s">
        <v>59</v>
      </c>
      <c r="B756" s="4" t="s">
        <v>3360</v>
      </c>
      <c r="C756" s="4" t="s">
        <v>3361</v>
      </c>
      <c r="D756" s="4" t="s">
        <v>3362</v>
      </c>
    </row>
    <row r="757" spans="1:14" x14ac:dyDescent="0.25">
      <c r="A757" s="4" t="s">
        <v>59</v>
      </c>
      <c r="B757" s="4" t="s">
        <v>3380</v>
      </c>
      <c r="C757" s="4" t="s">
        <v>3381</v>
      </c>
      <c r="E757" s="4" t="s">
        <v>3382</v>
      </c>
      <c r="F757" s="4" t="s">
        <v>34</v>
      </c>
      <c r="H757" s="4" t="s">
        <v>3383</v>
      </c>
      <c r="I757" s="4" t="s">
        <v>3384</v>
      </c>
    </row>
    <row r="758" spans="1:14" x14ac:dyDescent="0.25">
      <c r="A758" s="4" t="s">
        <v>59</v>
      </c>
      <c r="B758" s="4" t="s">
        <v>3385</v>
      </c>
      <c r="C758" s="4" t="s">
        <v>3386</v>
      </c>
      <c r="D758" s="4" t="s">
        <v>3387</v>
      </c>
      <c r="E758" s="4" t="s">
        <v>3388</v>
      </c>
      <c r="F758" s="4" t="s">
        <v>41</v>
      </c>
      <c r="I758" s="4" t="s">
        <v>3389</v>
      </c>
      <c r="J758" s="4" t="s">
        <v>3390</v>
      </c>
      <c r="K758" s="4" t="s">
        <v>3391</v>
      </c>
      <c r="L758" s="4" t="s">
        <v>3392</v>
      </c>
      <c r="M758" s="4" t="s">
        <v>3393</v>
      </c>
    </row>
    <row r="759" spans="1:14" x14ac:dyDescent="0.25">
      <c r="A759" s="4" t="s">
        <v>59</v>
      </c>
      <c r="B759" s="4" t="s">
        <v>3394</v>
      </c>
      <c r="C759" s="4" t="s">
        <v>3395</v>
      </c>
      <c r="D759" s="4" t="s">
        <v>3396</v>
      </c>
      <c r="E759" s="4" t="s">
        <v>3397</v>
      </c>
      <c r="J759" s="4" t="s">
        <v>14752</v>
      </c>
      <c r="K759" s="4" t="s">
        <v>14758</v>
      </c>
      <c r="L759" s="4" t="s">
        <v>14764</v>
      </c>
      <c r="M759" s="4" t="s">
        <v>14770</v>
      </c>
      <c r="N759" s="4" t="s">
        <v>14776</v>
      </c>
    </row>
    <row r="760" spans="1:14" x14ac:dyDescent="0.25">
      <c r="A760" s="4" t="s">
        <v>59</v>
      </c>
      <c r="B760" s="4" t="s">
        <v>3398</v>
      </c>
      <c r="C760" s="4" t="s">
        <v>3399</v>
      </c>
      <c r="D760" s="4" t="s">
        <v>3400</v>
      </c>
      <c r="E760" s="4" t="s">
        <v>3401</v>
      </c>
      <c r="J760" s="4" t="s">
        <v>14753</v>
      </c>
      <c r="K760" s="4" t="s">
        <v>14759</v>
      </c>
      <c r="L760" s="4" t="s">
        <v>14765</v>
      </c>
      <c r="M760" s="4" t="s">
        <v>14771</v>
      </c>
      <c r="N760" s="4" t="s">
        <v>14777</v>
      </c>
    </row>
    <row r="761" spans="1:14" x14ac:dyDescent="0.25">
      <c r="A761" s="4" t="s">
        <v>59</v>
      </c>
      <c r="B761" s="4" t="s">
        <v>3402</v>
      </c>
      <c r="C761" s="4" t="s">
        <v>3403</v>
      </c>
      <c r="D761" s="4" t="s">
        <v>3404</v>
      </c>
      <c r="E761" s="4" t="s">
        <v>3405</v>
      </c>
      <c r="J761" s="4" t="s">
        <v>14754</v>
      </c>
      <c r="K761" s="4" t="s">
        <v>14760</v>
      </c>
      <c r="L761" s="4" t="s">
        <v>14766</v>
      </c>
      <c r="M761" s="4" t="s">
        <v>14772</v>
      </c>
      <c r="N761" s="4" t="s">
        <v>14778</v>
      </c>
    </row>
    <row r="762" spans="1:14" x14ac:dyDescent="0.25">
      <c r="A762" s="4" t="s">
        <v>59</v>
      </c>
      <c r="B762" s="4" t="s">
        <v>3406</v>
      </c>
      <c r="C762" s="4" t="s">
        <v>3407</v>
      </c>
      <c r="D762" s="4" t="s">
        <v>3408</v>
      </c>
      <c r="E762" s="4" t="s">
        <v>3409</v>
      </c>
      <c r="J762" s="4" t="s">
        <v>14755</v>
      </c>
      <c r="K762" s="4" t="s">
        <v>14761</v>
      </c>
      <c r="L762" s="4" t="s">
        <v>14767</v>
      </c>
      <c r="M762" s="4" t="s">
        <v>14773</v>
      </c>
      <c r="N762" s="4" t="s">
        <v>14779</v>
      </c>
    </row>
    <row r="763" spans="1:14" x14ac:dyDescent="0.25">
      <c r="A763" s="4" t="s">
        <v>59</v>
      </c>
      <c r="B763" s="4" t="s">
        <v>3410</v>
      </c>
      <c r="C763" s="4" t="s">
        <v>3411</v>
      </c>
      <c r="D763" s="4" t="s">
        <v>3412</v>
      </c>
      <c r="E763" s="4" t="s">
        <v>3413</v>
      </c>
      <c r="J763" s="4" t="s">
        <v>14756</v>
      </c>
      <c r="K763" s="4" t="s">
        <v>14762</v>
      </c>
      <c r="L763" s="4" t="s">
        <v>14768</v>
      </c>
      <c r="M763" s="4" t="s">
        <v>14774</v>
      </c>
      <c r="N763" s="4" t="s">
        <v>14780</v>
      </c>
    </row>
    <row r="764" spans="1:14" x14ac:dyDescent="0.25">
      <c r="A764" s="4" t="s">
        <v>59</v>
      </c>
      <c r="B764" s="4" t="s">
        <v>3414</v>
      </c>
      <c r="C764" s="4" t="s">
        <v>3415</v>
      </c>
      <c r="D764" s="4" t="s">
        <v>3416</v>
      </c>
      <c r="E764" s="4" t="s">
        <v>3417</v>
      </c>
      <c r="J764" s="4" t="s">
        <v>14757</v>
      </c>
      <c r="K764" s="4" t="s">
        <v>14763</v>
      </c>
      <c r="L764" s="4" t="s">
        <v>14769</v>
      </c>
      <c r="M764" s="4" t="s">
        <v>14775</v>
      </c>
      <c r="N764" s="4" t="s">
        <v>14781</v>
      </c>
    </row>
    <row r="765" spans="1:14" x14ac:dyDescent="0.25">
      <c r="A765" s="4" t="s">
        <v>59</v>
      </c>
      <c r="B765" s="4" t="s">
        <v>3398</v>
      </c>
      <c r="C765" s="4" t="s">
        <v>3399</v>
      </c>
      <c r="D765" s="4" t="s">
        <v>3400</v>
      </c>
    </row>
    <row r="766" spans="1:14" x14ac:dyDescent="0.25">
      <c r="A766" s="4" t="s">
        <v>59</v>
      </c>
      <c r="B766" s="4" t="s">
        <v>3418</v>
      </c>
      <c r="C766" s="4" t="s">
        <v>3419</v>
      </c>
      <c r="D766" s="4" t="s">
        <v>3420</v>
      </c>
      <c r="E766" s="4" t="s">
        <v>3421</v>
      </c>
      <c r="F766" s="4" t="s">
        <v>41</v>
      </c>
      <c r="I766" s="4" t="s">
        <v>3422</v>
      </c>
      <c r="J766" s="4" t="s">
        <v>3423</v>
      </c>
      <c r="K766" s="4" t="s">
        <v>3424</v>
      </c>
      <c r="L766" s="4" t="s">
        <v>3425</v>
      </c>
      <c r="M766" s="4" t="s">
        <v>3426</v>
      </c>
    </row>
    <row r="767" spans="1:14" x14ac:dyDescent="0.25">
      <c r="A767" s="4" t="s">
        <v>59</v>
      </c>
      <c r="B767" s="4" t="s">
        <v>3427</v>
      </c>
      <c r="C767" s="4" t="s">
        <v>3428</v>
      </c>
      <c r="D767" s="4" t="s">
        <v>3429</v>
      </c>
      <c r="E767" s="4" t="s">
        <v>3430</v>
      </c>
      <c r="J767" s="4" t="s">
        <v>14782</v>
      </c>
      <c r="K767" s="4" t="s">
        <v>14788</v>
      </c>
      <c r="L767" s="4" t="s">
        <v>14794</v>
      </c>
      <c r="M767" s="4" t="s">
        <v>14800</v>
      </c>
      <c r="N767" s="4" t="s">
        <v>14806</v>
      </c>
    </row>
    <row r="768" spans="1:14" x14ac:dyDescent="0.25">
      <c r="A768" s="4" t="s">
        <v>59</v>
      </c>
      <c r="B768" s="4" t="s">
        <v>3431</v>
      </c>
      <c r="C768" s="4" t="s">
        <v>3432</v>
      </c>
      <c r="D768" s="4" t="s">
        <v>3433</v>
      </c>
      <c r="E768" s="4" t="s">
        <v>3434</v>
      </c>
      <c r="J768" s="4" t="s">
        <v>14783</v>
      </c>
      <c r="K768" s="4" t="s">
        <v>14789</v>
      </c>
      <c r="L768" s="4" t="s">
        <v>14795</v>
      </c>
      <c r="M768" s="4" t="s">
        <v>14801</v>
      </c>
      <c r="N768" s="4" t="s">
        <v>14807</v>
      </c>
    </row>
    <row r="769" spans="1:14" x14ac:dyDescent="0.25">
      <c r="A769" s="4" t="s">
        <v>59</v>
      </c>
      <c r="B769" s="4" t="s">
        <v>3435</v>
      </c>
      <c r="C769" s="4" t="s">
        <v>3436</v>
      </c>
      <c r="D769" s="4" t="s">
        <v>3437</v>
      </c>
      <c r="E769" s="4" t="s">
        <v>3438</v>
      </c>
      <c r="J769" s="4" t="s">
        <v>14784</v>
      </c>
      <c r="K769" s="4" t="s">
        <v>14790</v>
      </c>
      <c r="L769" s="4" t="s">
        <v>14796</v>
      </c>
      <c r="M769" s="4" t="s">
        <v>14802</v>
      </c>
      <c r="N769" s="4" t="s">
        <v>14808</v>
      </c>
    </row>
    <row r="770" spans="1:14" x14ac:dyDescent="0.25">
      <c r="A770" s="4" t="s">
        <v>59</v>
      </c>
      <c r="B770" s="4" t="s">
        <v>3439</v>
      </c>
      <c r="C770" s="4" t="s">
        <v>3440</v>
      </c>
      <c r="D770" s="4" t="s">
        <v>3441</v>
      </c>
      <c r="E770" s="4" t="s">
        <v>3442</v>
      </c>
      <c r="J770" s="4" t="s">
        <v>14785</v>
      </c>
      <c r="K770" s="4" t="s">
        <v>14791</v>
      </c>
      <c r="L770" s="4" t="s">
        <v>14797</v>
      </c>
      <c r="M770" s="4" t="s">
        <v>14803</v>
      </c>
      <c r="N770" s="4" t="s">
        <v>14809</v>
      </c>
    </row>
    <row r="771" spans="1:14" x14ac:dyDescent="0.25">
      <c r="A771" s="4" t="s">
        <v>59</v>
      </c>
      <c r="B771" s="4" t="s">
        <v>3443</v>
      </c>
      <c r="C771" s="4" t="s">
        <v>3444</v>
      </c>
      <c r="D771" s="4" t="s">
        <v>3445</v>
      </c>
      <c r="E771" s="4" t="s">
        <v>3446</v>
      </c>
      <c r="J771" s="4" t="s">
        <v>14786</v>
      </c>
      <c r="K771" s="4" t="s">
        <v>14792</v>
      </c>
      <c r="L771" s="4" t="s">
        <v>14798</v>
      </c>
      <c r="M771" s="4" t="s">
        <v>14804</v>
      </c>
      <c r="N771" s="4" t="s">
        <v>14810</v>
      </c>
    </row>
    <row r="772" spans="1:14" x14ac:dyDescent="0.25">
      <c r="A772" s="4" t="s">
        <v>59</v>
      </c>
      <c r="B772" s="4" t="s">
        <v>3447</v>
      </c>
      <c r="C772" s="4" t="s">
        <v>3448</v>
      </c>
      <c r="D772" s="4" t="s">
        <v>3449</v>
      </c>
      <c r="E772" s="4" t="s">
        <v>3450</v>
      </c>
      <c r="J772" s="4" t="s">
        <v>14787</v>
      </c>
      <c r="K772" s="4" t="s">
        <v>14793</v>
      </c>
      <c r="L772" s="4" t="s">
        <v>14799</v>
      </c>
      <c r="M772" s="4" t="s">
        <v>14805</v>
      </c>
      <c r="N772" s="4" t="s">
        <v>14811</v>
      </c>
    </row>
    <row r="773" spans="1:14" x14ac:dyDescent="0.25">
      <c r="A773" s="4" t="s">
        <v>59</v>
      </c>
      <c r="B773" s="4" t="s">
        <v>3431</v>
      </c>
      <c r="C773" s="4" t="s">
        <v>3432</v>
      </c>
      <c r="D773" s="4" t="s">
        <v>3433</v>
      </c>
    </row>
    <row r="774" spans="1:14" x14ac:dyDescent="0.25">
      <c r="A774" s="4" t="s">
        <v>59</v>
      </c>
      <c r="B774" s="4" t="s">
        <v>3451</v>
      </c>
      <c r="C774" s="4" t="s">
        <v>3452</v>
      </c>
      <c r="E774" s="4" t="s">
        <v>3453</v>
      </c>
      <c r="F774" s="4" t="s">
        <v>34</v>
      </c>
      <c r="H774" s="4" t="s">
        <v>3454</v>
      </c>
      <c r="I774" s="4" t="s">
        <v>3455</v>
      </c>
    </row>
    <row r="775" spans="1:14" x14ac:dyDescent="0.25">
      <c r="A775" s="4" t="s">
        <v>59</v>
      </c>
      <c r="B775" s="4" t="s">
        <v>3456</v>
      </c>
      <c r="C775" s="4" t="s">
        <v>3457</v>
      </c>
      <c r="D775" s="4" t="s">
        <v>3458</v>
      </c>
      <c r="E775" s="4" t="s">
        <v>3459</v>
      </c>
      <c r="F775" s="4" t="s">
        <v>41</v>
      </c>
      <c r="I775" s="4" t="s">
        <v>3460</v>
      </c>
      <c r="J775" s="4" t="s">
        <v>3461</v>
      </c>
      <c r="K775" s="4" t="s">
        <v>3462</v>
      </c>
      <c r="L775" s="4" t="s">
        <v>3463</v>
      </c>
      <c r="M775" s="4" t="s">
        <v>3464</v>
      </c>
    </row>
    <row r="776" spans="1:14" x14ac:dyDescent="0.25">
      <c r="A776" s="4" t="s">
        <v>59</v>
      </c>
      <c r="B776" s="4" t="s">
        <v>3465</v>
      </c>
      <c r="C776" s="4" t="s">
        <v>3466</v>
      </c>
      <c r="D776" s="4" t="s">
        <v>3467</v>
      </c>
      <c r="E776" s="4" t="s">
        <v>3468</v>
      </c>
      <c r="J776" s="4" t="s">
        <v>14662</v>
      </c>
      <c r="K776" s="4" t="s">
        <v>14668</v>
      </c>
      <c r="L776" s="4" t="s">
        <v>14674</v>
      </c>
      <c r="M776" s="4" t="s">
        <v>14680</v>
      </c>
      <c r="N776" s="4" t="s">
        <v>14686</v>
      </c>
    </row>
    <row r="777" spans="1:14" x14ac:dyDescent="0.25">
      <c r="A777" s="4" t="s">
        <v>59</v>
      </c>
      <c r="B777" s="4" t="s">
        <v>3469</v>
      </c>
      <c r="C777" s="4" t="s">
        <v>3470</v>
      </c>
      <c r="D777" s="4" t="s">
        <v>3471</v>
      </c>
      <c r="E777" s="4" t="s">
        <v>3472</v>
      </c>
      <c r="J777" s="4" t="s">
        <v>14663</v>
      </c>
      <c r="K777" s="4" t="s">
        <v>14669</v>
      </c>
      <c r="L777" s="4" t="s">
        <v>14675</v>
      </c>
      <c r="M777" s="4" t="s">
        <v>14681</v>
      </c>
      <c r="N777" s="4" t="s">
        <v>14687</v>
      </c>
    </row>
    <row r="778" spans="1:14" x14ac:dyDescent="0.25">
      <c r="A778" s="4" t="s">
        <v>59</v>
      </c>
      <c r="B778" s="4" t="s">
        <v>3473</v>
      </c>
      <c r="C778" s="4" t="s">
        <v>3474</v>
      </c>
      <c r="D778" s="4" t="s">
        <v>3475</v>
      </c>
      <c r="E778" s="4" t="s">
        <v>3476</v>
      </c>
      <c r="J778" s="4" t="s">
        <v>14664</v>
      </c>
      <c r="K778" s="4" t="s">
        <v>14670</v>
      </c>
      <c r="L778" s="4" t="s">
        <v>14676</v>
      </c>
      <c r="M778" s="4" t="s">
        <v>14682</v>
      </c>
      <c r="N778" s="4" t="s">
        <v>14688</v>
      </c>
    </row>
    <row r="779" spans="1:14" x14ac:dyDescent="0.25">
      <c r="A779" s="4" t="s">
        <v>59</v>
      </c>
      <c r="B779" s="4" t="s">
        <v>3477</v>
      </c>
      <c r="C779" s="4" t="s">
        <v>3478</v>
      </c>
      <c r="D779" s="4" t="s">
        <v>3479</v>
      </c>
      <c r="E779" s="4" t="s">
        <v>3480</v>
      </c>
      <c r="J779" s="4" t="s">
        <v>14665</v>
      </c>
      <c r="K779" s="4" t="s">
        <v>14671</v>
      </c>
      <c r="L779" s="4" t="s">
        <v>14677</v>
      </c>
      <c r="M779" s="4" t="s">
        <v>14683</v>
      </c>
      <c r="N779" s="4" t="s">
        <v>14689</v>
      </c>
    </row>
    <row r="780" spans="1:14" x14ac:dyDescent="0.25">
      <c r="A780" s="4" t="s">
        <v>59</v>
      </c>
      <c r="B780" s="4" t="s">
        <v>3481</v>
      </c>
      <c r="C780" s="4" t="s">
        <v>3482</v>
      </c>
      <c r="D780" s="4" t="s">
        <v>3483</v>
      </c>
      <c r="E780" s="4" t="s">
        <v>3484</v>
      </c>
      <c r="J780" s="4" t="s">
        <v>14666</v>
      </c>
      <c r="K780" s="4" t="s">
        <v>14672</v>
      </c>
      <c r="L780" s="4" t="s">
        <v>14678</v>
      </c>
      <c r="M780" s="4" t="s">
        <v>14684</v>
      </c>
      <c r="N780" s="4" t="s">
        <v>14690</v>
      </c>
    </row>
    <row r="781" spans="1:14" x14ac:dyDescent="0.25">
      <c r="A781" s="4" t="s">
        <v>59</v>
      </c>
      <c r="B781" s="4" t="s">
        <v>3485</v>
      </c>
      <c r="C781" s="4" t="s">
        <v>3486</v>
      </c>
      <c r="D781" s="4" t="s">
        <v>3487</v>
      </c>
      <c r="E781" s="4" t="s">
        <v>3488</v>
      </c>
      <c r="J781" s="4" t="s">
        <v>14667</v>
      </c>
      <c r="K781" s="4" t="s">
        <v>14673</v>
      </c>
      <c r="L781" s="4" t="s">
        <v>14679</v>
      </c>
      <c r="M781" s="4" t="s">
        <v>14685</v>
      </c>
      <c r="N781" s="4" t="s">
        <v>14691</v>
      </c>
    </row>
    <row r="782" spans="1:14" x14ac:dyDescent="0.25">
      <c r="A782" s="4" t="s">
        <v>59</v>
      </c>
      <c r="B782" s="4" t="s">
        <v>3469</v>
      </c>
      <c r="C782" s="4" t="s">
        <v>3470</v>
      </c>
      <c r="D782" s="4" t="s">
        <v>3471</v>
      </c>
    </row>
    <row r="783" spans="1:14" x14ac:dyDescent="0.25">
      <c r="A783" s="4" t="s">
        <v>59</v>
      </c>
      <c r="B783" s="4" t="s">
        <v>3489</v>
      </c>
      <c r="C783" s="4" t="s">
        <v>3490</v>
      </c>
      <c r="D783" s="4" t="s">
        <v>3491</v>
      </c>
      <c r="E783" s="4" t="s">
        <v>3492</v>
      </c>
      <c r="F783" s="4" t="s">
        <v>41</v>
      </c>
      <c r="I783" s="4" t="s">
        <v>3493</v>
      </c>
      <c r="J783" s="4" t="s">
        <v>3494</v>
      </c>
      <c r="K783" s="4" t="s">
        <v>3495</v>
      </c>
      <c r="L783" s="4" t="s">
        <v>3496</v>
      </c>
      <c r="M783" s="4" t="s">
        <v>3497</v>
      </c>
    </row>
    <row r="784" spans="1:14" x14ac:dyDescent="0.25">
      <c r="A784" s="4" t="s">
        <v>59</v>
      </c>
      <c r="B784" s="4" t="s">
        <v>3498</v>
      </c>
      <c r="C784" s="4" t="s">
        <v>3499</v>
      </c>
      <c r="D784" s="4" t="s">
        <v>3500</v>
      </c>
      <c r="E784" s="4" t="s">
        <v>3501</v>
      </c>
      <c r="J784" s="4" t="s">
        <v>14722</v>
      </c>
      <c r="K784" s="4" t="s">
        <v>14728</v>
      </c>
      <c r="L784" s="4" t="s">
        <v>14734</v>
      </c>
      <c r="M784" s="4" t="s">
        <v>14740</v>
      </c>
      <c r="N784" s="4" t="s">
        <v>14746</v>
      </c>
    </row>
    <row r="785" spans="1:14" x14ac:dyDescent="0.25">
      <c r="A785" s="4" t="s">
        <v>59</v>
      </c>
      <c r="B785" s="4" t="s">
        <v>3502</v>
      </c>
      <c r="C785" s="4" t="s">
        <v>3503</v>
      </c>
      <c r="D785" s="4" t="s">
        <v>3504</v>
      </c>
      <c r="E785" s="4" t="s">
        <v>3505</v>
      </c>
      <c r="J785" s="4" t="s">
        <v>14723</v>
      </c>
      <c r="K785" s="4" t="s">
        <v>14729</v>
      </c>
      <c r="L785" s="4" t="s">
        <v>14735</v>
      </c>
      <c r="M785" s="4" t="s">
        <v>14741</v>
      </c>
      <c r="N785" s="4" t="s">
        <v>14747</v>
      </c>
    </row>
    <row r="786" spans="1:14" x14ac:dyDescent="0.25">
      <c r="A786" s="4" t="s">
        <v>59</v>
      </c>
      <c r="B786" s="4" t="s">
        <v>3506</v>
      </c>
      <c r="C786" s="4" t="s">
        <v>3507</v>
      </c>
      <c r="D786" s="4" t="s">
        <v>3508</v>
      </c>
      <c r="E786" s="4" t="s">
        <v>3509</v>
      </c>
      <c r="J786" s="4" t="s">
        <v>14724</v>
      </c>
      <c r="K786" s="4" t="s">
        <v>14730</v>
      </c>
      <c r="L786" s="4" t="s">
        <v>14736</v>
      </c>
      <c r="M786" s="4" t="s">
        <v>14742</v>
      </c>
      <c r="N786" s="4" t="s">
        <v>14748</v>
      </c>
    </row>
    <row r="787" spans="1:14" x14ac:dyDescent="0.25">
      <c r="A787" s="4" t="s">
        <v>59</v>
      </c>
      <c r="B787" s="4" t="s">
        <v>3510</v>
      </c>
      <c r="C787" s="4" t="s">
        <v>3511</v>
      </c>
      <c r="D787" s="4" t="s">
        <v>3512</v>
      </c>
      <c r="E787" s="4" t="s">
        <v>3513</v>
      </c>
      <c r="J787" s="4" t="s">
        <v>14725</v>
      </c>
      <c r="K787" s="4" t="s">
        <v>14731</v>
      </c>
      <c r="L787" s="4" t="s">
        <v>14737</v>
      </c>
      <c r="M787" s="4" t="s">
        <v>14743</v>
      </c>
      <c r="N787" s="4" t="s">
        <v>14749</v>
      </c>
    </row>
    <row r="788" spans="1:14" x14ac:dyDescent="0.25">
      <c r="A788" s="4" t="s">
        <v>59</v>
      </c>
      <c r="B788" s="4" t="s">
        <v>3514</v>
      </c>
      <c r="C788" s="4" t="s">
        <v>3515</v>
      </c>
      <c r="D788" s="4" t="s">
        <v>3516</v>
      </c>
      <c r="E788" s="4" t="s">
        <v>3517</v>
      </c>
      <c r="J788" s="4" t="s">
        <v>14726</v>
      </c>
      <c r="K788" s="4" t="s">
        <v>14732</v>
      </c>
      <c r="L788" s="4" t="s">
        <v>14738</v>
      </c>
      <c r="M788" s="4" t="s">
        <v>14744</v>
      </c>
      <c r="N788" s="4" t="s">
        <v>14750</v>
      </c>
    </row>
    <row r="789" spans="1:14" x14ac:dyDescent="0.25">
      <c r="A789" s="4" t="s">
        <v>59</v>
      </c>
      <c r="B789" s="4" t="s">
        <v>3518</v>
      </c>
      <c r="C789" s="4" t="s">
        <v>3519</v>
      </c>
      <c r="D789" s="4" t="s">
        <v>3520</v>
      </c>
      <c r="E789" s="4" t="s">
        <v>3521</v>
      </c>
      <c r="J789" s="4" t="s">
        <v>14727</v>
      </c>
      <c r="K789" s="4" t="s">
        <v>14733</v>
      </c>
      <c r="L789" s="4" t="s">
        <v>14739</v>
      </c>
      <c r="M789" s="4" t="s">
        <v>14745</v>
      </c>
      <c r="N789" s="4" t="s">
        <v>14751</v>
      </c>
    </row>
    <row r="790" spans="1:14" x14ac:dyDescent="0.25">
      <c r="A790" s="4" t="s">
        <v>59</v>
      </c>
      <c r="B790" s="4" t="s">
        <v>3502</v>
      </c>
      <c r="C790" s="4" t="s">
        <v>3503</v>
      </c>
      <c r="D790" s="4" t="s">
        <v>3504</v>
      </c>
    </row>
    <row r="791" spans="1:14" x14ac:dyDescent="0.25">
      <c r="A791" s="4" t="s">
        <v>59</v>
      </c>
      <c r="B791" s="4" t="s">
        <v>3522</v>
      </c>
      <c r="C791" s="4" t="s">
        <v>3523</v>
      </c>
      <c r="D791" s="4" t="s">
        <v>3524</v>
      </c>
      <c r="E791" s="4" t="s">
        <v>3525</v>
      </c>
      <c r="F791" s="4" t="s">
        <v>41</v>
      </c>
      <c r="I791" s="4" t="s">
        <v>3526</v>
      </c>
      <c r="J791" s="4" t="s">
        <v>3527</v>
      </c>
      <c r="K791" s="4" t="s">
        <v>3528</v>
      </c>
      <c r="L791" s="4" t="s">
        <v>3529</v>
      </c>
      <c r="M791" s="4" t="s">
        <v>3530</v>
      </c>
    </row>
    <row r="792" spans="1:14" x14ac:dyDescent="0.25">
      <c r="A792" s="4" t="s">
        <v>59</v>
      </c>
      <c r="B792" s="4" t="s">
        <v>3531</v>
      </c>
      <c r="C792" s="4" t="s">
        <v>3532</v>
      </c>
      <c r="D792" s="4" t="s">
        <v>3533</v>
      </c>
      <c r="E792" s="4" t="s">
        <v>3534</v>
      </c>
      <c r="J792" s="4" t="s">
        <v>14692</v>
      </c>
      <c r="K792" s="4" t="s">
        <v>14698</v>
      </c>
      <c r="L792" s="4" t="s">
        <v>14704</v>
      </c>
      <c r="M792" s="4" t="s">
        <v>14710</v>
      </c>
      <c r="N792" s="4" t="s">
        <v>14716</v>
      </c>
    </row>
    <row r="793" spans="1:14" x14ac:dyDescent="0.25">
      <c r="A793" s="4" t="s">
        <v>59</v>
      </c>
      <c r="B793" s="4" t="s">
        <v>3535</v>
      </c>
      <c r="C793" s="4" t="s">
        <v>3536</v>
      </c>
      <c r="D793" s="4" t="s">
        <v>3537</v>
      </c>
      <c r="E793" s="4" t="s">
        <v>3538</v>
      </c>
      <c r="J793" s="4" t="s">
        <v>14693</v>
      </c>
      <c r="K793" s="4" t="s">
        <v>14699</v>
      </c>
      <c r="L793" s="4" t="s">
        <v>14705</v>
      </c>
      <c r="M793" s="4" t="s">
        <v>14711</v>
      </c>
      <c r="N793" s="4" t="s">
        <v>14717</v>
      </c>
    </row>
    <row r="794" spans="1:14" x14ac:dyDescent="0.25">
      <c r="A794" s="4" t="s">
        <v>59</v>
      </c>
      <c r="B794" s="4" t="s">
        <v>3539</v>
      </c>
      <c r="C794" s="4" t="s">
        <v>3540</v>
      </c>
      <c r="D794" s="4" t="s">
        <v>3541</v>
      </c>
      <c r="E794" s="4" t="s">
        <v>3542</v>
      </c>
      <c r="J794" s="4" t="s">
        <v>14694</v>
      </c>
      <c r="K794" s="4" t="s">
        <v>14700</v>
      </c>
      <c r="L794" s="4" t="s">
        <v>14706</v>
      </c>
      <c r="M794" s="4" t="s">
        <v>14712</v>
      </c>
      <c r="N794" s="4" t="s">
        <v>14718</v>
      </c>
    </row>
    <row r="795" spans="1:14" x14ac:dyDescent="0.25">
      <c r="A795" s="4" t="s">
        <v>59</v>
      </c>
      <c r="B795" s="4" t="s">
        <v>3543</v>
      </c>
      <c r="C795" s="4" t="s">
        <v>3544</v>
      </c>
      <c r="D795" s="4" t="s">
        <v>3545</v>
      </c>
      <c r="E795" s="4" t="s">
        <v>3546</v>
      </c>
      <c r="J795" s="4" t="s">
        <v>14695</v>
      </c>
      <c r="K795" s="4" t="s">
        <v>14701</v>
      </c>
      <c r="L795" s="4" t="s">
        <v>14707</v>
      </c>
      <c r="M795" s="4" t="s">
        <v>14713</v>
      </c>
      <c r="N795" s="4" t="s">
        <v>14719</v>
      </c>
    </row>
    <row r="796" spans="1:14" x14ac:dyDescent="0.25">
      <c r="A796" s="4" t="s">
        <v>59</v>
      </c>
      <c r="B796" s="4" t="s">
        <v>3547</v>
      </c>
      <c r="C796" s="4" t="s">
        <v>3548</v>
      </c>
      <c r="D796" s="4" t="s">
        <v>3549</v>
      </c>
      <c r="E796" s="4" t="s">
        <v>3550</v>
      </c>
      <c r="J796" s="4" t="s">
        <v>14696</v>
      </c>
      <c r="K796" s="4" t="s">
        <v>14702</v>
      </c>
      <c r="L796" s="4" t="s">
        <v>14708</v>
      </c>
      <c r="M796" s="4" t="s">
        <v>14714</v>
      </c>
      <c r="N796" s="4" t="s">
        <v>14720</v>
      </c>
    </row>
    <row r="797" spans="1:14" x14ac:dyDescent="0.25">
      <c r="A797" s="4" t="s">
        <v>59</v>
      </c>
      <c r="B797" s="4" t="s">
        <v>3551</v>
      </c>
      <c r="C797" s="4" t="s">
        <v>3552</v>
      </c>
      <c r="D797" s="4" t="s">
        <v>3553</v>
      </c>
      <c r="E797" s="4" t="s">
        <v>3554</v>
      </c>
      <c r="J797" s="4" t="s">
        <v>14697</v>
      </c>
      <c r="K797" s="4" t="s">
        <v>14703</v>
      </c>
      <c r="L797" s="4" t="s">
        <v>14709</v>
      </c>
      <c r="M797" s="4" t="s">
        <v>14715</v>
      </c>
      <c r="N797" s="4" t="s">
        <v>14721</v>
      </c>
    </row>
    <row r="798" spans="1:14" x14ac:dyDescent="0.25">
      <c r="A798" s="4" t="s">
        <v>59</v>
      </c>
      <c r="B798" s="4" t="s">
        <v>3535</v>
      </c>
      <c r="C798" s="4" t="s">
        <v>3536</v>
      </c>
      <c r="D798" s="4" t="s">
        <v>3537</v>
      </c>
    </row>
    <row r="799" spans="1:14" x14ac:dyDescent="0.25">
      <c r="A799" s="4" t="s">
        <v>59</v>
      </c>
      <c r="B799" s="4" t="s">
        <v>3555</v>
      </c>
      <c r="C799" s="4" t="s">
        <v>3556</v>
      </c>
      <c r="E799" s="4" t="s">
        <v>3557</v>
      </c>
      <c r="F799" s="4" t="s">
        <v>34</v>
      </c>
      <c r="H799" s="4" t="s">
        <v>3558</v>
      </c>
      <c r="I799" s="4" t="s">
        <v>3559</v>
      </c>
    </row>
    <row r="800" spans="1:14" x14ac:dyDescent="0.25">
      <c r="A800" s="4" t="s">
        <v>59</v>
      </c>
      <c r="B800" s="4" t="s">
        <v>3560</v>
      </c>
      <c r="C800" s="4" t="s">
        <v>3561</v>
      </c>
      <c r="D800" s="4" t="s">
        <v>3562</v>
      </c>
      <c r="E800" s="4" t="s">
        <v>3563</v>
      </c>
      <c r="F800" s="4" t="s">
        <v>41</v>
      </c>
      <c r="I800" s="4" t="s">
        <v>3564</v>
      </c>
      <c r="J800" s="4" t="s">
        <v>3565</v>
      </c>
      <c r="K800" s="4" t="s">
        <v>3566</v>
      </c>
      <c r="L800" s="4" t="s">
        <v>3567</v>
      </c>
      <c r="M800" s="4" t="s">
        <v>3568</v>
      </c>
    </row>
    <row r="801" spans="1:14" x14ac:dyDescent="0.25">
      <c r="A801" s="4" t="s">
        <v>59</v>
      </c>
      <c r="B801" s="4" t="s">
        <v>3569</v>
      </c>
      <c r="C801" s="4" t="s">
        <v>3570</v>
      </c>
      <c r="D801" s="4" t="s">
        <v>3571</v>
      </c>
      <c r="E801" s="4" t="s">
        <v>3572</v>
      </c>
      <c r="J801" s="4" t="s">
        <v>14582</v>
      </c>
      <c r="K801" s="4" t="s">
        <v>14587</v>
      </c>
      <c r="L801" s="4" t="s">
        <v>14592</v>
      </c>
      <c r="M801" s="4" t="s">
        <v>14597</v>
      </c>
      <c r="N801" s="4" t="s">
        <v>14602</v>
      </c>
    </row>
    <row r="802" spans="1:14" x14ac:dyDescent="0.25">
      <c r="A802" s="4" t="s">
        <v>59</v>
      </c>
      <c r="B802" s="4" t="s">
        <v>3573</v>
      </c>
      <c r="C802" s="4" t="s">
        <v>3574</v>
      </c>
      <c r="D802" s="4" t="s">
        <v>3575</v>
      </c>
      <c r="E802" s="4" t="s">
        <v>3576</v>
      </c>
      <c r="J802" s="4" t="s">
        <v>14583</v>
      </c>
      <c r="K802" s="4" t="s">
        <v>14588</v>
      </c>
      <c r="L802" s="4" t="s">
        <v>14593</v>
      </c>
      <c r="M802" s="4" t="s">
        <v>14598</v>
      </c>
      <c r="N802" s="4" t="s">
        <v>14603</v>
      </c>
    </row>
    <row r="803" spans="1:14" x14ac:dyDescent="0.25">
      <c r="A803" s="4" t="s">
        <v>59</v>
      </c>
      <c r="B803" s="4" t="s">
        <v>3577</v>
      </c>
      <c r="C803" s="4" t="s">
        <v>3578</v>
      </c>
      <c r="D803" s="4" t="s">
        <v>3579</v>
      </c>
      <c r="E803" s="4" t="s">
        <v>3580</v>
      </c>
      <c r="J803" s="4" t="s">
        <v>14584</v>
      </c>
      <c r="K803" s="4" t="s">
        <v>14589</v>
      </c>
      <c r="L803" s="4" t="s">
        <v>14594</v>
      </c>
      <c r="M803" s="4" t="s">
        <v>14599</v>
      </c>
      <c r="N803" s="4" t="s">
        <v>14604</v>
      </c>
    </row>
    <row r="804" spans="1:14" x14ac:dyDescent="0.25">
      <c r="A804" s="4" t="s">
        <v>59</v>
      </c>
      <c r="B804" s="4" t="s">
        <v>3581</v>
      </c>
      <c r="C804" s="4" t="s">
        <v>3582</v>
      </c>
      <c r="D804" s="4" t="s">
        <v>3583</v>
      </c>
      <c r="E804" s="4" t="s">
        <v>3584</v>
      </c>
      <c r="J804" s="4" t="s">
        <v>14585</v>
      </c>
      <c r="K804" s="4" t="s">
        <v>14590</v>
      </c>
      <c r="L804" s="4" t="s">
        <v>14595</v>
      </c>
      <c r="M804" s="4" t="s">
        <v>14600</v>
      </c>
      <c r="N804" s="4" t="s">
        <v>14605</v>
      </c>
    </row>
    <row r="805" spans="1:14" x14ac:dyDescent="0.25">
      <c r="A805" s="4" t="s">
        <v>59</v>
      </c>
      <c r="B805" s="4" t="s">
        <v>3585</v>
      </c>
      <c r="C805" s="4" t="s">
        <v>3586</v>
      </c>
      <c r="D805" s="4" t="s">
        <v>3587</v>
      </c>
      <c r="E805" s="4" t="s">
        <v>3588</v>
      </c>
      <c r="J805" s="4" t="s">
        <v>14586</v>
      </c>
      <c r="K805" s="4" t="s">
        <v>14591</v>
      </c>
      <c r="L805" s="4" t="s">
        <v>14596</v>
      </c>
      <c r="M805" s="4" t="s">
        <v>14601</v>
      </c>
      <c r="N805" s="4" t="s">
        <v>14606</v>
      </c>
    </row>
    <row r="806" spans="1:14" x14ac:dyDescent="0.25">
      <c r="A806" s="4" t="s">
        <v>59</v>
      </c>
      <c r="B806" s="4" t="s">
        <v>3573</v>
      </c>
      <c r="C806" s="4" t="s">
        <v>3574</v>
      </c>
      <c r="D806" s="4" t="s">
        <v>3575</v>
      </c>
    </row>
    <row r="807" spans="1:14" x14ac:dyDescent="0.25">
      <c r="A807" s="4" t="s">
        <v>59</v>
      </c>
      <c r="B807" s="4" t="s">
        <v>3589</v>
      </c>
      <c r="C807" s="4" t="s">
        <v>3590</v>
      </c>
      <c r="D807" s="4" t="s">
        <v>3591</v>
      </c>
      <c r="E807" s="4" t="s">
        <v>3592</v>
      </c>
      <c r="F807" s="4" t="s">
        <v>41</v>
      </c>
      <c r="I807" s="4" t="s">
        <v>3593</v>
      </c>
      <c r="J807" s="4" t="s">
        <v>3594</v>
      </c>
      <c r="K807" s="4" t="s">
        <v>3595</v>
      </c>
      <c r="L807" s="4" t="s">
        <v>3596</v>
      </c>
      <c r="M807" s="4" t="s">
        <v>3597</v>
      </c>
    </row>
    <row r="808" spans="1:14" x14ac:dyDescent="0.25">
      <c r="A808" s="4" t="s">
        <v>59</v>
      </c>
      <c r="B808" s="4" t="s">
        <v>3598</v>
      </c>
      <c r="C808" s="4" t="s">
        <v>3599</v>
      </c>
      <c r="D808" s="4" t="s">
        <v>3600</v>
      </c>
      <c r="E808" s="4" t="s">
        <v>3601</v>
      </c>
      <c r="J808" s="4" t="s">
        <v>14637</v>
      </c>
      <c r="K808" s="4" t="s">
        <v>14642</v>
      </c>
      <c r="L808" s="4" t="s">
        <v>14647</v>
      </c>
      <c r="M808" s="4" t="s">
        <v>14652</v>
      </c>
      <c r="N808" s="4" t="s">
        <v>14657</v>
      </c>
    </row>
    <row r="809" spans="1:14" x14ac:dyDescent="0.25">
      <c r="A809" s="4" t="s">
        <v>59</v>
      </c>
      <c r="B809" s="4" t="s">
        <v>3602</v>
      </c>
      <c r="C809" s="4" t="s">
        <v>3603</v>
      </c>
      <c r="D809" s="4" t="s">
        <v>3604</v>
      </c>
      <c r="E809" s="4" t="s">
        <v>3605</v>
      </c>
      <c r="J809" s="4" t="s">
        <v>14638</v>
      </c>
      <c r="K809" s="4" t="s">
        <v>14643</v>
      </c>
      <c r="L809" s="4" t="s">
        <v>14648</v>
      </c>
      <c r="M809" s="4" t="s">
        <v>14653</v>
      </c>
      <c r="N809" s="4" t="s">
        <v>14658</v>
      </c>
    </row>
    <row r="810" spans="1:14" x14ac:dyDescent="0.25">
      <c r="A810" s="4" t="s">
        <v>59</v>
      </c>
      <c r="B810" s="4" t="s">
        <v>3606</v>
      </c>
      <c r="C810" s="4" t="s">
        <v>3607</v>
      </c>
      <c r="D810" s="4" t="s">
        <v>3608</v>
      </c>
      <c r="E810" s="4" t="s">
        <v>3609</v>
      </c>
      <c r="J810" s="4" t="s">
        <v>14639</v>
      </c>
      <c r="K810" s="4" t="s">
        <v>14644</v>
      </c>
      <c r="L810" s="4" t="s">
        <v>14649</v>
      </c>
      <c r="M810" s="4" t="s">
        <v>14654</v>
      </c>
      <c r="N810" s="4" t="s">
        <v>14659</v>
      </c>
    </row>
    <row r="811" spans="1:14" x14ac:dyDescent="0.25">
      <c r="A811" s="4" t="s">
        <v>59</v>
      </c>
      <c r="B811" s="4" t="s">
        <v>3610</v>
      </c>
      <c r="C811" s="4" t="s">
        <v>3611</v>
      </c>
      <c r="D811" s="4" t="s">
        <v>3612</v>
      </c>
      <c r="E811" s="4" t="s">
        <v>3613</v>
      </c>
      <c r="J811" s="4" t="s">
        <v>14640</v>
      </c>
      <c r="K811" s="4" t="s">
        <v>14645</v>
      </c>
      <c r="L811" s="4" t="s">
        <v>14650</v>
      </c>
      <c r="M811" s="4" t="s">
        <v>14655</v>
      </c>
      <c r="N811" s="4" t="s">
        <v>14660</v>
      </c>
    </row>
    <row r="812" spans="1:14" x14ac:dyDescent="0.25">
      <c r="A812" s="4" t="s">
        <v>59</v>
      </c>
      <c r="B812" s="4" t="s">
        <v>3614</v>
      </c>
      <c r="C812" s="4" t="s">
        <v>3615</v>
      </c>
      <c r="D812" s="4" t="s">
        <v>3616</v>
      </c>
      <c r="E812" s="4" t="s">
        <v>3617</v>
      </c>
      <c r="J812" s="4" t="s">
        <v>14641</v>
      </c>
      <c r="K812" s="4" t="s">
        <v>14646</v>
      </c>
      <c r="L812" s="4" t="s">
        <v>14651</v>
      </c>
      <c r="M812" s="4" t="s">
        <v>14656</v>
      </c>
      <c r="N812" s="4" t="s">
        <v>14661</v>
      </c>
    </row>
    <row r="813" spans="1:14" x14ac:dyDescent="0.25">
      <c r="A813" s="4" t="s">
        <v>59</v>
      </c>
      <c r="B813" s="4" t="s">
        <v>3602</v>
      </c>
      <c r="C813" s="4" t="s">
        <v>3603</v>
      </c>
      <c r="D813" s="4" t="s">
        <v>3604</v>
      </c>
    </row>
    <row r="814" spans="1:14" x14ac:dyDescent="0.25">
      <c r="A814" s="4" t="s">
        <v>59</v>
      </c>
      <c r="B814" s="4" t="s">
        <v>3618</v>
      </c>
      <c r="C814" s="4" t="s">
        <v>3619</v>
      </c>
      <c r="D814" s="4" t="s">
        <v>3620</v>
      </c>
      <c r="E814" s="4" t="s">
        <v>3621</v>
      </c>
      <c r="F814" s="4" t="s">
        <v>41</v>
      </c>
      <c r="I814" s="4" t="s">
        <v>3622</v>
      </c>
      <c r="J814" s="4" t="s">
        <v>3623</v>
      </c>
      <c r="K814" s="4" t="s">
        <v>3624</v>
      </c>
      <c r="L814" s="4" t="s">
        <v>3625</v>
      </c>
      <c r="M814" s="4" t="s">
        <v>3626</v>
      </c>
    </row>
    <row r="815" spans="1:14" x14ac:dyDescent="0.25">
      <c r="A815" s="4" t="s">
        <v>59</v>
      </c>
      <c r="B815" s="4" t="s">
        <v>3627</v>
      </c>
      <c r="C815" s="4" t="s">
        <v>3628</v>
      </c>
      <c r="D815" s="4" t="s">
        <v>3629</v>
      </c>
      <c r="E815" s="4" t="s">
        <v>3630</v>
      </c>
      <c r="J815" s="4" t="s">
        <v>14607</v>
      </c>
      <c r="K815" s="4" t="s">
        <v>14613</v>
      </c>
      <c r="L815" s="4" t="s">
        <v>14619</v>
      </c>
      <c r="M815" s="4" t="s">
        <v>14625</v>
      </c>
      <c r="N815" s="4" t="s">
        <v>14631</v>
      </c>
    </row>
    <row r="816" spans="1:14" x14ac:dyDescent="0.25">
      <c r="A816" s="4" t="s">
        <v>59</v>
      </c>
      <c r="B816" s="4" t="s">
        <v>3631</v>
      </c>
      <c r="C816" s="4" t="s">
        <v>3632</v>
      </c>
      <c r="D816" s="4" t="s">
        <v>3633</v>
      </c>
      <c r="E816" s="4" t="s">
        <v>3634</v>
      </c>
      <c r="J816" s="4" t="s">
        <v>14608</v>
      </c>
      <c r="K816" s="4" t="s">
        <v>14614</v>
      </c>
      <c r="L816" s="4" t="s">
        <v>14620</v>
      </c>
      <c r="M816" s="4" t="s">
        <v>14626</v>
      </c>
      <c r="N816" s="4" t="s">
        <v>14632</v>
      </c>
    </row>
    <row r="817" spans="1:14" x14ac:dyDescent="0.25">
      <c r="A817" s="4" t="s">
        <v>59</v>
      </c>
      <c r="B817" s="4" t="s">
        <v>3635</v>
      </c>
      <c r="C817" s="4" t="s">
        <v>3636</v>
      </c>
      <c r="D817" s="4" t="s">
        <v>3637</v>
      </c>
      <c r="E817" s="4" t="s">
        <v>3638</v>
      </c>
      <c r="J817" s="4" t="s">
        <v>14609</v>
      </c>
      <c r="K817" s="4" t="s">
        <v>14615</v>
      </c>
      <c r="L817" s="4" t="s">
        <v>14621</v>
      </c>
      <c r="M817" s="4" t="s">
        <v>14627</v>
      </c>
      <c r="N817" s="4" t="s">
        <v>14633</v>
      </c>
    </row>
    <row r="818" spans="1:14" x14ac:dyDescent="0.25">
      <c r="A818" s="4" t="s">
        <v>59</v>
      </c>
      <c r="B818" s="4" t="s">
        <v>3639</v>
      </c>
      <c r="C818" s="4" t="s">
        <v>3640</v>
      </c>
      <c r="D818" s="4" t="s">
        <v>3641</v>
      </c>
      <c r="E818" s="4" t="s">
        <v>3642</v>
      </c>
      <c r="J818" s="4" t="s">
        <v>14610</v>
      </c>
      <c r="K818" s="4" t="s">
        <v>14616</v>
      </c>
      <c r="L818" s="4" t="s">
        <v>14622</v>
      </c>
      <c r="M818" s="4" t="s">
        <v>14628</v>
      </c>
      <c r="N818" s="4" t="s">
        <v>14634</v>
      </c>
    </row>
    <row r="819" spans="1:14" x14ac:dyDescent="0.25">
      <c r="A819" s="4" t="s">
        <v>59</v>
      </c>
      <c r="B819" s="4" t="s">
        <v>3643</v>
      </c>
      <c r="C819" s="4" t="s">
        <v>3644</v>
      </c>
      <c r="D819" s="4" t="s">
        <v>3645</v>
      </c>
      <c r="E819" s="4" t="s">
        <v>3646</v>
      </c>
      <c r="J819" s="4" t="s">
        <v>14611</v>
      </c>
      <c r="K819" s="4" t="s">
        <v>14617</v>
      </c>
      <c r="L819" s="4" t="s">
        <v>14623</v>
      </c>
      <c r="M819" s="4" t="s">
        <v>14629</v>
      </c>
      <c r="N819" s="4" t="s">
        <v>14635</v>
      </c>
    </row>
    <row r="820" spans="1:14" x14ac:dyDescent="0.25">
      <c r="A820" s="4" t="s">
        <v>59</v>
      </c>
      <c r="B820" s="4" t="s">
        <v>3647</v>
      </c>
      <c r="C820" s="4" t="s">
        <v>3648</v>
      </c>
      <c r="D820" s="4" t="s">
        <v>3649</v>
      </c>
      <c r="E820" s="4" t="s">
        <v>3650</v>
      </c>
      <c r="J820" s="4" t="s">
        <v>14612</v>
      </c>
      <c r="K820" s="4" t="s">
        <v>14618</v>
      </c>
      <c r="L820" s="4" t="s">
        <v>14624</v>
      </c>
      <c r="M820" s="4" t="s">
        <v>14630</v>
      </c>
      <c r="N820" s="4" t="s">
        <v>14636</v>
      </c>
    </row>
    <row r="821" spans="1:14" x14ac:dyDescent="0.25">
      <c r="A821" s="4" t="s">
        <v>59</v>
      </c>
      <c r="B821" s="4" t="s">
        <v>3631</v>
      </c>
      <c r="C821" s="4" t="s">
        <v>3632</v>
      </c>
      <c r="D821" s="4" t="s">
        <v>3633</v>
      </c>
    </row>
    <row r="822" spans="1:14" x14ac:dyDescent="0.25">
      <c r="A822" s="4" t="s">
        <v>59</v>
      </c>
      <c r="B822" s="4" t="s">
        <v>3651</v>
      </c>
      <c r="C822" s="4" t="s">
        <v>3652</v>
      </c>
      <c r="E822" s="4" t="s">
        <v>3653</v>
      </c>
      <c r="F822" s="4" t="s">
        <v>34</v>
      </c>
      <c r="H822" s="4" t="s">
        <v>3654</v>
      </c>
      <c r="I822" s="4" t="s">
        <v>3655</v>
      </c>
    </row>
    <row r="823" spans="1:14" x14ac:dyDescent="0.25">
      <c r="A823" s="4" t="s">
        <v>59</v>
      </c>
      <c r="B823" s="4" t="s">
        <v>3656</v>
      </c>
      <c r="C823" s="4" t="s">
        <v>3657</v>
      </c>
      <c r="D823" s="4" t="s">
        <v>3658</v>
      </c>
      <c r="E823" s="4" t="s">
        <v>3659</v>
      </c>
      <c r="F823" s="4" t="s">
        <v>41</v>
      </c>
      <c r="I823" s="4" t="s">
        <v>3660</v>
      </c>
      <c r="J823" s="4" t="s">
        <v>3661</v>
      </c>
      <c r="K823" s="4" t="s">
        <v>3662</v>
      </c>
      <c r="L823" s="4" t="s">
        <v>3663</v>
      </c>
      <c r="M823" s="4" t="s">
        <v>3664</v>
      </c>
    </row>
    <row r="824" spans="1:14" x14ac:dyDescent="0.25">
      <c r="A824" s="4" t="s">
        <v>59</v>
      </c>
      <c r="B824" s="4" t="s">
        <v>3665</v>
      </c>
      <c r="C824" s="4" t="s">
        <v>3666</v>
      </c>
      <c r="D824" s="4" t="s">
        <v>3667</v>
      </c>
      <c r="E824" s="4" t="s">
        <v>3668</v>
      </c>
      <c r="J824" s="4" t="s">
        <v>14532</v>
      </c>
      <c r="K824" s="4" t="s">
        <v>14537</v>
      </c>
      <c r="L824" s="4" t="s">
        <v>14542</v>
      </c>
      <c r="M824" s="4" t="s">
        <v>14547</v>
      </c>
      <c r="N824" s="4" t="s">
        <v>14552</v>
      </c>
    </row>
    <row r="825" spans="1:14" x14ac:dyDescent="0.25">
      <c r="A825" s="4" t="s">
        <v>59</v>
      </c>
      <c r="B825" s="4" t="s">
        <v>3669</v>
      </c>
      <c r="C825" s="4" t="s">
        <v>3670</v>
      </c>
      <c r="D825" s="4" t="s">
        <v>3671</v>
      </c>
      <c r="E825" s="4" t="s">
        <v>3672</v>
      </c>
      <c r="J825" s="4" t="s">
        <v>14533</v>
      </c>
      <c r="K825" s="4" t="s">
        <v>14538</v>
      </c>
      <c r="L825" s="4" t="s">
        <v>14543</v>
      </c>
      <c r="M825" s="4" t="s">
        <v>14548</v>
      </c>
      <c r="N825" s="4" t="s">
        <v>14553</v>
      </c>
    </row>
    <row r="826" spans="1:14" x14ac:dyDescent="0.25">
      <c r="A826" s="4" t="s">
        <v>59</v>
      </c>
      <c r="B826" s="4" t="s">
        <v>3673</v>
      </c>
      <c r="C826" s="4" t="s">
        <v>3674</v>
      </c>
      <c r="D826" s="4" t="s">
        <v>3675</v>
      </c>
      <c r="E826" s="4" t="s">
        <v>3676</v>
      </c>
      <c r="J826" s="4" t="s">
        <v>14534</v>
      </c>
      <c r="K826" s="4" t="s">
        <v>14539</v>
      </c>
      <c r="L826" s="4" t="s">
        <v>14544</v>
      </c>
      <c r="M826" s="4" t="s">
        <v>14549</v>
      </c>
      <c r="N826" s="4" t="s">
        <v>14554</v>
      </c>
    </row>
    <row r="827" spans="1:14" x14ac:dyDescent="0.25">
      <c r="A827" s="4" t="s">
        <v>59</v>
      </c>
      <c r="B827" s="4" t="s">
        <v>3677</v>
      </c>
      <c r="C827" s="4" t="s">
        <v>3678</v>
      </c>
      <c r="D827" s="4" t="s">
        <v>3679</v>
      </c>
      <c r="E827" s="4" t="s">
        <v>3680</v>
      </c>
      <c r="J827" s="4" t="s">
        <v>14535</v>
      </c>
      <c r="K827" s="4" t="s">
        <v>14540</v>
      </c>
      <c r="L827" s="4" t="s">
        <v>14545</v>
      </c>
      <c r="M827" s="4" t="s">
        <v>14550</v>
      </c>
      <c r="N827" s="4" t="s">
        <v>14555</v>
      </c>
    </row>
    <row r="828" spans="1:14" x14ac:dyDescent="0.25">
      <c r="A828" s="4" t="s">
        <v>59</v>
      </c>
      <c r="B828" s="4" t="s">
        <v>3681</v>
      </c>
      <c r="C828" s="4" t="s">
        <v>3682</v>
      </c>
      <c r="D828" s="4" t="s">
        <v>3683</v>
      </c>
      <c r="E828" s="4" t="s">
        <v>3684</v>
      </c>
      <c r="J828" s="4" t="s">
        <v>14536</v>
      </c>
      <c r="K828" s="4" t="s">
        <v>14541</v>
      </c>
      <c r="L828" s="4" t="s">
        <v>14546</v>
      </c>
      <c r="M828" s="4" t="s">
        <v>14551</v>
      </c>
      <c r="N828" s="4" t="s">
        <v>14556</v>
      </c>
    </row>
    <row r="829" spans="1:14" x14ac:dyDescent="0.25">
      <c r="A829" s="4" t="s">
        <v>59</v>
      </c>
      <c r="B829" s="4" t="s">
        <v>3669</v>
      </c>
      <c r="C829" s="4" t="s">
        <v>3670</v>
      </c>
      <c r="D829" s="4" t="s">
        <v>3671</v>
      </c>
    </row>
    <row r="830" spans="1:14" x14ac:dyDescent="0.25">
      <c r="A830" s="4" t="s">
        <v>59</v>
      </c>
      <c r="B830" s="4" t="s">
        <v>3685</v>
      </c>
      <c r="C830" s="4" t="s">
        <v>3686</v>
      </c>
      <c r="D830" s="4" t="s">
        <v>3687</v>
      </c>
      <c r="E830" s="4" t="s">
        <v>3688</v>
      </c>
      <c r="F830" s="4" t="s">
        <v>41</v>
      </c>
      <c r="I830" s="4" t="s">
        <v>3689</v>
      </c>
      <c r="J830" s="4" t="s">
        <v>3690</v>
      </c>
      <c r="K830" s="4" t="s">
        <v>3691</v>
      </c>
      <c r="L830" s="4" t="s">
        <v>3692</v>
      </c>
      <c r="M830" s="4" t="s">
        <v>3693</v>
      </c>
    </row>
    <row r="831" spans="1:14" x14ac:dyDescent="0.25">
      <c r="A831" s="4" t="s">
        <v>59</v>
      </c>
      <c r="B831" s="4" t="s">
        <v>3694</v>
      </c>
      <c r="C831" s="4" t="s">
        <v>3695</v>
      </c>
      <c r="D831" s="4" t="s">
        <v>3696</v>
      </c>
      <c r="E831" s="4" t="s">
        <v>3697</v>
      </c>
      <c r="J831" s="4" t="s">
        <v>14557</v>
      </c>
      <c r="K831" s="4" t="s">
        <v>14562</v>
      </c>
      <c r="L831" s="4" t="s">
        <v>14567</v>
      </c>
      <c r="M831" s="4" t="s">
        <v>14572</v>
      </c>
      <c r="N831" s="4" t="s">
        <v>14577</v>
      </c>
    </row>
    <row r="832" spans="1:14" x14ac:dyDescent="0.25">
      <c r="A832" s="4" t="s">
        <v>59</v>
      </c>
      <c r="B832" s="4" t="s">
        <v>3698</v>
      </c>
      <c r="C832" s="4" t="s">
        <v>3699</v>
      </c>
      <c r="D832" s="4" t="s">
        <v>3700</v>
      </c>
      <c r="E832" s="4" t="s">
        <v>3701</v>
      </c>
      <c r="J832" s="4" t="s">
        <v>14558</v>
      </c>
      <c r="K832" s="4" t="s">
        <v>14563</v>
      </c>
      <c r="L832" s="4" t="s">
        <v>14568</v>
      </c>
      <c r="M832" s="4" t="s">
        <v>14573</v>
      </c>
      <c r="N832" s="4" t="s">
        <v>14578</v>
      </c>
    </row>
    <row r="833" spans="1:14" x14ac:dyDescent="0.25">
      <c r="A833" s="4" t="s">
        <v>59</v>
      </c>
      <c r="B833" s="4" t="s">
        <v>3702</v>
      </c>
      <c r="C833" s="4" t="s">
        <v>3703</v>
      </c>
      <c r="D833" s="4" t="s">
        <v>3704</v>
      </c>
      <c r="E833" s="4" t="s">
        <v>3705</v>
      </c>
      <c r="J833" s="4" t="s">
        <v>14559</v>
      </c>
      <c r="K833" s="4" t="s">
        <v>14564</v>
      </c>
      <c r="L833" s="4" t="s">
        <v>14569</v>
      </c>
      <c r="M833" s="4" t="s">
        <v>14574</v>
      </c>
      <c r="N833" s="4" t="s">
        <v>14579</v>
      </c>
    </row>
    <row r="834" spans="1:14" x14ac:dyDescent="0.25">
      <c r="A834" s="4" t="s">
        <v>59</v>
      </c>
      <c r="B834" s="4" t="s">
        <v>3706</v>
      </c>
      <c r="C834" s="4" t="s">
        <v>3707</v>
      </c>
      <c r="D834" s="4" t="s">
        <v>3708</v>
      </c>
      <c r="E834" s="4" t="s">
        <v>3709</v>
      </c>
      <c r="J834" s="4" t="s">
        <v>14560</v>
      </c>
      <c r="K834" s="4" t="s">
        <v>14565</v>
      </c>
      <c r="L834" s="4" t="s">
        <v>14570</v>
      </c>
      <c r="M834" s="4" t="s">
        <v>14575</v>
      </c>
      <c r="N834" s="4" t="s">
        <v>14580</v>
      </c>
    </row>
    <row r="835" spans="1:14" x14ac:dyDescent="0.25">
      <c r="A835" s="4" t="s">
        <v>59</v>
      </c>
      <c r="B835" s="4" t="s">
        <v>3710</v>
      </c>
      <c r="C835" s="4" t="s">
        <v>3711</v>
      </c>
      <c r="D835" s="4" t="s">
        <v>3712</v>
      </c>
      <c r="E835" s="4" t="s">
        <v>3713</v>
      </c>
      <c r="J835" s="4" t="s">
        <v>14561</v>
      </c>
      <c r="K835" s="4" t="s">
        <v>14566</v>
      </c>
      <c r="L835" s="4" t="s">
        <v>14571</v>
      </c>
      <c r="M835" s="4" t="s">
        <v>14576</v>
      </c>
      <c r="N835" s="4" t="s">
        <v>14581</v>
      </c>
    </row>
    <row r="836" spans="1:14" x14ac:dyDescent="0.25">
      <c r="A836" s="4" t="s">
        <v>59</v>
      </c>
      <c r="B836" s="4" t="s">
        <v>3698</v>
      </c>
      <c r="C836" s="4" t="s">
        <v>3699</v>
      </c>
      <c r="D836" s="4" t="s">
        <v>3700</v>
      </c>
    </row>
    <row r="837" spans="1:14" x14ac:dyDescent="0.25">
      <c r="A837" s="4" t="s">
        <v>59</v>
      </c>
      <c r="B837" s="4" t="s">
        <v>3714</v>
      </c>
      <c r="C837" s="4" t="s">
        <v>3715</v>
      </c>
      <c r="E837" s="4" t="s">
        <v>3716</v>
      </c>
      <c r="F837" s="4" t="s">
        <v>34</v>
      </c>
      <c r="H837" s="4" t="s">
        <v>3717</v>
      </c>
      <c r="I837" s="4" t="s">
        <v>3718</v>
      </c>
    </row>
    <row r="838" spans="1:14" x14ac:dyDescent="0.25">
      <c r="A838" s="4" t="s">
        <v>59</v>
      </c>
      <c r="B838" s="4" t="s">
        <v>3719</v>
      </c>
      <c r="C838" s="4" t="s">
        <v>3720</v>
      </c>
      <c r="D838" s="4" t="s">
        <v>3721</v>
      </c>
      <c r="E838" s="4" t="s">
        <v>3722</v>
      </c>
      <c r="F838" s="4" t="s">
        <v>41</v>
      </c>
      <c r="I838" s="4" t="s">
        <v>3723</v>
      </c>
      <c r="J838" s="4" t="s">
        <v>3724</v>
      </c>
      <c r="K838" s="4" t="s">
        <v>3725</v>
      </c>
      <c r="L838" s="4" t="s">
        <v>3726</v>
      </c>
      <c r="M838" s="4" t="s">
        <v>3727</v>
      </c>
    </row>
    <row r="839" spans="1:14" x14ac:dyDescent="0.25">
      <c r="A839" s="4" t="s">
        <v>59</v>
      </c>
      <c r="B839" s="4" t="s">
        <v>3728</v>
      </c>
      <c r="C839" s="4" t="s">
        <v>3729</v>
      </c>
      <c r="D839" s="4" t="s">
        <v>3730</v>
      </c>
      <c r="E839" s="4" t="s">
        <v>3731</v>
      </c>
      <c r="J839" s="4" t="s">
        <v>14487</v>
      </c>
      <c r="K839" s="4" t="s">
        <v>14493</v>
      </c>
      <c r="L839" s="4" t="s">
        <v>14499</v>
      </c>
      <c r="M839" s="4" t="s">
        <v>14505</v>
      </c>
      <c r="N839" s="4" t="s">
        <v>14511</v>
      </c>
    </row>
    <row r="840" spans="1:14" x14ac:dyDescent="0.25">
      <c r="A840" s="4" t="s">
        <v>59</v>
      </c>
      <c r="B840" s="4" t="s">
        <v>3732</v>
      </c>
      <c r="C840" s="4" t="s">
        <v>3733</v>
      </c>
      <c r="D840" s="4" t="s">
        <v>3734</v>
      </c>
      <c r="E840" s="4" t="s">
        <v>3735</v>
      </c>
      <c r="J840" s="4" t="s">
        <v>14488</v>
      </c>
      <c r="K840" s="4" t="s">
        <v>14494</v>
      </c>
      <c r="L840" s="4" t="s">
        <v>14500</v>
      </c>
      <c r="M840" s="4" t="s">
        <v>14506</v>
      </c>
      <c r="N840" s="4" t="s">
        <v>14512</v>
      </c>
    </row>
    <row r="841" spans="1:14" x14ac:dyDescent="0.25">
      <c r="A841" s="4" t="s">
        <v>59</v>
      </c>
      <c r="B841" s="4" t="s">
        <v>3736</v>
      </c>
      <c r="C841" s="4" t="s">
        <v>3737</v>
      </c>
      <c r="D841" s="4" t="s">
        <v>3738</v>
      </c>
      <c r="E841" s="4" t="s">
        <v>3739</v>
      </c>
      <c r="J841" s="4" t="s">
        <v>14489</v>
      </c>
      <c r="K841" s="4" t="s">
        <v>14495</v>
      </c>
      <c r="L841" s="4" t="s">
        <v>14501</v>
      </c>
      <c r="M841" s="4" t="s">
        <v>14507</v>
      </c>
      <c r="N841" s="4" t="s">
        <v>14513</v>
      </c>
    </row>
    <row r="842" spans="1:14" x14ac:dyDescent="0.25">
      <c r="A842" s="4" t="s">
        <v>59</v>
      </c>
      <c r="B842" s="4" t="s">
        <v>3740</v>
      </c>
      <c r="C842" s="4" t="s">
        <v>3741</v>
      </c>
      <c r="D842" s="4" t="s">
        <v>3742</v>
      </c>
      <c r="E842" s="4" t="s">
        <v>3743</v>
      </c>
      <c r="J842" s="4" t="s">
        <v>14490</v>
      </c>
      <c r="K842" s="4" t="s">
        <v>14496</v>
      </c>
      <c r="L842" s="4" t="s">
        <v>14502</v>
      </c>
      <c r="M842" s="4" t="s">
        <v>14508</v>
      </c>
      <c r="N842" s="4" t="s">
        <v>14514</v>
      </c>
    </row>
    <row r="843" spans="1:14" x14ac:dyDescent="0.25">
      <c r="A843" s="4" t="s">
        <v>59</v>
      </c>
      <c r="B843" s="4" t="s">
        <v>3744</v>
      </c>
      <c r="C843" s="4" t="s">
        <v>3745</v>
      </c>
      <c r="D843" s="4" t="s">
        <v>3746</v>
      </c>
      <c r="E843" s="4" t="s">
        <v>3747</v>
      </c>
      <c r="J843" s="4" t="s">
        <v>14491</v>
      </c>
      <c r="K843" s="4" t="s">
        <v>14497</v>
      </c>
      <c r="L843" s="4" t="s">
        <v>14503</v>
      </c>
      <c r="M843" s="4" t="s">
        <v>14509</v>
      </c>
      <c r="N843" s="4" t="s">
        <v>14515</v>
      </c>
    </row>
    <row r="844" spans="1:14" x14ac:dyDescent="0.25">
      <c r="A844" s="4" t="s">
        <v>59</v>
      </c>
      <c r="B844" s="4" t="s">
        <v>3748</v>
      </c>
      <c r="C844" s="4" t="s">
        <v>3749</v>
      </c>
      <c r="D844" s="4" t="s">
        <v>3750</v>
      </c>
      <c r="E844" s="4" t="s">
        <v>3751</v>
      </c>
      <c r="J844" s="4" t="s">
        <v>14492</v>
      </c>
      <c r="K844" s="4" t="s">
        <v>14498</v>
      </c>
      <c r="L844" s="4" t="s">
        <v>14504</v>
      </c>
      <c r="M844" s="4" t="s">
        <v>14510</v>
      </c>
      <c r="N844" s="4" t="s">
        <v>14516</v>
      </c>
    </row>
    <row r="845" spans="1:14" x14ac:dyDescent="0.25">
      <c r="A845" s="4" t="s">
        <v>59</v>
      </c>
      <c r="B845" s="4" t="s">
        <v>3732</v>
      </c>
      <c r="C845" s="4" t="s">
        <v>3733</v>
      </c>
      <c r="D845" s="4" t="s">
        <v>3734</v>
      </c>
    </row>
    <row r="846" spans="1:14" x14ac:dyDescent="0.25">
      <c r="A846" s="4" t="s">
        <v>59</v>
      </c>
      <c r="B846" s="4" t="s">
        <v>3752</v>
      </c>
      <c r="C846" s="4" t="s">
        <v>3753</v>
      </c>
      <c r="D846" s="4" t="s">
        <v>3754</v>
      </c>
      <c r="E846" s="4" t="s">
        <v>3755</v>
      </c>
      <c r="F846" s="4" t="s">
        <v>41</v>
      </c>
      <c r="I846" s="4" t="s">
        <v>3756</v>
      </c>
      <c r="J846" s="4" t="s">
        <v>3757</v>
      </c>
      <c r="K846" s="4" t="s">
        <v>3758</v>
      </c>
      <c r="L846" s="4" t="s">
        <v>3759</v>
      </c>
      <c r="M846" s="4" t="s">
        <v>3760</v>
      </c>
    </row>
    <row r="847" spans="1:14" x14ac:dyDescent="0.25">
      <c r="A847" s="4" t="s">
        <v>59</v>
      </c>
      <c r="B847" s="4" t="s">
        <v>3761</v>
      </c>
      <c r="C847" s="4" t="s">
        <v>3762</v>
      </c>
      <c r="D847" s="4" t="s">
        <v>3763</v>
      </c>
      <c r="E847" s="4" t="s">
        <v>3764</v>
      </c>
      <c r="J847" s="4" t="s">
        <v>14517</v>
      </c>
      <c r="K847" s="4" t="s">
        <v>14520</v>
      </c>
      <c r="L847" s="4" t="s">
        <v>14523</v>
      </c>
      <c r="M847" s="4" t="s">
        <v>14526</v>
      </c>
      <c r="N847" s="4" t="s">
        <v>14529</v>
      </c>
    </row>
    <row r="848" spans="1:14" x14ac:dyDescent="0.25">
      <c r="A848" s="4" t="s">
        <v>59</v>
      </c>
      <c r="B848" s="4" t="s">
        <v>3765</v>
      </c>
      <c r="C848" s="4" t="s">
        <v>3766</v>
      </c>
      <c r="D848" s="4" t="s">
        <v>3767</v>
      </c>
      <c r="E848" s="4" t="s">
        <v>3768</v>
      </c>
      <c r="J848" s="4" t="s">
        <v>14518</v>
      </c>
      <c r="K848" s="4" t="s">
        <v>14521</v>
      </c>
      <c r="L848" s="4" t="s">
        <v>14524</v>
      </c>
      <c r="M848" s="4" t="s">
        <v>14527</v>
      </c>
      <c r="N848" s="4" t="s">
        <v>14530</v>
      </c>
    </row>
    <row r="849" spans="1:14" x14ac:dyDescent="0.25">
      <c r="A849" s="4" t="s">
        <v>59</v>
      </c>
      <c r="B849" s="4" t="s">
        <v>3769</v>
      </c>
      <c r="C849" s="4" t="s">
        <v>3770</v>
      </c>
      <c r="D849" s="4" t="s">
        <v>3771</v>
      </c>
      <c r="E849" s="4" t="s">
        <v>3772</v>
      </c>
      <c r="J849" s="4" t="s">
        <v>14519</v>
      </c>
      <c r="K849" s="4" t="s">
        <v>14522</v>
      </c>
      <c r="L849" s="4" t="s">
        <v>14525</v>
      </c>
      <c r="M849" s="4" t="s">
        <v>14528</v>
      </c>
      <c r="N849" s="4" t="s">
        <v>14531</v>
      </c>
    </row>
    <row r="850" spans="1:14" x14ac:dyDescent="0.25">
      <c r="A850" s="4" t="s">
        <v>59</v>
      </c>
      <c r="B850" s="4" t="s">
        <v>3765</v>
      </c>
      <c r="C850" s="4" t="s">
        <v>3766</v>
      </c>
      <c r="D850" s="4" t="s">
        <v>3767</v>
      </c>
    </row>
    <row r="851" spans="1:14" x14ac:dyDescent="0.25">
      <c r="A851" s="4" t="s">
        <v>59</v>
      </c>
      <c r="B851" s="4" t="s">
        <v>3773</v>
      </c>
      <c r="C851" s="4" t="s">
        <v>3774</v>
      </c>
      <c r="E851" s="4" t="s">
        <v>3775</v>
      </c>
      <c r="F851" s="4" t="s">
        <v>34</v>
      </c>
      <c r="H851" s="4" t="s">
        <v>3776</v>
      </c>
      <c r="I851" s="4" t="s">
        <v>3777</v>
      </c>
    </row>
    <row r="852" spans="1:14" x14ac:dyDescent="0.25">
      <c r="A852" s="4" t="s">
        <v>59</v>
      </c>
      <c r="B852" s="4" t="s">
        <v>3778</v>
      </c>
      <c r="C852" s="4" t="s">
        <v>3779</v>
      </c>
      <c r="D852" s="4" t="s">
        <v>3780</v>
      </c>
      <c r="E852" s="4" t="s">
        <v>3781</v>
      </c>
      <c r="F852" s="4" t="s">
        <v>41</v>
      </c>
      <c r="I852" s="4" t="s">
        <v>3782</v>
      </c>
      <c r="J852" s="4" t="s">
        <v>3783</v>
      </c>
      <c r="K852" s="4" t="s">
        <v>3784</v>
      </c>
      <c r="L852" s="4" t="s">
        <v>3785</v>
      </c>
      <c r="M852" s="4" t="s">
        <v>3786</v>
      </c>
    </row>
    <row r="853" spans="1:14" x14ac:dyDescent="0.25">
      <c r="A853" s="4" t="s">
        <v>59</v>
      </c>
      <c r="B853" s="4" t="s">
        <v>3787</v>
      </c>
      <c r="C853" s="4" t="s">
        <v>3788</v>
      </c>
      <c r="D853" s="4" t="s">
        <v>3789</v>
      </c>
      <c r="E853" s="4" t="s">
        <v>3790</v>
      </c>
      <c r="J853" s="4" t="s">
        <v>14442</v>
      </c>
      <c r="K853" s="4" t="s">
        <v>14448</v>
      </c>
      <c r="L853" s="4" t="s">
        <v>14454</v>
      </c>
      <c r="M853" s="4" t="s">
        <v>14460</v>
      </c>
      <c r="N853" s="4" t="s">
        <v>14466</v>
      </c>
    </row>
    <row r="854" spans="1:14" x14ac:dyDescent="0.25">
      <c r="A854" s="4" t="s">
        <v>59</v>
      </c>
      <c r="B854" s="4" t="s">
        <v>3791</v>
      </c>
      <c r="C854" s="4" t="s">
        <v>3792</v>
      </c>
      <c r="D854" s="4" t="s">
        <v>3793</v>
      </c>
      <c r="E854" s="4" t="s">
        <v>3794</v>
      </c>
      <c r="J854" s="4" t="s">
        <v>14443</v>
      </c>
      <c r="K854" s="4" t="s">
        <v>14449</v>
      </c>
      <c r="L854" s="4" t="s">
        <v>14455</v>
      </c>
      <c r="M854" s="4" t="s">
        <v>14461</v>
      </c>
      <c r="N854" s="4" t="s">
        <v>14467</v>
      </c>
    </row>
    <row r="855" spans="1:14" x14ac:dyDescent="0.25">
      <c r="A855" s="4" t="s">
        <v>59</v>
      </c>
      <c r="B855" s="4" t="s">
        <v>3795</v>
      </c>
      <c r="C855" s="4" t="s">
        <v>3796</v>
      </c>
      <c r="D855" s="4" t="s">
        <v>3797</v>
      </c>
      <c r="E855" s="4" t="s">
        <v>3798</v>
      </c>
      <c r="J855" s="4" t="s">
        <v>14444</v>
      </c>
      <c r="K855" s="4" t="s">
        <v>14450</v>
      </c>
      <c r="L855" s="4" t="s">
        <v>14456</v>
      </c>
      <c r="M855" s="4" t="s">
        <v>14462</v>
      </c>
      <c r="N855" s="4" t="s">
        <v>14468</v>
      </c>
    </row>
    <row r="856" spans="1:14" x14ac:dyDescent="0.25">
      <c r="A856" s="4" t="s">
        <v>59</v>
      </c>
      <c r="B856" s="4" t="s">
        <v>3799</v>
      </c>
      <c r="C856" s="4" t="s">
        <v>3800</v>
      </c>
      <c r="D856" s="4" t="s">
        <v>3801</v>
      </c>
      <c r="E856" s="4" t="s">
        <v>3802</v>
      </c>
      <c r="J856" s="4" t="s">
        <v>14445</v>
      </c>
      <c r="K856" s="4" t="s">
        <v>14451</v>
      </c>
      <c r="L856" s="4" t="s">
        <v>14457</v>
      </c>
      <c r="M856" s="4" t="s">
        <v>14463</v>
      </c>
      <c r="N856" s="4" t="s">
        <v>14469</v>
      </c>
    </row>
    <row r="857" spans="1:14" x14ac:dyDescent="0.25">
      <c r="A857" s="4" t="s">
        <v>59</v>
      </c>
      <c r="B857" s="4" t="s">
        <v>3803</v>
      </c>
      <c r="C857" s="4" t="s">
        <v>3804</v>
      </c>
      <c r="D857" s="4" t="s">
        <v>3805</v>
      </c>
      <c r="E857" s="4" t="s">
        <v>3806</v>
      </c>
      <c r="J857" s="4" t="s">
        <v>14446</v>
      </c>
      <c r="K857" s="4" t="s">
        <v>14452</v>
      </c>
      <c r="L857" s="4" t="s">
        <v>14458</v>
      </c>
      <c r="M857" s="4" t="s">
        <v>14464</v>
      </c>
      <c r="N857" s="4" t="s">
        <v>14470</v>
      </c>
    </row>
    <row r="858" spans="1:14" x14ac:dyDescent="0.25">
      <c r="A858" s="4" t="s">
        <v>59</v>
      </c>
      <c r="B858" s="4" t="s">
        <v>3807</v>
      </c>
      <c r="C858" s="4" t="s">
        <v>3808</v>
      </c>
      <c r="D858" s="4" t="s">
        <v>3809</v>
      </c>
      <c r="E858" s="4" t="s">
        <v>3810</v>
      </c>
      <c r="J858" s="4" t="s">
        <v>14447</v>
      </c>
      <c r="K858" s="4" t="s">
        <v>14453</v>
      </c>
      <c r="L858" s="4" t="s">
        <v>14459</v>
      </c>
      <c r="M858" s="4" t="s">
        <v>14465</v>
      </c>
      <c r="N858" s="4" t="s">
        <v>14471</v>
      </c>
    </row>
    <row r="859" spans="1:14" x14ac:dyDescent="0.25">
      <c r="A859" s="4" t="s">
        <v>59</v>
      </c>
      <c r="B859" s="4" t="s">
        <v>3791</v>
      </c>
      <c r="C859" s="4" t="s">
        <v>3792</v>
      </c>
      <c r="D859" s="4" t="s">
        <v>3793</v>
      </c>
    </row>
    <row r="860" spans="1:14" x14ac:dyDescent="0.25">
      <c r="A860" s="4" t="s">
        <v>59</v>
      </c>
      <c r="B860" s="4" t="s">
        <v>3811</v>
      </c>
      <c r="C860" s="4" t="s">
        <v>3812</v>
      </c>
      <c r="D860" s="4" t="s">
        <v>3813</v>
      </c>
      <c r="E860" s="4" t="s">
        <v>3814</v>
      </c>
      <c r="F860" s="4" t="s">
        <v>41</v>
      </c>
      <c r="I860" s="4" t="s">
        <v>3815</v>
      </c>
      <c r="J860" s="4" t="s">
        <v>3816</v>
      </c>
      <c r="K860" s="4" t="s">
        <v>3817</v>
      </c>
      <c r="L860" s="4" t="s">
        <v>3818</v>
      </c>
      <c r="M860" s="4" t="s">
        <v>3819</v>
      </c>
    </row>
    <row r="861" spans="1:14" x14ac:dyDescent="0.25">
      <c r="A861" s="4" t="s">
        <v>59</v>
      </c>
      <c r="B861" s="4" t="s">
        <v>3820</v>
      </c>
      <c r="C861" s="4" t="s">
        <v>3821</v>
      </c>
      <c r="D861" s="4" t="s">
        <v>3822</v>
      </c>
      <c r="E861" s="4" t="s">
        <v>3823</v>
      </c>
      <c r="J861" s="4" t="s">
        <v>14472</v>
      </c>
      <c r="K861" s="4" t="s">
        <v>14475</v>
      </c>
      <c r="L861" s="4" t="s">
        <v>14478</v>
      </c>
      <c r="M861" s="4" t="s">
        <v>14481</v>
      </c>
      <c r="N861" s="4" t="s">
        <v>14484</v>
      </c>
    </row>
    <row r="862" spans="1:14" x14ac:dyDescent="0.25">
      <c r="A862" s="4" t="s">
        <v>59</v>
      </c>
      <c r="B862" s="4" t="s">
        <v>3824</v>
      </c>
      <c r="C862" s="4" t="s">
        <v>3825</v>
      </c>
      <c r="D862" s="4" t="s">
        <v>3826</v>
      </c>
      <c r="E862" s="4" t="s">
        <v>3827</v>
      </c>
      <c r="J862" s="4" t="s">
        <v>14473</v>
      </c>
      <c r="K862" s="4" t="s">
        <v>14476</v>
      </c>
      <c r="L862" s="4" t="s">
        <v>14479</v>
      </c>
      <c r="M862" s="4" t="s">
        <v>14482</v>
      </c>
      <c r="N862" s="4" t="s">
        <v>14485</v>
      </c>
    </row>
    <row r="863" spans="1:14" x14ac:dyDescent="0.25">
      <c r="A863" s="4" t="s">
        <v>59</v>
      </c>
      <c r="B863" s="4" t="s">
        <v>3828</v>
      </c>
      <c r="C863" s="4" t="s">
        <v>3829</v>
      </c>
      <c r="D863" s="4" t="s">
        <v>3830</v>
      </c>
      <c r="E863" s="4" t="s">
        <v>3831</v>
      </c>
      <c r="J863" s="4" t="s">
        <v>14474</v>
      </c>
      <c r="K863" s="4" t="s">
        <v>14477</v>
      </c>
      <c r="L863" s="4" t="s">
        <v>14480</v>
      </c>
      <c r="M863" s="4" t="s">
        <v>14483</v>
      </c>
      <c r="N863" s="4" t="s">
        <v>14486</v>
      </c>
    </row>
    <row r="864" spans="1:14" x14ac:dyDescent="0.25">
      <c r="A864" s="4" t="s">
        <v>59</v>
      </c>
      <c r="B864" s="4" t="s">
        <v>3824</v>
      </c>
      <c r="C864" s="4" t="s">
        <v>3825</v>
      </c>
      <c r="D864" s="4" t="s">
        <v>3826</v>
      </c>
    </row>
    <row r="865" spans="1:14" x14ac:dyDescent="0.25">
      <c r="A865" s="4" t="s">
        <v>59</v>
      </c>
      <c r="B865" s="4" t="s">
        <v>3832</v>
      </c>
      <c r="C865" s="4" t="s">
        <v>3833</v>
      </c>
      <c r="E865" s="4" t="s">
        <v>3834</v>
      </c>
      <c r="F865" s="4" t="s">
        <v>34</v>
      </c>
      <c r="H865" s="4" t="s">
        <v>3835</v>
      </c>
      <c r="I865" s="4" t="s">
        <v>3836</v>
      </c>
    </row>
    <row r="866" spans="1:14" x14ac:dyDescent="0.25">
      <c r="A866" s="4" t="s">
        <v>59</v>
      </c>
      <c r="B866" s="4" t="s">
        <v>3837</v>
      </c>
      <c r="C866" s="4" t="s">
        <v>3838</v>
      </c>
      <c r="D866" s="4" t="s">
        <v>3839</v>
      </c>
      <c r="E866" s="4" t="s">
        <v>3840</v>
      </c>
      <c r="F866" s="4" t="s">
        <v>41</v>
      </c>
      <c r="I866" s="4" t="s">
        <v>3841</v>
      </c>
      <c r="J866" s="4" t="s">
        <v>3842</v>
      </c>
      <c r="K866" s="4" t="s">
        <v>3843</v>
      </c>
      <c r="L866" s="4" t="s">
        <v>3844</v>
      </c>
      <c r="M866" s="4" t="s">
        <v>3845</v>
      </c>
    </row>
    <row r="867" spans="1:14" x14ac:dyDescent="0.25">
      <c r="A867" s="4" t="s">
        <v>59</v>
      </c>
      <c r="B867" s="4" t="s">
        <v>3846</v>
      </c>
      <c r="C867" s="4" t="s">
        <v>3847</v>
      </c>
      <c r="D867" s="4" t="s">
        <v>3848</v>
      </c>
      <c r="E867" s="4" t="s">
        <v>3849</v>
      </c>
      <c r="J867" s="4" t="s">
        <v>14412</v>
      </c>
      <c r="K867" s="4" t="s">
        <v>14418</v>
      </c>
      <c r="L867" s="4" t="s">
        <v>14424</v>
      </c>
      <c r="M867" s="4" t="s">
        <v>14430</v>
      </c>
      <c r="N867" s="4" t="s">
        <v>14436</v>
      </c>
    </row>
    <row r="868" spans="1:14" x14ac:dyDescent="0.25">
      <c r="A868" s="4" t="s">
        <v>59</v>
      </c>
      <c r="B868" s="4" t="s">
        <v>3850</v>
      </c>
      <c r="C868" s="4" t="s">
        <v>3851</v>
      </c>
      <c r="D868" s="4" t="s">
        <v>3852</v>
      </c>
      <c r="E868" s="4" t="s">
        <v>3853</v>
      </c>
      <c r="J868" s="4" t="s">
        <v>14413</v>
      </c>
      <c r="K868" s="4" t="s">
        <v>14419</v>
      </c>
      <c r="L868" s="4" t="s">
        <v>14425</v>
      </c>
      <c r="M868" s="4" t="s">
        <v>14431</v>
      </c>
      <c r="N868" s="4" t="s">
        <v>14437</v>
      </c>
    </row>
    <row r="869" spans="1:14" x14ac:dyDescent="0.25">
      <c r="A869" s="4" t="s">
        <v>59</v>
      </c>
      <c r="B869" s="4" t="s">
        <v>3854</v>
      </c>
      <c r="C869" s="4" t="s">
        <v>3855</v>
      </c>
      <c r="D869" s="4" t="s">
        <v>3856</v>
      </c>
      <c r="E869" s="4" t="s">
        <v>3857</v>
      </c>
      <c r="J869" s="4" t="s">
        <v>14414</v>
      </c>
      <c r="K869" s="4" t="s">
        <v>14420</v>
      </c>
      <c r="L869" s="4" t="s">
        <v>14426</v>
      </c>
      <c r="M869" s="4" t="s">
        <v>14432</v>
      </c>
      <c r="N869" s="4" t="s">
        <v>14438</v>
      </c>
    </row>
    <row r="870" spans="1:14" x14ac:dyDescent="0.25">
      <c r="A870" s="4" t="s">
        <v>59</v>
      </c>
      <c r="B870" s="4" t="s">
        <v>3858</v>
      </c>
      <c r="C870" s="4" t="s">
        <v>3859</v>
      </c>
      <c r="D870" s="4" t="s">
        <v>3860</v>
      </c>
      <c r="E870" s="4" t="s">
        <v>3861</v>
      </c>
      <c r="J870" s="4" t="s">
        <v>14415</v>
      </c>
      <c r="K870" s="4" t="s">
        <v>14421</v>
      </c>
      <c r="L870" s="4" t="s">
        <v>14427</v>
      </c>
      <c r="M870" s="4" t="s">
        <v>14433</v>
      </c>
      <c r="N870" s="4" t="s">
        <v>14439</v>
      </c>
    </row>
    <row r="871" spans="1:14" x14ac:dyDescent="0.25">
      <c r="A871" s="4" t="s">
        <v>59</v>
      </c>
      <c r="B871" s="4" t="s">
        <v>3862</v>
      </c>
      <c r="C871" s="4" t="s">
        <v>3863</v>
      </c>
      <c r="D871" s="4" t="s">
        <v>3864</v>
      </c>
      <c r="E871" s="4" t="s">
        <v>3865</v>
      </c>
      <c r="J871" s="4" t="s">
        <v>14416</v>
      </c>
      <c r="K871" s="4" t="s">
        <v>14422</v>
      </c>
      <c r="L871" s="4" t="s">
        <v>14428</v>
      </c>
      <c r="M871" s="4" t="s">
        <v>14434</v>
      </c>
      <c r="N871" s="4" t="s">
        <v>14440</v>
      </c>
    </row>
    <row r="872" spans="1:14" x14ac:dyDescent="0.25">
      <c r="A872" s="4" t="s">
        <v>59</v>
      </c>
      <c r="B872" s="4" t="s">
        <v>3866</v>
      </c>
      <c r="C872" s="4" t="s">
        <v>3867</v>
      </c>
      <c r="D872" s="4" t="s">
        <v>3868</v>
      </c>
      <c r="E872" s="4" t="s">
        <v>3869</v>
      </c>
      <c r="J872" s="4" t="s">
        <v>14417</v>
      </c>
      <c r="K872" s="4" t="s">
        <v>14423</v>
      </c>
      <c r="L872" s="4" t="s">
        <v>14429</v>
      </c>
      <c r="M872" s="4" t="s">
        <v>14435</v>
      </c>
      <c r="N872" s="4" t="s">
        <v>14441</v>
      </c>
    </row>
    <row r="873" spans="1:14" x14ac:dyDescent="0.25">
      <c r="A873" s="4" t="s">
        <v>59</v>
      </c>
      <c r="B873" s="4" t="s">
        <v>3850</v>
      </c>
      <c r="C873" s="4" t="s">
        <v>3851</v>
      </c>
      <c r="D873" s="4" t="s">
        <v>3852</v>
      </c>
    </row>
    <row r="874" spans="1:14" x14ac:dyDescent="0.25">
      <c r="A874" s="4" t="s">
        <v>59</v>
      </c>
      <c r="B874" s="4" t="s">
        <v>3870</v>
      </c>
      <c r="C874" s="4" t="s">
        <v>3871</v>
      </c>
      <c r="E874" s="4" t="s">
        <v>3872</v>
      </c>
      <c r="F874" s="4" t="s">
        <v>34</v>
      </c>
      <c r="H874" s="4" t="s">
        <v>3873</v>
      </c>
      <c r="I874" s="4" t="s">
        <v>3874</v>
      </c>
    </row>
    <row r="875" spans="1:14" x14ac:dyDescent="0.25">
      <c r="A875" s="4" t="s">
        <v>59</v>
      </c>
      <c r="B875" s="4" t="s">
        <v>3875</v>
      </c>
      <c r="C875" s="4" t="s">
        <v>3876</v>
      </c>
      <c r="D875" s="4" t="s">
        <v>3877</v>
      </c>
      <c r="E875" s="4" t="s">
        <v>3878</v>
      </c>
      <c r="F875" s="4" t="s">
        <v>41</v>
      </c>
      <c r="I875" s="4" t="s">
        <v>3879</v>
      </c>
      <c r="J875" s="4" t="s">
        <v>3880</v>
      </c>
      <c r="K875" s="4" t="s">
        <v>3881</v>
      </c>
      <c r="L875" s="4" t="s">
        <v>3882</v>
      </c>
      <c r="M875" s="4" t="s">
        <v>3883</v>
      </c>
    </row>
    <row r="876" spans="1:14" x14ac:dyDescent="0.25">
      <c r="A876" s="4" t="s">
        <v>59</v>
      </c>
      <c r="B876" s="4" t="s">
        <v>3884</v>
      </c>
      <c r="C876" s="4" t="s">
        <v>3885</v>
      </c>
      <c r="D876" s="4" t="s">
        <v>3886</v>
      </c>
      <c r="E876" s="4" t="s">
        <v>3887</v>
      </c>
      <c r="J876" s="4" t="s">
        <v>14337</v>
      </c>
      <c r="K876" s="4" t="s">
        <v>14343</v>
      </c>
      <c r="L876" s="4" t="s">
        <v>14349</v>
      </c>
      <c r="M876" s="4" t="s">
        <v>14355</v>
      </c>
      <c r="N876" s="4" t="s">
        <v>14361</v>
      </c>
    </row>
    <row r="877" spans="1:14" x14ac:dyDescent="0.25">
      <c r="A877" s="4" t="s">
        <v>59</v>
      </c>
      <c r="B877" s="4" t="s">
        <v>3888</v>
      </c>
      <c r="C877" s="4" t="s">
        <v>3889</v>
      </c>
      <c r="D877" s="4" t="s">
        <v>3890</v>
      </c>
      <c r="E877" s="4" t="s">
        <v>3891</v>
      </c>
      <c r="J877" s="4" t="s">
        <v>14338</v>
      </c>
      <c r="K877" s="4" t="s">
        <v>14344</v>
      </c>
      <c r="L877" s="4" t="s">
        <v>14350</v>
      </c>
      <c r="M877" s="4" t="s">
        <v>14356</v>
      </c>
      <c r="N877" s="4" t="s">
        <v>14362</v>
      </c>
    </row>
    <row r="878" spans="1:14" x14ac:dyDescent="0.25">
      <c r="A878" s="4" t="s">
        <v>59</v>
      </c>
      <c r="B878" s="4" t="s">
        <v>3892</v>
      </c>
      <c r="C878" s="4" t="s">
        <v>3893</v>
      </c>
      <c r="D878" s="4" t="s">
        <v>3894</v>
      </c>
      <c r="E878" s="4" t="s">
        <v>3895</v>
      </c>
      <c r="J878" s="4" t="s">
        <v>14339</v>
      </c>
      <c r="K878" s="4" t="s">
        <v>14345</v>
      </c>
      <c r="L878" s="4" t="s">
        <v>14351</v>
      </c>
      <c r="M878" s="4" t="s">
        <v>14357</v>
      </c>
      <c r="N878" s="4" t="s">
        <v>14363</v>
      </c>
    </row>
    <row r="879" spans="1:14" x14ac:dyDescent="0.25">
      <c r="A879" s="4" t="s">
        <v>59</v>
      </c>
      <c r="B879" s="4" t="s">
        <v>3896</v>
      </c>
      <c r="C879" s="4" t="s">
        <v>3897</v>
      </c>
      <c r="D879" s="4" t="s">
        <v>3898</v>
      </c>
      <c r="E879" s="4" t="s">
        <v>3899</v>
      </c>
      <c r="J879" s="4" t="s">
        <v>14340</v>
      </c>
      <c r="K879" s="4" t="s">
        <v>14346</v>
      </c>
      <c r="L879" s="4" t="s">
        <v>14352</v>
      </c>
      <c r="M879" s="4" t="s">
        <v>14358</v>
      </c>
      <c r="N879" s="4" t="s">
        <v>14364</v>
      </c>
    </row>
    <row r="880" spans="1:14" x14ac:dyDescent="0.25">
      <c r="A880" s="4" t="s">
        <v>59</v>
      </c>
      <c r="B880" s="4" t="s">
        <v>3900</v>
      </c>
      <c r="C880" s="4" t="s">
        <v>3901</v>
      </c>
      <c r="D880" s="4" t="s">
        <v>3902</v>
      </c>
      <c r="E880" s="4" t="s">
        <v>3903</v>
      </c>
      <c r="J880" s="4" t="s">
        <v>14341</v>
      </c>
      <c r="K880" s="4" t="s">
        <v>14347</v>
      </c>
      <c r="L880" s="4" t="s">
        <v>14353</v>
      </c>
      <c r="M880" s="4" t="s">
        <v>14359</v>
      </c>
      <c r="N880" s="4" t="s">
        <v>14365</v>
      </c>
    </row>
    <row r="881" spans="1:14" x14ac:dyDescent="0.25">
      <c r="A881" s="4" t="s">
        <v>59</v>
      </c>
      <c r="B881" s="4" t="s">
        <v>3904</v>
      </c>
      <c r="C881" s="4" t="s">
        <v>3905</v>
      </c>
      <c r="D881" s="4" t="s">
        <v>3906</v>
      </c>
      <c r="E881" s="4" t="s">
        <v>3907</v>
      </c>
      <c r="J881" s="4" t="s">
        <v>14342</v>
      </c>
      <c r="K881" s="4" t="s">
        <v>14348</v>
      </c>
      <c r="L881" s="4" t="s">
        <v>14354</v>
      </c>
      <c r="M881" s="4" t="s">
        <v>14360</v>
      </c>
      <c r="N881" s="4" t="s">
        <v>14366</v>
      </c>
    </row>
    <row r="882" spans="1:14" x14ac:dyDescent="0.25">
      <c r="A882" s="4" t="s">
        <v>59</v>
      </c>
      <c r="B882" s="4" t="s">
        <v>3888</v>
      </c>
      <c r="C882" s="4" t="s">
        <v>3889</v>
      </c>
      <c r="D882" s="4" t="s">
        <v>3890</v>
      </c>
    </row>
    <row r="883" spans="1:14" x14ac:dyDescent="0.25">
      <c r="A883" s="4" t="s">
        <v>59</v>
      </c>
      <c r="B883" s="4" t="s">
        <v>3908</v>
      </c>
      <c r="C883" s="4" t="s">
        <v>3909</v>
      </c>
      <c r="D883" s="4" t="s">
        <v>3910</v>
      </c>
      <c r="E883" s="4" t="s">
        <v>3911</v>
      </c>
      <c r="F883" s="4" t="s">
        <v>41</v>
      </c>
      <c r="I883" s="4" t="s">
        <v>3912</v>
      </c>
      <c r="J883" s="4" t="s">
        <v>3913</v>
      </c>
      <c r="K883" s="4" t="s">
        <v>3914</v>
      </c>
      <c r="L883" s="4" t="s">
        <v>3915</v>
      </c>
      <c r="M883" s="4" t="s">
        <v>3916</v>
      </c>
    </row>
    <row r="884" spans="1:14" x14ac:dyDescent="0.25">
      <c r="A884" s="4" t="s">
        <v>59</v>
      </c>
      <c r="B884" s="4" t="s">
        <v>3917</v>
      </c>
      <c r="C884" s="4" t="s">
        <v>3918</v>
      </c>
      <c r="D884" s="4" t="s">
        <v>3919</v>
      </c>
      <c r="E884" s="4" t="s">
        <v>3920</v>
      </c>
      <c r="J884" s="4" t="s">
        <v>14382</v>
      </c>
      <c r="K884" s="4" t="s">
        <v>14388</v>
      </c>
      <c r="L884" s="4" t="s">
        <v>14394</v>
      </c>
      <c r="M884" s="4" t="s">
        <v>14400</v>
      </c>
      <c r="N884" s="4" t="s">
        <v>14406</v>
      </c>
    </row>
    <row r="885" spans="1:14" x14ac:dyDescent="0.25">
      <c r="A885" s="4" t="s">
        <v>59</v>
      </c>
      <c r="B885" s="4" t="s">
        <v>3921</v>
      </c>
      <c r="C885" s="4" t="s">
        <v>3922</v>
      </c>
      <c r="D885" s="4" t="s">
        <v>3923</v>
      </c>
      <c r="E885" s="4" t="s">
        <v>3924</v>
      </c>
      <c r="J885" s="4" t="s">
        <v>14383</v>
      </c>
      <c r="K885" s="4" t="s">
        <v>14389</v>
      </c>
      <c r="L885" s="4" t="s">
        <v>14395</v>
      </c>
      <c r="M885" s="4" t="s">
        <v>14401</v>
      </c>
      <c r="N885" s="4" t="s">
        <v>14407</v>
      </c>
    </row>
    <row r="886" spans="1:14" x14ac:dyDescent="0.25">
      <c r="A886" s="4" t="s">
        <v>59</v>
      </c>
      <c r="B886" s="4" t="s">
        <v>3925</v>
      </c>
      <c r="C886" s="4" t="s">
        <v>3926</v>
      </c>
      <c r="D886" s="4" t="s">
        <v>3927</v>
      </c>
      <c r="E886" s="4" t="s">
        <v>3928</v>
      </c>
      <c r="J886" s="4" t="s">
        <v>14384</v>
      </c>
      <c r="K886" s="4" t="s">
        <v>14390</v>
      </c>
      <c r="L886" s="4" t="s">
        <v>14396</v>
      </c>
      <c r="M886" s="4" t="s">
        <v>14402</v>
      </c>
      <c r="N886" s="4" t="s">
        <v>14408</v>
      </c>
    </row>
    <row r="887" spans="1:14" x14ac:dyDescent="0.25">
      <c r="A887" s="4" t="s">
        <v>59</v>
      </c>
      <c r="B887" s="4" t="s">
        <v>3929</v>
      </c>
      <c r="C887" s="4" t="s">
        <v>3930</v>
      </c>
      <c r="D887" s="4" t="s">
        <v>3931</v>
      </c>
      <c r="E887" s="4" t="s">
        <v>3932</v>
      </c>
      <c r="J887" s="4" t="s">
        <v>14385</v>
      </c>
      <c r="K887" s="4" t="s">
        <v>14391</v>
      </c>
      <c r="L887" s="4" t="s">
        <v>14397</v>
      </c>
      <c r="M887" s="4" t="s">
        <v>14403</v>
      </c>
      <c r="N887" s="4" t="s">
        <v>14409</v>
      </c>
    </row>
    <row r="888" spans="1:14" x14ac:dyDescent="0.25">
      <c r="A888" s="4" t="s">
        <v>59</v>
      </c>
      <c r="B888" s="4" t="s">
        <v>3933</v>
      </c>
      <c r="C888" s="4" t="s">
        <v>3934</v>
      </c>
      <c r="D888" s="4" t="s">
        <v>3935</v>
      </c>
      <c r="E888" s="4" t="s">
        <v>3936</v>
      </c>
      <c r="J888" s="4" t="s">
        <v>14386</v>
      </c>
      <c r="K888" s="4" t="s">
        <v>14392</v>
      </c>
      <c r="L888" s="4" t="s">
        <v>14398</v>
      </c>
      <c r="M888" s="4" t="s">
        <v>14404</v>
      </c>
      <c r="N888" s="4" t="s">
        <v>14410</v>
      </c>
    </row>
    <row r="889" spans="1:14" x14ac:dyDescent="0.25">
      <c r="A889" s="4" t="s">
        <v>59</v>
      </c>
      <c r="B889" s="4" t="s">
        <v>3937</v>
      </c>
      <c r="C889" s="4" t="s">
        <v>3938</v>
      </c>
      <c r="D889" s="4" t="s">
        <v>3939</v>
      </c>
      <c r="E889" s="4" t="s">
        <v>3940</v>
      </c>
      <c r="J889" s="4" t="s">
        <v>14387</v>
      </c>
      <c r="K889" s="4" t="s">
        <v>14393</v>
      </c>
      <c r="L889" s="4" t="s">
        <v>14399</v>
      </c>
      <c r="M889" s="4" t="s">
        <v>14405</v>
      </c>
      <c r="N889" s="4" t="s">
        <v>14411</v>
      </c>
    </row>
    <row r="890" spans="1:14" x14ac:dyDescent="0.25">
      <c r="A890" s="4" t="s">
        <v>59</v>
      </c>
      <c r="B890" s="4" t="s">
        <v>3921</v>
      </c>
      <c r="C890" s="4" t="s">
        <v>3922</v>
      </c>
      <c r="D890" s="4" t="s">
        <v>3923</v>
      </c>
    </row>
    <row r="891" spans="1:14" x14ac:dyDescent="0.25">
      <c r="A891" s="4" t="s">
        <v>59</v>
      </c>
      <c r="B891" s="4" t="s">
        <v>3941</v>
      </c>
      <c r="C891" s="4" t="s">
        <v>3942</v>
      </c>
      <c r="D891" s="4" t="s">
        <v>3943</v>
      </c>
      <c r="E891" s="4" t="s">
        <v>3944</v>
      </c>
      <c r="F891" s="4" t="s">
        <v>41</v>
      </c>
      <c r="I891" s="4" t="s">
        <v>3945</v>
      </c>
      <c r="J891" s="4" t="s">
        <v>3946</v>
      </c>
      <c r="K891" s="4" t="s">
        <v>3947</v>
      </c>
      <c r="L891" s="4" t="s">
        <v>3948</v>
      </c>
      <c r="M891" s="4" t="s">
        <v>3949</v>
      </c>
    </row>
    <row r="892" spans="1:14" x14ac:dyDescent="0.25">
      <c r="A892" s="4" t="s">
        <v>59</v>
      </c>
      <c r="B892" s="4" t="s">
        <v>3950</v>
      </c>
      <c r="C892" s="4" t="s">
        <v>3951</v>
      </c>
      <c r="D892" s="4" t="s">
        <v>3952</v>
      </c>
      <c r="E892" s="4" t="s">
        <v>3953</v>
      </c>
      <c r="J892" s="4" t="s">
        <v>14367</v>
      </c>
      <c r="K892" s="4" t="s">
        <v>14370</v>
      </c>
      <c r="L892" s="4" t="s">
        <v>14373</v>
      </c>
      <c r="M892" s="4" t="s">
        <v>14376</v>
      </c>
      <c r="N892" s="4" t="s">
        <v>14379</v>
      </c>
    </row>
    <row r="893" spans="1:14" x14ac:dyDescent="0.25">
      <c r="A893" s="4" t="s">
        <v>59</v>
      </c>
      <c r="B893" s="4" t="s">
        <v>3954</v>
      </c>
      <c r="C893" s="4" t="s">
        <v>3955</v>
      </c>
      <c r="D893" s="4" t="s">
        <v>3956</v>
      </c>
      <c r="E893" s="4" t="s">
        <v>3957</v>
      </c>
      <c r="J893" s="4" t="s">
        <v>14368</v>
      </c>
      <c r="K893" s="4" t="s">
        <v>14371</v>
      </c>
      <c r="L893" s="4" t="s">
        <v>14374</v>
      </c>
      <c r="M893" s="4" t="s">
        <v>14377</v>
      </c>
      <c r="N893" s="4" t="s">
        <v>14380</v>
      </c>
    </row>
    <row r="894" spans="1:14" x14ac:dyDescent="0.25">
      <c r="A894" s="4" t="s">
        <v>59</v>
      </c>
      <c r="B894" s="4" t="s">
        <v>3958</v>
      </c>
      <c r="C894" s="4" t="s">
        <v>3959</v>
      </c>
      <c r="D894" s="4" t="s">
        <v>3960</v>
      </c>
      <c r="E894" s="4" t="s">
        <v>3961</v>
      </c>
      <c r="J894" s="4" t="s">
        <v>14369</v>
      </c>
      <c r="K894" s="4" t="s">
        <v>14372</v>
      </c>
      <c r="L894" s="4" t="s">
        <v>14375</v>
      </c>
      <c r="M894" s="4" t="s">
        <v>14378</v>
      </c>
      <c r="N894" s="4" t="s">
        <v>14381</v>
      </c>
    </row>
    <row r="895" spans="1:14" x14ac:dyDescent="0.25">
      <c r="A895" s="4" t="s">
        <v>59</v>
      </c>
      <c r="B895" s="4" t="s">
        <v>3954</v>
      </c>
      <c r="C895" s="4" t="s">
        <v>3955</v>
      </c>
      <c r="D895" s="4" t="s">
        <v>3956</v>
      </c>
    </row>
    <row r="896" spans="1:14" x14ac:dyDescent="0.25">
      <c r="A896" s="4" t="s">
        <v>59</v>
      </c>
      <c r="B896" s="4" t="s">
        <v>3962</v>
      </c>
      <c r="C896" s="4" t="s">
        <v>3963</v>
      </c>
      <c r="E896" s="4" t="s">
        <v>3964</v>
      </c>
      <c r="F896" s="4" t="s">
        <v>34</v>
      </c>
      <c r="H896" s="4" t="s">
        <v>3965</v>
      </c>
      <c r="I896" s="4" t="s">
        <v>3966</v>
      </c>
    </row>
    <row r="897" spans="1:14" x14ac:dyDescent="0.25">
      <c r="A897" s="4" t="s">
        <v>59</v>
      </c>
      <c r="B897" s="4" t="s">
        <v>3967</v>
      </c>
      <c r="C897" s="4" t="s">
        <v>3968</v>
      </c>
      <c r="D897" s="4" t="s">
        <v>3969</v>
      </c>
      <c r="E897" s="4" t="s">
        <v>3970</v>
      </c>
      <c r="F897" s="4" t="s">
        <v>41</v>
      </c>
      <c r="I897" s="4" t="s">
        <v>3971</v>
      </c>
      <c r="J897" s="4" t="s">
        <v>3972</v>
      </c>
      <c r="K897" s="4" t="s">
        <v>3973</v>
      </c>
      <c r="L897" s="4" t="s">
        <v>3974</v>
      </c>
      <c r="M897" s="4" t="s">
        <v>3975</v>
      </c>
    </row>
    <row r="898" spans="1:14" x14ac:dyDescent="0.25">
      <c r="A898" s="4" t="s">
        <v>59</v>
      </c>
      <c r="B898" s="4" t="s">
        <v>3976</v>
      </c>
      <c r="C898" s="4" t="s">
        <v>3977</v>
      </c>
      <c r="D898" s="4" t="s">
        <v>3978</v>
      </c>
      <c r="E898" s="4" t="s">
        <v>3979</v>
      </c>
      <c r="J898" s="4" t="s">
        <v>14312</v>
      </c>
      <c r="K898" s="4" t="s">
        <v>14317</v>
      </c>
      <c r="L898" s="4" t="s">
        <v>14322</v>
      </c>
      <c r="M898" s="4" t="s">
        <v>14327</v>
      </c>
      <c r="N898" s="4" t="s">
        <v>14332</v>
      </c>
    </row>
    <row r="899" spans="1:14" x14ac:dyDescent="0.25">
      <c r="A899" s="4" t="s">
        <v>59</v>
      </c>
      <c r="B899" s="4" t="s">
        <v>3980</v>
      </c>
      <c r="C899" s="4" t="s">
        <v>3981</v>
      </c>
      <c r="D899" s="4" t="s">
        <v>3982</v>
      </c>
      <c r="E899" s="4" t="s">
        <v>3983</v>
      </c>
      <c r="J899" s="4" t="s">
        <v>14313</v>
      </c>
      <c r="K899" s="4" t="s">
        <v>14318</v>
      </c>
      <c r="L899" s="4" t="s">
        <v>14323</v>
      </c>
      <c r="M899" s="4" t="s">
        <v>14328</v>
      </c>
      <c r="N899" s="4" t="s">
        <v>14333</v>
      </c>
    </row>
    <row r="900" spans="1:14" x14ac:dyDescent="0.25">
      <c r="A900" s="4" t="s">
        <v>59</v>
      </c>
      <c r="B900" s="4" t="s">
        <v>3984</v>
      </c>
      <c r="C900" s="4" t="s">
        <v>3985</v>
      </c>
      <c r="D900" s="4" t="s">
        <v>3986</v>
      </c>
      <c r="E900" s="4" t="s">
        <v>3987</v>
      </c>
      <c r="J900" s="4" t="s">
        <v>14314</v>
      </c>
      <c r="K900" s="4" t="s">
        <v>14319</v>
      </c>
      <c r="L900" s="4" t="s">
        <v>14324</v>
      </c>
      <c r="M900" s="4" t="s">
        <v>14329</v>
      </c>
      <c r="N900" s="4" t="s">
        <v>14334</v>
      </c>
    </row>
    <row r="901" spans="1:14" x14ac:dyDescent="0.25">
      <c r="A901" s="4" t="s">
        <v>59</v>
      </c>
      <c r="B901" s="4" t="s">
        <v>3988</v>
      </c>
      <c r="C901" s="4" t="s">
        <v>3989</v>
      </c>
      <c r="D901" s="4" t="s">
        <v>3990</v>
      </c>
      <c r="E901" s="4" t="s">
        <v>3991</v>
      </c>
      <c r="J901" s="4" t="s">
        <v>14315</v>
      </c>
      <c r="K901" s="4" t="s">
        <v>14320</v>
      </c>
      <c r="L901" s="4" t="s">
        <v>14325</v>
      </c>
      <c r="M901" s="4" t="s">
        <v>14330</v>
      </c>
      <c r="N901" s="4" t="s">
        <v>14335</v>
      </c>
    </row>
    <row r="902" spans="1:14" x14ac:dyDescent="0.25">
      <c r="A902" s="4" t="s">
        <v>59</v>
      </c>
      <c r="B902" s="4" t="s">
        <v>3992</v>
      </c>
      <c r="C902" s="4" t="s">
        <v>3993</v>
      </c>
      <c r="D902" s="4" t="s">
        <v>3994</v>
      </c>
      <c r="E902" s="4" t="s">
        <v>3995</v>
      </c>
      <c r="J902" s="4" t="s">
        <v>14316</v>
      </c>
      <c r="K902" s="4" t="s">
        <v>14321</v>
      </c>
      <c r="L902" s="4" t="s">
        <v>14326</v>
      </c>
      <c r="M902" s="4" t="s">
        <v>14331</v>
      </c>
      <c r="N902" s="4" t="s">
        <v>14336</v>
      </c>
    </row>
    <row r="903" spans="1:14" x14ac:dyDescent="0.25">
      <c r="A903" s="4" t="s">
        <v>59</v>
      </c>
      <c r="B903" s="4" t="s">
        <v>3980</v>
      </c>
      <c r="C903" s="4" t="s">
        <v>3981</v>
      </c>
      <c r="D903" s="4" t="s">
        <v>3982</v>
      </c>
    </row>
    <row r="904" spans="1:14" x14ac:dyDescent="0.25">
      <c r="A904" s="4" t="s">
        <v>59</v>
      </c>
      <c r="B904" s="4" t="s">
        <v>3996</v>
      </c>
      <c r="C904" s="4" t="s">
        <v>3997</v>
      </c>
      <c r="E904" s="4" t="s">
        <v>3998</v>
      </c>
      <c r="F904" s="4" t="s">
        <v>34</v>
      </c>
      <c r="H904" s="4" t="s">
        <v>3999</v>
      </c>
      <c r="I904" s="4" t="s">
        <v>4000</v>
      </c>
    </row>
    <row r="905" spans="1:14" x14ac:dyDescent="0.25">
      <c r="A905" s="4" t="s">
        <v>59</v>
      </c>
      <c r="B905" s="4" t="s">
        <v>4001</v>
      </c>
      <c r="C905" s="4" t="s">
        <v>4002</v>
      </c>
      <c r="D905" s="4" t="s">
        <v>4003</v>
      </c>
      <c r="E905" s="4" t="s">
        <v>4004</v>
      </c>
      <c r="F905" s="4" t="s">
        <v>41</v>
      </c>
      <c r="I905" s="4" t="s">
        <v>4005</v>
      </c>
      <c r="J905" s="4" t="s">
        <v>4006</v>
      </c>
      <c r="K905" s="4" t="s">
        <v>4007</v>
      </c>
      <c r="L905" s="4" t="s">
        <v>4008</v>
      </c>
      <c r="M905" s="4" t="s">
        <v>4009</v>
      </c>
    </row>
    <row r="906" spans="1:14" x14ac:dyDescent="0.25">
      <c r="A906" s="4" t="s">
        <v>59</v>
      </c>
      <c r="B906" s="4" t="s">
        <v>4010</v>
      </c>
      <c r="C906" s="4" t="s">
        <v>4011</v>
      </c>
      <c r="D906" s="4" t="s">
        <v>4012</v>
      </c>
      <c r="E906" s="4" t="s">
        <v>4013</v>
      </c>
      <c r="J906" s="4" t="s">
        <v>14217</v>
      </c>
      <c r="K906" s="4" t="s">
        <v>14223</v>
      </c>
      <c r="L906" s="4" t="s">
        <v>14229</v>
      </c>
      <c r="M906" s="4" t="s">
        <v>14235</v>
      </c>
      <c r="N906" s="4" t="s">
        <v>14241</v>
      </c>
    </row>
    <row r="907" spans="1:14" x14ac:dyDescent="0.25">
      <c r="A907" s="4" t="s">
        <v>59</v>
      </c>
      <c r="B907" s="4" t="s">
        <v>4014</v>
      </c>
      <c r="C907" s="4" t="s">
        <v>4015</v>
      </c>
      <c r="D907" s="4" t="s">
        <v>4016</v>
      </c>
      <c r="E907" s="4" t="s">
        <v>4017</v>
      </c>
      <c r="J907" s="4" t="s">
        <v>14218</v>
      </c>
      <c r="K907" s="4" t="s">
        <v>14224</v>
      </c>
      <c r="L907" s="4" t="s">
        <v>14230</v>
      </c>
      <c r="M907" s="4" t="s">
        <v>14236</v>
      </c>
      <c r="N907" s="4" t="s">
        <v>14242</v>
      </c>
    </row>
    <row r="908" spans="1:14" x14ac:dyDescent="0.25">
      <c r="A908" s="4" t="s">
        <v>59</v>
      </c>
      <c r="B908" s="4" t="s">
        <v>4018</v>
      </c>
      <c r="C908" s="4" t="s">
        <v>4019</v>
      </c>
      <c r="D908" s="4" t="s">
        <v>4020</v>
      </c>
      <c r="E908" s="4" t="s">
        <v>4021</v>
      </c>
      <c r="J908" s="4" t="s">
        <v>14219</v>
      </c>
      <c r="K908" s="4" t="s">
        <v>14225</v>
      </c>
      <c r="L908" s="4" t="s">
        <v>14231</v>
      </c>
      <c r="M908" s="4" t="s">
        <v>14237</v>
      </c>
      <c r="N908" s="4" t="s">
        <v>14243</v>
      </c>
    </row>
    <row r="909" spans="1:14" x14ac:dyDescent="0.25">
      <c r="A909" s="4" t="s">
        <v>59</v>
      </c>
      <c r="B909" s="4" t="s">
        <v>4022</v>
      </c>
      <c r="C909" s="4" t="s">
        <v>4023</v>
      </c>
      <c r="D909" s="4" t="s">
        <v>4024</v>
      </c>
      <c r="E909" s="4" t="s">
        <v>4025</v>
      </c>
      <c r="J909" s="4" t="s">
        <v>14220</v>
      </c>
      <c r="K909" s="4" t="s">
        <v>14226</v>
      </c>
      <c r="L909" s="4" t="s">
        <v>14232</v>
      </c>
      <c r="M909" s="4" t="s">
        <v>14238</v>
      </c>
      <c r="N909" s="4" t="s">
        <v>14244</v>
      </c>
    </row>
    <row r="910" spans="1:14" x14ac:dyDescent="0.25">
      <c r="A910" s="4" t="s">
        <v>59</v>
      </c>
      <c r="B910" s="4" t="s">
        <v>4026</v>
      </c>
      <c r="C910" s="4" t="s">
        <v>4027</v>
      </c>
      <c r="D910" s="4" t="s">
        <v>4028</v>
      </c>
      <c r="E910" s="4" t="s">
        <v>4029</v>
      </c>
      <c r="J910" s="4" t="s">
        <v>14221</v>
      </c>
      <c r="K910" s="4" t="s">
        <v>14227</v>
      </c>
      <c r="L910" s="4" t="s">
        <v>14233</v>
      </c>
      <c r="M910" s="4" t="s">
        <v>14239</v>
      </c>
      <c r="N910" s="4" t="s">
        <v>14245</v>
      </c>
    </row>
    <row r="911" spans="1:14" x14ac:dyDescent="0.25">
      <c r="A911" s="4" t="s">
        <v>59</v>
      </c>
      <c r="B911" s="4" t="s">
        <v>4030</v>
      </c>
      <c r="C911" s="4" t="s">
        <v>4031</v>
      </c>
      <c r="D911" s="4" t="s">
        <v>4032</v>
      </c>
      <c r="E911" s="4" t="s">
        <v>4033</v>
      </c>
      <c r="J911" s="4" t="s">
        <v>14222</v>
      </c>
      <c r="K911" s="4" t="s">
        <v>14228</v>
      </c>
      <c r="L911" s="4" t="s">
        <v>14234</v>
      </c>
      <c r="M911" s="4" t="s">
        <v>14240</v>
      </c>
      <c r="N911" s="4" t="s">
        <v>14246</v>
      </c>
    </row>
    <row r="912" spans="1:14" x14ac:dyDescent="0.25">
      <c r="A912" s="4" t="s">
        <v>59</v>
      </c>
      <c r="B912" s="4" t="s">
        <v>4014</v>
      </c>
      <c r="C912" s="4" t="s">
        <v>4015</v>
      </c>
      <c r="D912" s="4" t="s">
        <v>4016</v>
      </c>
    </row>
    <row r="913" spans="1:14" x14ac:dyDescent="0.25">
      <c r="A913" s="4" t="s">
        <v>59</v>
      </c>
      <c r="B913" s="4" t="s">
        <v>4034</v>
      </c>
      <c r="C913" s="4" t="s">
        <v>4035</v>
      </c>
      <c r="D913" s="4" t="s">
        <v>4036</v>
      </c>
      <c r="E913" s="4" t="s">
        <v>4037</v>
      </c>
      <c r="F913" s="4" t="s">
        <v>41</v>
      </c>
      <c r="I913" s="4" t="s">
        <v>4038</v>
      </c>
      <c r="J913" s="4" t="s">
        <v>4039</v>
      </c>
      <c r="K913" s="4" t="s">
        <v>4040</v>
      </c>
      <c r="L913" s="4" t="s">
        <v>4041</v>
      </c>
      <c r="M913" s="4" t="s">
        <v>4042</v>
      </c>
    </row>
    <row r="914" spans="1:14" x14ac:dyDescent="0.25">
      <c r="A914" s="4" t="s">
        <v>59</v>
      </c>
      <c r="B914" s="4" t="s">
        <v>4043</v>
      </c>
      <c r="C914" s="4" t="s">
        <v>4044</v>
      </c>
      <c r="D914" s="4" t="s">
        <v>4045</v>
      </c>
      <c r="E914" s="4" t="s">
        <v>4046</v>
      </c>
      <c r="J914" s="4" t="s">
        <v>14287</v>
      </c>
      <c r="K914" s="4" t="s">
        <v>14292</v>
      </c>
      <c r="L914" s="4" t="s">
        <v>14297</v>
      </c>
      <c r="M914" s="4" t="s">
        <v>14302</v>
      </c>
      <c r="N914" s="4" t="s">
        <v>14307</v>
      </c>
    </row>
    <row r="915" spans="1:14" x14ac:dyDescent="0.25">
      <c r="A915" s="4" t="s">
        <v>59</v>
      </c>
      <c r="B915" s="4" t="s">
        <v>4047</v>
      </c>
      <c r="C915" s="4" t="s">
        <v>4048</v>
      </c>
      <c r="D915" s="4" t="s">
        <v>4049</v>
      </c>
      <c r="E915" s="4" t="s">
        <v>4050</v>
      </c>
      <c r="J915" s="4" t="s">
        <v>14288</v>
      </c>
      <c r="K915" s="4" t="s">
        <v>14293</v>
      </c>
      <c r="L915" s="4" t="s">
        <v>14298</v>
      </c>
      <c r="M915" s="4" t="s">
        <v>14303</v>
      </c>
      <c r="N915" s="4" t="s">
        <v>14308</v>
      </c>
    </row>
    <row r="916" spans="1:14" x14ac:dyDescent="0.25">
      <c r="A916" s="4" t="s">
        <v>59</v>
      </c>
      <c r="B916" s="4" t="s">
        <v>4051</v>
      </c>
      <c r="C916" s="4" t="s">
        <v>4052</v>
      </c>
      <c r="D916" s="4" t="s">
        <v>4053</v>
      </c>
      <c r="E916" s="4" t="s">
        <v>4054</v>
      </c>
      <c r="J916" s="4" t="s">
        <v>14289</v>
      </c>
      <c r="K916" s="4" t="s">
        <v>14294</v>
      </c>
      <c r="L916" s="4" t="s">
        <v>14299</v>
      </c>
      <c r="M916" s="4" t="s">
        <v>14304</v>
      </c>
      <c r="N916" s="4" t="s">
        <v>14309</v>
      </c>
    </row>
    <row r="917" spans="1:14" x14ac:dyDescent="0.25">
      <c r="A917" s="4" t="s">
        <v>59</v>
      </c>
      <c r="B917" s="4" t="s">
        <v>4055</v>
      </c>
      <c r="C917" s="4" t="s">
        <v>4056</v>
      </c>
      <c r="D917" s="4" t="s">
        <v>4057</v>
      </c>
      <c r="E917" s="4" t="s">
        <v>4058</v>
      </c>
      <c r="J917" s="4" t="s">
        <v>14290</v>
      </c>
      <c r="K917" s="4" t="s">
        <v>14295</v>
      </c>
      <c r="L917" s="4" t="s">
        <v>14300</v>
      </c>
      <c r="M917" s="4" t="s">
        <v>14305</v>
      </c>
      <c r="N917" s="4" t="s">
        <v>14310</v>
      </c>
    </row>
    <row r="918" spans="1:14" x14ac:dyDescent="0.25">
      <c r="A918" s="4" t="s">
        <v>59</v>
      </c>
      <c r="B918" s="4" t="s">
        <v>4059</v>
      </c>
      <c r="C918" s="4" t="s">
        <v>4060</v>
      </c>
      <c r="D918" s="4" t="s">
        <v>4061</v>
      </c>
      <c r="E918" s="4" t="s">
        <v>4062</v>
      </c>
      <c r="J918" s="4" t="s">
        <v>14291</v>
      </c>
      <c r="K918" s="4" t="s">
        <v>14296</v>
      </c>
      <c r="L918" s="4" t="s">
        <v>14301</v>
      </c>
      <c r="M918" s="4" t="s">
        <v>14306</v>
      </c>
      <c r="N918" s="4" t="s">
        <v>14311</v>
      </c>
    </row>
    <row r="919" spans="1:14" x14ac:dyDescent="0.25">
      <c r="A919" s="4" t="s">
        <v>59</v>
      </c>
      <c r="B919" s="4" t="s">
        <v>4047</v>
      </c>
      <c r="C919" s="4" t="s">
        <v>4048</v>
      </c>
      <c r="D919" s="4" t="s">
        <v>4049</v>
      </c>
    </row>
    <row r="920" spans="1:14" x14ac:dyDescent="0.25">
      <c r="A920" s="4" t="s">
        <v>59</v>
      </c>
      <c r="B920" s="4" t="s">
        <v>4063</v>
      </c>
      <c r="C920" s="4" t="s">
        <v>4064</v>
      </c>
      <c r="D920" s="4" t="s">
        <v>4065</v>
      </c>
      <c r="E920" s="4" t="s">
        <v>4066</v>
      </c>
      <c r="F920" s="4" t="s">
        <v>41</v>
      </c>
      <c r="I920" s="4" t="s">
        <v>4067</v>
      </c>
      <c r="J920" s="4" t="s">
        <v>4068</v>
      </c>
      <c r="K920" s="4" t="s">
        <v>4069</v>
      </c>
      <c r="L920" s="4" t="s">
        <v>4070</v>
      </c>
      <c r="M920" s="4" t="s">
        <v>4071</v>
      </c>
    </row>
    <row r="921" spans="1:14" x14ac:dyDescent="0.25">
      <c r="A921" s="4" t="s">
        <v>59</v>
      </c>
      <c r="B921" s="4" t="s">
        <v>4072</v>
      </c>
      <c r="C921" s="4" t="s">
        <v>4073</v>
      </c>
      <c r="D921" s="4" t="s">
        <v>4074</v>
      </c>
      <c r="E921" s="4" t="s">
        <v>4075</v>
      </c>
      <c r="J921" s="4" t="s">
        <v>14272</v>
      </c>
      <c r="K921" s="4" t="s">
        <v>14275</v>
      </c>
      <c r="L921" s="4" t="s">
        <v>14278</v>
      </c>
      <c r="M921" s="4" t="s">
        <v>14281</v>
      </c>
      <c r="N921" s="4" t="s">
        <v>14284</v>
      </c>
    </row>
    <row r="922" spans="1:14" x14ac:dyDescent="0.25">
      <c r="A922" s="4" t="s">
        <v>59</v>
      </c>
      <c r="B922" s="4" t="s">
        <v>4076</v>
      </c>
      <c r="C922" s="4" t="s">
        <v>4077</v>
      </c>
      <c r="D922" s="4" t="s">
        <v>4078</v>
      </c>
      <c r="E922" s="4" t="s">
        <v>4079</v>
      </c>
      <c r="J922" s="4" t="s">
        <v>14273</v>
      </c>
      <c r="K922" s="4" t="s">
        <v>14276</v>
      </c>
      <c r="L922" s="4" t="s">
        <v>14279</v>
      </c>
      <c r="M922" s="4" t="s">
        <v>14282</v>
      </c>
      <c r="N922" s="4" t="s">
        <v>14285</v>
      </c>
    </row>
    <row r="923" spans="1:14" x14ac:dyDescent="0.25">
      <c r="A923" s="4" t="s">
        <v>59</v>
      </c>
      <c r="B923" s="4" t="s">
        <v>4080</v>
      </c>
      <c r="C923" s="4" t="s">
        <v>4081</v>
      </c>
      <c r="D923" s="4" t="s">
        <v>4082</v>
      </c>
      <c r="E923" s="4" t="s">
        <v>4083</v>
      </c>
      <c r="J923" s="4" t="s">
        <v>14274</v>
      </c>
      <c r="K923" s="4" t="s">
        <v>14277</v>
      </c>
      <c r="L923" s="4" t="s">
        <v>14280</v>
      </c>
      <c r="M923" s="4" t="s">
        <v>14283</v>
      </c>
      <c r="N923" s="4" t="s">
        <v>14286</v>
      </c>
    </row>
    <row r="924" spans="1:14" x14ac:dyDescent="0.25">
      <c r="A924" s="4" t="s">
        <v>59</v>
      </c>
      <c r="B924" s="4" t="s">
        <v>4076</v>
      </c>
      <c r="C924" s="4" t="s">
        <v>4077</v>
      </c>
      <c r="D924" s="4" t="s">
        <v>4078</v>
      </c>
    </row>
    <row r="925" spans="1:14" x14ac:dyDescent="0.25">
      <c r="A925" s="4" t="s">
        <v>59</v>
      </c>
      <c r="B925" s="4" t="s">
        <v>4084</v>
      </c>
      <c r="C925" s="4" t="s">
        <v>4085</v>
      </c>
      <c r="D925" s="4" t="s">
        <v>4086</v>
      </c>
      <c r="E925" s="4" t="s">
        <v>4087</v>
      </c>
      <c r="F925" s="4" t="s">
        <v>41</v>
      </c>
      <c r="I925" s="4" t="s">
        <v>4088</v>
      </c>
      <c r="J925" s="4" t="s">
        <v>4089</v>
      </c>
      <c r="K925" s="4" t="s">
        <v>4090</v>
      </c>
      <c r="L925" s="4" t="s">
        <v>4091</v>
      </c>
      <c r="M925" s="4" t="s">
        <v>4092</v>
      </c>
    </row>
    <row r="926" spans="1:14" x14ac:dyDescent="0.25">
      <c r="A926" s="4" t="s">
        <v>59</v>
      </c>
      <c r="B926" s="4" t="s">
        <v>4093</v>
      </c>
      <c r="C926" s="4" t="s">
        <v>4094</v>
      </c>
      <c r="D926" s="4" t="s">
        <v>4095</v>
      </c>
      <c r="E926" s="4" t="s">
        <v>4096</v>
      </c>
      <c r="J926" s="4" t="s">
        <v>14247</v>
      </c>
      <c r="K926" s="4" t="s">
        <v>14252</v>
      </c>
      <c r="L926" s="4" t="s">
        <v>14257</v>
      </c>
      <c r="M926" s="4" t="s">
        <v>14262</v>
      </c>
      <c r="N926" s="4" t="s">
        <v>14267</v>
      </c>
    </row>
    <row r="927" spans="1:14" x14ac:dyDescent="0.25">
      <c r="A927" s="4" t="s">
        <v>59</v>
      </c>
      <c r="B927" s="4" t="s">
        <v>4097</v>
      </c>
      <c r="C927" s="4" t="s">
        <v>4098</v>
      </c>
      <c r="D927" s="4" t="s">
        <v>4099</v>
      </c>
      <c r="E927" s="4" t="s">
        <v>4100</v>
      </c>
      <c r="J927" s="4" t="s">
        <v>14248</v>
      </c>
      <c r="K927" s="4" t="s">
        <v>14253</v>
      </c>
      <c r="L927" s="4" t="s">
        <v>14258</v>
      </c>
      <c r="M927" s="4" t="s">
        <v>14263</v>
      </c>
      <c r="N927" s="4" t="s">
        <v>14268</v>
      </c>
    </row>
    <row r="928" spans="1:14" x14ac:dyDescent="0.25">
      <c r="A928" s="4" t="s">
        <v>59</v>
      </c>
      <c r="B928" s="4" t="s">
        <v>4101</v>
      </c>
      <c r="C928" s="4" t="s">
        <v>4102</v>
      </c>
      <c r="D928" s="4" t="s">
        <v>4103</v>
      </c>
      <c r="E928" s="4" t="s">
        <v>4104</v>
      </c>
      <c r="J928" s="4" t="s">
        <v>14249</v>
      </c>
      <c r="K928" s="4" t="s">
        <v>14254</v>
      </c>
      <c r="L928" s="4" t="s">
        <v>14259</v>
      </c>
      <c r="M928" s="4" t="s">
        <v>14264</v>
      </c>
      <c r="N928" s="4" t="s">
        <v>14269</v>
      </c>
    </row>
    <row r="929" spans="1:14" x14ac:dyDescent="0.25">
      <c r="A929" s="4" t="s">
        <v>59</v>
      </c>
      <c r="B929" s="4" t="s">
        <v>4105</v>
      </c>
      <c r="C929" s="4" t="s">
        <v>4106</v>
      </c>
      <c r="D929" s="4" t="s">
        <v>4107</v>
      </c>
      <c r="E929" s="4" t="s">
        <v>4108</v>
      </c>
      <c r="J929" s="4" t="s">
        <v>14250</v>
      </c>
      <c r="K929" s="4" t="s">
        <v>14255</v>
      </c>
      <c r="L929" s="4" t="s">
        <v>14260</v>
      </c>
      <c r="M929" s="4" t="s">
        <v>14265</v>
      </c>
      <c r="N929" s="4" t="s">
        <v>14270</v>
      </c>
    </row>
    <row r="930" spans="1:14" x14ac:dyDescent="0.25">
      <c r="A930" s="4" t="s">
        <v>59</v>
      </c>
      <c r="B930" s="4" t="s">
        <v>4109</v>
      </c>
      <c r="C930" s="4" t="s">
        <v>4110</v>
      </c>
      <c r="D930" s="4" t="s">
        <v>4111</v>
      </c>
      <c r="E930" s="4" t="s">
        <v>4112</v>
      </c>
      <c r="J930" s="4" t="s">
        <v>14251</v>
      </c>
      <c r="K930" s="4" t="s">
        <v>14256</v>
      </c>
      <c r="L930" s="4" t="s">
        <v>14261</v>
      </c>
      <c r="M930" s="4" t="s">
        <v>14266</v>
      </c>
      <c r="N930" s="4" t="s">
        <v>14271</v>
      </c>
    </row>
    <row r="931" spans="1:14" x14ac:dyDescent="0.25">
      <c r="A931" s="4" t="s">
        <v>59</v>
      </c>
      <c r="B931" s="4" t="s">
        <v>4097</v>
      </c>
      <c r="C931" s="4" t="s">
        <v>4098</v>
      </c>
      <c r="D931" s="4" t="s">
        <v>4099</v>
      </c>
    </row>
    <row r="932" spans="1:14" x14ac:dyDescent="0.25">
      <c r="A932" s="4" t="s">
        <v>59</v>
      </c>
      <c r="B932" s="4" t="s">
        <v>4113</v>
      </c>
      <c r="C932" s="4" t="s">
        <v>4114</v>
      </c>
      <c r="E932" s="4" t="s">
        <v>4115</v>
      </c>
      <c r="F932" s="4" t="s">
        <v>34</v>
      </c>
      <c r="H932" s="4" t="s">
        <v>4116</v>
      </c>
      <c r="I932" s="4" t="s">
        <v>4117</v>
      </c>
    </row>
    <row r="933" spans="1:14" x14ac:dyDescent="0.25">
      <c r="A933" s="4" t="s">
        <v>59</v>
      </c>
      <c r="B933" s="4" t="s">
        <v>4118</v>
      </c>
      <c r="C933" s="4" t="s">
        <v>4119</v>
      </c>
      <c r="D933" s="4" t="s">
        <v>4120</v>
      </c>
      <c r="E933" s="4" t="s">
        <v>4121</v>
      </c>
      <c r="F933" s="4" t="s">
        <v>41</v>
      </c>
      <c r="I933" s="4" t="s">
        <v>4122</v>
      </c>
      <c r="J933" s="4" t="s">
        <v>4123</v>
      </c>
      <c r="K933" s="4" t="s">
        <v>4124</v>
      </c>
      <c r="L933" s="4" t="s">
        <v>4125</v>
      </c>
      <c r="M933" s="4" t="s">
        <v>4126</v>
      </c>
    </row>
    <row r="934" spans="1:14" x14ac:dyDescent="0.25">
      <c r="A934" s="4" t="s">
        <v>59</v>
      </c>
      <c r="B934" s="4" t="s">
        <v>4127</v>
      </c>
      <c r="C934" s="4" t="s">
        <v>4128</v>
      </c>
      <c r="D934" s="4" t="s">
        <v>4129</v>
      </c>
      <c r="E934" s="4" t="s">
        <v>4130</v>
      </c>
      <c r="J934" s="4" t="s">
        <v>14192</v>
      </c>
      <c r="K934" s="4" t="s">
        <v>14197</v>
      </c>
      <c r="L934" s="4" t="s">
        <v>14202</v>
      </c>
      <c r="M934" s="4" t="s">
        <v>14207</v>
      </c>
      <c r="N934" s="4" t="s">
        <v>14212</v>
      </c>
    </row>
    <row r="935" spans="1:14" x14ac:dyDescent="0.25">
      <c r="A935" s="4" t="s">
        <v>59</v>
      </c>
      <c r="B935" s="4" t="s">
        <v>4131</v>
      </c>
      <c r="C935" s="4" t="s">
        <v>4132</v>
      </c>
      <c r="D935" s="4" t="s">
        <v>4133</v>
      </c>
      <c r="E935" s="4" t="s">
        <v>4134</v>
      </c>
      <c r="J935" s="4" t="s">
        <v>14193</v>
      </c>
      <c r="K935" s="4" t="s">
        <v>14198</v>
      </c>
      <c r="L935" s="4" t="s">
        <v>14203</v>
      </c>
      <c r="M935" s="4" t="s">
        <v>14208</v>
      </c>
      <c r="N935" s="4" t="s">
        <v>14213</v>
      </c>
    </row>
    <row r="936" spans="1:14" x14ac:dyDescent="0.25">
      <c r="A936" s="4" t="s">
        <v>59</v>
      </c>
      <c r="B936" s="4" t="s">
        <v>4135</v>
      </c>
      <c r="C936" s="4" t="s">
        <v>4136</v>
      </c>
      <c r="D936" s="4" t="s">
        <v>4137</v>
      </c>
      <c r="E936" s="4" t="s">
        <v>4138</v>
      </c>
      <c r="J936" s="4" t="s">
        <v>14194</v>
      </c>
      <c r="K936" s="4" t="s">
        <v>14199</v>
      </c>
      <c r="L936" s="4" t="s">
        <v>14204</v>
      </c>
      <c r="M936" s="4" t="s">
        <v>14209</v>
      </c>
      <c r="N936" s="4" t="s">
        <v>14214</v>
      </c>
    </row>
    <row r="937" spans="1:14" x14ac:dyDescent="0.25">
      <c r="A937" s="4" t="s">
        <v>59</v>
      </c>
      <c r="B937" s="4" t="s">
        <v>4139</v>
      </c>
      <c r="C937" s="4" t="s">
        <v>4140</v>
      </c>
      <c r="D937" s="4" t="s">
        <v>4141</v>
      </c>
      <c r="E937" s="4" t="s">
        <v>4142</v>
      </c>
      <c r="J937" s="4" t="s">
        <v>14195</v>
      </c>
      <c r="K937" s="4" t="s">
        <v>14200</v>
      </c>
      <c r="L937" s="4" t="s">
        <v>14205</v>
      </c>
      <c r="M937" s="4" t="s">
        <v>14210</v>
      </c>
      <c r="N937" s="4" t="s">
        <v>14215</v>
      </c>
    </row>
    <row r="938" spans="1:14" x14ac:dyDescent="0.25">
      <c r="A938" s="4" t="s">
        <v>59</v>
      </c>
      <c r="B938" s="4" t="s">
        <v>4143</v>
      </c>
      <c r="C938" s="4" t="s">
        <v>4144</v>
      </c>
      <c r="D938" s="4" t="s">
        <v>4145</v>
      </c>
      <c r="E938" s="4" t="s">
        <v>4146</v>
      </c>
      <c r="J938" s="4" t="s">
        <v>14196</v>
      </c>
      <c r="K938" s="4" t="s">
        <v>14201</v>
      </c>
      <c r="L938" s="4" t="s">
        <v>14206</v>
      </c>
      <c r="M938" s="4" t="s">
        <v>14211</v>
      </c>
      <c r="N938" s="4" t="s">
        <v>14216</v>
      </c>
    </row>
    <row r="939" spans="1:14" x14ac:dyDescent="0.25">
      <c r="A939" s="4" t="s">
        <v>59</v>
      </c>
      <c r="B939" s="4" t="s">
        <v>4131</v>
      </c>
      <c r="C939" s="4" t="s">
        <v>4132</v>
      </c>
      <c r="D939" s="4" t="s">
        <v>4133</v>
      </c>
    </row>
    <row r="940" spans="1:14" x14ac:dyDescent="0.25">
      <c r="A940" s="4" t="s">
        <v>59</v>
      </c>
      <c r="B940" s="4" t="s">
        <v>4147</v>
      </c>
      <c r="C940" s="4" t="s">
        <v>4148</v>
      </c>
      <c r="E940" s="4" t="s">
        <v>4149</v>
      </c>
      <c r="F940" s="4" t="s">
        <v>34</v>
      </c>
      <c r="H940" s="4" t="s">
        <v>4150</v>
      </c>
      <c r="I940" s="4" t="s">
        <v>4151</v>
      </c>
    </row>
    <row r="941" spans="1:14" x14ac:dyDescent="0.25">
      <c r="A941" s="4" t="s">
        <v>59</v>
      </c>
      <c r="B941" s="4" t="s">
        <v>4152</v>
      </c>
      <c r="C941" s="4" t="s">
        <v>4153</v>
      </c>
      <c r="D941" s="4" t="s">
        <v>4154</v>
      </c>
      <c r="E941" s="4" t="s">
        <v>4155</v>
      </c>
      <c r="F941" s="4" t="s">
        <v>41</v>
      </c>
      <c r="I941" s="4" t="s">
        <v>4156</v>
      </c>
      <c r="J941" s="4" t="s">
        <v>4157</v>
      </c>
      <c r="K941" s="4" t="s">
        <v>4158</v>
      </c>
      <c r="L941" s="4" t="s">
        <v>4159</v>
      </c>
      <c r="M941" s="4" t="s">
        <v>4160</v>
      </c>
    </row>
    <row r="942" spans="1:14" x14ac:dyDescent="0.25">
      <c r="A942" s="4" t="s">
        <v>59</v>
      </c>
      <c r="B942" s="4" t="s">
        <v>4161</v>
      </c>
      <c r="C942" s="4" t="s">
        <v>4162</v>
      </c>
      <c r="D942" s="4" t="s">
        <v>4163</v>
      </c>
      <c r="E942" s="4" t="s">
        <v>4164</v>
      </c>
      <c r="J942" s="4" t="s">
        <v>14177</v>
      </c>
      <c r="K942" s="4" t="s">
        <v>14180</v>
      </c>
      <c r="L942" s="4" t="s">
        <v>14183</v>
      </c>
      <c r="M942" s="4" t="s">
        <v>14186</v>
      </c>
      <c r="N942" s="4" t="s">
        <v>14189</v>
      </c>
    </row>
    <row r="943" spans="1:14" x14ac:dyDescent="0.25">
      <c r="A943" s="4" t="s">
        <v>59</v>
      </c>
      <c r="B943" s="4" t="s">
        <v>4165</v>
      </c>
      <c r="C943" s="4" t="s">
        <v>4166</v>
      </c>
      <c r="D943" s="4" t="s">
        <v>4167</v>
      </c>
      <c r="E943" s="4" t="s">
        <v>4168</v>
      </c>
      <c r="J943" s="4" t="s">
        <v>14178</v>
      </c>
      <c r="K943" s="4" t="s">
        <v>14181</v>
      </c>
      <c r="L943" s="4" t="s">
        <v>14184</v>
      </c>
      <c r="M943" s="4" t="s">
        <v>14187</v>
      </c>
      <c r="N943" s="4" t="s">
        <v>14190</v>
      </c>
    </row>
    <row r="944" spans="1:14" x14ac:dyDescent="0.25">
      <c r="A944" s="4" t="s">
        <v>59</v>
      </c>
      <c r="B944" s="4" t="s">
        <v>4169</v>
      </c>
      <c r="C944" s="4" t="s">
        <v>4170</v>
      </c>
      <c r="D944" s="4" t="s">
        <v>4171</v>
      </c>
      <c r="E944" s="4" t="s">
        <v>4172</v>
      </c>
      <c r="J944" s="4" t="s">
        <v>14179</v>
      </c>
      <c r="K944" s="4" t="s">
        <v>14182</v>
      </c>
      <c r="L944" s="4" t="s">
        <v>14185</v>
      </c>
      <c r="M944" s="4" t="s">
        <v>14188</v>
      </c>
      <c r="N944" s="4" t="s">
        <v>14191</v>
      </c>
    </row>
    <row r="945" spans="1:14" x14ac:dyDescent="0.25">
      <c r="A945" s="4" t="s">
        <v>59</v>
      </c>
      <c r="B945" s="4" t="s">
        <v>4165</v>
      </c>
      <c r="C945" s="4" t="s">
        <v>4166</v>
      </c>
      <c r="D945" s="4" t="s">
        <v>4167</v>
      </c>
    </row>
    <row r="946" spans="1:14" x14ac:dyDescent="0.25">
      <c r="A946" s="4" t="s">
        <v>59</v>
      </c>
      <c r="B946" s="4" t="s">
        <v>4173</v>
      </c>
      <c r="C946" s="4" t="s">
        <v>4174</v>
      </c>
      <c r="E946" s="4" t="s">
        <v>4175</v>
      </c>
      <c r="F946" s="4" t="s">
        <v>34</v>
      </c>
      <c r="H946" s="4" t="s">
        <v>4176</v>
      </c>
      <c r="I946" s="4" t="s">
        <v>4177</v>
      </c>
    </row>
    <row r="947" spans="1:14" x14ac:dyDescent="0.25">
      <c r="A947" s="4" t="s">
        <v>59</v>
      </c>
      <c r="B947" s="4" t="s">
        <v>4178</v>
      </c>
      <c r="C947" s="4" t="s">
        <v>4179</v>
      </c>
      <c r="D947" s="4" t="s">
        <v>4180</v>
      </c>
      <c r="E947" s="4" t="s">
        <v>4181</v>
      </c>
      <c r="F947" s="4" t="s">
        <v>41</v>
      </c>
      <c r="I947" s="4" t="s">
        <v>4182</v>
      </c>
      <c r="J947" s="4" t="s">
        <v>4183</v>
      </c>
      <c r="K947" s="4" t="s">
        <v>4184</v>
      </c>
      <c r="L947" s="4" t="s">
        <v>4185</v>
      </c>
      <c r="M947" s="4" t="s">
        <v>4186</v>
      </c>
    </row>
    <row r="948" spans="1:14" x14ac:dyDescent="0.25">
      <c r="A948" s="4" t="s">
        <v>59</v>
      </c>
      <c r="B948" s="4" t="s">
        <v>4187</v>
      </c>
      <c r="C948" s="4" t="s">
        <v>4188</v>
      </c>
      <c r="D948" s="4" t="s">
        <v>4189</v>
      </c>
      <c r="E948" s="4" t="s">
        <v>4190</v>
      </c>
      <c r="J948" s="4" t="s">
        <v>14137</v>
      </c>
      <c r="K948" s="4" t="s">
        <v>14140</v>
      </c>
      <c r="L948" s="4" t="s">
        <v>14143</v>
      </c>
      <c r="M948" s="4" t="s">
        <v>14146</v>
      </c>
      <c r="N948" s="4" t="s">
        <v>14149</v>
      </c>
    </row>
    <row r="949" spans="1:14" x14ac:dyDescent="0.25">
      <c r="A949" s="4" t="s">
        <v>59</v>
      </c>
      <c r="B949" s="4" t="s">
        <v>4191</v>
      </c>
      <c r="C949" s="4" t="s">
        <v>4192</v>
      </c>
      <c r="D949" s="4" t="s">
        <v>4193</v>
      </c>
      <c r="E949" s="4" t="s">
        <v>4194</v>
      </c>
      <c r="J949" s="4" t="s">
        <v>14138</v>
      </c>
      <c r="K949" s="4" t="s">
        <v>14141</v>
      </c>
      <c r="L949" s="4" t="s">
        <v>14144</v>
      </c>
      <c r="M949" s="4" t="s">
        <v>14147</v>
      </c>
      <c r="N949" s="4" t="s">
        <v>14150</v>
      </c>
    </row>
    <row r="950" spans="1:14" x14ac:dyDescent="0.25">
      <c r="A950" s="4" t="s">
        <v>59</v>
      </c>
      <c r="B950" s="4" t="s">
        <v>4195</v>
      </c>
      <c r="C950" s="4" t="s">
        <v>4196</v>
      </c>
      <c r="D950" s="4" t="s">
        <v>4197</v>
      </c>
      <c r="E950" s="4" t="s">
        <v>4198</v>
      </c>
      <c r="J950" s="4" t="s">
        <v>14139</v>
      </c>
      <c r="K950" s="4" t="s">
        <v>14142</v>
      </c>
      <c r="L950" s="4" t="s">
        <v>14145</v>
      </c>
      <c r="M950" s="4" t="s">
        <v>14148</v>
      </c>
      <c r="N950" s="4" t="s">
        <v>14151</v>
      </c>
    </row>
    <row r="951" spans="1:14" x14ac:dyDescent="0.25">
      <c r="A951" s="4" t="s">
        <v>59</v>
      </c>
      <c r="B951" s="4" t="s">
        <v>4191</v>
      </c>
      <c r="C951" s="4" t="s">
        <v>4192</v>
      </c>
      <c r="D951" s="4" t="s">
        <v>4193</v>
      </c>
    </row>
    <row r="952" spans="1:14" x14ac:dyDescent="0.25">
      <c r="A952" s="4" t="s">
        <v>59</v>
      </c>
      <c r="B952" s="4" t="s">
        <v>4199</v>
      </c>
      <c r="C952" s="4" t="s">
        <v>4200</v>
      </c>
      <c r="D952" s="4" t="s">
        <v>4201</v>
      </c>
      <c r="E952" s="4" t="s">
        <v>4202</v>
      </c>
      <c r="F952" s="4" t="s">
        <v>41</v>
      </c>
      <c r="I952" s="4" t="s">
        <v>4203</v>
      </c>
      <c r="J952" s="4" t="s">
        <v>4204</v>
      </c>
      <c r="K952" s="4" t="s">
        <v>4205</v>
      </c>
      <c r="L952" s="4" t="s">
        <v>4206</v>
      </c>
      <c r="M952" s="4" t="s">
        <v>4207</v>
      </c>
    </row>
    <row r="953" spans="1:14" x14ac:dyDescent="0.25">
      <c r="A953" s="4" t="s">
        <v>59</v>
      </c>
      <c r="B953" s="4" t="s">
        <v>4208</v>
      </c>
      <c r="C953" s="4" t="s">
        <v>4209</v>
      </c>
      <c r="D953" s="4" t="s">
        <v>4210</v>
      </c>
      <c r="E953" s="4" t="s">
        <v>4211</v>
      </c>
      <c r="J953" s="4" t="s">
        <v>14152</v>
      </c>
      <c r="K953" s="4" t="s">
        <v>14157</v>
      </c>
      <c r="L953" s="4" t="s">
        <v>14162</v>
      </c>
      <c r="M953" s="4" t="s">
        <v>14167</v>
      </c>
      <c r="N953" s="4" t="s">
        <v>14172</v>
      </c>
    </row>
    <row r="954" spans="1:14" x14ac:dyDescent="0.25">
      <c r="A954" s="4" t="s">
        <v>59</v>
      </c>
      <c r="B954" s="4" t="s">
        <v>4212</v>
      </c>
      <c r="C954" s="4" t="s">
        <v>4213</v>
      </c>
      <c r="D954" s="4" t="s">
        <v>4214</v>
      </c>
      <c r="E954" s="4" t="s">
        <v>4215</v>
      </c>
      <c r="J954" s="4" t="s">
        <v>14153</v>
      </c>
      <c r="K954" s="4" t="s">
        <v>14158</v>
      </c>
      <c r="L954" s="4" t="s">
        <v>14163</v>
      </c>
      <c r="M954" s="4" t="s">
        <v>14168</v>
      </c>
      <c r="N954" s="4" t="s">
        <v>14173</v>
      </c>
    </row>
    <row r="955" spans="1:14" x14ac:dyDescent="0.25">
      <c r="A955" s="4" t="s">
        <v>59</v>
      </c>
      <c r="B955" s="4" t="s">
        <v>4216</v>
      </c>
      <c r="C955" s="4" t="s">
        <v>4217</v>
      </c>
      <c r="D955" s="4" t="s">
        <v>4218</v>
      </c>
      <c r="E955" s="4" t="s">
        <v>4219</v>
      </c>
      <c r="J955" s="4" t="s">
        <v>14154</v>
      </c>
      <c r="K955" s="4" t="s">
        <v>14159</v>
      </c>
      <c r="L955" s="4" t="s">
        <v>14164</v>
      </c>
      <c r="M955" s="4" t="s">
        <v>14169</v>
      </c>
      <c r="N955" s="4" t="s">
        <v>14174</v>
      </c>
    </row>
    <row r="956" spans="1:14" x14ac:dyDescent="0.25">
      <c r="A956" s="4" t="s">
        <v>59</v>
      </c>
      <c r="B956" s="4" t="s">
        <v>4220</v>
      </c>
      <c r="C956" s="4" t="s">
        <v>4221</v>
      </c>
      <c r="D956" s="4" t="s">
        <v>4222</v>
      </c>
      <c r="E956" s="4" t="s">
        <v>4223</v>
      </c>
      <c r="J956" s="4" t="s">
        <v>14155</v>
      </c>
      <c r="K956" s="4" t="s">
        <v>14160</v>
      </c>
      <c r="L956" s="4" t="s">
        <v>14165</v>
      </c>
      <c r="M956" s="4" t="s">
        <v>14170</v>
      </c>
      <c r="N956" s="4" t="s">
        <v>14175</v>
      </c>
    </row>
    <row r="957" spans="1:14" x14ac:dyDescent="0.25">
      <c r="A957" s="4" t="s">
        <v>59</v>
      </c>
      <c r="B957" s="4" t="s">
        <v>4224</v>
      </c>
      <c r="C957" s="4" t="s">
        <v>4225</v>
      </c>
      <c r="D957" s="4" t="s">
        <v>4226</v>
      </c>
      <c r="E957" s="4" t="s">
        <v>4227</v>
      </c>
      <c r="J957" s="4" t="s">
        <v>14156</v>
      </c>
      <c r="K957" s="4" t="s">
        <v>14161</v>
      </c>
      <c r="L957" s="4" t="s">
        <v>14166</v>
      </c>
      <c r="M957" s="4" t="s">
        <v>14171</v>
      </c>
      <c r="N957" s="4" t="s">
        <v>14176</v>
      </c>
    </row>
    <row r="958" spans="1:14" x14ac:dyDescent="0.25">
      <c r="A958" s="4" t="s">
        <v>59</v>
      </c>
      <c r="B958" s="4" t="s">
        <v>4212</v>
      </c>
      <c r="C958" s="4" t="s">
        <v>4213</v>
      </c>
      <c r="D958" s="4" t="s">
        <v>4214</v>
      </c>
    </row>
    <row r="959" spans="1:14" x14ac:dyDescent="0.25">
      <c r="A959" s="4" t="s">
        <v>59</v>
      </c>
      <c r="B959" s="4" t="s">
        <v>4228</v>
      </c>
      <c r="C959" s="4" t="s">
        <v>4229</v>
      </c>
      <c r="E959" s="4" t="s">
        <v>4230</v>
      </c>
      <c r="F959" s="4" t="s">
        <v>34</v>
      </c>
      <c r="H959" s="4" t="s">
        <v>4231</v>
      </c>
      <c r="I959" s="4" t="s">
        <v>4232</v>
      </c>
    </row>
    <row r="960" spans="1:14" x14ac:dyDescent="0.25">
      <c r="A960" s="4" t="s">
        <v>59</v>
      </c>
      <c r="B960" s="4" t="s">
        <v>4233</v>
      </c>
      <c r="C960" s="4" t="s">
        <v>4234</v>
      </c>
      <c r="D960" s="4" t="s">
        <v>4235</v>
      </c>
      <c r="E960" s="4" t="s">
        <v>4236</v>
      </c>
      <c r="F960" s="4" t="s">
        <v>41</v>
      </c>
      <c r="I960" s="4" t="s">
        <v>4237</v>
      </c>
      <c r="J960" s="4" t="s">
        <v>4238</v>
      </c>
      <c r="K960" s="4" t="s">
        <v>4239</v>
      </c>
      <c r="L960" s="4" t="s">
        <v>4240</v>
      </c>
      <c r="M960" s="4" t="s">
        <v>4241</v>
      </c>
    </row>
    <row r="961" spans="1:14" x14ac:dyDescent="0.25">
      <c r="A961" s="4" t="s">
        <v>59</v>
      </c>
      <c r="B961" s="4" t="s">
        <v>4242</v>
      </c>
      <c r="C961" s="4" t="s">
        <v>4243</v>
      </c>
      <c r="D961" s="4" t="s">
        <v>4244</v>
      </c>
      <c r="E961" s="4" t="s">
        <v>4245</v>
      </c>
      <c r="J961" s="4" t="s">
        <v>14082</v>
      </c>
      <c r="K961" s="4" t="s">
        <v>14087</v>
      </c>
      <c r="L961" s="4" t="s">
        <v>14092</v>
      </c>
      <c r="M961" s="4" t="s">
        <v>14097</v>
      </c>
      <c r="N961" s="4" t="s">
        <v>14102</v>
      </c>
    </row>
    <row r="962" spans="1:14" x14ac:dyDescent="0.25">
      <c r="A962" s="4" t="s">
        <v>59</v>
      </c>
      <c r="B962" s="4" t="s">
        <v>4246</v>
      </c>
      <c r="C962" s="4" t="s">
        <v>4247</v>
      </c>
      <c r="D962" s="4" t="s">
        <v>4248</v>
      </c>
      <c r="E962" s="4" t="s">
        <v>4249</v>
      </c>
      <c r="J962" s="4" t="s">
        <v>14083</v>
      </c>
      <c r="K962" s="4" t="s">
        <v>14088</v>
      </c>
      <c r="L962" s="4" t="s">
        <v>14093</v>
      </c>
      <c r="M962" s="4" t="s">
        <v>14098</v>
      </c>
      <c r="N962" s="4" t="s">
        <v>14103</v>
      </c>
    </row>
    <row r="963" spans="1:14" x14ac:dyDescent="0.25">
      <c r="A963" s="4" t="s">
        <v>59</v>
      </c>
      <c r="B963" s="4" t="s">
        <v>4250</v>
      </c>
      <c r="C963" s="4" t="s">
        <v>4251</v>
      </c>
      <c r="D963" s="4" t="s">
        <v>4252</v>
      </c>
      <c r="E963" s="4" t="s">
        <v>4253</v>
      </c>
      <c r="J963" s="4" t="s">
        <v>14084</v>
      </c>
      <c r="K963" s="4" t="s">
        <v>14089</v>
      </c>
      <c r="L963" s="4" t="s">
        <v>14094</v>
      </c>
      <c r="M963" s="4" t="s">
        <v>14099</v>
      </c>
      <c r="N963" s="4" t="s">
        <v>14104</v>
      </c>
    </row>
    <row r="964" spans="1:14" x14ac:dyDescent="0.25">
      <c r="A964" s="4" t="s">
        <v>59</v>
      </c>
      <c r="B964" s="4" t="s">
        <v>4254</v>
      </c>
      <c r="C964" s="4" t="s">
        <v>4255</v>
      </c>
      <c r="D964" s="4" t="s">
        <v>4256</v>
      </c>
      <c r="E964" s="4" t="s">
        <v>4257</v>
      </c>
      <c r="J964" s="4" t="s">
        <v>14085</v>
      </c>
      <c r="K964" s="4" t="s">
        <v>14090</v>
      </c>
      <c r="L964" s="4" t="s">
        <v>14095</v>
      </c>
      <c r="M964" s="4" t="s">
        <v>14100</v>
      </c>
      <c r="N964" s="4" t="s">
        <v>14105</v>
      </c>
    </row>
    <row r="965" spans="1:14" x14ac:dyDescent="0.25">
      <c r="A965" s="4" t="s">
        <v>59</v>
      </c>
      <c r="B965" s="4" t="s">
        <v>4258</v>
      </c>
      <c r="C965" s="4" t="s">
        <v>4259</v>
      </c>
      <c r="D965" s="4" t="s">
        <v>4260</v>
      </c>
      <c r="E965" s="4" t="s">
        <v>4261</v>
      </c>
      <c r="J965" s="4" t="s">
        <v>14086</v>
      </c>
      <c r="K965" s="4" t="s">
        <v>14091</v>
      </c>
      <c r="L965" s="4" t="s">
        <v>14096</v>
      </c>
      <c r="M965" s="4" t="s">
        <v>14101</v>
      </c>
      <c r="N965" s="4" t="s">
        <v>14106</v>
      </c>
    </row>
    <row r="966" spans="1:14" x14ac:dyDescent="0.25">
      <c r="A966" s="4" t="s">
        <v>59</v>
      </c>
      <c r="B966" s="4" t="s">
        <v>4246</v>
      </c>
      <c r="C966" s="4" t="s">
        <v>4247</v>
      </c>
      <c r="D966" s="4" t="s">
        <v>4248</v>
      </c>
    </row>
    <row r="967" spans="1:14" x14ac:dyDescent="0.25">
      <c r="A967" s="4" t="s">
        <v>59</v>
      </c>
      <c r="B967" s="4" t="s">
        <v>4262</v>
      </c>
      <c r="C967" s="4" t="s">
        <v>4263</v>
      </c>
      <c r="D967" s="4" t="s">
        <v>4264</v>
      </c>
      <c r="E967" s="4" t="s">
        <v>4265</v>
      </c>
      <c r="F967" s="4" t="s">
        <v>41</v>
      </c>
      <c r="I967" s="4" t="s">
        <v>4266</v>
      </c>
      <c r="J967" s="4" t="s">
        <v>4267</v>
      </c>
      <c r="K967" s="4" t="s">
        <v>4268</v>
      </c>
      <c r="L967" s="4" t="s">
        <v>4269</v>
      </c>
      <c r="M967" s="4" t="s">
        <v>4270</v>
      </c>
    </row>
    <row r="968" spans="1:14" x14ac:dyDescent="0.25">
      <c r="A968" s="4" t="s">
        <v>59</v>
      </c>
      <c r="B968" s="4" t="s">
        <v>4271</v>
      </c>
      <c r="C968" s="4" t="s">
        <v>4272</v>
      </c>
      <c r="D968" s="4" t="s">
        <v>4273</v>
      </c>
      <c r="E968" s="4" t="s">
        <v>4274</v>
      </c>
      <c r="J968" s="4" t="s">
        <v>14107</v>
      </c>
      <c r="K968" s="4" t="s">
        <v>14113</v>
      </c>
      <c r="L968" s="4" t="s">
        <v>14119</v>
      </c>
      <c r="M968" s="4" t="s">
        <v>14125</v>
      </c>
      <c r="N968" s="4" t="s">
        <v>14131</v>
      </c>
    </row>
    <row r="969" spans="1:14" x14ac:dyDescent="0.25">
      <c r="A969" s="4" t="s">
        <v>59</v>
      </c>
      <c r="B969" s="4" t="s">
        <v>4275</v>
      </c>
      <c r="C969" s="4" t="s">
        <v>4276</v>
      </c>
      <c r="D969" s="4" t="s">
        <v>4277</v>
      </c>
      <c r="E969" s="4" t="s">
        <v>4278</v>
      </c>
      <c r="J969" s="4" t="s">
        <v>14108</v>
      </c>
      <c r="K969" s="4" t="s">
        <v>14114</v>
      </c>
      <c r="L969" s="4" t="s">
        <v>14120</v>
      </c>
      <c r="M969" s="4" t="s">
        <v>14126</v>
      </c>
      <c r="N969" s="4" t="s">
        <v>14132</v>
      </c>
    </row>
    <row r="970" spans="1:14" x14ac:dyDescent="0.25">
      <c r="A970" s="4" t="s">
        <v>59</v>
      </c>
      <c r="B970" s="4" t="s">
        <v>4279</v>
      </c>
      <c r="C970" s="4" t="s">
        <v>4280</v>
      </c>
      <c r="D970" s="4" t="s">
        <v>4281</v>
      </c>
      <c r="E970" s="4" t="s">
        <v>4282</v>
      </c>
      <c r="J970" s="4" t="s">
        <v>14109</v>
      </c>
      <c r="K970" s="4" t="s">
        <v>14115</v>
      </c>
      <c r="L970" s="4" t="s">
        <v>14121</v>
      </c>
      <c r="M970" s="4" t="s">
        <v>14127</v>
      </c>
      <c r="N970" s="4" t="s">
        <v>14133</v>
      </c>
    </row>
    <row r="971" spans="1:14" x14ac:dyDescent="0.25">
      <c r="A971" s="4" t="s">
        <v>59</v>
      </c>
      <c r="B971" s="4" t="s">
        <v>4283</v>
      </c>
      <c r="C971" s="4" t="s">
        <v>4284</v>
      </c>
      <c r="D971" s="4" t="s">
        <v>4285</v>
      </c>
      <c r="E971" s="4" t="s">
        <v>4286</v>
      </c>
      <c r="J971" s="4" t="s">
        <v>14110</v>
      </c>
      <c r="K971" s="4" t="s">
        <v>14116</v>
      </c>
      <c r="L971" s="4" t="s">
        <v>14122</v>
      </c>
      <c r="M971" s="4" t="s">
        <v>14128</v>
      </c>
      <c r="N971" s="4" t="s">
        <v>14134</v>
      </c>
    </row>
    <row r="972" spans="1:14" x14ac:dyDescent="0.25">
      <c r="A972" s="4" t="s">
        <v>59</v>
      </c>
      <c r="B972" s="4" t="s">
        <v>4287</v>
      </c>
      <c r="C972" s="4" t="s">
        <v>4288</v>
      </c>
      <c r="D972" s="4" t="s">
        <v>4289</v>
      </c>
      <c r="E972" s="4" t="s">
        <v>4290</v>
      </c>
      <c r="J972" s="4" t="s">
        <v>14111</v>
      </c>
      <c r="K972" s="4" t="s">
        <v>14117</v>
      </c>
      <c r="L972" s="4" t="s">
        <v>14123</v>
      </c>
      <c r="M972" s="4" t="s">
        <v>14129</v>
      </c>
      <c r="N972" s="4" t="s">
        <v>14135</v>
      </c>
    </row>
    <row r="973" spans="1:14" x14ac:dyDescent="0.25">
      <c r="A973" s="4" t="s">
        <v>59</v>
      </c>
      <c r="B973" s="4" t="s">
        <v>4291</v>
      </c>
      <c r="C973" s="4" t="s">
        <v>4292</v>
      </c>
      <c r="D973" s="4" t="s">
        <v>4293</v>
      </c>
      <c r="E973" s="4" t="s">
        <v>4294</v>
      </c>
      <c r="J973" s="4" t="s">
        <v>14112</v>
      </c>
      <c r="K973" s="4" t="s">
        <v>14118</v>
      </c>
      <c r="L973" s="4" t="s">
        <v>14124</v>
      </c>
      <c r="M973" s="4" t="s">
        <v>14130</v>
      </c>
      <c r="N973" s="4" t="s">
        <v>14136</v>
      </c>
    </row>
    <row r="974" spans="1:14" x14ac:dyDescent="0.25">
      <c r="A974" s="4" t="s">
        <v>59</v>
      </c>
      <c r="B974" s="4" t="s">
        <v>4275</v>
      </c>
      <c r="C974" s="4" t="s">
        <v>4276</v>
      </c>
      <c r="D974" s="4" t="s">
        <v>4277</v>
      </c>
    </row>
    <row r="975" spans="1:14" x14ac:dyDescent="0.25">
      <c r="A975" s="4" t="s">
        <v>59</v>
      </c>
      <c r="B975" s="4" t="s">
        <v>4295</v>
      </c>
      <c r="C975" s="4" t="s">
        <v>4296</v>
      </c>
      <c r="E975" s="4" t="s">
        <v>4297</v>
      </c>
      <c r="F975" s="4" t="s">
        <v>34</v>
      </c>
      <c r="H975" s="4" t="s">
        <v>4298</v>
      </c>
      <c r="I975" s="4" t="s">
        <v>4299</v>
      </c>
    </row>
    <row r="976" spans="1:14" x14ac:dyDescent="0.25">
      <c r="A976" s="4" t="s">
        <v>59</v>
      </c>
      <c r="B976" s="4" t="s">
        <v>4300</v>
      </c>
      <c r="C976" s="4" t="s">
        <v>4301</v>
      </c>
      <c r="D976" s="4" t="s">
        <v>4302</v>
      </c>
      <c r="E976" s="4" t="s">
        <v>4303</v>
      </c>
      <c r="F976" s="4" t="s">
        <v>41</v>
      </c>
      <c r="I976" s="4" t="s">
        <v>4304</v>
      </c>
      <c r="J976" s="4" t="s">
        <v>4305</v>
      </c>
      <c r="K976" s="4" t="s">
        <v>4306</v>
      </c>
      <c r="L976" s="4" t="s">
        <v>4307</v>
      </c>
      <c r="M976" s="4" t="s">
        <v>4308</v>
      </c>
    </row>
    <row r="977" spans="1:14" x14ac:dyDescent="0.25">
      <c r="A977" s="4" t="s">
        <v>59</v>
      </c>
      <c r="B977" s="4" t="s">
        <v>4309</v>
      </c>
      <c r="C977" s="4" t="s">
        <v>4310</v>
      </c>
      <c r="D977" s="4" t="s">
        <v>4311</v>
      </c>
      <c r="E977" s="4" t="s">
        <v>4312</v>
      </c>
      <c r="J977" s="4" t="s">
        <v>13977</v>
      </c>
      <c r="K977" s="4" t="s">
        <v>13983</v>
      </c>
      <c r="L977" s="4" t="s">
        <v>13989</v>
      </c>
      <c r="M977" s="4" t="s">
        <v>13995</v>
      </c>
      <c r="N977" s="4" t="s">
        <v>14001</v>
      </c>
    </row>
    <row r="978" spans="1:14" x14ac:dyDescent="0.25">
      <c r="A978" s="4" t="s">
        <v>59</v>
      </c>
      <c r="B978" s="4" t="s">
        <v>4313</v>
      </c>
      <c r="C978" s="4" t="s">
        <v>4314</v>
      </c>
      <c r="D978" s="4" t="s">
        <v>4315</v>
      </c>
      <c r="E978" s="4" t="s">
        <v>4316</v>
      </c>
      <c r="J978" s="4" t="s">
        <v>13978</v>
      </c>
      <c r="K978" s="4" t="s">
        <v>13984</v>
      </c>
      <c r="L978" s="4" t="s">
        <v>13990</v>
      </c>
      <c r="M978" s="4" t="s">
        <v>13996</v>
      </c>
      <c r="N978" s="4" t="s">
        <v>14002</v>
      </c>
    </row>
    <row r="979" spans="1:14" x14ac:dyDescent="0.25">
      <c r="A979" s="4" t="s">
        <v>59</v>
      </c>
      <c r="B979" s="4" t="s">
        <v>4317</v>
      </c>
      <c r="C979" s="4" t="s">
        <v>4318</v>
      </c>
      <c r="D979" s="4" t="s">
        <v>4319</v>
      </c>
      <c r="E979" s="4" t="s">
        <v>4320</v>
      </c>
      <c r="J979" s="4" t="s">
        <v>13979</v>
      </c>
      <c r="K979" s="4" t="s">
        <v>13985</v>
      </c>
      <c r="L979" s="4" t="s">
        <v>13991</v>
      </c>
      <c r="M979" s="4" t="s">
        <v>13997</v>
      </c>
      <c r="N979" s="4" t="s">
        <v>14003</v>
      </c>
    </row>
    <row r="980" spans="1:14" x14ac:dyDescent="0.25">
      <c r="A980" s="4" t="s">
        <v>59</v>
      </c>
      <c r="B980" s="4" t="s">
        <v>4321</v>
      </c>
      <c r="C980" s="4" t="s">
        <v>4322</v>
      </c>
      <c r="D980" s="4" t="s">
        <v>4323</v>
      </c>
      <c r="E980" s="4" t="s">
        <v>4324</v>
      </c>
      <c r="J980" s="4" t="s">
        <v>13980</v>
      </c>
      <c r="K980" s="4" t="s">
        <v>13986</v>
      </c>
      <c r="L980" s="4" t="s">
        <v>13992</v>
      </c>
      <c r="M980" s="4" t="s">
        <v>13998</v>
      </c>
      <c r="N980" s="4" t="s">
        <v>14004</v>
      </c>
    </row>
    <row r="981" spans="1:14" x14ac:dyDescent="0.25">
      <c r="A981" s="4" t="s">
        <v>59</v>
      </c>
      <c r="B981" s="4" t="s">
        <v>4325</v>
      </c>
      <c r="C981" s="4" t="s">
        <v>4326</v>
      </c>
      <c r="D981" s="4" t="s">
        <v>4327</v>
      </c>
      <c r="E981" s="4" t="s">
        <v>4328</v>
      </c>
      <c r="J981" s="4" t="s">
        <v>13981</v>
      </c>
      <c r="K981" s="4" t="s">
        <v>13987</v>
      </c>
      <c r="L981" s="4" t="s">
        <v>13993</v>
      </c>
      <c r="M981" s="4" t="s">
        <v>13999</v>
      </c>
      <c r="N981" s="4" t="s">
        <v>14005</v>
      </c>
    </row>
    <row r="982" spans="1:14" x14ac:dyDescent="0.25">
      <c r="A982" s="4" t="s">
        <v>59</v>
      </c>
      <c r="B982" s="4" t="s">
        <v>4329</v>
      </c>
      <c r="C982" s="4" t="s">
        <v>4330</v>
      </c>
      <c r="D982" s="4" t="s">
        <v>4331</v>
      </c>
      <c r="E982" s="4" t="s">
        <v>4332</v>
      </c>
      <c r="J982" s="4" t="s">
        <v>13982</v>
      </c>
      <c r="K982" s="4" t="s">
        <v>13988</v>
      </c>
      <c r="L982" s="4" t="s">
        <v>13994</v>
      </c>
      <c r="M982" s="4" t="s">
        <v>14000</v>
      </c>
      <c r="N982" s="4" t="s">
        <v>14006</v>
      </c>
    </row>
    <row r="983" spans="1:14" x14ac:dyDescent="0.25">
      <c r="A983" s="4" t="s">
        <v>59</v>
      </c>
      <c r="B983" s="4" t="s">
        <v>4313</v>
      </c>
      <c r="C983" s="4" t="s">
        <v>4314</v>
      </c>
      <c r="D983" s="4" t="s">
        <v>4315</v>
      </c>
    </row>
    <row r="984" spans="1:14" x14ac:dyDescent="0.25">
      <c r="A984" s="4" t="s">
        <v>59</v>
      </c>
      <c r="B984" s="4" t="s">
        <v>4333</v>
      </c>
      <c r="C984" s="4" t="s">
        <v>4334</v>
      </c>
      <c r="D984" s="4" t="s">
        <v>4335</v>
      </c>
      <c r="E984" s="4" t="s">
        <v>4336</v>
      </c>
      <c r="F984" s="4" t="s">
        <v>41</v>
      </c>
      <c r="I984" s="4" t="s">
        <v>4337</v>
      </c>
      <c r="J984" s="4" t="s">
        <v>4338</v>
      </c>
      <c r="K984" s="4" t="s">
        <v>4339</v>
      </c>
      <c r="L984" s="4" t="s">
        <v>4340</v>
      </c>
      <c r="M984" s="4" t="s">
        <v>4341</v>
      </c>
    </row>
    <row r="985" spans="1:14" x14ac:dyDescent="0.25">
      <c r="A985" s="4" t="s">
        <v>59</v>
      </c>
      <c r="B985" s="4" t="s">
        <v>4342</v>
      </c>
      <c r="C985" s="4" t="s">
        <v>4343</v>
      </c>
      <c r="D985" s="4" t="s">
        <v>4344</v>
      </c>
      <c r="E985" s="4" t="s">
        <v>4345</v>
      </c>
      <c r="J985" s="4" t="s">
        <v>14052</v>
      </c>
      <c r="K985" s="4" t="s">
        <v>14058</v>
      </c>
      <c r="L985" s="4" t="s">
        <v>14064</v>
      </c>
      <c r="M985" s="4" t="s">
        <v>14070</v>
      </c>
      <c r="N985" s="4" t="s">
        <v>14076</v>
      </c>
    </row>
    <row r="986" spans="1:14" x14ac:dyDescent="0.25">
      <c r="A986" s="4" t="s">
        <v>59</v>
      </c>
      <c r="B986" s="4" t="s">
        <v>4346</v>
      </c>
      <c r="C986" s="4" t="s">
        <v>4347</v>
      </c>
      <c r="D986" s="4" t="s">
        <v>4348</v>
      </c>
      <c r="E986" s="4" t="s">
        <v>4349</v>
      </c>
      <c r="J986" s="4" t="s">
        <v>14053</v>
      </c>
      <c r="K986" s="4" t="s">
        <v>14059</v>
      </c>
      <c r="L986" s="4" t="s">
        <v>14065</v>
      </c>
      <c r="M986" s="4" t="s">
        <v>14071</v>
      </c>
      <c r="N986" s="4" t="s">
        <v>14077</v>
      </c>
    </row>
    <row r="987" spans="1:14" x14ac:dyDescent="0.25">
      <c r="A987" s="4" t="s">
        <v>59</v>
      </c>
      <c r="B987" s="4" t="s">
        <v>4350</v>
      </c>
      <c r="C987" s="4" t="s">
        <v>4351</v>
      </c>
      <c r="D987" s="4" t="s">
        <v>4352</v>
      </c>
      <c r="E987" s="4" t="s">
        <v>4353</v>
      </c>
      <c r="J987" s="4" t="s">
        <v>14054</v>
      </c>
      <c r="K987" s="4" t="s">
        <v>14060</v>
      </c>
      <c r="L987" s="4" t="s">
        <v>14066</v>
      </c>
      <c r="M987" s="4" t="s">
        <v>14072</v>
      </c>
      <c r="N987" s="4" t="s">
        <v>14078</v>
      </c>
    </row>
    <row r="988" spans="1:14" x14ac:dyDescent="0.25">
      <c r="A988" s="4" t="s">
        <v>59</v>
      </c>
      <c r="B988" s="4" t="s">
        <v>4354</v>
      </c>
      <c r="C988" s="4" t="s">
        <v>4355</v>
      </c>
      <c r="D988" s="4" t="s">
        <v>4356</v>
      </c>
      <c r="E988" s="4" t="s">
        <v>4357</v>
      </c>
      <c r="J988" s="4" t="s">
        <v>14055</v>
      </c>
      <c r="K988" s="4" t="s">
        <v>14061</v>
      </c>
      <c r="L988" s="4" t="s">
        <v>14067</v>
      </c>
      <c r="M988" s="4" t="s">
        <v>14073</v>
      </c>
      <c r="N988" s="4" t="s">
        <v>14079</v>
      </c>
    </row>
    <row r="989" spans="1:14" x14ac:dyDescent="0.25">
      <c r="A989" s="4" t="s">
        <v>59</v>
      </c>
      <c r="B989" s="4" t="s">
        <v>4358</v>
      </c>
      <c r="C989" s="4" t="s">
        <v>4359</v>
      </c>
      <c r="D989" s="4" t="s">
        <v>4360</v>
      </c>
      <c r="E989" s="4" t="s">
        <v>4361</v>
      </c>
      <c r="J989" s="4" t="s">
        <v>14056</v>
      </c>
      <c r="K989" s="4" t="s">
        <v>14062</v>
      </c>
      <c r="L989" s="4" t="s">
        <v>14068</v>
      </c>
      <c r="M989" s="4" t="s">
        <v>14074</v>
      </c>
      <c r="N989" s="4" t="s">
        <v>14080</v>
      </c>
    </row>
    <row r="990" spans="1:14" x14ac:dyDescent="0.25">
      <c r="A990" s="4" t="s">
        <v>59</v>
      </c>
      <c r="B990" s="4" t="s">
        <v>4362</v>
      </c>
      <c r="C990" s="4" t="s">
        <v>4363</v>
      </c>
      <c r="D990" s="4" t="s">
        <v>4364</v>
      </c>
      <c r="E990" s="4" t="s">
        <v>4365</v>
      </c>
      <c r="J990" s="4" t="s">
        <v>14057</v>
      </c>
      <c r="K990" s="4" t="s">
        <v>14063</v>
      </c>
      <c r="L990" s="4" t="s">
        <v>14069</v>
      </c>
      <c r="M990" s="4" t="s">
        <v>14075</v>
      </c>
      <c r="N990" s="4" t="s">
        <v>14081</v>
      </c>
    </row>
    <row r="991" spans="1:14" x14ac:dyDescent="0.25">
      <c r="A991" s="4" t="s">
        <v>59</v>
      </c>
      <c r="B991" s="4" t="s">
        <v>4346</v>
      </c>
      <c r="C991" s="4" t="s">
        <v>4347</v>
      </c>
      <c r="D991" s="4" t="s">
        <v>4348</v>
      </c>
    </row>
    <row r="992" spans="1:14" x14ac:dyDescent="0.25">
      <c r="A992" s="4" t="s">
        <v>59</v>
      </c>
      <c r="B992" s="4" t="s">
        <v>4366</v>
      </c>
      <c r="C992" s="4" t="s">
        <v>4367</v>
      </c>
      <c r="D992" s="4" t="s">
        <v>4368</v>
      </c>
      <c r="E992" s="4" t="s">
        <v>4369</v>
      </c>
      <c r="F992" s="4" t="s">
        <v>41</v>
      </c>
      <c r="I992" s="4" t="s">
        <v>4370</v>
      </c>
      <c r="J992" s="4" t="s">
        <v>4371</v>
      </c>
      <c r="K992" s="4" t="s">
        <v>4372</v>
      </c>
      <c r="L992" s="4" t="s">
        <v>4373</v>
      </c>
      <c r="M992" s="4" t="s">
        <v>4374</v>
      </c>
    </row>
    <row r="993" spans="1:14" x14ac:dyDescent="0.25">
      <c r="A993" s="4" t="s">
        <v>59</v>
      </c>
      <c r="B993" s="4" t="s">
        <v>4375</v>
      </c>
      <c r="C993" s="4" t="s">
        <v>4376</v>
      </c>
      <c r="D993" s="4" t="s">
        <v>4377</v>
      </c>
      <c r="E993" s="4" t="s">
        <v>4378</v>
      </c>
      <c r="J993" s="4" t="s">
        <v>14022</v>
      </c>
      <c r="K993" s="4" t="s">
        <v>14028</v>
      </c>
      <c r="L993" s="4" t="s">
        <v>14034</v>
      </c>
      <c r="M993" s="4" t="s">
        <v>14040</v>
      </c>
      <c r="N993" s="4" t="s">
        <v>14046</v>
      </c>
    </row>
    <row r="994" spans="1:14" x14ac:dyDescent="0.25">
      <c r="A994" s="4" t="s">
        <v>59</v>
      </c>
      <c r="B994" s="4" t="s">
        <v>4379</v>
      </c>
      <c r="C994" s="4" t="s">
        <v>4380</v>
      </c>
      <c r="D994" s="4" t="s">
        <v>4381</v>
      </c>
      <c r="E994" s="4" t="s">
        <v>4382</v>
      </c>
      <c r="J994" s="4" t="s">
        <v>14023</v>
      </c>
      <c r="K994" s="4" t="s">
        <v>14029</v>
      </c>
      <c r="L994" s="4" t="s">
        <v>14035</v>
      </c>
      <c r="M994" s="4" t="s">
        <v>14041</v>
      </c>
      <c r="N994" s="4" t="s">
        <v>14047</v>
      </c>
    </row>
    <row r="995" spans="1:14" x14ac:dyDescent="0.25">
      <c r="A995" s="4" t="s">
        <v>59</v>
      </c>
      <c r="B995" s="4" t="s">
        <v>4383</v>
      </c>
      <c r="C995" s="4" t="s">
        <v>4384</v>
      </c>
      <c r="D995" s="4" t="s">
        <v>4385</v>
      </c>
      <c r="E995" s="4" t="s">
        <v>4386</v>
      </c>
      <c r="J995" s="4" t="s">
        <v>14024</v>
      </c>
      <c r="K995" s="4" t="s">
        <v>14030</v>
      </c>
      <c r="L995" s="4" t="s">
        <v>14036</v>
      </c>
      <c r="M995" s="4" t="s">
        <v>14042</v>
      </c>
      <c r="N995" s="4" t="s">
        <v>14048</v>
      </c>
    </row>
    <row r="996" spans="1:14" x14ac:dyDescent="0.25">
      <c r="A996" s="4" t="s">
        <v>59</v>
      </c>
      <c r="B996" s="4" t="s">
        <v>4387</v>
      </c>
      <c r="C996" s="4" t="s">
        <v>4388</v>
      </c>
      <c r="D996" s="4" t="s">
        <v>4389</v>
      </c>
      <c r="E996" s="4" t="s">
        <v>4390</v>
      </c>
      <c r="J996" s="4" t="s">
        <v>14025</v>
      </c>
      <c r="K996" s="4" t="s">
        <v>14031</v>
      </c>
      <c r="L996" s="4" t="s">
        <v>14037</v>
      </c>
      <c r="M996" s="4" t="s">
        <v>14043</v>
      </c>
      <c r="N996" s="4" t="s">
        <v>14049</v>
      </c>
    </row>
    <row r="997" spans="1:14" x14ac:dyDescent="0.25">
      <c r="A997" s="4" t="s">
        <v>59</v>
      </c>
      <c r="B997" s="4" t="s">
        <v>4391</v>
      </c>
      <c r="C997" s="4" t="s">
        <v>4392</v>
      </c>
      <c r="D997" s="4" t="s">
        <v>4393</v>
      </c>
      <c r="E997" s="4" t="s">
        <v>4394</v>
      </c>
      <c r="J997" s="4" t="s">
        <v>14026</v>
      </c>
      <c r="K997" s="4" t="s">
        <v>14032</v>
      </c>
      <c r="L997" s="4" t="s">
        <v>14038</v>
      </c>
      <c r="M997" s="4" t="s">
        <v>14044</v>
      </c>
      <c r="N997" s="4" t="s">
        <v>14050</v>
      </c>
    </row>
    <row r="998" spans="1:14" x14ac:dyDescent="0.25">
      <c r="A998" s="4" t="s">
        <v>59</v>
      </c>
      <c r="B998" s="4" t="s">
        <v>4395</v>
      </c>
      <c r="C998" s="4" t="s">
        <v>4396</v>
      </c>
      <c r="D998" s="4" t="s">
        <v>4397</v>
      </c>
      <c r="E998" s="4" t="s">
        <v>4398</v>
      </c>
      <c r="J998" s="4" t="s">
        <v>14027</v>
      </c>
      <c r="K998" s="4" t="s">
        <v>14033</v>
      </c>
      <c r="L998" s="4" t="s">
        <v>14039</v>
      </c>
      <c r="M998" s="4" t="s">
        <v>14045</v>
      </c>
      <c r="N998" s="4" t="s">
        <v>14051</v>
      </c>
    </row>
    <row r="999" spans="1:14" x14ac:dyDescent="0.25">
      <c r="A999" s="4" t="s">
        <v>59</v>
      </c>
      <c r="B999" s="4" t="s">
        <v>4379</v>
      </c>
      <c r="C999" s="4" t="s">
        <v>4380</v>
      </c>
      <c r="D999" s="4" t="s">
        <v>4381</v>
      </c>
    </row>
    <row r="1000" spans="1:14" x14ac:dyDescent="0.25">
      <c r="A1000" s="4" t="s">
        <v>59</v>
      </c>
      <c r="B1000" s="4" t="s">
        <v>4399</v>
      </c>
      <c r="C1000" s="4" t="s">
        <v>4400</v>
      </c>
      <c r="D1000" s="4" t="s">
        <v>4401</v>
      </c>
      <c r="E1000" s="4" t="s">
        <v>4402</v>
      </c>
      <c r="F1000" s="4" t="s">
        <v>41</v>
      </c>
      <c r="I1000" s="4" t="s">
        <v>4403</v>
      </c>
      <c r="J1000" s="4" t="s">
        <v>4404</v>
      </c>
      <c r="K1000" s="4" t="s">
        <v>4405</v>
      </c>
      <c r="L1000" s="4" t="s">
        <v>4406</v>
      </c>
      <c r="M1000" s="4" t="s">
        <v>4407</v>
      </c>
    </row>
    <row r="1001" spans="1:14" x14ac:dyDescent="0.25">
      <c r="A1001" s="4" t="s">
        <v>59</v>
      </c>
      <c r="B1001" s="4" t="s">
        <v>4408</v>
      </c>
      <c r="C1001" s="4" t="s">
        <v>4409</v>
      </c>
      <c r="D1001" s="4" t="s">
        <v>4410</v>
      </c>
      <c r="E1001" s="4" t="s">
        <v>4411</v>
      </c>
      <c r="J1001" s="4" t="s">
        <v>14007</v>
      </c>
      <c r="K1001" s="4" t="s">
        <v>14010</v>
      </c>
      <c r="L1001" s="4" t="s">
        <v>14013</v>
      </c>
      <c r="M1001" s="4" t="s">
        <v>14016</v>
      </c>
      <c r="N1001" s="4" t="s">
        <v>14019</v>
      </c>
    </row>
    <row r="1002" spans="1:14" x14ac:dyDescent="0.25">
      <c r="A1002" s="4" t="s">
        <v>59</v>
      </c>
      <c r="B1002" s="4" t="s">
        <v>4412</v>
      </c>
      <c r="C1002" s="4" t="s">
        <v>4413</v>
      </c>
      <c r="D1002" s="4" t="s">
        <v>4414</v>
      </c>
      <c r="E1002" s="4" t="s">
        <v>4415</v>
      </c>
      <c r="J1002" s="4" t="s">
        <v>14008</v>
      </c>
      <c r="K1002" s="4" t="s">
        <v>14011</v>
      </c>
      <c r="L1002" s="4" t="s">
        <v>14014</v>
      </c>
      <c r="M1002" s="4" t="s">
        <v>14017</v>
      </c>
      <c r="N1002" s="4" t="s">
        <v>14020</v>
      </c>
    </row>
    <row r="1003" spans="1:14" x14ac:dyDescent="0.25">
      <c r="A1003" s="4" t="s">
        <v>59</v>
      </c>
      <c r="B1003" s="4" t="s">
        <v>4416</v>
      </c>
      <c r="C1003" s="4" t="s">
        <v>4417</v>
      </c>
      <c r="D1003" s="4" t="s">
        <v>4418</v>
      </c>
      <c r="E1003" s="4" t="s">
        <v>4419</v>
      </c>
      <c r="J1003" s="4" t="s">
        <v>14009</v>
      </c>
      <c r="K1003" s="4" t="s">
        <v>14012</v>
      </c>
      <c r="L1003" s="4" t="s">
        <v>14015</v>
      </c>
      <c r="M1003" s="4" t="s">
        <v>14018</v>
      </c>
      <c r="N1003" s="4" t="s">
        <v>14021</v>
      </c>
    </row>
    <row r="1004" spans="1:14" x14ac:dyDescent="0.25">
      <c r="A1004" s="4" t="s">
        <v>59</v>
      </c>
      <c r="B1004" s="4" t="s">
        <v>4412</v>
      </c>
      <c r="C1004" s="4" t="s">
        <v>4413</v>
      </c>
      <c r="D1004" s="4" t="s">
        <v>4414</v>
      </c>
    </row>
    <row r="1005" spans="1:14" x14ac:dyDescent="0.25">
      <c r="A1005" s="4" t="s">
        <v>59</v>
      </c>
      <c r="B1005" s="4" t="s">
        <v>4420</v>
      </c>
      <c r="C1005" s="4" t="s">
        <v>4421</v>
      </c>
      <c r="E1005" s="4" t="s">
        <v>4422</v>
      </c>
      <c r="F1005" s="4" t="s">
        <v>34</v>
      </c>
      <c r="H1005" s="4" t="s">
        <v>4423</v>
      </c>
      <c r="I1005" s="4" t="s">
        <v>4424</v>
      </c>
    </row>
    <row r="1006" spans="1:14" x14ac:dyDescent="0.25">
      <c r="A1006" s="4" t="s">
        <v>59</v>
      </c>
      <c r="B1006" s="4" t="s">
        <v>4425</v>
      </c>
      <c r="C1006" s="4" t="s">
        <v>4426</v>
      </c>
      <c r="D1006" s="4" t="s">
        <v>4427</v>
      </c>
      <c r="E1006" s="4" t="s">
        <v>4428</v>
      </c>
      <c r="F1006" s="4" t="s">
        <v>41</v>
      </c>
      <c r="I1006" s="4" t="s">
        <v>4429</v>
      </c>
      <c r="J1006" s="4" t="s">
        <v>4430</v>
      </c>
      <c r="K1006" s="4" t="s">
        <v>4431</v>
      </c>
      <c r="L1006" s="4" t="s">
        <v>4432</v>
      </c>
      <c r="M1006" s="4" t="s">
        <v>4433</v>
      </c>
    </row>
    <row r="1007" spans="1:14" x14ac:dyDescent="0.25">
      <c r="A1007" s="4" t="s">
        <v>59</v>
      </c>
      <c r="B1007" s="4" t="s">
        <v>4434</v>
      </c>
      <c r="C1007" s="4" t="s">
        <v>4435</v>
      </c>
      <c r="D1007" s="4" t="s">
        <v>4436</v>
      </c>
      <c r="E1007" s="4" t="s">
        <v>4437</v>
      </c>
      <c r="J1007" s="4" t="s">
        <v>13922</v>
      </c>
      <c r="K1007" s="4" t="s">
        <v>13928</v>
      </c>
      <c r="L1007" s="4" t="s">
        <v>13934</v>
      </c>
      <c r="M1007" s="4" t="s">
        <v>13940</v>
      </c>
      <c r="N1007" s="4" t="s">
        <v>13946</v>
      </c>
    </row>
    <row r="1008" spans="1:14" x14ac:dyDescent="0.25">
      <c r="A1008" s="4" t="s">
        <v>59</v>
      </c>
      <c r="B1008" s="4" t="s">
        <v>4438</v>
      </c>
      <c r="C1008" s="4" t="s">
        <v>4439</v>
      </c>
      <c r="D1008" s="4" t="s">
        <v>4440</v>
      </c>
      <c r="E1008" s="4" t="s">
        <v>4441</v>
      </c>
      <c r="J1008" s="4" t="s">
        <v>13923</v>
      </c>
      <c r="K1008" s="4" t="s">
        <v>13929</v>
      </c>
      <c r="L1008" s="4" t="s">
        <v>13935</v>
      </c>
      <c r="M1008" s="4" t="s">
        <v>13941</v>
      </c>
      <c r="N1008" s="4" t="s">
        <v>13947</v>
      </c>
    </row>
    <row r="1009" spans="1:14" x14ac:dyDescent="0.25">
      <c r="A1009" s="4" t="s">
        <v>59</v>
      </c>
      <c r="B1009" s="4" t="s">
        <v>4442</v>
      </c>
      <c r="C1009" s="4" t="s">
        <v>4443</v>
      </c>
      <c r="D1009" s="4" t="s">
        <v>4444</v>
      </c>
      <c r="E1009" s="4" t="s">
        <v>4445</v>
      </c>
      <c r="J1009" s="4" t="s">
        <v>13924</v>
      </c>
      <c r="K1009" s="4" t="s">
        <v>13930</v>
      </c>
      <c r="L1009" s="4" t="s">
        <v>13936</v>
      </c>
      <c r="M1009" s="4" t="s">
        <v>13942</v>
      </c>
      <c r="N1009" s="4" t="s">
        <v>13948</v>
      </c>
    </row>
    <row r="1010" spans="1:14" x14ac:dyDescent="0.25">
      <c r="A1010" s="4" t="s">
        <v>59</v>
      </c>
      <c r="B1010" s="4" t="s">
        <v>4446</v>
      </c>
      <c r="C1010" s="4" t="s">
        <v>4447</v>
      </c>
      <c r="D1010" s="4" t="s">
        <v>4448</v>
      </c>
      <c r="E1010" s="4" t="s">
        <v>4449</v>
      </c>
      <c r="J1010" s="4" t="s">
        <v>13925</v>
      </c>
      <c r="K1010" s="4" t="s">
        <v>13931</v>
      </c>
      <c r="L1010" s="4" t="s">
        <v>13937</v>
      </c>
      <c r="M1010" s="4" t="s">
        <v>13943</v>
      </c>
      <c r="N1010" s="4" t="s">
        <v>13949</v>
      </c>
    </row>
    <row r="1011" spans="1:14" x14ac:dyDescent="0.25">
      <c r="A1011" s="4" t="s">
        <v>59</v>
      </c>
      <c r="B1011" s="4" t="s">
        <v>4450</v>
      </c>
      <c r="C1011" s="4" t="s">
        <v>4451</v>
      </c>
      <c r="D1011" s="4" t="s">
        <v>4452</v>
      </c>
      <c r="E1011" s="4" t="s">
        <v>4453</v>
      </c>
      <c r="J1011" s="4" t="s">
        <v>13926</v>
      </c>
      <c r="K1011" s="4" t="s">
        <v>13932</v>
      </c>
      <c r="L1011" s="4" t="s">
        <v>13938</v>
      </c>
      <c r="M1011" s="4" t="s">
        <v>13944</v>
      </c>
      <c r="N1011" s="4" t="s">
        <v>13950</v>
      </c>
    </row>
    <row r="1012" spans="1:14" x14ac:dyDescent="0.25">
      <c r="A1012" s="4" t="s">
        <v>59</v>
      </c>
      <c r="B1012" s="4" t="s">
        <v>4454</v>
      </c>
      <c r="C1012" s="4" t="s">
        <v>4455</v>
      </c>
      <c r="D1012" s="4" t="s">
        <v>4456</v>
      </c>
      <c r="E1012" s="4" t="s">
        <v>4457</v>
      </c>
      <c r="J1012" s="4" t="s">
        <v>13927</v>
      </c>
      <c r="K1012" s="4" t="s">
        <v>13933</v>
      </c>
      <c r="L1012" s="4" t="s">
        <v>13939</v>
      </c>
      <c r="M1012" s="4" t="s">
        <v>13945</v>
      </c>
      <c r="N1012" s="4" t="s">
        <v>13951</v>
      </c>
    </row>
    <row r="1013" spans="1:14" x14ac:dyDescent="0.25">
      <c r="A1013" s="4" t="s">
        <v>59</v>
      </c>
      <c r="B1013" s="4" t="s">
        <v>4438</v>
      </c>
      <c r="C1013" s="4" t="s">
        <v>4439</v>
      </c>
      <c r="D1013" s="4" t="s">
        <v>4440</v>
      </c>
    </row>
    <row r="1014" spans="1:14" x14ac:dyDescent="0.25">
      <c r="A1014" s="4" t="s">
        <v>59</v>
      </c>
      <c r="B1014" s="4" t="s">
        <v>4458</v>
      </c>
      <c r="C1014" s="4" t="s">
        <v>4459</v>
      </c>
      <c r="D1014" s="4" t="s">
        <v>4460</v>
      </c>
      <c r="E1014" s="4" t="s">
        <v>4461</v>
      </c>
      <c r="F1014" s="4" t="s">
        <v>41</v>
      </c>
      <c r="I1014" s="4" t="s">
        <v>4462</v>
      </c>
      <c r="J1014" s="4" t="s">
        <v>4463</v>
      </c>
      <c r="K1014" s="4" t="s">
        <v>4464</v>
      </c>
      <c r="L1014" s="4" t="s">
        <v>4465</v>
      </c>
      <c r="M1014" s="4" t="s">
        <v>4466</v>
      </c>
    </row>
    <row r="1015" spans="1:14" x14ac:dyDescent="0.25">
      <c r="A1015" s="4" t="s">
        <v>59</v>
      </c>
      <c r="B1015" s="4" t="s">
        <v>4467</v>
      </c>
      <c r="C1015" s="4" t="s">
        <v>4468</v>
      </c>
      <c r="D1015" s="4" t="s">
        <v>4469</v>
      </c>
      <c r="E1015" s="4" t="s">
        <v>4470</v>
      </c>
      <c r="J1015" s="4" t="s">
        <v>13952</v>
      </c>
      <c r="K1015" s="4" t="s">
        <v>13957</v>
      </c>
      <c r="L1015" s="4" t="s">
        <v>13962</v>
      </c>
      <c r="M1015" s="4" t="s">
        <v>13967</v>
      </c>
      <c r="N1015" s="4" t="s">
        <v>13972</v>
      </c>
    </row>
    <row r="1016" spans="1:14" x14ac:dyDescent="0.25">
      <c r="A1016" s="4" t="s">
        <v>59</v>
      </c>
      <c r="B1016" s="4" t="s">
        <v>4471</v>
      </c>
      <c r="C1016" s="4" t="s">
        <v>4472</v>
      </c>
      <c r="D1016" s="4" t="s">
        <v>4473</v>
      </c>
      <c r="E1016" s="4" t="s">
        <v>4474</v>
      </c>
      <c r="J1016" s="4" t="s">
        <v>13953</v>
      </c>
      <c r="K1016" s="4" t="s">
        <v>13958</v>
      </c>
      <c r="L1016" s="4" t="s">
        <v>13963</v>
      </c>
      <c r="M1016" s="4" t="s">
        <v>13968</v>
      </c>
      <c r="N1016" s="4" t="s">
        <v>13973</v>
      </c>
    </row>
    <row r="1017" spans="1:14" x14ac:dyDescent="0.25">
      <c r="A1017" s="4" t="s">
        <v>59</v>
      </c>
      <c r="B1017" s="4" t="s">
        <v>4475</v>
      </c>
      <c r="C1017" s="4" t="s">
        <v>4476</v>
      </c>
      <c r="D1017" s="4" t="s">
        <v>4477</v>
      </c>
      <c r="E1017" s="4" t="s">
        <v>4478</v>
      </c>
      <c r="J1017" s="4" t="s">
        <v>13954</v>
      </c>
      <c r="K1017" s="4" t="s">
        <v>13959</v>
      </c>
      <c r="L1017" s="4" t="s">
        <v>13964</v>
      </c>
      <c r="M1017" s="4" t="s">
        <v>13969</v>
      </c>
      <c r="N1017" s="4" t="s">
        <v>13974</v>
      </c>
    </row>
    <row r="1018" spans="1:14" x14ac:dyDescent="0.25">
      <c r="A1018" s="4" t="s">
        <v>59</v>
      </c>
      <c r="B1018" s="4" t="s">
        <v>4479</v>
      </c>
      <c r="C1018" s="4" t="s">
        <v>4480</v>
      </c>
      <c r="D1018" s="4" t="s">
        <v>4481</v>
      </c>
      <c r="E1018" s="4" t="s">
        <v>4482</v>
      </c>
      <c r="J1018" s="4" t="s">
        <v>13955</v>
      </c>
      <c r="K1018" s="4" t="s">
        <v>13960</v>
      </c>
      <c r="L1018" s="4" t="s">
        <v>13965</v>
      </c>
      <c r="M1018" s="4" t="s">
        <v>13970</v>
      </c>
      <c r="N1018" s="4" t="s">
        <v>13975</v>
      </c>
    </row>
    <row r="1019" spans="1:14" x14ac:dyDescent="0.25">
      <c r="A1019" s="4" t="s">
        <v>59</v>
      </c>
      <c r="B1019" s="4" t="s">
        <v>4483</v>
      </c>
      <c r="C1019" s="4" t="s">
        <v>4484</v>
      </c>
      <c r="D1019" s="4" t="s">
        <v>4485</v>
      </c>
      <c r="E1019" s="4" t="s">
        <v>4486</v>
      </c>
      <c r="J1019" s="4" t="s">
        <v>13956</v>
      </c>
      <c r="K1019" s="4" t="s">
        <v>13961</v>
      </c>
      <c r="L1019" s="4" t="s">
        <v>13966</v>
      </c>
      <c r="M1019" s="4" t="s">
        <v>13971</v>
      </c>
      <c r="N1019" s="4" t="s">
        <v>13976</v>
      </c>
    </row>
    <row r="1020" spans="1:14" x14ac:dyDescent="0.25">
      <c r="A1020" s="4" t="s">
        <v>59</v>
      </c>
      <c r="B1020" s="4" t="s">
        <v>4471</v>
      </c>
      <c r="C1020" s="4" t="s">
        <v>4472</v>
      </c>
      <c r="D1020" s="4" t="s">
        <v>4473</v>
      </c>
    </row>
    <row r="1021" spans="1:14" x14ac:dyDescent="0.25">
      <c r="A1021" s="4" t="s">
        <v>59</v>
      </c>
      <c r="B1021" s="4" t="s">
        <v>4487</v>
      </c>
      <c r="C1021" s="4" t="s">
        <v>4488</v>
      </c>
      <c r="E1021" s="4" t="s">
        <v>4489</v>
      </c>
      <c r="F1021" s="4" t="s">
        <v>34</v>
      </c>
      <c r="H1021" s="4" t="s">
        <v>4490</v>
      </c>
      <c r="I1021" s="4" t="s">
        <v>4491</v>
      </c>
    </row>
    <row r="1022" spans="1:14" x14ac:dyDescent="0.25">
      <c r="A1022" s="4" t="s">
        <v>59</v>
      </c>
      <c r="B1022" s="4" t="s">
        <v>4492</v>
      </c>
      <c r="C1022" s="4" t="s">
        <v>4493</v>
      </c>
      <c r="D1022" s="4" t="s">
        <v>4494</v>
      </c>
      <c r="E1022" s="4" t="s">
        <v>4495</v>
      </c>
      <c r="F1022" s="4" t="s">
        <v>41</v>
      </c>
      <c r="I1022" s="4" t="s">
        <v>4496</v>
      </c>
      <c r="J1022" s="4" t="s">
        <v>4497</v>
      </c>
      <c r="K1022" s="4" t="s">
        <v>4498</v>
      </c>
      <c r="L1022" s="4" t="s">
        <v>4499</v>
      </c>
      <c r="M1022" s="4" t="s">
        <v>4500</v>
      </c>
    </row>
    <row r="1023" spans="1:14" x14ac:dyDescent="0.25">
      <c r="A1023" s="4" t="s">
        <v>59</v>
      </c>
      <c r="B1023" s="4" t="s">
        <v>4501</v>
      </c>
      <c r="C1023" s="4" t="s">
        <v>4502</v>
      </c>
      <c r="D1023" s="4" t="s">
        <v>4503</v>
      </c>
      <c r="E1023" s="4" t="s">
        <v>4504</v>
      </c>
      <c r="J1023" s="4" t="s">
        <v>13867</v>
      </c>
      <c r="K1023" s="4" t="s">
        <v>13873</v>
      </c>
      <c r="L1023" s="4" t="s">
        <v>13879</v>
      </c>
      <c r="M1023" s="4" t="s">
        <v>13885</v>
      </c>
      <c r="N1023" s="4" t="s">
        <v>13891</v>
      </c>
    </row>
    <row r="1024" spans="1:14" x14ac:dyDescent="0.25">
      <c r="A1024" s="4" t="s">
        <v>59</v>
      </c>
      <c r="B1024" s="4" t="s">
        <v>4505</v>
      </c>
      <c r="C1024" s="4" t="s">
        <v>4506</v>
      </c>
      <c r="D1024" s="4" t="s">
        <v>4507</v>
      </c>
      <c r="E1024" s="4" t="s">
        <v>4508</v>
      </c>
      <c r="J1024" s="4" t="s">
        <v>13868</v>
      </c>
      <c r="K1024" s="4" t="s">
        <v>13874</v>
      </c>
      <c r="L1024" s="4" t="s">
        <v>13880</v>
      </c>
      <c r="M1024" s="4" t="s">
        <v>13886</v>
      </c>
      <c r="N1024" s="4" t="s">
        <v>13892</v>
      </c>
    </row>
    <row r="1025" spans="1:14" x14ac:dyDescent="0.25">
      <c r="A1025" s="4" t="s">
        <v>59</v>
      </c>
      <c r="B1025" s="4" t="s">
        <v>4509</v>
      </c>
      <c r="C1025" s="4" t="s">
        <v>4510</v>
      </c>
      <c r="D1025" s="4" t="s">
        <v>4511</v>
      </c>
      <c r="E1025" s="4" t="s">
        <v>4512</v>
      </c>
      <c r="J1025" s="4" t="s">
        <v>13869</v>
      </c>
      <c r="K1025" s="4" t="s">
        <v>13875</v>
      </c>
      <c r="L1025" s="4" t="s">
        <v>13881</v>
      </c>
      <c r="M1025" s="4" t="s">
        <v>13887</v>
      </c>
      <c r="N1025" s="4" t="s">
        <v>13893</v>
      </c>
    </row>
    <row r="1026" spans="1:14" x14ac:dyDescent="0.25">
      <c r="A1026" s="4" t="s">
        <v>59</v>
      </c>
      <c r="B1026" s="4" t="s">
        <v>4513</v>
      </c>
      <c r="C1026" s="4" t="s">
        <v>4514</v>
      </c>
      <c r="D1026" s="4" t="s">
        <v>4515</v>
      </c>
      <c r="E1026" s="4" t="s">
        <v>4516</v>
      </c>
      <c r="J1026" s="4" t="s">
        <v>13870</v>
      </c>
      <c r="K1026" s="4" t="s">
        <v>13876</v>
      </c>
      <c r="L1026" s="4" t="s">
        <v>13882</v>
      </c>
      <c r="M1026" s="4" t="s">
        <v>13888</v>
      </c>
      <c r="N1026" s="4" t="s">
        <v>13894</v>
      </c>
    </row>
    <row r="1027" spans="1:14" x14ac:dyDescent="0.25">
      <c r="A1027" s="4" t="s">
        <v>59</v>
      </c>
      <c r="B1027" s="4" t="s">
        <v>4517</v>
      </c>
      <c r="C1027" s="4" t="s">
        <v>4518</v>
      </c>
      <c r="D1027" s="4" t="s">
        <v>4519</v>
      </c>
      <c r="E1027" s="4" t="s">
        <v>4520</v>
      </c>
      <c r="J1027" s="4" t="s">
        <v>13871</v>
      </c>
      <c r="K1027" s="4" t="s">
        <v>13877</v>
      </c>
      <c r="L1027" s="4" t="s">
        <v>13883</v>
      </c>
      <c r="M1027" s="4" t="s">
        <v>13889</v>
      </c>
      <c r="N1027" s="4" t="s">
        <v>13895</v>
      </c>
    </row>
    <row r="1028" spans="1:14" x14ac:dyDescent="0.25">
      <c r="A1028" s="4" t="s">
        <v>59</v>
      </c>
      <c r="B1028" s="4" t="s">
        <v>4521</v>
      </c>
      <c r="C1028" s="4" t="s">
        <v>4522</v>
      </c>
      <c r="D1028" s="4" t="s">
        <v>4523</v>
      </c>
      <c r="E1028" s="4" t="s">
        <v>4524</v>
      </c>
      <c r="J1028" s="4" t="s">
        <v>13872</v>
      </c>
      <c r="K1028" s="4" t="s">
        <v>13878</v>
      </c>
      <c r="L1028" s="4" t="s">
        <v>13884</v>
      </c>
      <c r="M1028" s="4" t="s">
        <v>13890</v>
      </c>
      <c r="N1028" s="4" t="s">
        <v>13896</v>
      </c>
    </row>
    <row r="1029" spans="1:14" x14ac:dyDescent="0.25">
      <c r="A1029" s="4" t="s">
        <v>59</v>
      </c>
      <c r="B1029" s="4" t="s">
        <v>4505</v>
      </c>
      <c r="C1029" s="4" t="s">
        <v>4506</v>
      </c>
      <c r="D1029" s="4" t="s">
        <v>4507</v>
      </c>
    </row>
    <row r="1030" spans="1:14" x14ac:dyDescent="0.25">
      <c r="A1030" s="4" t="s">
        <v>59</v>
      </c>
      <c r="B1030" s="4" t="s">
        <v>4525</v>
      </c>
      <c r="C1030" s="4" t="s">
        <v>4526</v>
      </c>
      <c r="D1030" s="4" t="s">
        <v>4527</v>
      </c>
      <c r="E1030" s="4" t="s">
        <v>4528</v>
      </c>
      <c r="F1030" s="4" t="s">
        <v>41</v>
      </c>
      <c r="I1030" s="4" t="s">
        <v>4529</v>
      </c>
      <c r="J1030" s="4" t="s">
        <v>4530</v>
      </c>
      <c r="K1030" s="4" t="s">
        <v>4531</v>
      </c>
      <c r="L1030" s="4" t="s">
        <v>4532</v>
      </c>
      <c r="M1030" s="4" t="s">
        <v>4533</v>
      </c>
    </row>
    <row r="1031" spans="1:14" x14ac:dyDescent="0.25">
      <c r="A1031" s="4" t="s">
        <v>59</v>
      </c>
      <c r="B1031" s="4" t="s">
        <v>4534</v>
      </c>
      <c r="C1031" s="4" t="s">
        <v>4535</v>
      </c>
      <c r="D1031" s="4" t="s">
        <v>4536</v>
      </c>
      <c r="E1031" s="4" t="s">
        <v>4537</v>
      </c>
      <c r="J1031" s="4" t="s">
        <v>13897</v>
      </c>
      <c r="K1031" s="4" t="s">
        <v>13902</v>
      </c>
      <c r="L1031" s="4" t="s">
        <v>13907</v>
      </c>
      <c r="M1031" s="4" t="s">
        <v>13912</v>
      </c>
      <c r="N1031" s="4" t="s">
        <v>13917</v>
      </c>
    </row>
    <row r="1032" spans="1:14" x14ac:dyDescent="0.25">
      <c r="A1032" s="4" t="s">
        <v>59</v>
      </c>
      <c r="B1032" s="4" t="s">
        <v>4538</v>
      </c>
      <c r="C1032" s="4" t="s">
        <v>4539</v>
      </c>
      <c r="D1032" s="4" t="s">
        <v>4540</v>
      </c>
      <c r="E1032" s="4" t="s">
        <v>4541</v>
      </c>
      <c r="J1032" s="4" t="s">
        <v>13898</v>
      </c>
      <c r="K1032" s="4" t="s">
        <v>13903</v>
      </c>
      <c r="L1032" s="4" t="s">
        <v>13908</v>
      </c>
      <c r="M1032" s="4" t="s">
        <v>13913</v>
      </c>
      <c r="N1032" s="4" t="s">
        <v>13918</v>
      </c>
    </row>
    <row r="1033" spans="1:14" x14ac:dyDescent="0.25">
      <c r="A1033" s="4" t="s">
        <v>59</v>
      </c>
      <c r="B1033" s="4" t="s">
        <v>4542</v>
      </c>
      <c r="C1033" s="4" t="s">
        <v>4543</v>
      </c>
      <c r="D1033" s="4" t="s">
        <v>4544</v>
      </c>
      <c r="E1033" s="4" t="s">
        <v>4545</v>
      </c>
      <c r="J1033" s="4" t="s">
        <v>13899</v>
      </c>
      <c r="K1033" s="4" t="s">
        <v>13904</v>
      </c>
      <c r="L1033" s="4" t="s">
        <v>13909</v>
      </c>
      <c r="M1033" s="4" t="s">
        <v>13914</v>
      </c>
      <c r="N1033" s="4" t="s">
        <v>13919</v>
      </c>
    </row>
    <row r="1034" spans="1:14" x14ac:dyDescent="0.25">
      <c r="A1034" s="4" t="s">
        <v>59</v>
      </c>
      <c r="B1034" s="4" t="s">
        <v>4546</v>
      </c>
      <c r="C1034" s="4" t="s">
        <v>4547</v>
      </c>
      <c r="D1034" s="4" t="s">
        <v>4548</v>
      </c>
      <c r="E1034" s="4" t="s">
        <v>4549</v>
      </c>
      <c r="J1034" s="4" t="s">
        <v>13900</v>
      </c>
      <c r="K1034" s="4" t="s">
        <v>13905</v>
      </c>
      <c r="L1034" s="4" t="s">
        <v>13910</v>
      </c>
      <c r="M1034" s="4" t="s">
        <v>13915</v>
      </c>
      <c r="N1034" s="4" t="s">
        <v>13920</v>
      </c>
    </row>
    <row r="1035" spans="1:14" x14ac:dyDescent="0.25">
      <c r="A1035" s="4" t="s">
        <v>59</v>
      </c>
      <c r="B1035" s="4" t="s">
        <v>4550</v>
      </c>
      <c r="C1035" s="4" t="s">
        <v>4551</v>
      </c>
      <c r="D1035" s="4" t="s">
        <v>4552</v>
      </c>
      <c r="E1035" s="4" t="s">
        <v>4553</v>
      </c>
      <c r="J1035" s="4" t="s">
        <v>13901</v>
      </c>
      <c r="K1035" s="4" t="s">
        <v>13906</v>
      </c>
      <c r="L1035" s="4" t="s">
        <v>13911</v>
      </c>
      <c r="M1035" s="4" t="s">
        <v>13916</v>
      </c>
      <c r="N1035" s="4" t="s">
        <v>13921</v>
      </c>
    </row>
    <row r="1036" spans="1:14" x14ac:dyDescent="0.25">
      <c r="A1036" s="4" t="s">
        <v>59</v>
      </c>
      <c r="B1036" s="4" t="s">
        <v>4538</v>
      </c>
      <c r="C1036" s="4" t="s">
        <v>4539</v>
      </c>
      <c r="D1036" s="4" t="s">
        <v>4540</v>
      </c>
    </row>
    <row r="1037" spans="1:14" x14ac:dyDescent="0.25">
      <c r="A1037" s="4" t="s">
        <v>59</v>
      </c>
      <c r="B1037" s="4" t="s">
        <v>4554</v>
      </c>
      <c r="C1037" s="4" t="s">
        <v>4555</v>
      </c>
      <c r="E1037" s="4" t="s">
        <v>4556</v>
      </c>
      <c r="F1037" s="4" t="s">
        <v>34</v>
      </c>
      <c r="H1037" s="4" t="s">
        <v>4557</v>
      </c>
      <c r="I1037" s="4" t="s">
        <v>4558</v>
      </c>
    </row>
    <row r="1038" spans="1:14" x14ac:dyDescent="0.25">
      <c r="A1038" s="4" t="s">
        <v>59</v>
      </c>
      <c r="B1038" s="4" t="s">
        <v>4559</v>
      </c>
      <c r="C1038" s="4" t="s">
        <v>4560</v>
      </c>
      <c r="D1038" s="4" t="s">
        <v>4561</v>
      </c>
      <c r="E1038" s="4" t="s">
        <v>4562</v>
      </c>
      <c r="F1038" s="4" t="s">
        <v>41</v>
      </c>
      <c r="I1038" s="4" t="s">
        <v>4563</v>
      </c>
      <c r="J1038" s="4" t="s">
        <v>4564</v>
      </c>
      <c r="K1038" s="4" t="s">
        <v>4565</v>
      </c>
      <c r="L1038" s="4" t="s">
        <v>4566</v>
      </c>
      <c r="M1038" s="4" t="s">
        <v>4567</v>
      </c>
    </row>
    <row r="1039" spans="1:14" x14ac:dyDescent="0.25">
      <c r="A1039" s="4" t="s">
        <v>59</v>
      </c>
      <c r="B1039" s="4" t="s">
        <v>4568</v>
      </c>
      <c r="C1039" s="4" t="s">
        <v>4569</v>
      </c>
      <c r="D1039" s="4" t="s">
        <v>4570</v>
      </c>
      <c r="E1039" s="4" t="s">
        <v>4571</v>
      </c>
      <c r="J1039" s="4" t="s">
        <v>13762</v>
      </c>
      <c r="K1039" s="4" t="s">
        <v>13765</v>
      </c>
      <c r="L1039" s="4" t="s">
        <v>13768</v>
      </c>
      <c r="M1039" s="4" t="s">
        <v>13771</v>
      </c>
      <c r="N1039" s="4" t="s">
        <v>13774</v>
      </c>
    </row>
    <row r="1040" spans="1:14" x14ac:dyDescent="0.25">
      <c r="A1040" s="4" t="s">
        <v>59</v>
      </c>
      <c r="B1040" s="4" t="s">
        <v>4572</v>
      </c>
      <c r="C1040" s="4" t="s">
        <v>4573</v>
      </c>
      <c r="D1040" s="4" t="s">
        <v>4574</v>
      </c>
      <c r="E1040" s="4" t="s">
        <v>4575</v>
      </c>
      <c r="J1040" s="4" t="s">
        <v>13763</v>
      </c>
      <c r="K1040" s="4" t="s">
        <v>13766</v>
      </c>
      <c r="L1040" s="4" t="s">
        <v>13769</v>
      </c>
      <c r="M1040" s="4" t="s">
        <v>13772</v>
      </c>
      <c r="N1040" s="4" t="s">
        <v>13775</v>
      </c>
    </row>
    <row r="1041" spans="1:14" x14ac:dyDescent="0.25">
      <c r="A1041" s="4" t="s">
        <v>59</v>
      </c>
      <c r="B1041" s="4" t="s">
        <v>4576</v>
      </c>
      <c r="C1041" s="4" t="s">
        <v>4577</v>
      </c>
      <c r="D1041" s="4" t="s">
        <v>4578</v>
      </c>
      <c r="E1041" s="4" t="s">
        <v>4579</v>
      </c>
      <c r="J1041" s="4" t="s">
        <v>13764</v>
      </c>
      <c r="K1041" s="4" t="s">
        <v>13767</v>
      </c>
      <c r="L1041" s="4" t="s">
        <v>13770</v>
      </c>
      <c r="M1041" s="4" t="s">
        <v>13773</v>
      </c>
      <c r="N1041" s="4" t="s">
        <v>13776</v>
      </c>
    </row>
    <row r="1042" spans="1:14" x14ac:dyDescent="0.25">
      <c r="A1042" s="4" t="s">
        <v>59</v>
      </c>
      <c r="B1042" s="4" t="s">
        <v>4572</v>
      </c>
      <c r="C1042" s="4" t="s">
        <v>4573</v>
      </c>
      <c r="D1042" s="4" t="s">
        <v>4574</v>
      </c>
    </row>
    <row r="1043" spans="1:14" x14ac:dyDescent="0.25">
      <c r="A1043" s="4" t="s">
        <v>59</v>
      </c>
      <c r="B1043" s="4" t="s">
        <v>4580</v>
      </c>
      <c r="C1043" s="4" t="s">
        <v>4581</v>
      </c>
      <c r="D1043" s="4" t="s">
        <v>4582</v>
      </c>
      <c r="E1043" s="4" t="s">
        <v>4583</v>
      </c>
      <c r="F1043" s="4" t="s">
        <v>41</v>
      </c>
      <c r="I1043" s="4" t="s">
        <v>4584</v>
      </c>
      <c r="J1043" s="4" t="s">
        <v>4585</v>
      </c>
      <c r="K1043" s="4" t="s">
        <v>4586</v>
      </c>
      <c r="L1043" s="4" t="s">
        <v>4587</v>
      </c>
      <c r="M1043" s="4" t="s">
        <v>4588</v>
      </c>
    </row>
    <row r="1044" spans="1:14" x14ac:dyDescent="0.25">
      <c r="A1044" s="4" t="s">
        <v>59</v>
      </c>
      <c r="B1044" s="4" t="s">
        <v>4589</v>
      </c>
      <c r="C1044" s="4" t="s">
        <v>4590</v>
      </c>
      <c r="D1044" s="4" t="s">
        <v>4591</v>
      </c>
      <c r="E1044" s="4" t="s">
        <v>4592</v>
      </c>
      <c r="J1044" s="4" t="s">
        <v>13837</v>
      </c>
      <c r="K1044" s="4" t="s">
        <v>13843</v>
      </c>
      <c r="L1044" s="4" t="s">
        <v>13849</v>
      </c>
      <c r="M1044" s="4" t="s">
        <v>13855</v>
      </c>
      <c r="N1044" s="4" t="s">
        <v>13861</v>
      </c>
    </row>
    <row r="1045" spans="1:14" x14ac:dyDescent="0.25">
      <c r="A1045" s="4" t="s">
        <v>59</v>
      </c>
      <c r="B1045" s="4" t="s">
        <v>4593</v>
      </c>
      <c r="C1045" s="4" t="s">
        <v>4594</v>
      </c>
      <c r="D1045" s="4" t="s">
        <v>4595</v>
      </c>
      <c r="E1045" s="4" t="s">
        <v>4596</v>
      </c>
      <c r="J1045" s="4" t="s">
        <v>13838</v>
      </c>
      <c r="K1045" s="4" t="s">
        <v>13844</v>
      </c>
      <c r="L1045" s="4" t="s">
        <v>13850</v>
      </c>
      <c r="M1045" s="4" t="s">
        <v>13856</v>
      </c>
      <c r="N1045" s="4" t="s">
        <v>13862</v>
      </c>
    </row>
    <row r="1046" spans="1:14" x14ac:dyDescent="0.25">
      <c r="A1046" s="4" t="s">
        <v>59</v>
      </c>
      <c r="B1046" s="4" t="s">
        <v>4597</v>
      </c>
      <c r="C1046" s="4" t="s">
        <v>4598</v>
      </c>
      <c r="D1046" s="4" t="s">
        <v>4599</v>
      </c>
      <c r="E1046" s="4" t="s">
        <v>4600</v>
      </c>
      <c r="J1046" s="4" t="s">
        <v>13839</v>
      </c>
      <c r="K1046" s="4" t="s">
        <v>13845</v>
      </c>
      <c r="L1046" s="4" t="s">
        <v>13851</v>
      </c>
      <c r="M1046" s="4" t="s">
        <v>13857</v>
      </c>
      <c r="N1046" s="4" t="s">
        <v>13863</v>
      </c>
    </row>
    <row r="1047" spans="1:14" x14ac:dyDescent="0.25">
      <c r="A1047" s="4" t="s">
        <v>59</v>
      </c>
      <c r="B1047" s="4" t="s">
        <v>4601</v>
      </c>
      <c r="C1047" s="4" t="s">
        <v>4602</v>
      </c>
      <c r="D1047" s="4" t="s">
        <v>4603</v>
      </c>
      <c r="E1047" s="4" t="s">
        <v>4604</v>
      </c>
      <c r="J1047" s="4" t="s">
        <v>13840</v>
      </c>
      <c r="K1047" s="4" t="s">
        <v>13846</v>
      </c>
      <c r="L1047" s="4" t="s">
        <v>13852</v>
      </c>
      <c r="M1047" s="4" t="s">
        <v>13858</v>
      </c>
      <c r="N1047" s="4" t="s">
        <v>13864</v>
      </c>
    </row>
    <row r="1048" spans="1:14" x14ac:dyDescent="0.25">
      <c r="A1048" s="4" t="s">
        <v>59</v>
      </c>
      <c r="B1048" s="4" t="s">
        <v>4605</v>
      </c>
      <c r="C1048" s="4" t="s">
        <v>4606</v>
      </c>
      <c r="D1048" s="4" t="s">
        <v>4607</v>
      </c>
      <c r="E1048" s="4" t="s">
        <v>4608</v>
      </c>
      <c r="J1048" s="4" t="s">
        <v>13841</v>
      </c>
      <c r="K1048" s="4" t="s">
        <v>13847</v>
      </c>
      <c r="L1048" s="4" t="s">
        <v>13853</v>
      </c>
      <c r="M1048" s="4" t="s">
        <v>13859</v>
      </c>
      <c r="N1048" s="4" t="s">
        <v>13865</v>
      </c>
    </row>
    <row r="1049" spans="1:14" x14ac:dyDescent="0.25">
      <c r="A1049" s="4" t="s">
        <v>59</v>
      </c>
      <c r="B1049" s="4" t="s">
        <v>4609</v>
      </c>
      <c r="C1049" s="4" t="s">
        <v>4610</v>
      </c>
      <c r="D1049" s="4" t="s">
        <v>4611</v>
      </c>
      <c r="E1049" s="4" t="s">
        <v>4612</v>
      </c>
      <c r="J1049" s="4" t="s">
        <v>13842</v>
      </c>
      <c r="K1049" s="4" t="s">
        <v>13848</v>
      </c>
      <c r="L1049" s="4" t="s">
        <v>13854</v>
      </c>
      <c r="M1049" s="4" t="s">
        <v>13860</v>
      </c>
      <c r="N1049" s="4" t="s">
        <v>13866</v>
      </c>
    </row>
    <row r="1050" spans="1:14" x14ac:dyDescent="0.25">
      <c r="A1050" s="4" t="s">
        <v>59</v>
      </c>
      <c r="B1050" s="4" t="s">
        <v>4593</v>
      </c>
      <c r="C1050" s="4" t="s">
        <v>4594</v>
      </c>
      <c r="D1050" s="4" t="s">
        <v>4595</v>
      </c>
    </row>
    <row r="1051" spans="1:14" x14ac:dyDescent="0.25">
      <c r="A1051" s="4" t="s">
        <v>59</v>
      </c>
      <c r="B1051" s="4" t="s">
        <v>4613</v>
      </c>
      <c r="C1051" s="4" t="s">
        <v>4614</v>
      </c>
      <c r="D1051" s="4" t="s">
        <v>4615</v>
      </c>
      <c r="E1051" s="4" t="s">
        <v>4616</v>
      </c>
      <c r="F1051" s="4" t="s">
        <v>41</v>
      </c>
      <c r="I1051" s="4" t="s">
        <v>4617</v>
      </c>
      <c r="J1051" s="4" t="s">
        <v>4618</v>
      </c>
      <c r="K1051" s="4" t="s">
        <v>4619</v>
      </c>
      <c r="L1051" s="4" t="s">
        <v>4620</v>
      </c>
      <c r="M1051" s="4" t="s">
        <v>4621</v>
      </c>
    </row>
    <row r="1052" spans="1:14" x14ac:dyDescent="0.25">
      <c r="A1052" s="4" t="s">
        <v>59</v>
      </c>
      <c r="B1052" s="4" t="s">
        <v>4622</v>
      </c>
      <c r="C1052" s="4" t="s">
        <v>4623</v>
      </c>
      <c r="D1052" s="4" t="s">
        <v>4624</v>
      </c>
      <c r="E1052" s="4" t="s">
        <v>4625</v>
      </c>
      <c r="J1052" s="4" t="s">
        <v>13807</v>
      </c>
      <c r="K1052" s="4" t="s">
        <v>13813</v>
      </c>
      <c r="L1052" s="4" t="s">
        <v>13819</v>
      </c>
      <c r="M1052" s="4" t="s">
        <v>13825</v>
      </c>
      <c r="N1052" s="4" t="s">
        <v>13831</v>
      </c>
    </row>
    <row r="1053" spans="1:14" x14ac:dyDescent="0.25">
      <c r="A1053" s="4" t="s">
        <v>59</v>
      </c>
      <c r="B1053" s="4" t="s">
        <v>4626</v>
      </c>
      <c r="C1053" s="4" t="s">
        <v>4627</v>
      </c>
      <c r="D1053" s="4" t="s">
        <v>4628</v>
      </c>
      <c r="E1053" s="4" t="s">
        <v>4629</v>
      </c>
      <c r="J1053" s="4" t="s">
        <v>13808</v>
      </c>
      <c r="K1053" s="4" t="s">
        <v>13814</v>
      </c>
      <c r="L1053" s="4" t="s">
        <v>13820</v>
      </c>
      <c r="M1053" s="4" t="s">
        <v>13826</v>
      </c>
      <c r="N1053" s="4" t="s">
        <v>13832</v>
      </c>
    </row>
    <row r="1054" spans="1:14" x14ac:dyDescent="0.25">
      <c r="A1054" s="4" t="s">
        <v>59</v>
      </c>
      <c r="B1054" s="4" t="s">
        <v>4630</v>
      </c>
      <c r="C1054" s="4" t="s">
        <v>4631</v>
      </c>
      <c r="D1054" s="4" t="s">
        <v>4632</v>
      </c>
      <c r="E1054" s="4" t="s">
        <v>4633</v>
      </c>
      <c r="J1054" s="4" t="s">
        <v>13809</v>
      </c>
      <c r="K1054" s="4" t="s">
        <v>13815</v>
      </c>
      <c r="L1054" s="4" t="s">
        <v>13821</v>
      </c>
      <c r="M1054" s="4" t="s">
        <v>13827</v>
      </c>
      <c r="N1054" s="4" t="s">
        <v>13833</v>
      </c>
    </row>
    <row r="1055" spans="1:14" x14ac:dyDescent="0.25">
      <c r="A1055" s="4" t="s">
        <v>59</v>
      </c>
      <c r="B1055" s="4" t="s">
        <v>4634</v>
      </c>
      <c r="C1055" s="4" t="s">
        <v>4635</v>
      </c>
      <c r="D1055" s="4" t="s">
        <v>4636</v>
      </c>
      <c r="E1055" s="4" t="s">
        <v>4637</v>
      </c>
      <c r="J1055" s="4" t="s">
        <v>13810</v>
      </c>
      <c r="K1055" s="4" t="s">
        <v>13816</v>
      </c>
      <c r="L1055" s="4" t="s">
        <v>13822</v>
      </c>
      <c r="M1055" s="4" t="s">
        <v>13828</v>
      </c>
      <c r="N1055" s="4" t="s">
        <v>13834</v>
      </c>
    </row>
    <row r="1056" spans="1:14" x14ac:dyDescent="0.25">
      <c r="A1056" s="4" t="s">
        <v>59</v>
      </c>
      <c r="B1056" s="4" t="s">
        <v>4638</v>
      </c>
      <c r="C1056" s="4" t="s">
        <v>4639</v>
      </c>
      <c r="D1056" s="4" t="s">
        <v>4640</v>
      </c>
      <c r="E1056" s="4" t="s">
        <v>4641</v>
      </c>
      <c r="J1056" s="4" t="s">
        <v>13811</v>
      </c>
      <c r="K1056" s="4" t="s">
        <v>13817</v>
      </c>
      <c r="L1056" s="4" t="s">
        <v>13823</v>
      </c>
      <c r="M1056" s="4" t="s">
        <v>13829</v>
      </c>
      <c r="N1056" s="4" t="s">
        <v>13835</v>
      </c>
    </row>
    <row r="1057" spans="1:14" x14ac:dyDescent="0.25">
      <c r="A1057" s="4" t="s">
        <v>59</v>
      </c>
      <c r="B1057" s="4" t="s">
        <v>4642</v>
      </c>
      <c r="C1057" s="4" t="s">
        <v>4643</v>
      </c>
      <c r="D1057" s="4" t="s">
        <v>4644</v>
      </c>
      <c r="E1057" s="4" t="s">
        <v>4645</v>
      </c>
      <c r="J1057" s="4" t="s">
        <v>13812</v>
      </c>
      <c r="K1057" s="4" t="s">
        <v>13818</v>
      </c>
      <c r="L1057" s="4" t="s">
        <v>13824</v>
      </c>
      <c r="M1057" s="4" t="s">
        <v>13830</v>
      </c>
      <c r="N1057" s="4" t="s">
        <v>13836</v>
      </c>
    </row>
    <row r="1058" spans="1:14" x14ac:dyDescent="0.25">
      <c r="A1058" s="4" t="s">
        <v>59</v>
      </c>
      <c r="B1058" s="4" t="s">
        <v>4626</v>
      </c>
      <c r="C1058" s="4" t="s">
        <v>4627</v>
      </c>
      <c r="D1058" s="4" t="s">
        <v>4628</v>
      </c>
    </row>
    <row r="1059" spans="1:14" x14ac:dyDescent="0.25">
      <c r="A1059" s="4" t="s">
        <v>59</v>
      </c>
      <c r="B1059" s="4" t="s">
        <v>4646</v>
      </c>
      <c r="C1059" s="4" t="s">
        <v>4647</v>
      </c>
      <c r="D1059" s="4" t="s">
        <v>4648</v>
      </c>
      <c r="E1059" s="4" t="s">
        <v>4649</v>
      </c>
      <c r="F1059" s="4" t="s">
        <v>41</v>
      </c>
      <c r="I1059" s="4" t="s">
        <v>4650</v>
      </c>
      <c r="J1059" s="4" t="s">
        <v>4651</v>
      </c>
      <c r="K1059" s="4" t="s">
        <v>4652</v>
      </c>
      <c r="L1059" s="4" t="s">
        <v>4653</v>
      </c>
      <c r="M1059" s="4" t="s">
        <v>4654</v>
      </c>
    </row>
    <row r="1060" spans="1:14" x14ac:dyDescent="0.25">
      <c r="A1060" s="4" t="s">
        <v>59</v>
      </c>
      <c r="B1060" s="4" t="s">
        <v>4655</v>
      </c>
      <c r="C1060" s="4" t="s">
        <v>4656</v>
      </c>
      <c r="D1060" s="4" t="s">
        <v>4657</v>
      </c>
      <c r="E1060" s="4" t="s">
        <v>4658</v>
      </c>
      <c r="J1060" s="4" t="s">
        <v>13777</v>
      </c>
      <c r="K1060" s="4" t="s">
        <v>13783</v>
      </c>
      <c r="L1060" s="4" t="s">
        <v>13789</v>
      </c>
      <c r="M1060" s="4" t="s">
        <v>13795</v>
      </c>
      <c r="N1060" s="4" t="s">
        <v>13801</v>
      </c>
    </row>
    <row r="1061" spans="1:14" x14ac:dyDescent="0.25">
      <c r="A1061" s="4" t="s">
        <v>59</v>
      </c>
      <c r="B1061" s="4" t="s">
        <v>4659</v>
      </c>
      <c r="C1061" s="4" t="s">
        <v>4660</v>
      </c>
      <c r="D1061" s="4" t="s">
        <v>4661</v>
      </c>
      <c r="E1061" s="4" t="s">
        <v>4662</v>
      </c>
      <c r="J1061" s="4" t="s">
        <v>13778</v>
      </c>
      <c r="K1061" s="4" t="s">
        <v>13784</v>
      </c>
      <c r="L1061" s="4" t="s">
        <v>13790</v>
      </c>
      <c r="M1061" s="4" t="s">
        <v>13796</v>
      </c>
      <c r="N1061" s="4" t="s">
        <v>13802</v>
      </c>
    </row>
    <row r="1062" spans="1:14" x14ac:dyDescent="0.25">
      <c r="A1062" s="4" t="s">
        <v>59</v>
      </c>
      <c r="B1062" s="4" t="s">
        <v>4663</v>
      </c>
      <c r="C1062" s="4" t="s">
        <v>4664</v>
      </c>
      <c r="D1062" s="4" t="s">
        <v>4665</v>
      </c>
      <c r="E1062" s="4" t="s">
        <v>4666</v>
      </c>
      <c r="J1062" s="4" t="s">
        <v>13779</v>
      </c>
      <c r="K1062" s="4" t="s">
        <v>13785</v>
      </c>
      <c r="L1062" s="4" t="s">
        <v>13791</v>
      </c>
      <c r="M1062" s="4" t="s">
        <v>13797</v>
      </c>
      <c r="N1062" s="4" t="s">
        <v>13803</v>
      </c>
    </row>
    <row r="1063" spans="1:14" x14ac:dyDescent="0.25">
      <c r="A1063" s="4" t="s">
        <v>59</v>
      </c>
      <c r="B1063" s="4" t="s">
        <v>4667</v>
      </c>
      <c r="C1063" s="4" t="s">
        <v>4668</v>
      </c>
      <c r="D1063" s="4" t="s">
        <v>4669</v>
      </c>
      <c r="E1063" s="4" t="s">
        <v>4670</v>
      </c>
      <c r="J1063" s="4" t="s">
        <v>13780</v>
      </c>
      <c r="K1063" s="4" t="s">
        <v>13786</v>
      </c>
      <c r="L1063" s="4" t="s">
        <v>13792</v>
      </c>
      <c r="M1063" s="4" t="s">
        <v>13798</v>
      </c>
      <c r="N1063" s="4" t="s">
        <v>13804</v>
      </c>
    </row>
    <row r="1064" spans="1:14" x14ac:dyDescent="0.25">
      <c r="A1064" s="4" t="s">
        <v>59</v>
      </c>
      <c r="B1064" s="4" t="s">
        <v>4671</v>
      </c>
      <c r="C1064" s="4" t="s">
        <v>4672</v>
      </c>
      <c r="D1064" s="4" t="s">
        <v>4673</v>
      </c>
      <c r="E1064" s="4" t="s">
        <v>4674</v>
      </c>
      <c r="J1064" s="4" t="s">
        <v>13781</v>
      </c>
      <c r="K1064" s="4" t="s">
        <v>13787</v>
      </c>
      <c r="L1064" s="4" t="s">
        <v>13793</v>
      </c>
      <c r="M1064" s="4" t="s">
        <v>13799</v>
      </c>
      <c r="N1064" s="4" t="s">
        <v>13805</v>
      </c>
    </row>
    <row r="1065" spans="1:14" x14ac:dyDescent="0.25">
      <c r="A1065" s="4" t="s">
        <v>59</v>
      </c>
      <c r="B1065" s="4" t="s">
        <v>4675</v>
      </c>
      <c r="C1065" s="4" t="s">
        <v>4676</v>
      </c>
      <c r="D1065" s="4" t="s">
        <v>4677</v>
      </c>
      <c r="E1065" s="4" t="s">
        <v>4678</v>
      </c>
      <c r="J1065" s="4" t="s">
        <v>13782</v>
      </c>
      <c r="K1065" s="4" t="s">
        <v>13788</v>
      </c>
      <c r="L1065" s="4" t="s">
        <v>13794</v>
      </c>
      <c r="M1065" s="4" t="s">
        <v>13800</v>
      </c>
      <c r="N1065" s="4" t="s">
        <v>13806</v>
      </c>
    </row>
    <row r="1066" spans="1:14" x14ac:dyDescent="0.25">
      <c r="A1066" s="4" t="s">
        <v>59</v>
      </c>
      <c r="B1066" s="4" t="s">
        <v>4659</v>
      </c>
      <c r="C1066" s="4" t="s">
        <v>4660</v>
      </c>
      <c r="D1066" s="4" t="s">
        <v>4661</v>
      </c>
    </row>
    <row r="1067" spans="1:14" x14ac:dyDescent="0.25">
      <c r="A1067" s="4" t="s">
        <v>59</v>
      </c>
      <c r="B1067" s="4" t="s">
        <v>4679</v>
      </c>
      <c r="C1067" s="4" t="s">
        <v>4680</v>
      </c>
      <c r="E1067" s="4" t="s">
        <v>4681</v>
      </c>
      <c r="F1067" s="4" t="s">
        <v>34</v>
      </c>
      <c r="H1067" s="4" t="s">
        <v>4682</v>
      </c>
      <c r="I1067" s="4" t="s">
        <v>4683</v>
      </c>
    </row>
    <row r="1068" spans="1:14" x14ac:dyDescent="0.25">
      <c r="A1068" s="4" t="s">
        <v>59</v>
      </c>
      <c r="B1068" s="4" t="s">
        <v>4684</v>
      </c>
      <c r="C1068" s="4" t="s">
        <v>4685</v>
      </c>
      <c r="D1068" s="4" t="s">
        <v>4686</v>
      </c>
      <c r="E1068" s="4" t="s">
        <v>4687</v>
      </c>
      <c r="F1068" s="4" t="s">
        <v>41</v>
      </c>
      <c r="I1068" s="4" t="s">
        <v>4688</v>
      </c>
      <c r="J1068" s="4" t="s">
        <v>4689</v>
      </c>
      <c r="K1068" s="4" t="s">
        <v>4690</v>
      </c>
      <c r="L1068" s="4" t="s">
        <v>4691</v>
      </c>
      <c r="M1068" s="4" t="s">
        <v>4692</v>
      </c>
    </row>
    <row r="1069" spans="1:14" x14ac:dyDescent="0.25">
      <c r="A1069" s="4" t="s">
        <v>59</v>
      </c>
      <c r="B1069" s="4" t="s">
        <v>4693</v>
      </c>
      <c r="C1069" s="4" t="s">
        <v>4694</v>
      </c>
      <c r="D1069" s="4" t="s">
        <v>4695</v>
      </c>
      <c r="E1069" s="4" t="s">
        <v>4696</v>
      </c>
      <c r="J1069" s="4" t="s">
        <v>13722</v>
      </c>
      <c r="K1069" s="4" t="s">
        <v>13725</v>
      </c>
      <c r="L1069" s="4" t="s">
        <v>13728</v>
      </c>
      <c r="M1069" s="4" t="s">
        <v>13731</v>
      </c>
      <c r="N1069" s="4" t="s">
        <v>13734</v>
      </c>
    </row>
    <row r="1070" spans="1:14" x14ac:dyDescent="0.25">
      <c r="A1070" s="4" t="s">
        <v>59</v>
      </c>
      <c r="B1070" s="4" t="s">
        <v>4697</v>
      </c>
      <c r="C1070" s="4" t="s">
        <v>4698</v>
      </c>
      <c r="D1070" s="4" t="s">
        <v>4699</v>
      </c>
      <c r="E1070" s="4" t="s">
        <v>4700</v>
      </c>
      <c r="J1070" s="4" t="s">
        <v>13723</v>
      </c>
      <c r="K1070" s="4" t="s">
        <v>13726</v>
      </c>
      <c r="L1070" s="4" t="s">
        <v>13729</v>
      </c>
      <c r="M1070" s="4" t="s">
        <v>13732</v>
      </c>
      <c r="N1070" s="4" t="s">
        <v>13735</v>
      </c>
    </row>
    <row r="1071" spans="1:14" x14ac:dyDescent="0.25">
      <c r="A1071" s="4" t="s">
        <v>59</v>
      </c>
      <c r="B1071" s="4" t="s">
        <v>4701</v>
      </c>
      <c r="C1071" s="4" t="s">
        <v>4702</v>
      </c>
      <c r="D1071" s="4" t="s">
        <v>4703</v>
      </c>
      <c r="E1071" s="4" t="s">
        <v>4704</v>
      </c>
      <c r="J1071" s="4" t="s">
        <v>13724</v>
      </c>
      <c r="K1071" s="4" t="s">
        <v>13727</v>
      </c>
      <c r="L1071" s="4" t="s">
        <v>13730</v>
      </c>
      <c r="M1071" s="4" t="s">
        <v>13733</v>
      </c>
      <c r="N1071" s="4" t="s">
        <v>13736</v>
      </c>
    </row>
    <row r="1072" spans="1:14" x14ac:dyDescent="0.25">
      <c r="A1072" s="4" t="s">
        <v>59</v>
      </c>
      <c r="B1072" s="4" t="s">
        <v>4697</v>
      </c>
      <c r="C1072" s="4" t="s">
        <v>4698</v>
      </c>
      <c r="D1072" s="4" t="s">
        <v>4699</v>
      </c>
    </row>
    <row r="1073" spans="1:14" x14ac:dyDescent="0.25">
      <c r="A1073" s="4" t="s">
        <v>59</v>
      </c>
      <c r="B1073" s="4" t="s">
        <v>4705</v>
      </c>
      <c r="C1073" s="4" t="s">
        <v>4706</v>
      </c>
      <c r="D1073" s="4" t="s">
        <v>4707</v>
      </c>
      <c r="E1073" s="4" t="s">
        <v>4708</v>
      </c>
      <c r="F1073" s="4" t="s">
        <v>41</v>
      </c>
      <c r="I1073" s="4" t="s">
        <v>4709</v>
      </c>
      <c r="J1073" s="4" t="s">
        <v>4710</v>
      </c>
      <c r="K1073" s="4" t="s">
        <v>4711</v>
      </c>
      <c r="L1073" s="4" t="s">
        <v>4712</v>
      </c>
      <c r="M1073" s="4" t="s">
        <v>4713</v>
      </c>
    </row>
    <row r="1074" spans="1:14" x14ac:dyDescent="0.25">
      <c r="A1074" s="4" t="s">
        <v>59</v>
      </c>
      <c r="B1074" s="4" t="s">
        <v>4714</v>
      </c>
      <c r="C1074" s="4" t="s">
        <v>4715</v>
      </c>
      <c r="D1074" s="4" t="s">
        <v>4716</v>
      </c>
      <c r="E1074" s="4" t="s">
        <v>4717</v>
      </c>
      <c r="J1074" s="4" t="s">
        <v>13737</v>
      </c>
      <c r="K1074" s="4" t="s">
        <v>13742</v>
      </c>
      <c r="L1074" s="4" t="s">
        <v>13747</v>
      </c>
      <c r="M1074" s="4" t="s">
        <v>13752</v>
      </c>
      <c r="N1074" s="4" t="s">
        <v>13757</v>
      </c>
    </row>
    <row r="1075" spans="1:14" x14ac:dyDescent="0.25">
      <c r="A1075" s="4" t="s">
        <v>59</v>
      </c>
      <c r="B1075" s="4" t="s">
        <v>4718</v>
      </c>
      <c r="C1075" s="4" t="s">
        <v>4719</v>
      </c>
      <c r="D1075" s="4" t="s">
        <v>4720</v>
      </c>
      <c r="E1075" s="4" t="s">
        <v>4721</v>
      </c>
      <c r="J1075" s="4" t="s">
        <v>13738</v>
      </c>
      <c r="K1075" s="4" t="s">
        <v>13743</v>
      </c>
      <c r="L1075" s="4" t="s">
        <v>13748</v>
      </c>
      <c r="M1075" s="4" t="s">
        <v>13753</v>
      </c>
      <c r="N1075" s="4" t="s">
        <v>13758</v>
      </c>
    </row>
    <row r="1076" spans="1:14" x14ac:dyDescent="0.25">
      <c r="A1076" s="4" t="s">
        <v>59</v>
      </c>
      <c r="B1076" s="4" t="s">
        <v>4722</v>
      </c>
      <c r="C1076" s="4" t="s">
        <v>4723</v>
      </c>
      <c r="D1076" s="4" t="s">
        <v>4724</v>
      </c>
      <c r="E1076" s="4" t="s">
        <v>4725</v>
      </c>
      <c r="J1076" s="4" t="s">
        <v>13739</v>
      </c>
      <c r="K1076" s="4" t="s">
        <v>13744</v>
      </c>
      <c r="L1076" s="4" t="s">
        <v>13749</v>
      </c>
      <c r="M1076" s="4" t="s">
        <v>13754</v>
      </c>
      <c r="N1076" s="4" t="s">
        <v>13759</v>
      </c>
    </row>
    <row r="1077" spans="1:14" x14ac:dyDescent="0.25">
      <c r="A1077" s="4" t="s">
        <v>59</v>
      </c>
      <c r="B1077" s="4" t="s">
        <v>4726</v>
      </c>
      <c r="C1077" s="4" t="s">
        <v>4727</v>
      </c>
      <c r="D1077" s="4" t="s">
        <v>4728</v>
      </c>
      <c r="E1077" s="4" t="s">
        <v>4729</v>
      </c>
      <c r="J1077" s="4" t="s">
        <v>13740</v>
      </c>
      <c r="K1077" s="4" t="s">
        <v>13745</v>
      </c>
      <c r="L1077" s="4" t="s">
        <v>13750</v>
      </c>
      <c r="M1077" s="4" t="s">
        <v>13755</v>
      </c>
      <c r="N1077" s="4" t="s">
        <v>13760</v>
      </c>
    </row>
    <row r="1078" spans="1:14" x14ac:dyDescent="0.25">
      <c r="A1078" s="4" t="s">
        <v>59</v>
      </c>
      <c r="B1078" s="4" t="s">
        <v>4730</v>
      </c>
      <c r="C1078" s="4" t="s">
        <v>4731</v>
      </c>
      <c r="D1078" s="4" t="s">
        <v>4732</v>
      </c>
      <c r="E1078" s="4" t="s">
        <v>4733</v>
      </c>
      <c r="J1078" s="4" t="s">
        <v>13741</v>
      </c>
      <c r="K1078" s="4" t="s">
        <v>13746</v>
      </c>
      <c r="L1078" s="4" t="s">
        <v>13751</v>
      </c>
      <c r="M1078" s="4" t="s">
        <v>13756</v>
      </c>
      <c r="N1078" s="4" t="s">
        <v>13761</v>
      </c>
    </row>
    <row r="1079" spans="1:14" x14ac:dyDescent="0.25">
      <c r="A1079" s="4" t="s">
        <v>59</v>
      </c>
      <c r="B1079" s="4" t="s">
        <v>4718</v>
      </c>
      <c r="C1079" s="4" t="s">
        <v>4719</v>
      </c>
      <c r="D1079" s="4" t="s">
        <v>4720</v>
      </c>
    </row>
    <row r="1080" spans="1:14" x14ac:dyDescent="0.25">
      <c r="A1080" s="4" t="s">
        <v>59</v>
      </c>
      <c r="B1080" s="4" t="s">
        <v>4734</v>
      </c>
      <c r="C1080" s="4" t="s">
        <v>4735</v>
      </c>
      <c r="E1080" s="4" t="s">
        <v>4736</v>
      </c>
      <c r="F1080" s="4" t="s">
        <v>34</v>
      </c>
      <c r="H1080" s="4" t="s">
        <v>4737</v>
      </c>
      <c r="I1080" s="4" t="s">
        <v>4738</v>
      </c>
    </row>
    <row r="1081" spans="1:14" x14ac:dyDescent="0.25">
      <c r="A1081" s="4" t="s">
        <v>59</v>
      </c>
      <c r="B1081" s="4" t="s">
        <v>4739</v>
      </c>
      <c r="C1081" s="4" t="s">
        <v>4740</v>
      </c>
      <c r="D1081" s="4" t="s">
        <v>4741</v>
      </c>
      <c r="E1081" s="4" t="s">
        <v>4742</v>
      </c>
      <c r="F1081" s="4" t="s">
        <v>41</v>
      </c>
      <c r="I1081" s="4" t="s">
        <v>4743</v>
      </c>
      <c r="J1081" s="4" t="s">
        <v>4744</v>
      </c>
      <c r="K1081" s="4" t="s">
        <v>4745</v>
      </c>
      <c r="L1081" s="4" t="s">
        <v>4746</v>
      </c>
      <c r="M1081" s="4" t="s">
        <v>4747</v>
      </c>
    </row>
    <row r="1082" spans="1:14" x14ac:dyDescent="0.25">
      <c r="A1082" s="4" t="s">
        <v>59</v>
      </c>
      <c r="B1082" s="4" t="s">
        <v>4748</v>
      </c>
      <c r="C1082" s="4" t="s">
        <v>4749</v>
      </c>
      <c r="D1082" s="4" t="s">
        <v>4750</v>
      </c>
      <c r="E1082" s="4" t="s">
        <v>4751</v>
      </c>
      <c r="J1082" s="4" t="s">
        <v>13642</v>
      </c>
      <c r="K1082" s="4" t="s">
        <v>13648</v>
      </c>
      <c r="L1082" s="4" t="s">
        <v>13654</v>
      </c>
      <c r="M1082" s="4" t="s">
        <v>13660</v>
      </c>
      <c r="N1082" s="4" t="s">
        <v>13666</v>
      </c>
    </row>
    <row r="1083" spans="1:14" x14ac:dyDescent="0.25">
      <c r="A1083" s="4" t="s">
        <v>59</v>
      </c>
      <c r="B1083" s="4" t="s">
        <v>4752</v>
      </c>
      <c r="C1083" s="4" t="s">
        <v>4753</v>
      </c>
      <c r="D1083" s="4" t="s">
        <v>4754</v>
      </c>
      <c r="E1083" s="4" t="s">
        <v>4755</v>
      </c>
      <c r="J1083" s="4" t="s">
        <v>13643</v>
      </c>
      <c r="K1083" s="4" t="s">
        <v>13649</v>
      </c>
      <c r="L1083" s="4" t="s">
        <v>13655</v>
      </c>
      <c r="M1083" s="4" t="s">
        <v>13661</v>
      </c>
      <c r="N1083" s="4" t="s">
        <v>13667</v>
      </c>
    </row>
    <row r="1084" spans="1:14" x14ac:dyDescent="0.25">
      <c r="A1084" s="4" t="s">
        <v>59</v>
      </c>
      <c r="B1084" s="4" t="s">
        <v>4756</v>
      </c>
      <c r="C1084" s="4" t="s">
        <v>4757</v>
      </c>
      <c r="D1084" s="4" t="s">
        <v>4758</v>
      </c>
      <c r="E1084" s="4" t="s">
        <v>4759</v>
      </c>
      <c r="J1084" s="4" t="s">
        <v>13644</v>
      </c>
      <c r="K1084" s="4" t="s">
        <v>13650</v>
      </c>
      <c r="L1084" s="4" t="s">
        <v>13656</v>
      </c>
      <c r="M1084" s="4" t="s">
        <v>13662</v>
      </c>
      <c r="N1084" s="4" t="s">
        <v>13668</v>
      </c>
    </row>
    <row r="1085" spans="1:14" x14ac:dyDescent="0.25">
      <c r="A1085" s="4" t="s">
        <v>59</v>
      </c>
      <c r="B1085" s="4" t="s">
        <v>4760</v>
      </c>
      <c r="C1085" s="4" t="s">
        <v>4761</v>
      </c>
      <c r="D1085" s="4" t="s">
        <v>4762</v>
      </c>
      <c r="E1085" s="4" t="s">
        <v>4763</v>
      </c>
      <c r="J1085" s="4" t="s">
        <v>13645</v>
      </c>
      <c r="K1085" s="4" t="s">
        <v>13651</v>
      </c>
      <c r="L1085" s="4" t="s">
        <v>13657</v>
      </c>
      <c r="M1085" s="4" t="s">
        <v>13663</v>
      </c>
      <c r="N1085" s="4" t="s">
        <v>13669</v>
      </c>
    </row>
    <row r="1086" spans="1:14" x14ac:dyDescent="0.25">
      <c r="A1086" s="4" t="s">
        <v>59</v>
      </c>
      <c r="B1086" s="4" t="s">
        <v>4764</v>
      </c>
      <c r="C1086" s="4" t="s">
        <v>4765</v>
      </c>
      <c r="D1086" s="4" t="s">
        <v>4766</v>
      </c>
      <c r="E1086" s="4" t="s">
        <v>4767</v>
      </c>
      <c r="J1086" s="4" t="s">
        <v>13646</v>
      </c>
      <c r="K1086" s="4" t="s">
        <v>13652</v>
      </c>
      <c r="L1086" s="4" t="s">
        <v>13658</v>
      </c>
      <c r="M1086" s="4" t="s">
        <v>13664</v>
      </c>
      <c r="N1086" s="4" t="s">
        <v>13670</v>
      </c>
    </row>
    <row r="1087" spans="1:14" x14ac:dyDescent="0.25">
      <c r="A1087" s="4" t="s">
        <v>59</v>
      </c>
      <c r="B1087" s="4" t="s">
        <v>4768</v>
      </c>
      <c r="C1087" s="4" t="s">
        <v>4769</v>
      </c>
      <c r="D1087" s="4" t="s">
        <v>4770</v>
      </c>
      <c r="E1087" s="4" t="s">
        <v>4771</v>
      </c>
      <c r="J1087" s="4" t="s">
        <v>13647</v>
      </c>
      <c r="K1087" s="4" t="s">
        <v>13653</v>
      </c>
      <c r="L1087" s="4" t="s">
        <v>13659</v>
      </c>
      <c r="M1087" s="4" t="s">
        <v>13665</v>
      </c>
      <c r="N1087" s="4" t="s">
        <v>13671</v>
      </c>
    </row>
    <row r="1088" spans="1:14" x14ac:dyDescent="0.25">
      <c r="A1088" s="4" t="s">
        <v>59</v>
      </c>
      <c r="B1088" s="4" t="s">
        <v>4752</v>
      </c>
      <c r="C1088" s="4" t="s">
        <v>4753</v>
      </c>
      <c r="D1088" s="4" t="s">
        <v>4754</v>
      </c>
    </row>
    <row r="1089" spans="1:14" x14ac:dyDescent="0.25">
      <c r="A1089" s="4" t="s">
        <v>59</v>
      </c>
      <c r="B1089" s="4" t="s">
        <v>4772</v>
      </c>
      <c r="C1089" s="4" t="s">
        <v>4773</v>
      </c>
      <c r="D1089" s="4" t="s">
        <v>4774</v>
      </c>
      <c r="E1089" s="4" t="s">
        <v>4775</v>
      </c>
      <c r="F1089" s="4" t="s">
        <v>41</v>
      </c>
      <c r="I1089" s="4" t="s">
        <v>4776</v>
      </c>
      <c r="J1089" s="4" t="s">
        <v>4777</v>
      </c>
      <c r="K1089" s="4" t="s">
        <v>4778</v>
      </c>
      <c r="L1089" s="4" t="s">
        <v>4779</v>
      </c>
      <c r="M1089" s="4" t="s">
        <v>4780</v>
      </c>
    </row>
    <row r="1090" spans="1:14" x14ac:dyDescent="0.25">
      <c r="A1090" s="4" t="s">
        <v>59</v>
      </c>
      <c r="B1090" s="4" t="s">
        <v>4781</v>
      </c>
      <c r="C1090" s="4" t="s">
        <v>4782</v>
      </c>
      <c r="D1090" s="4" t="s">
        <v>4783</v>
      </c>
      <c r="E1090" s="4" t="s">
        <v>4784</v>
      </c>
      <c r="J1090" s="4" t="s">
        <v>13697</v>
      </c>
      <c r="K1090" s="4" t="s">
        <v>13702</v>
      </c>
      <c r="L1090" s="4" t="s">
        <v>13707</v>
      </c>
      <c r="M1090" s="4" t="s">
        <v>13712</v>
      </c>
      <c r="N1090" s="4" t="s">
        <v>13717</v>
      </c>
    </row>
    <row r="1091" spans="1:14" x14ac:dyDescent="0.25">
      <c r="A1091" s="4" t="s">
        <v>59</v>
      </c>
      <c r="B1091" s="4" t="s">
        <v>4785</v>
      </c>
      <c r="C1091" s="4" t="s">
        <v>4786</v>
      </c>
      <c r="D1091" s="4" t="s">
        <v>4787</v>
      </c>
      <c r="E1091" s="4" t="s">
        <v>4788</v>
      </c>
      <c r="J1091" s="4" t="s">
        <v>13698</v>
      </c>
      <c r="K1091" s="4" t="s">
        <v>13703</v>
      </c>
      <c r="L1091" s="4" t="s">
        <v>13708</v>
      </c>
      <c r="M1091" s="4" t="s">
        <v>13713</v>
      </c>
      <c r="N1091" s="4" t="s">
        <v>13718</v>
      </c>
    </row>
    <row r="1092" spans="1:14" x14ac:dyDescent="0.25">
      <c r="A1092" s="4" t="s">
        <v>59</v>
      </c>
      <c r="B1092" s="4" t="s">
        <v>4789</v>
      </c>
      <c r="C1092" s="4" t="s">
        <v>4790</v>
      </c>
      <c r="D1092" s="4" t="s">
        <v>4791</v>
      </c>
      <c r="E1092" s="4" t="s">
        <v>4792</v>
      </c>
      <c r="J1092" s="4" t="s">
        <v>13699</v>
      </c>
      <c r="K1092" s="4" t="s">
        <v>13704</v>
      </c>
      <c r="L1092" s="4" t="s">
        <v>13709</v>
      </c>
      <c r="M1092" s="4" t="s">
        <v>13714</v>
      </c>
      <c r="N1092" s="4" t="s">
        <v>13719</v>
      </c>
    </row>
    <row r="1093" spans="1:14" x14ac:dyDescent="0.25">
      <c r="A1093" s="4" t="s">
        <v>59</v>
      </c>
      <c r="B1093" s="4" t="s">
        <v>4793</v>
      </c>
      <c r="C1093" s="4" t="s">
        <v>4794</v>
      </c>
      <c r="D1093" s="4" t="s">
        <v>4795</v>
      </c>
      <c r="E1093" s="4" t="s">
        <v>4796</v>
      </c>
      <c r="J1093" s="4" t="s">
        <v>13700</v>
      </c>
      <c r="K1093" s="4" t="s">
        <v>13705</v>
      </c>
      <c r="L1093" s="4" t="s">
        <v>13710</v>
      </c>
      <c r="M1093" s="4" t="s">
        <v>13715</v>
      </c>
      <c r="N1093" s="4" t="s">
        <v>13720</v>
      </c>
    </row>
    <row r="1094" spans="1:14" x14ac:dyDescent="0.25">
      <c r="A1094" s="4" t="s">
        <v>59</v>
      </c>
      <c r="B1094" s="4" t="s">
        <v>4797</v>
      </c>
      <c r="C1094" s="4" t="s">
        <v>4798</v>
      </c>
      <c r="D1094" s="4" t="s">
        <v>4799</v>
      </c>
      <c r="E1094" s="4" t="s">
        <v>4800</v>
      </c>
      <c r="J1094" s="4" t="s">
        <v>13701</v>
      </c>
      <c r="K1094" s="4" t="s">
        <v>13706</v>
      </c>
      <c r="L1094" s="4" t="s">
        <v>13711</v>
      </c>
      <c r="M1094" s="4" t="s">
        <v>13716</v>
      </c>
      <c r="N1094" s="4" t="s">
        <v>13721</v>
      </c>
    </row>
    <row r="1095" spans="1:14" x14ac:dyDescent="0.25">
      <c r="A1095" s="4" t="s">
        <v>59</v>
      </c>
      <c r="B1095" s="4" t="s">
        <v>4785</v>
      </c>
      <c r="C1095" s="4" t="s">
        <v>4786</v>
      </c>
      <c r="D1095" s="4" t="s">
        <v>4787</v>
      </c>
    </row>
    <row r="1096" spans="1:14" x14ac:dyDescent="0.25">
      <c r="A1096" s="4" t="s">
        <v>59</v>
      </c>
      <c r="B1096" s="4" t="s">
        <v>4801</v>
      </c>
      <c r="C1096" s="4" t="s">
        <v>4802</v>
      </c>
      <c r="D1096" s="4" t="s">
        <v>4803</v>
      </c>
      <c r="E1096" s="4" t="s">
        <v>4804</v>
      </c>
      <c r="F1096" s="4" t="s">
        <v>41</v>
      </c>
      <c r="I1096" s="4" t="s">
        <v>4805</v>
      </c>
      <c r="J1096" s="4" t="s">
        <v>4806</v>
      </c>
      <c r="K1096" s="4" t="s">
        <v>4807</v>
      </c>
      <c r="L1096" s="4" t="s">
        <v>4808</v>
      </c>
      <c r="M1096" s="4" t="s">
        <v>4809</v>
      </c>
    </row>
    <row r="1097" spans="1:14" x14ac:dyDescent="0.25">
      <c r="A1097" s="4" t="s">
        <v>59</v>
      </c>
      <c r="B1097" s="4" t="s">
        <v>4810</v>
      </c>
      <c r="C1097" s="4" t="s">
        <v>4811</v>
      </c>
      <c r="D1097" s="4" t="s">
        <v>4812</v>
      </c>
      <c r="E1097" s="4" t="s">
        <v>4813</v>
      </c>
      <c r="J1097" s="4" t="s">
        <v>13672</v>
      </c>
      <c r="K1097" s="4" t="s">
        <v>13677</v>
      </c>
      <c r="L1097" s="4" t="s">
        <v>13682</v>
      </c>
      <c r="M1097" s="4" t="s">
        <v>13687</v>
      </c>
      <c r="N1097" s="4" t="s">
        <v>13692</v>
      </c>
    </row>
    <row r="1098" spans="1:14" x14ac:dyDescent="0.25">
      <c r="A1098" s="4" t="s">
        <v>59</v>
      </c>
      <c r="B1098" s="4" t="s">
        <v>4814</v>
      </c>
      <c r="C1098" s="4" t="s">
        <v>4815</v>
      </c>
      <c r="D1098" s="4" t="s">
        <v>4816</v>
      </c>
      <c r="E1098" s="4" t="s">
        <v>4817</v>
      </c>
      <c r="J1098" s="4" t="s">
        <v>13673</v>
      </c>
      <c r="K1098" s="4" t="s">
        <v>13678</v>
      </c>
      <c r="L1098" s="4" t="s">
        <v>13683</v>
      </c>
      <c r="M1098" s="4" t="s">
        <v>13688</v>
      </c>
      <c r="N1098" s="4" t="s">
        <v>13693</v>
      </c>
    </row>
    <row r="1099" spans="1:14" x14ac:dyDescent="0.25">
      <c r="A1099" s="4" t="s">
        <v>59</v>
      </c>
      <c r="B1099" s="4" t="s">
        <v>4818</v>
      </c>
      <c r="C1099" s="4" t="s">
        <v>4819</v>
      </c>
      <c r="D1099" s="4" t="s">
        <v>4820</v>
      </c>
      <c r="E1099" s="4" t="s">
        <v>4821</v>
      </c>
      <c r="J1099" s="4" t="s">
        <v>13674</v>
      </c>
      <c r="K1099" s="4" t="s">
        <v>13679</v>
      </c>
      <c r="L1099" s="4" t="s">
        <v>13684</v>
      </c>
      <c r="M1099" s="4" t="s">
        <v>13689</v>
      </c>
      <c r="N1099" s="4" t="s">
        <v>13694</v>
      </c>
    </row>
    <row r="1100" spans="1:14" x14ac:dyDescent="0.25">
      <c r="A1100" s="4" t="s">
        <v>59</v>
      </c>
      <c r="B1100" s="4" t="s">
        <v>4822</v>
      </c>
      <c r="C1100" s="4" t="s">
        <v>4823</v>
      </c>
      <c r="D1100" s="4" t="s">
        <v>4824</v>
      </c>
      <c r="E1100" s="4" t="s">
        <v>4825</v>
      </c>
      <c r="J1100" s="4" t="s">
        <v>13675</v>
      </c>
      <c r="K1100" s="4" t="s">
        <v>13680</v>
      </c>
      <c r="L1100" s="4" t="s">
        <v>13685</v>
      </c>
      <c r="M1100" s="4" t="s">
        <v>13690</v>
      </c>
      <c r="N1100" s="4" t="s">
        <v>13695</v>
      </c>
    </row>
    <row r="1101" spans="1:14" x14ac:dyDescent="0.25">
      <c r="A1101" s="4" t="s">
        <v>59</v>
      </c>
      <c r="B1101" s="4" t="s">
        <v>4826</v>
      </c>
      <c r="C1101" s="4" t="s">
        <v>4827</v>
      </c>
      <c r="D1101" s="4" t="s">
        <v>4828</v>
      </c>
      <c r="E1101" s="4" t="s">
        <v>4829</v>
      </c>
      <c r="J1101" s="4" t="s">
        <v>13676</v>
      </c>
      <c r="K1101" s="4" t="s">
        <v>13681</v>
      </c>
      <c r="L1101" s="4" t="s">
        <v>13686</v>
      </c>
      <c r="M1101" s="4" t="s">
        <v>13691</v>
      </c>
      <c r="N1101" s="4" t="s">
        <v>13696</v>
      </c>
    </row>
    <row r="1102" spans="1:14" x14ac:dyDescent="0.25">
      <c r="A1102" s="4" t="s">
        <v>59</v>
      </c>
      <c r="B1102" s="4" t="s">
        <v>4814</v>
      </c>
      <c r="C1102" s="4" t="s">
        <v>4815</v>
      </c>
      <c r="D1102" s="4" t="s">
        <v>4816</v>
      </c>
    </row>
    <row r="1103" spans="1:14" x14ac:dyDescent="0.25">
      <c r="A1103" s="4" t="s">
        <v>59</v>
      </c>
      <c r="B1103" s="4" t="s">
        <v>4830</v>
      </c>
      <c r="C1103" s="4" t="s">
        <v>4831</v>
      </c>
      <c r="E1103" s="4" t="s">
        <v>4832</v>
      </c>
      <c r="F1103" s="4" t="s">
        <v>34</v>
      </c>
      <c r="H1103" s="4" t="s">
        <v>4833</v>
      </c>
      <c r="I1103" s="4" t="s">
        <v>4834</v>
      </c>
    </row>
    <row r="1104" spans="1:14" x14ac:dyDescent="0.25">
      <c r="A1104" s="4" t="s">
        <v>59</v>
      </c>
      <c r="B1104" s="4" t="s">
        <v>4835</v>
      </c>
      <c r="C1104" s="4" t="s">
        <v>4836</v>
      </c>
      <c r="D1104" s="4" t="s">
        <v>4837</v>
      </c>
      <c r="E1104" s="4" t="s">
        <v>4838</v>
      </c>
      <c r="F1104" s="4" t="s">
        <v>41</v>
      </c>
      <c r="I1104" s="4" t="s">
        <v>4839</v>
      </c>
      <c r="J1104" s="4" t="s">
        <v>4840</v>
      </c>
      <c r="K1104" s="4" t="s">
        <v>4841</v>
      </c>
      <c r="L1104" s="4" t="s">
        <v>4842</v>
      </c>
      <c r="M1104" s="4" t="s">
        <v>4843</v>
      </c>
    </row>
    <row r="1105" spans="1:14" x14ac:dyDescent="0.25">
      <c r="A1105" s="4" t="s">
        <v>59</v>
      </c>
      <c r="B1105" s="4" t="s">
        <v>4844</v>
      </c>
      <c r="C1105" s="4" t="s">
        <v>4845</v>
      </c>
      <c r="D1105" s="4" t="s">
        <v>4846</v>
      </c>
      <c r="E1105" s="4" t="s">
        <v>4847</v>
      </c>
      <c r="J1105" s="4" t="s">
        <v>13612</v>
      </c>
      <c r="K1105" s="4" t="s">
        <v>13618</v>
      </c>
      <c r="L1105" s="4" t="s">
        <v>13624</v>
      </c>
      <c r="M1105" s="4" t="s">
        <v>13630</v>
      </c>
      <c r="N1105" s="4" t="s">
        <v>13636</v>
      </c>
    </row>
    <row r="1106" spans="1:14" x14ac:dyDescent="0.25">
      <c r="A1106" s="4" t="s">
        <v>59</v>
      </c>
      <c r="B1106" s="4" t="s">
        <v>4848</v>
      </c>
      <c r="C1106" s="4" t="s">
        <v>4849</v>
      </c>
      <c r="D1106" s="4" t="s">
        <v>4850</v>
      </c>
      <c r="E1106" s="4" t="s">
        <v>4851</v>
      </c>
      <c r="J1106" s="4" t="s">
        <v>13613</v>
      </c>
      <c r="K1106" s="4" t="s">
        <v>13619</v>
      </c>
      <c r="L1106" s="4" t="s">
        <v>13625</v>
      </c>
      <c r="M1106" s="4" t="s">
        <v>13631</v>
      </c>
      <c r="N1106" s="4" t="s">
        <v>13637</v>
      </c>
    </row>
    <row r="1107" spans="1:14" x14ac:dyDescent="0.25">
      <c r="A1107" s="4" t="s">
        <v>59</v>
      </c>
      <c r="B1107" s="4" t="s">
        <v>4852</v>
      </c>
      <c r="C1107" s="4" t="s">
        <v>4853</v>
      </c>
      <c r="D1107" s="4" t="s">
        <v>4854</v>
      </c>
      <c r="E1107" s="4" t="s">
        <v>4855</v>
      </c>
      <c r="J1107" s="4" t="s">
        <v>13614</v>
      </c>
      <c r="K1107" s="4" t="s">
        <v>13620</v>
      </c>
      <c r="L1107" s="4" t="s">
        <v>13626</v>
      </c>
      <c r="M1107" s="4" t="s">
        <v>13632</v>
      </c>
      <c r="N1107" s="4" t="s">
        <v>13638</v>
      </c>
    </row>
    <row r="1108" spans="1:14" x14ac:dyDescent="0.25">
      <c r="A1108" s="4" t="s">
        <v>59</v>
      </c>
      <c r="B1108" s="4" t="s">
        <v>4856</v>
      </c>
      <c r="C1108" s="4" t="s">
        <v>4857</v>
      </c>
      <c r="D1108" s="4" t="s">
        <v>4858</v>
      </c>
      <c r="E1108" s="4" t="s">
        <v>4859</v>
      </c>
      <c r="J1108" s="4" t="s">
        <v>13615</v>
      </c>
      <c r="K1108" s="4" t="s">
        <v>13621</v>
      </c>
      <c r="L1108" s="4" t="s">
        <v>13627</v>
      </c>
      <c r="M1108" s="4" t="s">
        <v>13633</v>
      </c>
      <c r="N1108" s="4" t="s">
        <v>13639</v>
      </c>
    </row>
    <row r="1109" spans="1:14" x14ac:dyDescent="0.25">
      <c r="A1109" s="4" t="s">
        <v>59</v>
      </c>
      <c r="B1109" s="4" t="s">
        <v>4860</v>
      </c>
      <c r="C1109" s="4" t="s">
        <v>4861</v>
      </c>
      <c r="D1109" s="4" t="s">
        <v>4862</v>
      </c>
      <c r="E1109" s="4" t="s">
        <v>4863</v>
      </c>
      <c r="J1109" s="4" t="s">
        <v>13616</v>
      </c>
      <c r="K1109" s="4" t="s">
        <v>13622</v>
      </c>
      <c r="L1109" s="4" t="s">
        <v>13628</v>
      </c>
      <c r="M1109" s="4" t="s">
        <v>13634</v>
      </c>
      <c r="N1109" s="4" t="s">
        <v>13640</v>
      </c>
    </row>
    <row r="1110" spans="1:14" x14ac:dyDescent="0.25">
      <c r="A1110" s="4" t="s">
        <v>59</v>
      </c>
      <c r="B1110" s="4" t="s">
        <v>4864</v>
      </c>
      <c r="C1110" s="4" t="s">
        <v>4865</v>
      </c>
      <c r="D1110" s="4" t="s">
        <v>4866</v>
      </c>
      <c r="E1110" s="4" t="s">
        <v>4867</v>
      </c>
      <c r="J1110" s="4" t="s">
        <v>13617</v>
      </c>
      <c r="K1110" s="4" t="s">
        <v>13623</v>
      </c>
      <c r="L1110" s="4" t="s">
        <v>13629</v>
      </c>
      <c r="M1110" s="4" t="s">
        <v>13635</v>
      </c>
      <c r="N1110" s="4" t="s">
        <v>13641</v>
      </c>
    </row>
    <row r="1111" spans="1:14" x14ac:dyDescent="0.25">
      <c r="A1111" s="4" t="s">
        <v>59</v>
      </c>
      <c r="B1111" s="4" t="s">
        <v>4848</v>
      </c>
      <c r="C1111" s="4" t="s">
        <v>4849</v>
      </c>
      <c r="D1111" s="4" t="s">
        <v>4850</v>
      </c>
    </row>
    <row r="1112" spans="1:14" x14ac:dyDescent="0.25">
      <c r="A1112" s="4" t="s">
        <v>59</v>
      </c>
      <c r="B1112" s="4" t="s">
        <v>4868</v>
      </c>
      <c r="C1112" s="4" t="s">
        <v>4869</v>
      </c>
      <c r="E1112" s="4" t="s">
        <v>4870</v>
      </c>
      <c r="F1112" s="4" t="s">
        <v>34</v>
      </c>
      <c r="H1112" s="4" t="s">
        <v>4871</v>
      </c>
      <c r="I1112" s="4" t="s">
        <v>4872</v>
      </c>
    </row>
    <row r="1113" spans="1:14" x14ac:dyDescent="0.25">
      <c r="A1113" s="4" t="s">
        <v>59</v>
      </c>
      <c r="B1113" s="4" t="s">
        <v>4873</v>
      </c>
      <c r="C1113" s="4" t="s">
        <v>4874</v>
      </c>
      <c r="D1113" s="4" t="s">
        <v>4875</v>
      </c>
      <c r="E1113" s="4" t="s">
        <v>4876</v>
      </c>
      <c r="F1113" s="4" t="s">
        <v>41</v>
      </c>
      <c r="I1113" s="4" t="s">
        <v>4877</v>
      </c>
      <c r="J1113" s="4" t="s">
        <v>4878</v>
      </c>
      <c r="K1113" s="4" t="s">
        <v>4879</v>
      </c>
      <c r="L1113" s="4" t="s">
        <v>4880</v>
      </c>
      <c r="M1113" s="4" t="s">
        <v>4881</v>
      </c>
    </row>
    <row r="1114" spans="1:14" x14ac:dyDescent="0.25">
      <c r="A1114" s="4" t="s">
        <v>59</v>
      </c>
      <c r="B1114" s="4" t="s">
        <v>4882</v>
      </c>
      <c r="C1114" s="4" t="s">
        <v>4883</v>
      </c>
      <c r="D1114" s="4" t="s">
        <v>4884</v>
      </c>
      <c r="E1114" s="4" t="s">
        <v>4885</v>
      </c>
      <c r="J1114" s="4" t="s">
        <v>13552</v>
      </c>
      <c r="K1114" s="4" t="s">
        <v>13558</v>
      </c>
      <c r="L1114" s="4" t="s">
        <v>13564</v>
      </c>
      <c r="M1114" s="4" t="s">
        <v>13570</v>
      </c>
      <c r="N1114" s="4" t="s">
        <v>13576</v>
      </c>
    </row>
    <row r="1115" spans="1:14" x14ac:dyDescent="0.25">
      <c r="A1115" s="4" t="s">
        <v>59</v>
      </c>
      <c r="B1115" s="4" t="s">
        <v>4886</v>
      </c>
      <c r="C1115" s="4" t="s">
        <v>4887</v>
      </c>
      <c r="D1115" s="4" t="s">
        <v>4888</v>
      </c>
      <c r="E1115" s="4" t="s">
        <v>4889</v>
      </c>
      <c r="J1115" s="4" t="s">
        <v>13553</v>
      </c>
      <c r="K1115" s="4" t="s">
        <v>13559</v>
      </c>
      <c r="L1115" s="4" t="s">
        <v>13565</v>
      </c>
      <c r="M1115" s="4" t="s">
        <v>13571</v>
      </c>
      <c r="N1115" s="4" t="s">
        <v>13577</v>
      </c>
    </row>
    <row r="1116" spans="1:14" x14ac:dyDescent="0.25">
      <c r="A1116" s="4" t="s">
        <v>59</v>
      </c>
      <c r="B1116" s="4" t="s">
        <v>4890</v>
      </c>
      <c r="C1116" s="4" t="s">
        <v>4891</v>
      </c>
      <c r="D1116" s="4" t="s">
        <v>4892</v>
      </c>
      <c r="E1116" s="4" t="s">
        <v>4893</v>
      </c>
      <c r="J1116" s="4" t="s">
        <v>13554</v>
      </c>
      <c r="K1116" s="4" t="s">
        <v>13560</v>
      </c>
      <c r="L1116" s="4" t="s">
        <v>13566</v>
      </c>
      <c r="M1116" s="4" t="s">
        <v>13572</v>
      </c>
      <c r="N1116" s="4" t="s">
        <v>13578</v>
      </c>
    </row>
    <row r="1117" spans="1:14" x14ac:dyDescent="0.25">
      <c r="A1117" s="4" t="s">
        <v>59</v>
      </c>
      <c r="B1117" s="4" t="s">
        <v>4894</v>
      </c>
      <c r="C1117" s="4" t="s">
        <v>4895</v>
      </c>
      <c r="D1117" s="4" t="s">
        <v>4896</v>
      </c>
      <c r="E1117" s="4" t="s">
        <v>4897</v>
      </c>
      <c r="J1117" s="4" t="s">
        <v>13555</v>
      </c>
      <c r="K1117" s="4" t="s">
        <v>13561</v>
      </c>
      <c r="L1117" s="4" t="s">
        <v>13567</v>
      </c>
      <c r="M1117" s="4" t="s">
        <v>13573</v>
      </c>
      <c r="N1117" s="4" t="s">
        <v>13579</v>
      </c>
    </row>
    <row r="1118" spans="1:14" x14ac:dyDescent="0.25">
      <c r="A1118" s="4" t="s">
        <v>59</v>
      </c>
      <c r="B1118" s="4" t="s">
        <v>4898</v>
      </c>
      <c r="C1118" s="4" t="s">
        <v>4899</v>
      </c>
      <c r="D1118" s="4" t="s">
        <v>4900</v>
      </c>
      <c r="E1118" s="4" t="s">
        <v>4901</v>
      </c>
      <c r="J1118" s="4" t="s">
        <v>13556</v>
      </c>
      <c r="K1118" s="4" t="s">
        <v>13562</v>
      </c>
      <c r="L1118" s="4" t="s">
        <v>13568</v>
      </c>
      <c r="M1118" s="4" t="s">
        <v>13574</v>
      </c>
      <c r="N1118" s="4" t="s">
        <v>13580</v>
      </c>
    </row>
    <row r="1119" spans="1:14" x14ac:dyDescent="0.25">
      <c r="A1119" s="4" t="s">
        <v>59</v>
      </c>
      <c r="B1119" s="4" t="s">
        <v>4902</v>
      </c>
      <c r="C1119" s="4" t="s">
        <v>4903</v>
      </c>
      <c r="D1119" s="4" t="s">
        <v>4904</v>
      </c>
      <c r="E1119" s="4" t="s">
        <v>4905</v>
      </c>
      <c r="J1119" s="4" t="s">
        <v>13557</v>
      </c>
      <c r="K1119" s="4" t="s">
        <v>13563</v>
      </c>
      <c r="L1119" s="4" t="s">
        <v>13569</v>
      </c>
      <c r="M1119" s="4" t="s">
        <v>13575</v>
      </c>
      <c r="N1119" s="4" t="s">
        <v>13581</v>
      </c>
    </row>
    <row r="1120" spans="1:14" x14ac:dyDescent="0.25">
      <c r="A1120" s="4" t="s">
        <v>59</v>
      </c>
      <c r="B1120" s="4" t="s">
        <v>4886</v>
      </c>
      <c r="C1120" s="4" t="s">
        <v>4887</v>
      </c>
      <c r="D1120" s="4" t="s">
        <v>4888</v>
      </c>
    </row>
    <row r="1121" spans="1:14" x14ac:dyDescent="0.25">
      <c r="A1121" s="4" t="s">
        <v>59</v>
      </c>
      <c r="B1121" s="4" t="s">
        <v>4906</v>
      </c>
      <c r="C1121" s="4" t="s">
        <v>4907</v>
      </c>
      <c r="D1121" s="4" t="s">
        <v>4908</v>
      </c>
      <c r="E1121" s="4" t="s">
        <v>4909</v>
      </c>
      <c r="F1121" s="4" t="s">
        <v>41</v>
      </c>
      <c r="I1121" s="4" t="s">
        <v>4910</v>
      </c>
      <c r="J1121" s="4" t="s">
        <v>4911</v>
      </c>
      <c r="K1121" s="4" t="s">
        <v>4912</v>
      </c>
      <c r="L1121" s="4" t="s">
        <v>4913</v>
      </c>
      <c r="M1121" s="4" t="s">
        <v>4914</v>
      </c>
    </row>
    <row r="1122" spans="1:14" x14ac:dyDescent="0.25">
      <c r="A1122" s="4" t="s">
        <v>59</v>
      </c>
      <c r="B1122" s="4" t="s">
        <v>4915</v>
      </c>
      <c r="C1122" s="4" t="s">
        <v>4916</v>
      </c>
      <c r="D1122" s="4" t="s">
        <v>4917</v>
      </c>
      <c r="E1122" s="4" t="s">
        <v>4918</v>
      </c>
      <c r="J1122" s="4" t="s">
        <v>13582</v>
      </c>
      <c r="K1122" s="4" t="s">
        <v>13588</v>
      </c>
      <c r="L1122" s="4" t="s">
        <v>13594</v>
      </c>
      <c r="M1122" s="4" t="s">
        <v>13600</v>
      </c>
      <c r="N1122" s="4" t="s">
        <v>13606</v>
      </c>
    </row>
    <row r="1123" spans="1:14" x14ac:dyDescent="0.25">
      <c r="A1123" s="4" t="s">
        <v>59</v>
      </c>
      <c r="B1123" s="4" t="s">
        <v>4919</v>
      </c>
      <c r="C1123" s="4" t="s">
        <v>4920</v>
      </c>
      <c r="D1123" s="4" t="s">
        <v>4921</v>
      </c>
      <c r="E1123" s="4" t="s">
        <v>4922</v>
      </c>
      <c r="J1123" s="4" t="s">
        <v>13583</v>
      </c>
      <c r="K1123" s="4" t="s">
        <v>13589</v>
      </c>
      <c r="L1123" s="4" t="s">
        <v>13595</v>
      </c>
      <c r="M1123" s="4" t="s">
        <v>13601</v>
      </c>
      <c r="N1123" s="4" t="s">
        <v>13607</v>
      </c>
    </row>
    <row r="1124" spans="1:14" x14ac:dyDescent="0.25">
      <c r="A1124" s="4" t="s">
        <v>59</v>
      </c>
      <c r="B1124" s="4" t="s">
        <v>4923</v>
      </c>
      <c r="C1124" s="4" t="s">
        <v>4924</v>
      </c>
      <c r="D1124" s="4" t="s">
        <v>4925</v>
      </c>
      <c r="E1124" s="4" t="s">
        <v>4926</v>
      </c>
      <c r="J1124" s="4" t="s">
        <v>13584</v>
      </c>
      <c r="K1124" s="4" t="s">
        <v>13590</v>
      </c>
      <c r="L1124" s="4" t="s">
        <v>13596</v>
      </c>
      <c r="M1124" s="4" t="s">
        <v>13602</v>
      </c>
      <c r="N1124" s="4" t="s">
        <v>13608</v>
      </c>
    </row>
    <row r="1125" spans="1:14" x14ac:dyDescent="0.25">
      <c r="A1125" s="4" t="s">
        <v>59</v>
      </c>
      <c r="B1125" s="4" t="s">
        <v>4927</v>
      </c>
      <c r="C1125" s="4" t="s">
        <v>4928</v>
      </c>
      <c r="D1125" s="4" t="s">
        <v>4929</v>
      </c>
      <c r="E1125" s="4" t="s">
        <v>4930</v>
      </c>
      <c r="J1125" s="4" t="s">
        <v>13585</v>
      </c>
      <c r="K1125" s="4" t="s">
        <v>13591</v>
      </c>
      <c r="L1125" s="4" t="s">
        <v>13597</v>
      </c>
      <c r="M1125" s="4" t="s">
        <v>13603</v>
      </c>
      <c r="N1125" s="4" t="s">
        <v>13609</v>
      </c>
    </row>
    <row r="1126" spans="1:14" x14ac:dyDescent="0.25">
      <c r="A1126" s="4" t="s">
        <v>59</v>
      </c>
      <c r="B1126" s="4" t="s">
        <v>4931</v>
      </c>
      <c r="C1126" s="4" t="s">
        <v>4932</v>
      </c>
      <c r="D1126" s="4" t="s">
        <v>4933</v>
      </c>
      <c r="E1126" s="4" t="s">
        <v>4934</v>
      </c>
      <c r="J1126" s="4" t="s">
        <v>13586</v>
      </c>
      <c r="K1126" s="4" t="s">
        <v>13592</v>
      </c>
      <c r="L1126" s="4" t="s">
        <v>13598</v>
      </c>
      <c r="M1126" s="4" t="s">
        <v>13604</v>
      </c>
      <c r="N1126" s="4" t="s">
        <v>13610</v>
      </c>
    </row>
    <row r="1127" spans="1:14" x14ac:dyDescent="0.25">
      <c r="A1127" s="4" t="s">
        <v>59</v>
      </c>
      <c r="B1127" s="4" t="s">
        <v>4935</v>
      </c>
      <c r="C1127" s="4" t="s">
        <v>4936</v>
      </c>
      <c r="D1127" s="4" t="s">
        <v>4937</v>
      </c>
      <c r="E1127" s="4" t="s">
        <v>4938</v>
      </c>
      <c r="J1127" s="4" t="s">
        <v>13587</v>
      </c>
      <c r="K1127" s="4" t="s">
        <v>13593</v>
      </c>
      <c r="L1127" s="4" t="s">
        <v>13599</v>
      </c>
      <c r="M1127" s="4" t="s">
        <v>13605</v>
      </c>
      <c r="N1127" s="4" t="s">
        <v>13611</v>
      </c>
    </row>
    <row r="1128" spans="1:14" x14ac:dyDescent="0.25">
      <c r="A1128" s="4" t="s">
        <v>59</v>
      </c>
      <c r="B1128" s="4" t="s">
        <v>4919</v>
      </c>
      <c r="C1128" s="4" t="s">
        <v>4920</v>
      </c>
      <c r="D1128" s="4" t="s">
        <v>4921</v>
      </c>
    </row>
    <row r="1129" spans="1:14" x14ac:dyDescent="0.25">
      <c r="A1129" s="4" t="s">
        <v>59</v>
      </c>
      <c r="B1129" s="4" t="s">
        <v>4939</v>
      </c>
      <c r="C1129" s="4" t="s">
        <v>4940</v>
      </c>
      <c r="E1129" s="4" t="s">
        <v>4941</v>
      </c>
      <c r="F1129" s="4" t="s">
        <v>34</v>
      </c>
      <c r="H1129" s="4" t="s">
        <v>4942</v>
      </c>
      <c r="I1129" s="4" t="s">
        <v>4943</v>
      </c>
    </row>
    <row r="1130" spans="1:14" x14ac:dyDescent="0.25">
      <c r="A1130" s="4" t="s">
        <v>59</v>
      </c>
      <c r="B1130" s="4" t="s">
        <v>4944</v>
      </c>
      <c r="C1130" s="4" t="s">
        <v>4945</v>
      </c>
      <c r="D1130" s="4" t="s">
        <v>4946</v>
      </c>
      <c r="E1130" s="4" t="s">
        <v>4947</v>
      </c>
      <c r="F1130" s="4" t="s">
        <v>41</v>
      </c>
      <c r="I1130" s="4" t="s">
        <v>4948</v>
      </c>
      <c r="J1130" s="4" t="s">
        <v>4949</v>
      </c>
      <c r="K1130" s="4" t="s">
        <v>4950</v>
      </c>
      <c r="L1130" s="4" t="s">
        <v>4951</v>
      </c>
      <c r="M1130" s="4" t="s">
        <v>4952</v>
      </c>
    </row>
    <row r="1131" spans="1:14" x14ac:dyDescent="0.25">
      <c r="A1131" s="4" t="s">
        <v>59</v>
      </c>
      <c r="B1131" s="4" t="s">
        <v>4953</v>
      </c>
      <c r="C1131" s="4" t="s">
        <v>4954</v>
      </c>
      <c r="D1131" s="4" t="s">
        <v>4955</v>
      </c>
      <c r="E1131" s="4" t="s">
        <v>4956</v>
      </c>
      <c r="J1131" s="4" t="s">
        <v>13477</v>
      </c>
      <c r="K1131" s="4" t="s">
        <v>13483</v>
      </c>
      <c r="L1131" s="4" t="s">
        <v>13489</v>
      </c>
      <c r="M1131" s="4" t="s">
        <v>13495</v>
      </c>
      <c r="N1131" s="4" t="s">
        <v>13501</v>
      </c>
    </row>
    <row r="1132" spans="1:14" x14ac:dyDescent="0.25">
      <c r="A1132" s="4" t="s">
        <v>59</v>
      </c>
      <c r="B1132" s="4" t="s">
        <v>4957</v>
      </c>
      <c r="C1132" s="4" t="s">
        <v>4958</v>
      </c>
      <c r="D1132" s="4" t="s">
        <v>4959</v>
      </c>
      <c r="E1132" s="4" t="s">
        <v>4960</v>
      </c>
      <c r="J1132" s="4" t="s">
        <v>13478</v>
      </c>
      <c r="K1132" s="4" t="s">
        <v>13484</v>
      </c>
      <c r="L1132" s="4" t="s">
        <v>13490</v>
      </c>
      <c r="M1132" s="4" t="s">
        <v>13496</v>
      </c>
      <c r="N1132" s="4" t="s">
        <v>13502</v>
      </c>
    </row>
    <row r="1133" spans="1:14" x14ac:dyDescent="0.25">
      <c r="A1133" s="4" t="s">
        <v>59</v>
      </c>
      <c r="B1133" s="4" t="s">
        <v>4961</v>
      </c>
      <c r="C1133" s="4" t="s">
        <v>4962</v>
      </c>
      <c r="D1133" s="4" t="s">
        <v>4963</v>
      </c>
      <c r="E1133" s="4" t="s">
        <v>4964</v>
      </c>
      <c r="J1133" s="4" t="s">
        <v>13479</v>
      </c>
      <c r="K1133" s="4" t="s">
        <v>13485</v>
      </c>
      <c r="L1133" s="4" t="s">
        <v>13491</v>
      </c>
      <c r="M1133" s="4" t="s">
        <v>13497</v>
      </c>
      <c r="N1133" s="4" t="s">
        <v>13503</v>
      </c>
    </row>
    <row r="1134" spans="1:14" x14ac:dyDescent="0.25">
      <c r="A1134" s="4" t="s">
        <v>59</v>
      </c>
      <c r="B1134" s="4" t="s">
        <v>4965</v>
      </c>
      <c r="C1134" s="4" t="s">
        <v>4966</v>
      </c>
      <c r="D1134" s="4" t="s">
        <v>4967</v>
      </c>
      <c r="E1134" s="4" t="s">
        <v>4968</v>
      </c>
      <c r="J1134" s="4" t="s">
        <v>13480</v>
      </c>
      <c r="K1134" s="4" t="s">
        <v>13486</v>
      </c>
      <c r="L1134" s="4" t="s">
        <v>13492</v>
      </c>
      <c r="M1134" s="4" t="s">
        <v>13498</v>
      </c>
      <c r="N1134" s="4" t="s">
        <v>13504</v>
      </c>
    </row>
    <row r="1135" spans="1:14" x14ac:dyDescent="0.25">
      <c r="A1135" s="4" t="s">
        <v>59</v>
      </c>
      <c r="B1135" s="4" t="s">
        <v>4969</v>
      </c>
      <c r="C1135" s="4" t="s">
        <v>4970</v>
      </c>
      <c r="D1135" s="4" t="s">
        <v>4971</v>
      </c>
      <c r="E1135" s="4" t="s">
        <v>4972</v>
      </c>
      <c r="J1135" s="4" t="s">
        <v>13481</v>
      </c>
      <c r="K1135" s="4" t="s">
        <v>13487</v>
      </c>
      <c r="L1135" s="4" t="s">
        <v>13493</v>
      </c>
      <c r="M1135" s="4" t="s">
        <v>13499</v>
      </c>
      <c r="N1135" s="4" t="s">
        <v>13505</v>
      </c>
    </row>
    <row r="1136" spans="1:14" x14ac:dyDescent="0.25">
      <c r="A1136" s="4" t="s">
        <v>59</v>
      </c>
      <c r="B1136" s="4" t="s">
        <v>4973</v>
      </c>
      <c r="C1136" s="4" t="s">
        <v>4974</v>
      </c>
      <c r="D1136" s="4" t="s">
        <v>4975</v>
      </c>
      <c r="E1136" s="4" t="s">
        <v>4976</v>
      </c>
      <c r="J1136" s="4" t="s">
        <v>13482</v>
      </c>
      <c r="K1136" s="4" t="s">
        <v>13488</v>
      </c>
      <c r="L1136" s="4" t="s">
        <v>13494</v>
      </c>
      <c r="M1136" s="4" t="s">
        <v>13500</v>
      </c>
      <c r="N1136" s="4" t="s">
        <v>13506</v>
      </c>
    </row>
    <row r="1137" spans="1:14" x14ac:dyDescent="0.25">
      <c r="A1137" s="4" t="s">
        <v>59</v>
      </c>
      <c r="B1137" s="4" t="s">
        <v>4957</v>
      </c>
      <c r="C1137" s="4" t="s">
        <v>4958</v>
      </c>
      <c r="D1137" s="4" t="s">
        <v>4959</v>
      </c>
    </row>
    <row r="1138" spans="1:14" x14ac:dyDescent="0.25">
      <c r="A1138" s="4" t="s">
        <v>59</v>
      </c>
      <c r="B1138" s="4" t="s">
        <v>4977</v>
      </c>
      <c r="C1138" s="4" t="s">
        <v>4978</v>
      </c>
      <c r="D1138" s="4" t="s">
        <v>4979</v>
      </c>
      <c r="E1138" s="4" t="s">
        <v>4980</v>
      </c>
      <c r="F1138" s="4" t="s">
        <v>41</v>
      </c>
      <c r="I1138" s="4" t="s">
        <v>4981</v>
      </c>
      <c r="J1138" s="4" t="s">
        <v>4982</v>
      </c>
      <c r="K1138" s="4" t="s">
        <v>4983</v>
      </c>
      <c r="L1138" s="4" t="s">
        <v>4984</v>
      </c>
      <c r="M1138" s="4" t="s">
        <v>4985</v>
      </c>
    </row>
    <row r="1139" spans="1:14" x14ac:dyDescent="0.25">
      <c r="A1139" s="4" t="s">
        <v>59</v>
      </c>
      <c r="B1139" s="4" t="s">
        <v>4986</v>
      </c>
      <c r="C1139" s="4" t="s">
        <v>4987</v>
      </c>
      <c r="D1139" s="4" t="s">
        <v>4988</v>
      </c>
      <c r="E1139" s="4" t="s">
        <v>4989</v>
      </c>
      <c r="J1139" s="4" t="s">
        <v>13522</v>
      </c>
      <c r="K1139" s="4" t="s">
        <v>13528</v>
      </c>
      <c r="L1139" s="4" t="s">
        <v>13534</v>
      </c>
      <c r="M1139" s="4" t="s">
        <v>13540</v>
      </c>
      <c r="N1139" s="4" t="s">
        <v>13546</v>
      </c>
    </row>
    <row r="1140" spans="1:14" x14ac:dyDescent="0.25">
      <c r="A1140" s="4" t="s">
        <v>59</v>
      </c>
      <c r="B1140" s="4" t="s">
        <v>4990</v>
      </c>
      <c r="C1140" s="4" t="s">
        <v>4991</v>
      </c>
      <c r="D1140" s="4" t="s">
        <v>4992</v>
      </c>
      <c r="E1140" s="4" t="s">
        <v>4993</v>
      </c>
      <c r="J1140" s="4" t="s">
        <v>13523</v>
      </c>
      <c r="K1140" s="4" t="s">
        <v>13529</v>
      </c>
      <c r="L1140" s="4" t="s">
        <v>13535</v>
      </c>
      <c r="M1140" s="4" t="s">
        <v>13541</v>
      </c>
      <c r="N1140" s="4" t="s">
        <v>13547</v>
      </c>
    </row>
    <row r="1141" spans="1:14" x14ac:dyDescent="0.25">
      <c r="A1141" s="4" t="s">
        <v>59</v>
      </c>
      <c r="B1141" s="4" t="s">
        <v>4994</v>
      </c>
      <c r="C1141" s="4" t="s">
        <v>4995</v>
      </c>
      <c r="D1141" s="4" t="s">
        <v>4996</v>
      </c>
      <c r="E1141" s="4" t="s">
        <v>4997</v>
      </c>
      <c r="J1141" s="4" t="s">
        <v>13524</v>
      </c>
      <c r="K1141" s="4" t="s">
        <v>13530</v>
      </c>
      <c r="L1141" s="4" t="s">
        <v>13536</v>
      </c>
      <c r="M1141" s="4" t="s">
        <v>13542</v>
      </c>
      <c r="N1141" s="4" t="s">
        <v>13548</v>
      </c>
    </row>
    <row r="1142" spans="1:14" x14ac:dyDescent="0.25">
      <c r="A1142" s="4" t="s">
        <v>59</v>
      </c>
      <c r="B1142" s="4" t="s">
        <v>4998</v>
      </c>
      <c r="C1142" s="4" t="s">
        <v>4999</v>
      </c>
      <c r="D1142" s="4" t="s">
        <v>5000</v>
      </c>
      <c r="E1142" s="4" t="s">
        <v>5001</v>
      </c>
      <c r="J1142" s="4" t="s">
        <v>13525</v>
      </c>
      <c r="K1142" s="4" t="s">
        <v>13531</v>
      </c>
      <c r="L1142" s="4" t="s">
        <v>13537</v>
      </c>
      <c r="M1142" s="4" t="s">
        <v>13543</v>
      </c>
      <c r="N1142" s="4" t="s">
        <v>13549</v>
      </c>
    </row>
    <row r="1143" spans="1:14" x14ac:dyDescent="0.25">
      <c r="A1143" s="4" t="s">
        <v>59</v>
      </c>
      <c r="B1143" s="4" t="s">
        <v>5002</v>
      </c>
      <c r="C1143" s="4" t="s">
        <v>5003</v>
      </c>
      <c r="D1143" s="4" t="s">
        <v>5004</v>
      </c>
      <c r="E1143" s="4" t="s">
        <v>5005</v>
      </c>
      <c r="J1143" s="4" t="s">
        <v>13526</v>
      </c>
      <c r="K1143" s="4" t="s">
        <v>13532</v>
      </c>
      <c r="L1143" s="4" t="s">
        <v>13538</v>
      </c>
      <c r="M1143" s="4" t="s">
        <v>13544</v>
      </c>
      <c r="N1143" s="4" t="s">
        <v>13550</v>
      </c>
    </row>
    <row r="1144" spans="1:14" x14ac:dyDescent="0.25">
      <c r="A1144" s="4" t="s">
        <v>59</v>
      </c>
      <c r="B1144" s="4" t="s">
        <v>5006</v>
      </c>
      <c r="C1144" s="4" t="s">
        <v>5007</v>
      </c>
      <c r="D1144" s="4" t="s">
        <v>5008</v>
      </c>
      <c r="E1144" s="4" t="s">
        <v>5009</v>
      </c>
      <c r="J1144" s="4" t="s">
        <v>13527</v>
      </c>
      <c r="K1144" s="4" t="s">
        <v>13533</v>
      </c>
      <c r="L1144" s="4" t="s">
        <v>13539</v>
      </c>
      <c r="M1144" s="4" t="s">
        <v>13545</v>
      </c>
      <c r="N1144" s="4" t="s">
        <v>13551</v>
      </c>
    </row>
    <row r="1145" spans="1:14" x14ac:dyDescent="0.25">
      <c r="A1145" s="4" t="s">
        <v>59</v>
      </c>
      <c r="B1145" s="4" t="s">
        <v>4990</v>
      </c>
      <c r="C1145" s="4" t="s">
        <v>4991</v>
      </c>
      <c r="D1145" s="4" t="s">
        <v>4992</v>
      </c>
    </row>
    <row r="1146" spans="1:14" x14ac:dyDescent="0.25">
      <c r="A1146" s="4" t="s">
        <v>59</v>
      </c>
      <c r="B1146" s="4" t="s">
        <v>5010</v>
      </c>
      <c r="C1146" s="4" t="s">
        <v>5011</v>
      </c>
      <c r="D1146" s="4" t="s">
        <v>5012</v>
      </c>
      <c r="E1146" s="4" t="s">
        <v>5013</v>
      </c>
      <c r="F1146" s="4" t="s">
        <v>41</v>
      </c>
      <c r="I1146" s="4" t="s">
        <v>5014</v>
      </c>
      <c r="J1146" s="4" t="s">
        <v>5015</v>
      </c>
      <c r="K1146" s="4" t="s">
        <v>5016</v>
      </c>
      <c r="L1146" s="4" t="s">
        <v>5017</v>
      </c>
      <c r="M1146" s="4" t="s">
        <v>5018</v>
      </c>
    </row>
    <row r="1147" spans="1:14" x14ac:dyDescent="0.25">
      <c r="A1147" s="4" t="s">
        <v>59</v>
      </c>
      <c r="B1147" s="4" t="s">
        <v>5019</v>
      </c>
      <c r="C1147" s="4" t="s">
        <v>5020</v>
      </c>
      <c r="D1147" s="4" t="s">
        <v>5021</v>
      </c>
      <c r="E1147" s="4" t="s">
        <v>5022</v>
      </c>
      <c r="J1147" s="4" t="s">
        <v>13507</v>
      </c>
      <c r="K1147" s="4" t="s">
        <v>13510</v>
      </c>
      <c r="L1147" s="4" t="s">
        <v>13513</v>
      </c>
      <c r="M1147" s="4" t="s">
        <v>13516</v>
      </c>
      <c r="N1147" s="4" t="s">
        <v>13519</v>
      </c>
    </row>
    <row r="1148" spans="1:14" x14ac:dyDescent="0.25">
      <c r="A1148" s="4" t="s">
        <v>59</v>
      </c>
      <c r="B1148" s="4" t="s">
        <v>5023</v>
      </c>
      <c r="C1148" s="4" t="s">
        <v>5024</v>
      </c>
      <c r="D1148" s="4" t="s">
        <v>5025</v>
      </c>
      <c r="E1148" s="4" t="s">
        <v>5026</v>
      </c>
      <c r="J1148" s="4" t="s">
        <v>13508</v>
      </c>
      <c r="K1148" s="4" t="s">
        <v>13511</v>
      </c>
      <c r="L1148" s="4" t="s">
        <v>13514</v>
      </c>
      <c r="M1148" s="4" t="s">
        <v>13517</v>
      </c>
      <c r="N1148" s="4" t="s">
        <v>13520</v>
      </c>
    </row>
    <row r="1149" spans="1:14" x14ac:dyDescent="0.25">
      <c r="A1149" s="4" t="s">
        <v>59</v>
      </c>
      <c r="B1149" s="4" t="s">
        <v>5027</v>
      </c>
      <c r="C1149" s="4" t="s">
        <v>5028</v>
      </c>
      <c r="D1149" s="4" t="s">
        <v>5029</v>
      </c>
      <c r="E1149" s="4" t="s">
        <v>5030</v>
      </c>
      <c r="J1149" s="4" t="s">
        <v>13509</v>
      </c>
      <c r="K1149" s="4" t="s">
        <v>13512</v>
      </c>
      <c r="L1149" s="4" t="s">
        <v>13515</v>
      </c>
      <c r="M1149" s="4" t="s">
        <v>13518</v>
      </c>
      <c r="N1149" s="4" t="s">
        <v>13521</v>
      </c>
    </row>
    <row r="1150" spans="1:14" x14ac:dyDescent="0.25">
      <c r="A1150" s="4" t="s">
        <v>59</v>
      </c>
      <c r="B1150" s="4" t="s">
        <v>5023</v>
      </c>
      <c r="C1150" s="4" t="s">
        <v>5024</v>
      </c>
      <c r="D1150" s="4" t="s">
        <v>5025</v>
      </c>
    </row>
    <row r="1151" spans="1:14" x14ac:dyDescent="0.25">
      <c r="A1151" s="4" t="s">
        <v>59</v>
      </c>
      <c r="B1151" s="4" t="s">
        <v>5031</v>
      </c>
      <c r="C1151" s="4" t="s">
        <v>5032</v>
      </c>
      <c r="E1151" s="4" t="s">
        <v>5033</v>
      </c>
      <c r="F1151" s="4" t="s">
        <v>34</v>
      </c>
      <c r="H1151" s="4" t="s">
        <v>5034</v>
      </c>
      <c r="I1151" s="4" t="s">
        <v>5035</v>
      </c>
    </row>
    <row r="1152" spans="1:14" x14ac:dyDescent="0.25">
      <c r="A1152" s="4" t="s">
        <v>59</v>
      </c>
      <c r="B1152" s="4" t="s">
        <v>5036</v>
      </c>
      <c r="C1152" s="4" t="s">
        <v>5037</v>
      </c>
      <c r="D1152" s="4" t="s">
        <v>5038</v>
      </c>
      <c r="E1152" s="4" t="s">
        <v>5039</v>
      </c>
      <c r="F1152" s="4" t="s">
        <v>41</v>
      </c>
      <c r="I1152" s="4" t="s">
        <v>5040</v>
      </c>
      <c r="J1152" s="4" t="s">
        <v>5041</v>
      </c>
      <c r="K1152" s="4" t="s">
        <v>5042</v>
      </c>
      <c r="L1152" s="4" t="s">
        <v>5043</v>
      </c>
      <c r="M1152" s="4" t="s">
        <v>5044</v>
      </c>
    </row>
    <row r="1153" spans="1:14" x14ac:dyDescent="0.25">
      <c r="A1153" s="4" t="s">
        <v>59</v>
      </c>
      <c r="B1153" s="4" t="s">
        <v>5045</v>
      </c>
      <c r="C1153" s="4" t="s">
        <v>5046</v>
      </c>
      <c r="D1153" s="4" t="s">
        <v>5047</v>
      </c>
      <c r="E1153" s="4" t="s">
        <v>5048</v>
      </c>
      <c r="J1153" s="4" t="s">
        <v>13462</v>
      </c>
      <c r="K1153" s="4" t="s">
        <v>13465</v>
      </c>
      <c r="L1153" s="4" t="s">
        <v>13468</v>
      </c>
      <c r="M1153" s="4" t="s">
        <v>13471</v>
      </c>
      <c r="N1153" s="4" t="s">
        <v>13474</v>
      </c>
    </row>
    <row r="1154" spans="1:14" x14ac:dyDescent="0.25">
      <c r="A1154" s="4" t="s">
        <v>59</v>
      </c>
      <c r="B1154" s="4" t="s">
        <v>5049</v>
      </c>
      <c r="C1154" s="4" t="s">
        <v>5050</v>
      </c>
      <c r="D1154" s="4" t="s">
        <v>5051</v>
      </c>
      <c r="E1154" s="4" t="s">
        <v>5052</v>
      </c>
      <c r="J1154" s="4" t="s">
        <v>13463</v>
      </c>
      <c r="K1154" s="4" t="s">
        <v>13466</v>
      </c>
      <c r="L1154" s="4" t="s">
        <v>13469</v>
      </c>
      <c r="M1154" s="4" t="s">
        <v>13472</v>
      </c>
      <c r="N1154" s="4" t="s">
        <v>13475</v>
      </c>
    </row>
    <row r="1155" spans="1:14" x14ac:dyDescent="0.25">
      <c r="A1155" s="4" t="s">
        <v>59</v>
      </c>
      <c r="B1155" s="4" t="s">
        <v>5053</v>
      </c>
      <c r="C1155" s="4" t="s">
        <v>5054</v>
      </c>
      <c r="D1155" s="4" t="s">
        <v>5055</v>
      </c>
      <c r="E1155" s="4" t="s">
        <v>5056</v>
      </c>
      <c r="J1155" s="4" t="s">
        <v>13464</v>
      </c>
      <c r="K1155" s="4" t="s">
        <v>13467</v>
      </c>
      <c r="L1155" s="4" t="s">
        <v>13470</v>
      </c>
      <c r="M1155" s="4" t="s">
        <v>13473</v>
      </c>
      <c r="N1155" s="4" t="s">
        <v>13476</v>
      </c>
    </row>
    <row r="1156" spans="1:14" x14ac:dyDescent="0.25">
      <c r="A1156" s="4" t="s">
        <v>59</v>
      </c>
      <c r="B1156" s="4" t="s">
        <v>5049</v>
      </c>
      <c r="C1156" s="4" t="s">
        <v>5050</v>
      </c>
      <c r="D1156" s="4" t="s">
        <v>5051</v>
      </c>
    </row>
    <row r="1157" spans="1:14" x14ac:dyDescent="0.25">
      <c r="A1157" s="4" t="s">
        <v>59</v>
      </c>
      <c r="B1157" s="4" t="s">
        <v>5057</v>
      </c>
      <c r="C1157" s="4" t="s">
        <v>5058</v>
      </c>
      <c r="E1157" s="4" t="s">
        <v>5059</v>
      </c>
      <c r="F1157" s="4" t="s">
        <v>34</v>
      </c>
      <c r="H1157" s="4" t="s">
        <v>5060</v>
      </c>
      <c r="I1157" s="4" t="s">
        <v>5061</v>
      </c>
    </row>
    <row r="1158" spans="1:14" x14ac:dyDescent="0.25">
      <c r="A1158" s="4" t="s">
        <v>59</v>
      </c>
      <c r="B1158" s="4" t="s">
        <v>5062</v>
      </c>
      <c r="C1158" s="4" t="s">
        <v>5063</v>
      </c>
      <c r="D1158" s="4" t="s">
        <v>5064</v>
      </c>
      <c r="E1158" s="4" t="s">
        <v>5065</v>
      </c>
      <c r="F1158" s="4" t="s">
        <v>41</v>
      </c>
      <c r="I1158" s="4" t="s">
        <v>5066</v>
      </c>
      <c r="J1158" s="4" t="s">
        <v>5067</v>
      </c>
      <c r="K1158" s="4" t="s">
        <v>5068</v>
      </c>
      <c r="L1158" s="4" t="s">
        <v>5069</v>
      </c>
      <c r="M1158" s="4" t="s">
        <v>5070</v>
      </c>
    </row>
    <row r="1159" spans="1:14" x14ac:dyDescent="0.25">
      <c r="A1159" s="4" t="s">
        <v>59</v>
      </c>
      <c r="B1159" s="4" t="s">
        <v>5071</v>
      </c>
      <c r="C1159" s="4" t="s">
        <v>5072</v>
      </c>
      <c r="D1159" s="4" t="s">
        <v>5073</v>
      </c>
      <c r="E1159" s="4" t="s">
        <v>5074</v>
      </c>
      <c r="J1159" s="4" t="s">
        <v>13382</v>
      </c>
      <c r="K1159" s="4" t="s">
        <v>13388</v>
      </c>
      <c r="L1159" s="4" t="s">
        <v>13394</v>
      </c>
      <c r="M1159" s="4" t="s">
        <v>13400</v>
      </c>
      <c r="N1159" s="4" t="s">
        <v>13406</v>
      </c>
    </row>
    <row r="1160" spans="1:14" x14ac:dyDescent="0.25">
      <c r="A1160" s="4" t="s">
        <v>59</v>
      </c>
      <c r="B1160" s="4" t="s">
        <v>5075</v>
      </c>
      <c r="C1160" s="4" t="s">
        <v>5076</v>
      </c>
      <c r="D1160" s="4" t="s">
        <v>5077</v>
      </c>
      <c r="E1160" s="4" t="s">
        <v>5078</v>
      </c>
      <c r="J1160" s="4" t="s">
        <v>13383</v>
      </c>
      <c r="K1160" s="4" t="s">
        <v>13389</v>
      </c>
      <c r="L1160" s="4" t="s">
        <v>13395</v>
      </c>
      <c r="M1160" s="4" t="s">
        <v>13401</v>
      </c>
      <c r="N1160" s="4" t="s">
        <v>13407</v>
      </c>
    </row>
    <row r="1161" spans="1:14" x14ac:dyDescent="0.25">
      <c r="A1161" s="4" t="s">
        <v>59</v>
      </c>
      <c r="B1161" s="4" t="s">
        <v>5079</v>
      </c>
      <c r="C1161" s="4" t="s">
        <v>5080</v>
      </c>
      <c r="D1161" s="4" t="s">
        <v>5081</v>
      </c>
      <c r="E1161" s="4" t="s">
        <v>5082</v>
      </c>
      <c r="J1161" s="4" t="s">
        <v>13384</v>
      </c>
      <c r="K1161" s="4" t="s">
        <v>13390</v>
      </c>
      <c r="L1161" s="4" t="s">
        <v>13396</v>
      </c>
      <c r="M1161" s="4" t="s">
        <v>13402</v>
      </c>
      <c r="N1161" s="4" t="s">
        <v>13408</v>
      </c>
    </row>
    <row r="1162" spans="1:14" x14ac:dyDescent="0.25">
      <c r="A1162" s="4" t="s">
        <v>59</v>
      </c>
      <c r="B1162" s="4" t="s">
        <v>5083</v>
      </c>
      <c r="C1162" s="4" t="s">
        <v>5084</v>
      </c>
      <c r="D1162" s="4" t="s">
        <v>5085</v>
      </c>
      <c r="E1162" s="4" t="s">
        <v>5086</v>
      </c>
      <c r="J1162" s="4" t="s">
        <v>13385</v>
      </c>
      <c r="K1162" s="4" t="s">
        <v>13391</v>
      </c>
      <c r="L1162" s="4" t="s">
        <v>13397</v>
      </c>
      <c r="M1162" s="4" t="s">
        <v>13403</v>
      </c>
      <c r="N1162" s="4" t="s">
        <v>13409</v>
      </c>
    </row>
    <row r="1163" spans="1:14" x14ac:dyDescent="0.25">
      <c r="A1163" s="4" t="s">
        <v>59</v>
      </c>
      <c r="B1163" s="4" t="s">
        <v>5087</v>
      </c>
      <c r="C1163" s="4" t="s">
        <v>5088</v>
      </c>
      <c r="D1163" s="4" t="s">
        <v>5089</v>
      </c>
      <c r="E1163" s="4" t="s">
        <v>5090</v>
      </c>
      <c r="J1163" s="4" t="s">
        <v>13386</v>
      </c>
      <c r="K1163" s="4" t="s">
        <v>13392</v>
      </c>
      <c r="L1163" s="4" t="s">
        <v>13398</v>
      </c>
      <c r="M1163" s="4" t="s">
        <v>13404</v>
      </c>
      <c r="N1163" s="4" t="s">
        <v>13410</v>
      </c>
    </row>
    <row r="1164" spans="1:14" x14ac:dyDescent="0.25">
      <c r="A1164" s="4" t="s">
        <v>59</v>
      </c>
      <c r="B1164" s="4" t="s">
        <v>5091</v>
      </c>
      <c r="C1164" s="4" t="s">
        <v>5092</v>
      </c>
      <c r="D1164" s="4" t="s">
        <v>5093</v>
      </c>
      <c r="E1164" s="4" t="s">
        <v>5094</v>
      </c>
      <c r="J1164" s="4" t="s">
        <v>13387</v>
      </c>
      <c r="K1164" s="4" t="s">
        <v>13393</v>
      </c>
      <c r="L1164" s="4" t="s">
        <v>13399</v>
      </c>
      <c r="M1164" s="4" t="s">
        <v>13405</v>
      </c>
      <c r="N1164" s="4" t="s">
        <v>13411</v>
      </c>
    </row>
    <row r="1165" spans="1:14" x14ac:dyDescent="0.25">
      <c r="A1165" s="4" t="s">
        <v>59</v>
      </c>
      <c r="B1165" s="4" t="s">
        <v>5075</v>
      </c>
      <c r="C1165" s="4" t="s">
        <v>5076</v>
      </c>
      <c r="D1165" s="4" t="s">
        <v>5077</v>
      </c>
    </row>
    <row r="1166" spans="1:14" x14ac:dyDescent="0.25">
      <c r="A1166" s="4" t="s">
        <v>59</v>
      </c>
      <c r="B1166" s="4" t="s">
        <v>5095</v>
      </c>
      <c r="C1166" s="4" t="s">
        <v>5096</v>
      </c>
      <c r="D1166" s="4" t="s">
        <v>5097</v>
      </c>
      <c r="E1166" s="4" t="s">
        <v>5098</v>
      </c>
      <c r="F1166" s="4" t="s">
        <v>41</v>
      </c>
      <c r="I1166" s="4" t="s">
        <v>5099</v>
      </c>
      <c r="J1166" s="4" t="s">
        <v>5100</v>
      </c>
      <c r="K1166" s="4" t="s">
        <v>5101</v>
      </c>
      <c r="L1166" s="4" t="s">
        <v>5102</v>
      </c>
      <c r="M1166" s="4" t="s">
        <v>5103</v>
      </c>
    </row>
    <row r="1167" spans="1:14" x14ac:dyDescent="0.25">
      <c r="A1167" s="4" t="s">
        <v>59</v>
      </c>
      <c r="B1167" s="4" t="s">
        <v>5104</v>
      </c>
      <c r="C1167" s="4" t="s">
        <v>5105</v>
      </c>
      <c r="D1167" s="4" t="s">
        <v>5106</v>
      </c>
      <c r="E1167" s="4" t="s">
        <v>5107</v>
      </c>
      <c r="J1167" s="4" t="s">
        <v>13437</v>
      </c>
      <c r="K1167" s="4" t="s">
        <v>13442</v>
      </c>
      <c r="L1167" s="4" t="s">
        <v>13447</v>
      </c>
      <c r="M1167" s="4" t="s">
        <v>13452</v>
      </c>
      <c r="N1167" s="4" t="s">
        <v>13457</v>
      </c>
    </row>
    <row r="1168" spans="1:14" x14ac:dyDescent="0.25">
      <c r="A1168" s="4" t="s">
        <v>59</v>
      </c>
      <c r="B1168" s="4" t="s">
        <v>5108</v>
      </c>
      <c r="C1168" s="4" t="s">
        <v>5109</v>
      </c>
      <c r="D1168" s="4" t="s">
        <v>5110</v>
      </c>
      <c r="E1168" s="4" t="s">
        <v>5111</v>
      </c>
      <c r="J1168" s="4" t="s">
        <v>13438</v>
      </c>
      <c r="K1168" s="4" t="s">
        <v>13443</v>
      </c>
      <c r="L1168" s="4" t="s">
        <v>13448</v>
      </c>
      <c r="M1168" s="4" t="s">
        <v>13453</v>
      </c>
      <c r="N1168" s="4" t="s">
        <v>13458</v>
      </c>
    </row>
    <row r="1169" spans="1:14" x14ac:dyDescent="0.25">
      <c r="A1169" s="4" t="s">
        <v>59</v>
      </c>
      <c r="B1169" s="4" t="s">
        <v>5112</v>
      </c>
      <c r="C1169" s="4" t="s">
        <v>5113</v>
      </c>
      <c r="D1169" s="4" t="s">
        <v>5114</v>
      </c>
      <c r="E1169" s="4" t="s">
        <v>5115</v>
      </c>
      <c r="J1169" s="4" t="s">
        <v>13439</v>
      </c>
      <c r="K1169" s="4" t="s">
        <v>13444</v>
      </c>
      <c r="L1169" s="4" t="s">
        <v>13449</v>
      </c>
      <c r="M1169" s="4" t="s">
        <v>13454</v>
      </c>
      <c r="N1169" s="4" t="s">
        <v>13459</v>
      </c>
    </row>
    <row r="1170" spans="1:14" x14ac:dyDescent="0.25">
      <c r="A1170" s="4" t="s">
        <v>59</v>
      </c>
      <c r="B1170" s="4" t="s">
        <v>5116</v>
      </c>
      <c r="C1170" s="4" t="s">
        <v>5117</v>
      </c>
      <c r="D1170" s="4" t="s">
        <v>5118</v>
      </c>
      <c r="E1170" s="4" t="s">
        <v>5119</v>
      </c>
      <c r="J1170" s="4" t="s">
        <v>13440</v>
      </c>
      <c r="K1170" s="4" t="s">
        <v>13445</v>
      </c>
      <c r="L1170" s="4" t="s">
        <v>13450</v>
      </c>
      <c r="M1170" s="4" t="s">
        <v>13455</v>
      </c>
      <c r="N1170" s="4" t="s">
        <v>13460</v>
      </c>
    </row>
    <row r="1171" spans="1:14" x14ac:dyDescent="0.25">
      <c r="A1171" s="4" t="s">
        <v>59</v>
      </c>
      <c r="B1171" s="4" t="s">
        <v>5120</v>
      </c>
      <c r="C1171" s="4" t="s">
        <v>5121</v>
      </c>
      <c r="D1171" s="4" t="s">
        <v>5122</v>
      </c>
      <c r="E1171" s="4" t="s">
        <v>5123</v>
      </c>
      <c r="J1171" s="4" t="s">
        <v>13441</v>
      </c>
      <c r="K1171" s="4" t="s">
        <v>13446</v>
      </c>
      <c r="L1171" s="4" t="s">
        <v>13451</v>
      </c>
      <c r="M1171" s="4" t="s">
        <v>13456</v>
      </c>
      <c r="N1171" s="4" t="s">
        <v>13461</v>
      </c>
    </row>
    <row r="1172" spans="1:14" x14ac:dyDescent="0.25">
      <c r="A1172" s="4" t="s">
        <v>59</v>
      </c>
      <c r="B1172" s="4" t="s">
        <v>5108</v>
      </c>
      <c r="C1172" s="4" t="s">
        <v>5109</v>
      </c>
      <c r="D1172" s="4" t="s">
        <v>5110</v>
      </c>
    </row>
    <row r="1173" spans="1:14" x14ac:dyDescent="0.25">
      <c r="A1173" s="4" t="s">
        <v>59</v>
      </c>
      <c r="B1173" s="4" t="s">
        <v>5124</v>
      </c>
      <c r="C1173" s="4" t="s">
        <v>5125</v>
      </c>
      <c r="D1173" s="4" t="s">
        <v>5126</v>
      </c>
      <c r="E1173" s="4" t="s">
        <v>5127</v>
      </c>
      <c r="F1173" s="4" t="s">
        <v>41</v>
      </c>
      <c r="I1173" s="4" t="s">
        <v>5128</v>
      </c>
      <c r="J1173" s="4" t="s">
        <v>5129</v>
      </c>
      <c r="K1173" s="4" t="s">
        <v>5130</v>
      </c>
      <c r="L1173" s="4" t="s">
        <v>5131</v>
      </c>
      <c r="M1173" s="4" t="s">
        <v>5132</v>
      </c>
    </row>
    <row r="1174" spans="1:14" x14ac:dyDescent="0.25">
      <c r="A1174" s="4" t="s">
        <v>59</v>
      </c>
      <c r="B1174" s="4" t="s">
        <v>5133</v>
      </c>
      <c r="C1174" s="4" t="s">
        <v>5134</v>
      </c>
      <c r="D1174" s="4" t="s">
        <v>5135</v>
      </c>
      <c r="E1174" s="4" t="s">
        <v>5136</v>
      </c>
      <c r="J1174" s="4" t="s">
        <v>13412</v>
      </c>
      <c r="K1174" s="4" t="s">
        <v>13417</v>
      </c>
      <c r="L1174" s="4" t="s">
        <v>13422</v>
      </c>
      <c r="M1174" s="4" t="s">
        <v>13427</v>
      </c>
      <c r="N1174" s="4" t="s">
        <v>13432</v>
      </c>
    </row>
    <row r="1175" spans="1:14" x14ac:dyDescent="0.25">
      <c r="A1175" s="4" t="s">
        <v>59</v>
      </c>
      <c r="B1175" s="4" t="s">
        <v>5137</v>
      </c>
      <c r="C1175" s="4" t="s">
        <v>5138</v>
      </c>
      <c r="D1175" s="4" t="s">
        <v>5139</v>
      </c>
      <c r="E1175" s="4" t="s">
        <v>5140</v>
      </c>
      <c r="J1175" s="4" t="s">
        <v>13413</v>
      </c>
      <c r="K1175" s="4" t="s">
        <v>13418</v>
      </c>
      <c r="L1175" s="4" t="s">
        <v>13423</v>
      </c>
      <c r="M1175" s="4" t="s">
        <v>13428</v>
      </c>
      <c r="N1175" s="4" t="s">
        <v>13433</v>
      </c>
    </row>
    <row r="1176" spans="1:14" x14ac:dyDescent="0.25">
      <c r="A1176" s="4" t="s">
        <v>59</v>
      </c>
      <c r="B1176" s="4" t="s">
        <v>5141</v>
      </c>
      <c r="C1176" s="4" t="s">
        <v>5142</v>
      </c>
      <c r="D1176" s="4" t="s">
        <v>5143</v>
      </c>
      <c r="E1176" s="4" t="s">
        <v>5144</v>
      </c>
      <c r="J1176" s="4" t="s">
        <v>13414</v>
      </c>
      <c r="K1176" s="4" t="s">
        <v>13419</v>
      </c>
      <c r="L1176" s="4" t="s">
        <v>13424</v>
      </c>
      <c r="M1176" s="4" t="s">
        <v>13429</v>
      </c>
      <c r="N1176" s="4" t="s">
        <v>13434</v>
      </c>
    </row>
    <row r="1177" spans="1:14" x14ac:dyDescent="0.25">
      <c r="A1177" s="4" t="s">
        <v>59</v>
      </c>
      <c r="B1177" s="4" t="s">
        <v>5145</v>
      </c>
      <c r="C1177" s="4" t="s">
        <v>5146</v>
      </c>
      <c r="D1177" s="4" t="s">
        <v>5147</v>
      </c>
      <c r="E1177" s="4" t="s">
        <v>5148</v>
      </c>
      <c r="J1177" s="4" t="s">
        <v>13415</v>
      </c>
      <c r="K1177" s="4" t="s">
        <v>13420</v>
      </c>
      <c r="L1177" s="4" t="s">
        <v>13425</v>
      </c>
      <c r="M1177" s="4" t="s">
        <v>13430</v>
      </c>
      <c r="N1177" s="4" t="s">
        <v>13435</v>
      </c>
    </row>
    <row r="1178" spans="1:14" x14ac:dyDescent="0.25">
      <c r="A1178" s="4" t="s">
        <v>59</v>
      </c>
      <c r="B1178" s="4" t="s">
        <v>5149</v>
      </c>
      <c r="C1178" s="4" t="s">
        <v>5150</v>
      </c>
      <c r="D1178" s="4" t="s">
        <v>5151</v>
      </c>
      <c r="E1178" s="4" t="s">
        <v>5152</v>
      </c>
      <c r="J1178" s="4" t="s">
        <v>13416</v>
      </c>
      <c r="K1178" s="4" t="s">
        <v>13421</v>
      </c>
      <c r="L1178" s="4" t="s">
        <v>13426</v>
      </c>
      <c r="M1178" s="4" t="s">
        <v>13431</v>
      </c>
      <c r="N1178" s="4" t="s">
        <v>13436</v>
      </c>
    </row>
    <row r="1179" spans="1:14" x14ac:dyDescent="0.25">
      <c r="A1179" s="4" t="s">
        <v>59</v>
      </c>
      <c r="B1179" s="4" t="s">
        <v>5137</v>
      </c>
      <c r="C1179" s="4" t="s">
        <v>5138</v>
      </c>
      <c r="D1179" s="4" t="s">
        <v>5139</v>
      </c>
    </row>
    <row r="1180" spans="1:14" x14ac:dyDescent="0.25">
      <c r="A1180" s="4" t="s">
        <v>59</v>
      </c>
      <c r="B1180" s="4" t="s">
        <v>5153</v>
      </c>
      <c r="C1180" s="4" t="s">
        <v>5154</v>
      </c>
      <c r="E1180" s="4" t="s">
        <v>5155</v>
      </c>
      <c r="F1180" s="4" t="s">
        <v>34</v>
      </c>
      <c r="H1180" s="4" t="s">
        <v>5156</v>
      </c>
      <c r="I1180" s="4" t="s">
        <v>5157</v>
      </c>
    </row>
    <row r="1181" spans="1:14" x14ac:dyDescent="0.25">
      <c r="A1181" s="4" t="s">
        <v>59</v>
      </c>
      <c r="B1181" s="4" t="s">
        <v>5158</v>
      </c>
      <c r="C1181" s="4" t="s">
        <v>5159</v>
      </c>
      <c r="D1181" s="4" t="s">
        <v>5160</v>
      </c>
      <c r="E1181" s="4" t="s">
        <v>5161</v>
      </c>
      <c r="F1181" s="4" t="s">
        <v>41</v>
      </c>
      <c r="I1181" s="4" t="s">
        <v>5162</v>
      </c>
      <c r="J1181" s="4" t="s">
        <v>5163</v>
      </c>
      <c r="K1181" s="4" t="s">
        <v>5164</v>
      </c>
      <c r="L1181" s="4" t="s">
        <v>5165</v>
      </c>
      <c r="M1181" s="4" t="s">
        <v>5166</v>
      </c>
    </row>
    <row r="1182" spans="1:14" x14ac:dyDescent="0.25">
      <c r="A1182" s="4" t="s">
        <v>59</v>
      </c>
      <c r="B1182" s="4" t="s">
        <v>5167</v>
      </c>
      <c r="C1182" s="4" t="s">
        <v>5168</v>
      </c>
      <c r="D1182" s="4" t="s">
        <v>5169</v>
      </c>
      <c r="E1182" s="4" t="s">
        <v>5170</v>
      </c>
      <c r="J1182" s="4" t="s">
        <v>13352</v>
      </c>
      <c r="K1182" s="4" t="s">
        <v>13355</v>
      </c>
      <c r="L1182" s="4" t="s">
        <v>13358</v>
      </c>
      <c r="M1182" s="4" t="s">
        <v>13361</v>
      </c>
      <c r="N1182" s="4" t="s">
        <v>13364</v>
      </c>
    </row>
    <row r="1183" spans="1:14" x14ac:dyDescent="0.25">
      <c r="A1183" s="4" t="s">
        <v>59</v>
      </c>
      <c r="B1183" s="4" t="s">
        <v>5171</v>
      </c>
      <c r="C1183" s="4" t="s">
        <v>5172</v>
      </c>
      <c r="D1183" s="4" t="s">
        <v>5173</v>
      </c>
      <c r="E1183" s="4" t="s">
        <v>5174</v>
      </c>
      <c r="J1183" s="4" t="s">
        <v>13353</v>
      </c>
      <c r="K1183" s="4" t="s">
        <v>13356</v>
      </c>
      <c r="L1183" s="4" t="s">
        <v>13359</v>
      </c>
      <c r="M1183" s="4" t="s">
        <v>13362</v>
      </c>
      <c r="N1183" s="4" t="s">
        <v>13365</v>
      </c>
    </row>
    <row r="1184" spans="1:14" x14ac:dyDescent="0.25">
      <c r="A1184" s="4" t="s">
        <v>59</v>
      </c>
      <c r="B1184" s="4" t="s">
        <v>5175</v>
      </c>
      <c r="C1184" s="4" t="s">
        <v>5176</v>
      </c>
      <c r="D1184" s="4" t="s">
        <v>5177</v>
      </c>
      <c r="E1184" s="4" t="s">
        <v>5178</v>
      </c>
      <c r="J1184" s="4" t="s">
        <v>13354</v>
      </c>
      <c r="K1184" s="4" t="s">
        <v>13357</v>
      </c>
      <c r="L1184" s="4" t="s">
        <v>13360</v>
      </c>
      <c r="M1184" s="4" t="s">
        <v>13363</v>
      </c>
      <c r="N1184" s="4" t="s">
        <v>13366</v>
      </c>
    </row>
    <row r="1185" spans="1:14" x14ac:dyDescent="0.25">
      <c r="A1185" s="4" t="s">
        <v>59</v>
      </c>
      <c r="B1185" s="4" t="s">
        <v>5171</v>
      </c>
      <c r="C1185" s="4" t="s">
        <v>5172</v>
      </c>
      <c r="D1185" s="4" t="s">
        <v>5173</v>
      </c>
    </row>
    <row r="1186" spans="1:14" x14ac:dyDescent="0.25">
      <c r="A1186" s="4" t="s">
        <v>59</v>
      </c>
      <c r="B1186" s="4" t="s">
        <v>5179</v>
      </c>
      <c r="C1186" s="4" t="s">
        <v>5180</v>
      </c>
      <c r="D1186" s="4" t="s">
        <v>5181</v>
      </c>
      <c r="E1186" s="4" t="s">
        <v>5182</v>
      </c>
      <c r="F1186" s="4" t="s">
        <v>41</v>
      </c>
      <c r="I1186" s="4" t="s">
        <v>5183</v>
      </c>
      <c r="J1186" s="4" t="s">
        <v>5184</v>
      </c>
      <c r="K1186" s="4" t="s">
        <v>5185</v>
      </c>
      <c r="L1186" s="4" t="s">
        <v>5186</v>
      </c>
      <c r="M1186" s="4" t="s">
        <v>5187</v>
      </c>
    </row>
    <row r="1187" spans="1:14" x14ac:dyDescent="0.25">
      <c r="A1187" s="4" t="s">
        <v>59</v>
      </c>
      <c r="B1187" s="4" t="s">
        <v>5188</v>
      </c>
      <c r="C1187" s="4" t="s">
        <v>5189</v>
      </c>
      <c r="D1187" s="4" t="s">
        <v>5190</v>
      </c>
      <c r="E1187" s="4" t="s">
        <v>5191</v>
      </c>
      <c r="J1187" s="4" t="s">
        <v>13367</v>
      </c>
      <c r="K1187" s="4" t="s">
        <v>13370</v>
      </c>
      <c r="L1187" s="4" t="s">
        <v>13373</v>
      </c>
      <c r="M1187" s="4" t="s">
        <v>13376</v>
      </c>
      <c r="N1187" s="4" t="s">
        <v>13379</v>
      </c>
    </row>
    <row r="1188" spans="1:14" x14ac:dyDescent="0.25">
      <c r="A1188" s="4" t="s">
        <v>59</v>
      </c>
      <c r="B1188" s="4" t="s">
        <v>5192</v>
      </c>
      <c r="C1188" s="4" t="s">
        <v>5193</v>
      </c>
      <c r="D1188" s="4" t="s">
        <v>5194</v>
      </c>
      <c r="E1188" s="4" t="s">
        <v>5195</v>
      </c>
      <c r="J1188" s="4" t="s">
        <v>13368</v>
      </c>
      <c r="K1188" s="4" t="s">
        <v>13371</v>
      </c>
      <c r="L1188" s="4" t="s">
        <v>13374</v>
      </c>
      <c r="M1188" s="4" t="s">
        <v>13377</v>
      </c>
      <c r="N1188" s="4" t="s">
        <v>13380</v>
      </c>
    </row>
    <row r="1189" spans="1:14" x14ac:dyDescent="0.25">
      <c r="A1189" s="4" t="s">
        <v>59</v>
      </c>
      <c r="B1189" s="4" t="s">
        <v>5196</v>
      </c>
      <c r="C1189" s="4" t="s">
        <v>5197</v>
      </c>
      <c r="D1189" s="4" t="s">
        <v>5198</v>
      </c>
      <c r="E1189" s="4" t="s">
        <v>5199</v>
      </c>
      <c r="J1189" s="4" t="s">
        <v>13369</v>
      </c>
      <c r="K1189" s="4" t="s">
        <v>13372</v>
      </c>
      <c r="L1189" s="4" t="s">
        <v>13375</v>
      </c>
      <c r="M1189" s="4" t="s">
        <v>13378</v>
      </c>
      <c r="N1189" s="4" t="s">
        <v>13381</v>
      </c>
    </row>
    <row r="1190" spans="1:14" x14ac:dyDescent="0.25">
      <c r="A1190" s="4" t="s">
        <v>59</v>
      </c>
      <c r="B1190" s="4" t="s">
        <v>5192</v>
      </c>
      <c r="C1190" s="4" t="s">
        <v>5193</v>
      </c>
      <c r="D1190" s="4" t="s">
        <v>5194</v>
      </c>
    </row>
    <row r="1191" spans="1:14" x14ac:dyDescent="0.25">
      <c r="A1191" s="4" t="s">
        <v>59</v>
      </c>
      <c r="B1191" s="4" t="s">
        <v>5200</v>
      </c>
      <c r="C1191" s="4" t="s">
        <v>5201</v>
      </c>
      <c r="E1191" s="4" t="s">
        <v>5202</v>
      </c>
      <c r="F1191" s="4" t="s">
        <v>34</v>
      </c>
      <c r="H1191" s="4" t="s">
        <v>5203</v>
      </c>
      <c r="I1191" s="4" t="s">
        <v>5204</v>
      </c>
    </row>
    <row r="1192" spans="1:14" x14ac:dyDescent="0.25">
      <c r="A1192" s="4" t="s">
        <v>59</v>
      </c>
      <c r="B1192" s="4" t="s">
        <v>5205</v>
      </c>
      <c r="C1192" s="4" t="s">
        <v>5206</v>
      </c>
      <c r="D1192" s="4" t="s">
        <v>5207</v>
      </c>
      <c r="E1192" s="4" t="s">
        <v>5208</v>
      </c>
      <c r="F1192" s="4" t="s">
        <v>41</v>
      </c>
      <c r="I1192" s="4" t="s">
        <v>5209</v>
      </c>
      <c r="J1192" s="4" t="s">
        <v>5210</v>
      </c>
      <c r="K1192" s="4" t="s">
        <v>5211</v>
      </c>
      <c r="L1192" s="4" t="s">
        <v>5212</v>
      </c>
      <c r="M1192" s="4" t="s">
        <v>5213</v>
      </c>
    </row>
    <row r="1193" spans="1:14" x14ac:dyDescent="0.25">
      <c r="A1193" s="4" t="s">
        <v>59</v>
      </c>
      <c r="B1193" s="4" t="s">
        <v>5214</v>
      </c>
      <c r="C1193" s="4" t="s">
        <v>5215</v>
      </c>
      <c r="D1193" s="4" t="s">
        <v>5216</v>
      </c>
      <c r="E1193" s="4" t="s">
        <v>5217</v>
      </c>
      <c r="J1193" s="4" t="s">
        <v>13282</v>
      </c>
      <c r="K1193" s="4" t="s">
        <v>13285</v>
      </c>
      <c r="L1193" s="4" t="s">
        <v>13288</v>
      </c>
      <c r="M1193" s="4" t="s">
        <v>13291</v>
      </c>
      <c r="N1193" s="4" t="s">
        <v>13294</v>
      </c>
    </row>
    <row r="1194" spans="1:14" x14ac:dyDescent="0.25">
      <c r="A1194" s="4" t="s">
        <v>59</v>
      </c>
      <c r="B1194" s="4" t="s">
        <v>5218</v>
      </c>
      <c r="C1194" s="4" t="s">
        <v>5219</v>
      </c>
      <c r="D1194" s="4" t="s">
        <v>5220</v>
      </c>
      <c r="E1194" s="4" t="s">
        <v>5221</v>
      </c>
      <c r="J1194" s="4" t="s">
        <v>13283</v>
      </c>
      <c r="K1194" s="4" t="s">
        <v>13286</v>
      </c>
      <c r="L1194" s="4" t="s">
        <v>13289</v>
      </c>
      <c r="M1194" s="4" t="s">
        <v>13292</v>
      </c>
      <c r="N1194" s="4" t="s">
        <v>13295</v>
      </c>
    </row>
    <row r="1195" spans="1:14" x14ac:dyDescent="0.25">
      <c r="A1195" s="4" t="s">
        <v>59</v>
      </c>
      <c r="B1195" s="4" t="s">
        <v>5222</v>
      </c>
      <c r="C1195" s="4" t="s">
        <v>5223</v>
      </c>
      <c r="D1195" s="4" t="s">
        <v>5224</v>
      </c>
      <c r="E1195" s="4" t="s">
        <v>5225</v>
      </c>
      <c r="J1195" s="4" t="s">
        <v>13284</v>
      </c>
      <c r="K1195" s="4" t="s">
        <v>13287</v>
      </c>
      <c r="L1195" s="4" t="s">
        <v>13290</v>
      </c>
      <c r="M1195" s="4" t="s">
        <v>13293</v>
      </c>
      <c r="N1195" s="4" t="s">
        <v>13296</v>
      </c>
    </row>
    <row r="1196" spans="1:14" x14ac:dyDescent="0.25">
      <c r="A1196" s="4" t="s">
        <v>59</v>
      </c>
      <c r="B1196" s="4" t="s">
        <v>5218</v>
      </c>
      <c r="C1196" s="4" t="s">
        <v>5219</v>
      </c>
      <c r="D1196" s="4" t="s">
        <v>5220</v>
      </c>
    </row>
    <row r="1197" spans="1:14" x14ac:dyDescent="0.25">
      <c r="A1197" s="4" t="s">
        <v>59</v>
      </c>
      <c r="B1197" s="4" t="s">
        <v>5226</v>
      </c>
      <c r="C1197" s="4" t="s">
        <v>5227</v>
      </c>
      <c r="D1197" s="4" t="s">
        <v>5228</v>
      </c>
      <c r="E1197" s="4" t="s">
        <v>5229</v>
      </c>
      <c r="F1197" s="4" t="s">
        <v>41</v>
      </c>
      <c r="I1197" s="4" t="s">
        <v>5230</v>
      </c>
      <c r="J1197" s="4" t="s">
        <v>5231</v>
      </c>
      <c r="K1197" s="4" t="s">
        <v>5232</v>
      </c>
      <c r="L1197" s="4" t="s">
        <v>5233</v>
      </c>
      <c r="M1197" s="4" t="s">
        <v>5234</v>
      </c>
    </row>
    <row r="1198" spans="1:14" x14ac:dyDescent="0.25">
      <c r="A1198" s="4" t="s">
        <v>59</v>
      </c>
      <c r="B1198" s="4" t="s">
        <v>5235</v>
      </c>
      <c r="C1198" s="4" t="s">
        <v>5236</v>
      </c>
      <c r="D1198" s="4" t="s">
        <v>5237</v>
      </c>
      <c r="E1198" s="4" t="s">
        <v>5238</v>
      </c>
      <c r="J1198" s="4" t="s">
        <v>13327</v>
      </c>
      <c r="K1198" s="4" t="s">
        <v>13332</v>
      </c>
      <c r="L1198" s="4" t="s">
        <v>13337</v>
      </c>
      <c r="M1198" s="4" t="s">
        <v>13342</v>
      </c>
      <c r="N1198" s="4" t="s">
        <v>13347</v>
      </c>
    </row>
    <row r="1199" spans="1:14" x14ac:dyDescent="0.25">
      <c r="A1199" s="4" t="s">
        <v>59</v>
      </c>
      <c r="B1199" s="4" t="s">
        <v>5239</v>
      </c>
      <c r="C1199" s="4" t="s">
        <v>5240</v>
      </c>
      <c r="D1199" s="4" t="s">
        <v>5241</v>
      </c>
      <c r="E1199" s="4" t="s">
        <v>5242</v>
      </c>
      <c r="J1199" s="4" t="s">
        <v>13328</v>
      </c>
      <c r="K1199" s="4" t="s">
        <v>13333</v>
      </c>
      <c r="L1199" s="4" t="s">
        <v>13338</v>
      </c>
      <c r="M1199" s="4" t="s">
        <v>13343</v>
      </c>
      <c r="N1199" s="4" t="s">
        <v>13348</v>
      </c>
    </row>
    <row r="1200" spans="1:14" x14ac:dyDescent="0.25">
      <c r="A1200" s="4" t="s">
        <v>59</v>
      </c>
      <c r="B1200" s="4" t="s">
        <v>5243</v>
      </c>
      <c r="C1200" s="4" t="s">
        <v>5244</v>
      </c>
      <c r="D1200" s="4" t="s">
        <v>5245</v>
      </c>
      <c r="E1200" s="4" t="s">
        <v>5246</v>
      </c>
      <c r="J1200" s="4" t="s">
        <v>13329</v>
      </c>
      <c r="K1200" s="4" t="s">
        <v>13334</v>
      </c>
      <c r="L1200" s="4" t="s">
        <v>13339</v>
      </c>
      <c r="M1200" s="4" t="s">
        <v>13344</v>
      </c>
      <c r="N1200" s="4" t="s">
        <v>13349</v>
      </c>
    </row>
    <row r="1201" spans="1:14" x14ac:dyDescent="0.25">
      <c r="A1201" s="4" t="s">
        <v>59</v>
      </c>
      <c r="B1201" s="4" t="s">
        <v>5247</v>
      </c>
      <c r="C1201" s="4" t="s">
        <v>5248</v>
      </c>
      <c r="D1201" s="4" t="s">
        <v>5249</v>
      </c>
      <c r="E1201" s="4" t="s">
        <v>5250</v>
      </c>
      <c r="J1201" s="4" t="s">
        <v>13330</v>
      </c>
      <c r="K1201" s="4" t="s">
        <v>13335</v>
      </c>
      <c r="L1201" s="4" t="s">
        <v>13340</v>
      </c>
      <c r="M1201" s="4" t="s">
        <v>13345</v>
      </c>
      <c r="N1201" s="4" t="s">
        <v>13350</v>
      </c>
    </row>
    <row r="1202" spans="1:14" x14ac:dyDescent="0.25">
      <c r="A1202" s="4" t="s">
        <v>59</v>
      </c>
      <c r="B1202" s="4" t="s">
        <v>5251</v>
      </c>
      <c r="C1202" s="4" t="s">
        <v>5252</v>
      </c>
      <c r="D1202" s="4" t="s">
        <v>5253</v>
      </c>
      <c r="E1202" s="4" t="s">
        <v>5254</v>
      </c>
      <c r="J1202" s="4" t="s">
        <v>13331</v>
      </c>
      <c r="K1202" s="4" t="s">
        <v>13336</v>
      </c>
      <c r="L1202" s="4" t="s">
        <v>13341</v>
      </c>
      <c r="M1202" s="4" t="s">
        <v>13346</v>
      </c>
      <c r="N1202" s="4" t="s">
        <v>13351</v>
      </c>
    </row>
    <row r="1203" spans="1:14" x14ac:dyDescent="0.25">
      <c r="A1203" s="4" t="s">
        <v>59</v>
      </c>
      <c r="B1203" s="4" t="s">
        <v>5239</v>
      </c>
      <c r="C1203" s="4" t="s">
        <v>5240</v>
      </c>
      <c r="D1203" s="4" t="s">
        <v>5241</v>
      </c>
    </row>
    <row r="1204" spans="1:14" x14ac:dyDescent="0.25">
      <c r="A1204" s="4" t="s">
        <v>59</v>
      </c>
      <c r="B1204" s="4" t="s">
        <v>5255</v>
      </c>
      <c r="C1204" s="4" t="s">
        <v>5256</v>
      </c>
      <c r="D1204" s="4" t="s">
        <v>5257</v>
      </c>
      <c r="E1204" s="4" t="s">
        <v>5258</v>
      </c>
      <c r="F1204" s="4" t="s">
        <v>41</v>
      </c>
      <c r="I1204" s="4" t="s">
        <v>5259</v>
      </c>
      <c r="J1204" s="4" t="s">
        <v>5260</v>
      </c>
      <c r="K1204" s="4" t="s">
        <v>5261</v>
      </c>
      <c r="L1204" s="4" t="s">
        <v>5262</v>
      </c>
      <c r="M1204" s="4" t="s">
        <v>5263</v>
      </c>
    </row>
    <row r="1205" spans="1:14" x14ac:dyDescent="0.25">
      <c r="A1205" s="4" t="s">
        <v>59</v>
      </c>
      <c r="B1205" s="4" t="s">
        <v>5264</v>
      </c>
      <c r="C1205" s="4" t="s">
        <v>5265</v>
      </c>
      <c r="D1205" s="4" t="s">
        <v>5266</v>
      </c>
      <c r="E1205" s="4" t="s">
        <v>5267</v>
      </c>
      <c r="J1205" s="4" t="s">
        <v>13297</v>
      </c>
      <c r="K1205" s="4" t="s">
        <v>13303</v>
      </c>
      <c r="L1205" s="4" t="s">
        <v>13309</v>
      </c>
      <c r="M1205" s="4" t="s">
        <v>13315</v>
      </c>
      <c r="N1205" s="4" t="s">
        <v>13321</v>
      </c>
    </row>
    <row r="1206" spans="1:14" x14ac:dyDescent="0.25">
      <c r="A1206" s="4" t="s">
        <v>59</v>
      </c>
      <c r="B1206" s="4" t="s">
        <v>5268</v>
      </c>
      <c r="C1206" s="4" t="s">
        <v>5269</v>
      </c>
      <c r="D1206" s="4" t="s">
        <v>5270</v>
      </c>
      <c r="E1206" s="4" t="s">
        <v>5271</v>
      </c>
      <c r="J1206" s="4" t="s">
        <v>13298</v>
      </c>
      <c r="K1206" s="4" t="s">
        <v>13304</v>
      </c>
      <c r="L1206" s="4" t="s">
        <v>13310</v>
      </c>
      <c r="M1206" s="4" t="s">
        <v>13316</v>
      </c>
      <c r="N1206" s="4" t="s">
        <v>13322</v>
      </c>
    </row>
    <row r="1207" spans="1:14" x14ac:dyDescent="0.25">
      <c r="A1207" s="4" t="s">
        <v>59</v>
      </c>
      <c r="B1207" s="4" t="s">
        <v>5272</v>
      </c>
      <c r="C1207" s="4" t="s">
        <v>5273</v>
      </c>
      <c r="D1207" s="4" t="s">
        <v>5274</v>
      </c>
      <c r="E1207" s="4" t="s">
        <v>5275</v>
      </c>
      <c r="J1207" s="4" t="s">
        <v>13299</v>
      </c>
      <c r="K1207" s="4" t="s">
        <v>13305</v>
      </c>
      <c r="L1207" s="4" t="s">
        <v>13311</v>
      </c>
      <c r="M1207" s="4" t="s">
        <v>13317</v>
      </c>
      <c r="N1207" s="4" t="s">
        <v>13323</v>
      </c>
    </row>
    <row r="1208" spans="1:14" x14ac:dyDescent="0.25">
      <c r="A1208" s="4" t="s">
        <v>59</v>
      </c>
      <c r="B1208" s="4" t="s">
        <v>5276</v>
      </c>
      <c r="C1208" s="4" t="s">
        <v>5277</v>
      </c>
      <c r="D1208" s="4" t="s">
        <v>5278</v>
      </c>
      <c r="E1208" s="4" t="s">
        <v>5279</v>
      </c>
      <c r="J1208" s="4" t="s">
        <v>13300</v>
      </c>
      <c r="K1208" s="4" t="s">
        <v>13306</v>
      </c>
      <c r="L1208" s="4" t="s">
        <v>13312</v>
      </c>
      <c r="M1208" s="4" t="s">
        <v>13318</v>
      </c>
      <c r="N1208" s="4" t="s">
        <v>13324</v>
      </c>
    </row>
    <row r="1209" spans="1:14" x14ac:dyDescent="0.25">
      <c r="A1209" s="4" t="s">
        <v>59</v>
      </c>
      <c r="B1209" s="4" t="s">
        <v>5280</v>
      </c>
      <c r="C1209" s="4" t="s">
        <v>5281</v>
      </c>
      <c r="D1209" s="4" t="s">
        <v>5282</v>
      </c>
      <c r="E1209" s="4" t="s">
        <v>5283</v>
      </c>
      <c r="J1209" s="4" t="s">
        <v>13301</v>
      </c>
      <c r="K1209" s="4" t="s">
        <v>13307</v>
      </c>
      <c r="L1209" s="4" t="s">
        <v>13313</v>
      </c>
      <c r="M1209" s="4" t="s">
        <v>13319</v>
      </c>
      <c r="N1209" s="4" t="s">
        <v>13325</v>
      </c>
    </row>
    <row r="1210" spans="1:14" x14ac:dyDescent="0.25">
      <c r="A1210" s="4" t="s">
        <v>59</v>
      </c>
      <c r="B1210" s="4" t="s">
        <v>5284</v>
      </c>
      <c r="C1210" s="4" t="s">
        <v>5285</v>
      </c>
      <c r="D1210" s="4" t="s">
        <v>5286</v>
      </c>
      <c r="E1210" s="4" t="s">
        <v>5287</v>
      </c>
      <c r="J1210" s="4" t="s">
        <v>13302</v>
      </c>
      <c r="K1210" s="4" t="s">
        <v>13308</v>
      </c>
      <c r="L1210" s="4" t="s">
        <v>13314</v>
      </c>
      <c r="M1210" s="4" t="s">
        <v>13320</v>
      </c>
      <c r="N1210" s="4" t="s">
        <v>13326</v>
      </c>
    </row>
    <row r="1211" spans="1:14" x14ac:dyDescent="0.25">
      <c r="A1211" s="4" t="s">
        <v>59</v>
      </c>
      <c r="B1211" s="4" t="s">
        <v>5268</v>
      </c>
      <c r="C1211" s="4" t="s">
        <v>5269</v>
      </c>
      <c r="D1211" s="4" t="s">
        <v>5270</v>
      </c>
    </row>
    <row r="1212" spans="1:14" x14ac:dyDescent="0.25">
      <c r="A1212" s="4" t="s">
        <v>59</v>
      </c>
      <c r="B1212" s="4" t="s">
        <v>5288</v>
      </c>
      <c r="C1212" s="4" t="s">
        <v>5289</v>
      </c>
      <c r="E1212" s="4" t="s">
        <v>5290</v>
      </c>
      <c r="F1212" s="4" t="s">
        <v>34</v>
      </c>
      <c r="H1212" s="4" t="s">
        <v>5291</v>
      </c>
      <c r="I1212" s="4" t="s">
        <v>5292</v>
      </c>
    </row>
    <row r="1213" spans="1:14" x14ac:dyDescent="0.25">
      <c r="A1213" s="4" t="s">
        <v>59</v>
      </c>
      <c r="B1213" s="4" t="s">
        <v>5293</v>
      </c>
      <c r="C1213" s="4" t="s">
        <v>5294</v>
      </c>
      <c r="D1213" s="4" t="s">
        <v>5295</v>
      </c>
      <c r="E1213" s="4" t="s">
        <v>5296</v>
      </c>
      <c r="F1213" s="4" t="s">
        <v>41</v>
      </c>
      <c r="I1213" s="4" t="s">
        <v>5297</v>
      </c>
      <c r="J1213" s="4" t="s">
        <v>5298</v>
      </c>
      <c r="K1213" s="4" t="s">
        <v>5299</v>
      </c>
      <c r="L1213" s="4" t="s">
        <v>5300</v>
      </c>
      <c r="M1213" s="4" t="s">
        <v>5301</v>
      </c>
    </row>
    <row r="1214" spans="1:14" x14ac:dyDescent="0.25">
      <c r="A1214" s="4" t="s">
        <v>59</v>
      </c>
      <c r="B1214" s="4" t="s">
        <v>5302</v>
      </c>
      <c r="C1214" s="4" t="s">
        <v>5303</v>
      </c>
      <c r="D1214" s="4" t="s">
        <v>5304</v>
      </c>
      <c r="E1214" s="4" t="s">
        <v>5305</v>
      </c>
      <c r="J1214" s="4" t="s">
        <v>13197</v>
      </c>
      <c r="K1214" s="4" t="s">
        <v>13203</v>
      </c>
      <c r="L1214" s="4" t="s">
        <v>13209</v>
      </c>
      <c r="M1214" s="4" t="s">
        <v>13215</v>
      </c>
      <c r="N1214" s="4" t="s">
        <v>13221</v>
      </c>
    </row>
    <row r="1215" spans="1:14" x14ac:dyDescent="0.25">
      <c r="A1215" s="4" t="s">
        <v>59</v>
      </c>
      <c r="B1215" s="4" t="s">
        <v>5306</v>
      </c>
      <c r="C1215" s="4" t="s">
        <v>5307</v>
      </c>
      <c r="D1215" s="4" t="s">
        <v>5308</v>
      </c>
      <c r="E1215" s="4" t="s">
        <v>5309</v>
      </c>
      <c r="J1215" s="4" t="s">
        <v>13198</v>
      </c>
      <c r="K1215" s="4" t="s">
        <v>13204</v>
      </c>
      <c r="L1215" s="4" t="s">
        <v>13210</v>
      </c>
      <c r="M1215" s="4" t="s">
        <v>13216</v>
      </c>
      <c r="N1215" s="4" t="s">
        <v>13222</v>
      </c>
    </row>
    <row r="1216" spans="1:14" x14ac:dyDescent="0.25">
      <c r="A1216" s="4" t="s">
        <v>59</v>
      </c>
      <c r="B1216" s="4" t="s">
        <v>5310</v>
      </c>
      <c r="C1216" s="4" t="s">
        <v>5311</v>
      </c>
      <c r="D1216" s="4" t="s">
        <v>5312</v>
      </c>
      <c r="E1216" s="4" t="s">
        <v>5313</v>
      </c>
      <c r="J1216" s="4" t="s">
        <v>13199</v>
      </c>
      <c r="K1216" s="4" t="s">
        <v>13205</v>
      </c>
      <c r="L1216" s="4" t="s">
        <v>13211</v>
      </c>
      <c r="M1216" s="4" t="s">
        <v>13217</v>
      </c>
      <c r="N1216" s="4" t="s">
        <v>13223</v>
      </c>
    </row>
    <row r="1217" spans="1:14" x14ac:dyDescent="0.25">
      <c r="A1217" s="4" t="s">
        <v>59</v>
      </c>
      <c r="B1217" s="4" t="s">
        <v>5314</v>
      </c>
      <c r="C1217" s="4" t="s">
        <v>5315</v>
      </c>
      <c r="D1217" s="4" t="s">
        <v>5316</v>
      </c>
      <c r="E1217" s="4" t="s">
        <v>5317</v>
      </c>
      <c r="J1217" s="4" t="s">
        <v>13200</v>
      </c>
      <c r="K1217" s="4" t="s">
        <v>13206</v>
      </c>
      <c r="L1217" s="4" t="s">
        <v>13212</v>
      </c>
      <c r="M1217" s="4" t="s">
        <v>13218</v>
      </c>
      <c r="N1217" s="4" t="s">
        <v>13224</v>
      </c>
    </row>
    <row r="1218" spans="1:14" x14ac:dyDescent="0.25">
      <c r="A1218" s="4" t="s">
        <v>59</v>
      </c>
      <c r="B1218" s="4" t="s">
        <v>5318</v>
      </c>
      <c r="C1218" s="4" t="s">
        <v>5319</v>
      </c>
      <c r="D1218" s="4" t="s">
        <v>5320</v>
      </c>
      <c r="E1218" s="4" t="s">
        <v>5321</v>
      </c>
      <c r="J1218" s="4" t="s">
        <v>13201</v>
      </c>
      <c r="K1218" s="4" t="s">
        <v>13207</v>
      </c>
      <c r="L1218" s="4" t="s">
        <v>13213</v>
      </c>
      <c r="M1218" s="4" t="s">
        <v>13219</v>
      </c>
      <c r="N1218" s="4" t="s">
        <v>13225</v>
      </c>
    </row>
    <row r="1219" spans="1:14" x14ac:dyDescent="0.25">
      <c r="A1219" s="4" t="s">
        <v>59</v>
      </c>
      <c r="B1219" s="4" t="s">
        <v>5322</v>
      </c>
      <c r="C1219" s="4" t="s">
        <v>5323</v>
      </c>
      <c r="D1219" s="4" t="s">
        <v>5324</v>
      </c>
      <c r="E1219" s="4" t="s">
        <v>5325</v>
      </c>
      <c r="J1219" s="4" t="s">
        <v>13202</v>
      </c>
      <c r="K1219" s="4" t="s">
        <v>13208</v>
      </c>
      <c r="L1219" s="4" t="s">
        <v>13214</v>
      </c>
      <c r="M1219" s="4" t="s">
        <v>13220</v>
      </c>
      <c r="N1219" s="4" t="s">
        <v>13226</v>
      </c>
    </row>
    <row r="1220" spans="1:14" x14ac:dyDescent="0.25">
      <c r="A1220" s="4" t="s">
        <v>59</v>
      </c>
      <c r="B1220" s="4" t="s">
        <v>5306</v>
      </c>
      <c r="C1220" s="4" t="s">
        <v>5307</v>
      </c>
      <c r="D1220" s="4" t="s">
        <v>5308</v>
      </c>
    </row>
    <row r="1221" spans="1:14" x14ac:dyDescent="0.25">
      <c r="A1221" s="4" t="s">
        <v>59</v>
      </c>
      <c r="B1221" s="4" t="s">
        <v>5326</v>
      </c>
      <c r="C1221" s="4" t="s">
        <v>5327</v>
      </c>
      <c r="D1221" s="4" t="s">
        <v>5328</v>
      </c>
      <c r="E1221" s="4" t="s">
        <v>5329</v>
      </c>
      <c r="F1221" s="4" t="s">
        <v>41</v>
      </c>
      <c r="I1221" s="4" t="s">
        <v>5330</v>
      </c>
      <c r="J1221" s="4" t="s">
        <v>5331</v>
      </c>
      <c r="K1221" s="4" t="s">
        <v>5332</v>
      </c>
      <c r="L1221" s="4" t="s">
        <v>5333</v>
      </c>
      <c r="M1221" s="4" t="s">
        <v>5334</v>
      </c>
    </row>
    <row r="1222" spans="1:14" x14ac:dyDescent="0.25">
      <c r="A1222" s="4" t="s">
        <v>59</v>
      </c>
      <c r="B1222" s="4" t="s">
        <v>5335</v>
      </c>
      <c r="C1222" s="4" t="s">
        <v>5336</v>
      </c>
      <c r="D1222" s="4" t="s">
        <v>5337</v>
      </c>
      <c r="E1222" s="4" t="s">
        <v>5338</v>
      </c>
      <c r="J1222" s="4" t="s">
        <v>13257</v>
      </c>
      <c r="K1222" s="4" t="s">
        <v>13262</v>
      </c>
      <c r="L1222" s="4" t="s">
        <v>13267</v>
      </c>
      <c r="M1222" s="4" t="s">
        <v>13272</v>
      </c>
      <c r="N1222" s="4" t="s">
        <v>13277</v>
      </c>
    </row>
    <row r="1223" spans="1:14" x14ac:dyDescent="0.25">
      <c r="A1223" s="4" t="s">
        <v>59</v>
      </c>
      <c r="B1223" s="4" t="s">
        <v>5339</v>
      </c>
      <c r="C1223" s="4" t="s">
        <v>5340</v>
      </c>
      <c r="D1223" s="4" t="s">
        <v>5341</v>
      </c>
      <c r="E1223" s="4" t="s">
        <v>5342</v>
      </c>
      <c r="J1223" s="4" t="s">
        <v>13258</v>
      </c>
      <c r="K1223" s="4" t="s">
        <v>13263</v>
      </c>
      <c r="L1223" s="4" t="s">
        <v>13268</v>
      </c>
      <c r="M1223" s="4" t="s">
        <v>13273</v>
      </c>
      <c r="N1223" s="4" t="s">
        <v>13278</v>
      </c>
    </row>
    <row r="1224" spans="1:14" x14ac:dyDescent="0.25">
      <c r="A1224" s="4" t="s">
        <v>59</v>
      </c>
      <c r="B1224" s="4" t="s">
        <v>5343</v>
      </c>
      <c r="C1224" s="4" t="s">
        <v>5344</v>
      </c>
      <c r="D1224" s="4" t="s">
        <v>5345</v>
      </c>
      <c r="E1224" s="4" t="s">
        <v>5346</v>
      </c>
      <c r="J1224" s="4" t="s">
        <v>13259</v>
      </c>
      <c r="K1224" s="4" t="s">
        <v>13264</v>
      </c>
      <c r="L1224" s="4" t="s">
        <v>13269</v>
      </c>
      <c r="M1224" s="4" t="s">
        <v>13274</v>
      </c>
      <c r="N1224" s="4" t="s">
        <v>13279</v>
      </c>
    </row>
    <row r="1225" spans="1:14" x14ac:dyDescent="0.25">
      <c r="A1225" s="4" t="s">
        <v>59</v>
      </c>
      <c r="B1225" s="4" t="s">
        <v>5347</v>
      </c>
      <c r="C1225" s="4" t="s">
        <v>5348</v>
      </c>
      <c r="D1225" s="4" t="s">
        <v>5349</v>
      </c>
      <c r="E1225" s="4" t="s">
        <v>5350</v>
      </c>
      <c r="J1225" s="4" t="s">
        <v>13260</v>
      </c>
      <c r="K1225" s="4" t="s">
        <v>13265</v>
      </c>
      <c r="L1225" s="4" t="s">
        <v>13270</v>
      </c>
      <c r="M1225" s="4" t="s">
        <v>13275</v>
      </c>
      <c r="N1225" s="4" t="s">
        <v>13280</v>
      </c>
    </row>
    <row r="1226" spans="1:14" x14ac:dyDescent="0.25">
      <c r="A1226" s="4" t="s">
        <v>59</v>
      </c>
      <c r="B1226" s="4" t="s">
        <v>5351</v>
      </c>
      <c r="C1226" s="4" t="s">
        <v>5352</v>
      </c>
      <c r="D1226" s="4" t="s">
        <v>5353</v>
      </c>
      <c r="E1226" s="4" t="s">
        <v>5354</v>
      </c>
      <c r="J1226" s="4" t="s">
        <v>13261</v>
      </c>
      <c r="K1226" s="4" t="s">
        <v>13266</v>
      </c>
      <c r="L1226" s="4" t="s">
        <v>13271</v>
      </c>
      <c r="M1226" s="4" t="s">
        <v>13276</v>
      </c>
      <c r="N1226" s="4" t="s">
        <v>13281</v>
      </c>
    </row>
    <row r="1227" spans="1:14" x14ac:dyDescent="0.25">
      <c r="A1227" s="4" t="s">
        <v>59</v>
      </c>
      <c r="B1227" s="4" t="s">
        <v>5339</v>
      </c>
      <c r="C1227" s="4" t="s">
        <v>5340</v>
      </c>
      <c r="D1227" s="4" t="s">
        <v>5341</v>
      </c>
    </row>
    <row r="1228" spans="1:14" x14ac:dyDescent="0.25">
      <c r="A1228" s="4" t="s">
        <v>59</v>
      </c>
      <c r="B1228" s="4" t="s">
        <v>5355</v>
      </c>
      <c r="C1228" s="4" t="s">
        <v>5356</v>
      </c>
      <c r="D1228" s="4" t="s">
        <v>5357</v>
      </c>
      <c r="E1228" s="4" t="s">
        <v>5358</v>
      </c>
      <c r="F1228" s="4" t="s">
        <v>41</v>
      </c>
      <c r="I1228" s="4" t="s">
        <v>5359</v>
      </c>
      <c r="J1228" s="4" t="s">
        <v>5360</v>
      </c>
      <c r="K1228" s="4" t="s">
        <v>5361</v>
      </c>
      <c r="L1228" s="4" t="s">
        <v>5362</v>
      </c>
      <c r="M1228" s="4" t="s">
        <v>5363</v>
      </c>
    </row>
    <row r="1229" spans="1:14" x14ac:dyDescent="0.25">
      <c r="A1229" s="4" t="s">
        <v>59</v>
      </c>
      <c r="B1229" s="4" t="s">
        <v>5364</v>
      </c>
      <c r="C1229" s="4" t="s">
        <v>5365</v>
      </c>
      <c r="D1229" s="4" t="s">
        <v>5366</v>
      </c>
      <c r="E1229" s="4" t="s">
        <v>5367</v>
      </c>
      <c r="J1229" s="4" t="s">
        <v>13227</v>
      </c>
      <c r="K1229" s="4" t="s">
        <v>13233</v>
      </c>
      <c r="L1229" s="4" t="s">
        <v>13239</v>
      </c>
      <c r="M1229" s="4" t="s">
        <v>13245</v>
      </c>
      <c r="N1229" s="4" t="s">
        <v>13251</v>
      </c>
    </row>
    <row r="1230" spans="1:14" x14ac:dyDescent="0.25">
      <c r="A1230" s="4" t="s">
        <v>59</v>
      </c>
      <c r="B1230" s="4" t="s">
        <v>5368</v>
      </c>
      <c r="C1230" s="4" t="s">
        <v>5369</v>
      </c>
      <c r="D1230" s="4" t="s">
        <v>5370</v>
      </c>
      <c r="E1230" s="4" t="s">
        <v>5371</v>
      </c>
      <c r="J1230" s="4" t="s">
        <v>13228</v>
      </c>
      <c r="K1230" s="4" t="s">
        <v>13234</v>
      </c>
      <c r="L1230" s="4" t="s">
        <v>13240</v>
      </c>
      <c r="M1230" s="4" t="s">
        <v>13246</v>
      </c>
      <c r="N1230" s="4" t="s">
        <v>13252</v>
      </c>
    </row>
    <row r="1231" spans="1:14" x14ac:dyDescent="0.25">
      <c r="A1231" s="4" t="s">
        <v>59</v>
      </c>
      <c r="B1231" s="4" t="s">
        <v>5372</v>
      </c>
      <c r="C1231" s="4" t="s">
        <v>5373</v>
      </c>
      <c r="D1231" s="4" t="s">
        <v>5374</v>
      </c>
      <c r="E1231" s="4" t="s">
        <v>5375</v>
      </c>
      <c r="J1231" s="4" t="s">
        <v>13229</v>
      </c>
      <c r="K1231" s="4" t="s">
        <v>13235</v>
      </c>
      <c r="L1231" s="4" t="s">
        <v>13241</v>
      </c>
      <c r="M1231" s="4" t="s">
        <v>13247</v>
      </c>
      <c r="N1231" s="4" t="s">
        <v>13253</v>
      </c>
    </row>
    <row r="1232" spans="1:14" x14ac:dyDescent="0.25">
      <c r="A1232" s="4" t="s">
        <v>59</v>
      </c>
      <c r="B1232" s="4" t="s">
        <v>5376</v>
      </c>
      <c r="C1232" s="4" t="s">
        <v>5377</v>
      </c>
      <c r="D1232" s="4" t="s">
        <v>5378</v>
      </c>
      <c r="E1232" s="4" t="s">
        <v>5379</v>
      </c>
      <c r="J1232" s="4" t="s">
        <v>13230</v>
      </c>
      <c r="K1232" s="4" t="s">
        <v>13236</v>
      </c>
      <c r="L1232" s="4" t="s">
        <v>13242</v>
      </c>
      <c r="M1232" s="4" t="s">
        <v>13248</v>
      </c>
      <c r="N1232" s="4" t="s">
        <v>13254</v>
      </c>
    </row>
    <row r="1233" spans="1:14" x14ac:dyDescent="0.25">
      <c r="A1233" s="4" t="s">
        <v>59</v>
      </c>
      <c r="B1233" s="4" t="s">
        <v>5380</v>
      </c>
      <c r="C1233" s="4" t="s">
        <v>5381</v>
      </c>
      <c r="D1233" s="4" t="s">
        <v>5382</v>
      </c>
      <c r="E1233" s="4" t="s">
        <v>5383</v>
      </c>
      <c r="J1233" s="4" t="s">
        <v>13231</v>
      </c>
      <c r="K1233" s="4" t="s">
        <v>13237</v>
      </c>
      <c r="L1233" s="4" t="s">
        <v>13243</v>
      </c>
      <c r="M1233" s="4" t="s">
        <v>13249</v>
      </c>
      <c r="N1233" s="4" t="s">
        <v>13255</v>
      </c>
    </row>
    <row r="1234" spans="1:14" x14ac:dyDescent="0.25">
      <c r="A1234" s="4" t="s">
        <v>59</v>
      </c>
      <c r="B1234" s="4" t="s">
        <v>5384</v>
      </c>
      <c r="C1234" s="4" t="s">
        <v>5385</v>
      </c>
      <c r="D1234" s="4" t="s">
        <v>5386</v>
      </c>
      <c r="E1234" s="4" t="s">
        <v>5387</v>
      </c>
      <c r="J1234" s="4" t="s">
        <v>13232</v>
      </c>
      <c r="K1234" s="4" t="s">
        <v>13238</v>
      </c>
      <c r="L1234" s="4" t="s">
        <v>13244</v>
      </c>
      <c r="M1234" s="4" t="s">
        <v>13250</v>
      </c>
      <c r="N1234" s="4" t="s">
        <v>13256</v>
      </c>
    </row>
    <row r="1235" spans="1:14" x14ac:dyDescent="0.25">
      <c r="A1235" s="4" t="s">
        <v>59</v>
      </c>
      <c r="B1235" s="4" t="s">
        <v>5368</v>
      </c>
      <c r="C1235" s="4" t="s">
        <v>5369</v>
      </c>
      <c r="D1235" s="4" t="s">
        <v>5370</v>
      </c>
    </row>
    <row r="1236" spans="1:14" x14ac:dyDescent="0.25">
      <c r="A1236" s="4" t="s">
        <v>59</v>
      </c>
      <c r="B1236" s="4" t="s">
        <v>5388</v>
      </c>
      <c r="C1236" s="4" t="s">
        <v>5389</v>
      </c>
      <c r="E1236" s="4" t="s">
        <v>5390</v>
      </c>
      <c r="F1236" s="4" t="s">
        <v>34</v>
      </c>
      <c r="H1236" s="4" t="s">
        <v>5391</v>
      </c>
      <c r="I1236" s="4" t="s">
        <v>5392</v>
      </c>
    </row>
    <row r="1237" spans="1:14" x14ac:dyDescent="0.25">
      <c r="A1237" s="4" t="s">
        <v>59</v>
      </c>
      <c r="B1237" s="4" t="s">
        <v>5393</v>
      </c>
      <c r="C1237" s="4" t="s">
        <v>5394</v>
      </c>
      <c r="D1237" s="4" t="s">
        <v>5395</v>
      </c>
      <c r="E1237" s="4" t="s">
        <v>5396</v>
      </c>
      <c r="F1237" s="4" t="s">
        <v>41</v>
      </c>
      <c r="I1237" s="4" t="s">
        <v>5397</v>
      </c>
      <c r="J1237" s="4" t="s">
        <v>5398</v>
      </c>
      <c r="K1237" s="4" t="s">
        <v>5399</v>
      </c>
      <c r="L1237" s="4" t="s">
        <v>5400</v>
      </c>
      <c r="M1237" s="4" t="s">
        <v>5401</v>
      </c>
    </row>
    <row r="1238" spans="1:14" x14ac:dyDescent="0.25">
      <c r="A1238" s="4" t="s">
        <v>59</v>
      </c>
      <c r="B1238" s="4" t="s">
        <v>5402</v>
      </c>
      <c r="C1238" s="4" t="s">
        <v>5403</v>
      </c>
      <c r="D1238" s="4" t="s">
        <v>5404</v>
      </c>
      <c r="E1238" s="4" t="s">
        <v>5405</v>
      </c>
      <c r="J1238" s="4" t="s">
        <v>13097</v>
      </c>
      <c r="K1238" s="4" t="s">
        <v>13103</v>
      </c>
      <c r="L1238" s="4" t="s">
        <v>13109</v>
      </c>
      <c r="M1238" s="4" t="s">
        <v>13115</v>
      </c>
      <c r="N1238" s="4" t="s">
        <v>13121</v>
      </c>
    </row>
    <row r="1239" spans="1:14" x14ac:dyDescent="0.25">
      <c r="A1239" s="4" t="s">
        <v>59</v>
      </c>
      <c r="B1239" s="4" t="s">
        <v>5406</v>
      </c>
      <c r="C1239" s="4" t="s">
        <v>5407</v>
      </c>
      <c r="D1239" s="4" t="s">
        <v>5408</v>
      </c>
      <c r="E1239" s="4" t="s">
        <v>5409</v>
      </c>
      <c r="J1239" s="4" t="s">
        <v>13098</v>
      </c>
      <c r="K1239" s="4" t="s">
        <v>13104</v>
      </c>
      <c r="L1239" s="4" t="s">
        <v>13110</v>
      </c>
      <c r="M1239" s="4" t="s">
        <v>13116</v>
      </c>
      <c r="N1239" s="4" t="s">
        <v>13122</v>
      </c>
    </row>
    <row r="1240" spans="1:14" x14ac:dyDescent="0.25">
      <c r="A1240" s="4" t="s">
        <v>59</v>
      </c>
      <c r="B1240" s="4" t="s">
        <v>5410</v>
      </c>
      <c r="C1240" s="4" t="s">
        <v>5411</v>
      </c>
      <c r="D1240" s="4" t="s">
        <v>5412</v>
      </c>
      <c r="E1240" s="4" t="s">
        <v>5413</v>
      </c>
      <c r="J1240" s="4" t="s">
        <v>13099</v>
      </c>
      <c r="K1240" s="4" t="s">
        <v>13105</v>
      </c>
      <c r="L1240" s="4" t="s">
        <v>13111</v>
      </c>
      <c r="M1240" s="4" t="s">
        <v>13117</v>
      </c>
      <c r="N1240" s="4" t="s">
        <v>13123</v>
      </c>
    </row>
    <row r="1241" spans="1:14" x14ac:dyDescent="0.25">
      <c r="A1241" s="4" t="s">
        <v>59</v>
      </c>
      <c r="B1241" s="4" t="s">
        <v>5414</v>
      </c>
      <c r="C1241" s="4" t="s">
        <v>5415</v>
      </c>
      <c r="D1241" s="4" t="s">
        <v>5416</v>
      </c>
      <c r="E1241" s="4" t="s">
        <v>5417</v>
      </c>
      <c r="J1241" s="4" t="s">
        <v>13100</v>
      </c>
      <c r="K1241" s="4" t="s">
        <v>13106</v>
      </c>
      <c r="L1241" s="4" t="s">
        <v>13112</v>
      </c>
      <c r="M1241" s="4" t="s">
        <v>13118</v>
      </c>
      <c r="N1241" s="4" t="s">
        <v>13124</v>
      </c>
    </row>
    <row r="1242" spans="1:14" x14ac:dyDescent="0.25">
      <c r="A1242" s="4" t="s">
        <v>59</v>
      </c>
      <c r="B1242" s="4" t="s">
        <v>5418</v>
      </c>
      <c r="C1242" s="4" t="s">
        <v>5419</v>
      </c>
      <c r="D1242" s="4" t="s">
        <v>5420</v>
      </c>
      <c r="E1242" s="4" t="s">
        <v>5421</v>
      </c>
      <c r="J1242" s="4" t="s">
        <v>13101</v>
      </c>
      <c r="K1242" s="4" t="s">
        <v>13107</v>
      </c>
      <c r="L1242" s="4" t="s">
        <v>13113</v>
      </c>
      <c r="M1242" s="4" t="s">
        <v>13119</v>
      </c>
      <c r="N1242" s="4" t="s">
        <v>13125</v>
      </c>
    </row>
    <row r="1243" spans="1:14" x14ac:dyDescent="0.25">
      <c r="A1243" s="4" t="s">
        <v>59</v>
      </c>
      <c r="B1243" s="4" t="s">
        <v>5422</v>
      </c>
      <c r="C1243" s="4" t="s">
        <v>5423</v>
      </c>
      <c r="D1243" s="4" t="s">
        <v>5424</v>
      </c>
      <c r="E1243" s="4" t="s">
        <v>5425</v>
      </c>
      <c r="J1243" s="4" t="s">
        <v>13102</v>
      </c>
      <c r="K1243" s="4" t="s">
        <v>13108</v>
      </c>
      <c r="L1243" s="4" t="s">
        <v>13114</v>
      </c>
      <c r="M1243" s="4" t="s">
        <v>13120</v>
      </c>
      <c r="N1243" s="4" t="s">
        <v>13126</v>
      </c>
    </row>
    <row r="1244" spans="1:14" x14ac:dyDescent="0.25">
      <c r="A1244" s="4" t="s">
        <v>59</v>
      </c>
      <c r="B1244" s="4" t="s">
        <v>5406</v>
      </c>
      <c r="C1244" s="4" t="s">
        <v>5407</v>
      </c>
      <c r="D1244" s="4" t="s">
        <v>5408</v>
      </c>
    </row>
    <row r="1245" spans="1:14" x14ac:dyDescent="0.25">
      <c r="A1245" s="4" t="s">
        <v>59</v>
      </c>
      <c r="B1245" s="4" t="s">
        <v>5426</v>
      </c>
      <c r="C1245" s="4" t="s">
        <v>5427</v>
      </c>
      <c r="D1245" s="4" t="s">
        <v>5428</v>
      </c>
      <c r="E1245" s="4" t="s">
        <v>5429</v>
      </c>
      <c r="F1245" s="4" t="s">
        <v>41</v>
      </c>
      <c r="I1245" s="4" t="s">
        <v>5430</v>
      </c>
      <c r="J1245" s="4" t="s">
        <v>5431</v>
      </c>
      <c r="K1245" s="4" t="s">
        <v>5432</v>
      </c>
      <c r="L1245" s="4" t="s">
        <v>5433</v>
      </c>
      <c r="M1245" s="4" t="s">
        <v>5434</v>
      </c>
    </row>
    <row r="1246" spans="1:14" x14ac:dyDescent="0.25">
      <c r="A1246" s="4" t="s">
        <v>59</v>
      </c>
      <c r="B1246" s="4" t="s">
        <v>5435</v>
      </c>
      <c r="C1246" s="4" t="s">
        <v>5436</v>
      </c>
      <c r="D1246" s="4" t="s">
        <v>5437</v>
      </c>
      <c r="E1246" s="4" t="s">
        <v>5438</v>
      </c>
      <c r="J1246" s="4" t="s">
        <v>13172</v>
      </c>
      <c r="K1246" s="4" t="s">
        <v>13177</v>
      </c>
      <c r="L1246" s="4" t="s">
        <v>13182</v>
      </c>
      <c r="M1246" s="4" t="s">
        <v>13187</v>
      </c>
      <c r="N1246" s="4" t="s">
        <v>13192</v>
      </c>
    </row>
    <row r="1247" spans="1:14" x14ac:dyDescent="0.25">
      <c r="A1247" s="4" t="s">
        <v>59</v>
      </c>
      <c r="B1247" s="4" t="s">
        <v>5439</v>
      </c>
      <c r="C1247" s="4" t="s">
        <v>5440</v>
      </c>
      <c r="D1247" s="4" t="s">
        <v>5441</v>
      </c>
      <c r="E1247" s="4" t="s">
        <v>5442</v>
      </c>
      <c r="J1247" s="4" t="s">
        <v>13173</v>
      </c>
      <c r="K1247" s="4" t="s">
        <v>13178</v>
      </c>
      <c r="L1247" s="4" t="s">
        <v>13183</v>
      </c>
      <c r="M1247" s="4" t="s">
        <v>13188</v>
      </c>
      <c r="N1247" s="4" t="s">
        <v>13193</v>
      </c>
    </row>
    <row r="1248" spans="1:14" x14ac:dyDescent="0.25">
      <c r="A1248" s="4" t="s">
        <v>59</v>
      </c>
      <c r="B1248" s="4" t="s">
        <v>5443</v>
      </c>
      <c r="C1248" s="4" t="s">
        <v>5444</v>
      </c>
      <c r="D1248" s="4" t="s">
        <v>5445</v>
      </c>
      <c r="E1248" s="4" t="s">
        <v>5446</v>
      </c>
      <c r="J1248" s="4" t="s">
        <v>13174</v>
      </c>
      <c r="K1248" s="4" t="s">
        <v>13179</v>
      </c>
      <c r="L1248" s="4" t="s">
        <v>13184</v>
      </c>
      <c r="M1248" s="4" t="s">
        <v>13189</v>
      </c>
      <c r="N1248" s="4" t="s">
        <v>13194</v>
      </c>
    </row>
    <row r="1249" spans="1:14" x14ac:dyDescent="0.25">
      <c r="A1249" s="4" t="s">
        <v>59</v>
      </c>
      <c r="B1249" s="4" t="s">
        <v>5447</v>
      </c>
      <c r="C1249" s="4" t="s">
        <v>5448</v>
      </c>
      <c r="D1249" s="4" t="s">
        <v>5449</v>
      </c>
      <c r="E1249" s="4" t="s">
        <v>5450</v>
      </c>
      <c r="J1249" s="4" t="s">
        <v>13175</v>
      </c>
      <c r="K1249" s="4" t="s">
        <v>13180</v>
      </c>
      <c r="L1249" s="4" t="s">
        <v>13185</v>
      </c>
      <c r="M1249" s="4" t="s">
        <v>13190</v>
      </c>
      <c r="N1249" s="4" t="s">
        <v>13195</v>
      </c>
    </row>
    <row r="1250" spans="1:14" x14ac:dyDescent="0.25">
      <c r="A1250" s="4" t="s">
        <v>59</v>
      </c>
      <c r="B1250" s="4" t="s">
        <v>5451</v>
      </c>
      <c r="C1250" s="4" t="s">
        <v>5452</v>
      </c>
      <c r="D1250" s="4" t="s">
        <v>5453</v>
      </c>
      <c r="E1250" s="4" t="s">
        <v>5454</v>
      </c>
      <c r="J1250" s="4" t="s">
        <v>13176</v>
      </c>
      <c r="K1250" s="4" t="s">
        <v>13181</v>
      </c>
      <c r="L1250" s="4" t="s">
        <v>13186</v>
      </c>
      <c r="M1250" s="4" t="s">
        <v>13191</v>
      </c>
      <c r="N1250" s="4" t="s">
        <v>13196</v>
      </c>
    </row>
    <row r="1251" spans="1:14" x14ac:dyDescent="0.25">
      <c r="A1251" s="4" t="s">
        <v>59</v>
      </c>
      <c r="B1251" s="4" t="s">
        <v>5439</v>
      </c>
      <c r="C1251" s="4" t="s">
        <v>5440</v>
      </c>
      <c r="D1251" s="4" t="s">
        <v>5441</v>
      </c>
    </row>
    <row r="1252" spans="1:14" x14ac:dyDescent="0.25">
      <c r="A1252" s="4" t="s">
        <v>59</v>
      </c>
      <c r="B1252" s="4" t="s">
        <v>5455</v>
      </c>
      <c r="C1252" s="4" t="s">
        <v>5456</v>
      </c>
      <c r="D1252" s="4" t="s">
        <v>5457</v>
      </c>
      <c r="E1252" s="4" t="s">
        <v>5458</v>
      </c>
      <c r="F1252" s="4" t="s">
        <v>41</v>
      </c>
      <c r="I1252" s="4" t="s">
        <v>5459</v>
      </c>
      <c r="J1252" s="4" t="s">
        <v>5460</v>
      </c>
      <c r="K1252" s="4" t="s">
        <v>5461</v>
      </c>
      <c r="L1252" s="4" t="s">
        <v>5462</v>
      </c>
      <c r="M1252" s="4" t="s">
        <v>5463</v>
      </c>
    </row>
    <row r="1253" spans="1:14" x14ac:dyDescent="0.25">
      <c r="A1253" s="4" t="s">
        <v>59</v>
      </c>
      <c r="B1253" s="4" t="s">
        <v>5464</v>
      </c>
      <c r="C1253" s="4" t="s">
        <v>5465</v>
      </c>
      <c r="D1253" s="4" t="s">
        <v>5466</v>
      </c>
      <c r="E1253" s="4" t="s">
        <v>5467</v>
      </c>
      <c r="J1253" s="4" t="s">
        <v>13157</v>
      </c>
      <c r="K1253" s="4" t="s">
        <v>13160</v>
      </c>
      <c r="L1253" s="4" t="s">
        <v>13163</v>
      </c>
      <c r="M1253" s="4" t="s">
        <v>13166</v>
      </c>
      <c r="N1253" s="4" t="s">
        <v>13169</v>
      </c>
    </row>
    <row r="1254" spans="1:14" x14ac:dyDescent="0.25">
      <c r="A1254" s="4" t="s">
        <v>59</v>
      </c>
      <c r="B1254" s="4" t="s">
        <v>5468</v>
      </c>
      <c r="C1254" s="4" t="s">
        <v>5469</v>
      </c>
      <c r="D1254" s="4" t="s">
        <v>5470</v>
      </c>
      <c r="E1254" s="4" t="s">
        <v>5471</v>
      </c>
      <c r="J1254" s="4" t="s">
        <v>13158</v>
      </c>
      <c r="K1254" s="4" t="s">
        <v>13161</v>
      </c>
      <c r="L1254" s="4" t="s">
        <v>13164</v>
      </c>
      <c r="M1254" s="4" t="s">
        <v>13167</v>
      </c>
      <c r="N1254" s="4" t="s">
        <v>13170</v>
      </c>
    </row>
    <row r="1255" spans="1:14" x14ac:dyDescent="0.25">
      <c r="A1255" s="4" t="s">
        <v>59</v>
      </c>
      <c r="B1255" s="4" t="s">
        <v>5472</v>
      </c>
      <c r="C1255" s="4" t="s">
        <v>5473</v>
      </c>
      <c r="D1255" s="4" t="s">
        <v>5474</v>
      </c>
      <c r="E1255" s="4" t="s">
        <v>5475</v>
      </c>
      <c r="J1255" s="4" t="s">
        <v>13159</v>
      </c>
      <c r="K1255" s="4" t="s">
        <v>13162</v>
      </c>
      <c r="L1255" s="4" t="s">
        <v>13165</v>
      </c>
      <c r="M1255" s="4" t="s">
        <v>13168</v>
      </c>
      <c r="N1255" s="4" t="s">
        <v>13171</v>
      </c>
    </row>
    <row r="1256" spans="1:14" x14ac:dyDescent="0.25">
      <c r="A1256" s="4" t="s">
        <v>59</v>
      </c>
      <c r="B1256" s="4" t="s">
        <v>5468</v>
      </c>
      <c r="C1256" s="4" t="s">
        <v>5469</v>
      </c>
      <c r="D1256" s="4" t="s">
        <v>5470</v>
      </c>
    </row>
    <row r="1257" spans="1:14" x14ac:dyDescent="0.25">
      <c r="A1257" s="4" t="s">
        <v>59</v>
      </c>
      <c r="B1257" s="4" t="s">
        <v>5476</v>
      </c>
      <c r="C1257" s="4" t="s">
        <v>5477</v>
      </c>
      <c r="D1257" s="4" t="s">
        <v>5478</v>
      </c>
      <c r="E1257" s="4" t="s">
        <v>5479</v>
      </c>
      <c r="F1257" s="4" t="s">
        <v>41</v>
      </c>
      <c r="I1257" s="4" t="s">
        <v>5480</v>
      </c>
      <c r="J1257" s="4" t="s">
        <v>5481</v>
      </c>
      <c r="K1257" s="4" t="s">
        <v>5482</v>
      </c>
      <c r="L1257" s="4" t="s">
        <v>5483</v>
      </c>
      <c r="M1257" s="4" t="s">
        <v>5484</v>
      </c>
    </row>
    <row r="1258" spans="1:14" x14ac:dyDescent="0.25">
      <c r="A1258" s="4" t="s">
        <v>59</v>
      </c>
      <c r="B1258" s="4" t="s">
        <v>5485</v>
      </c>
      <c r="C1258" s="4" t="s">
        <v>5486</v>
      </c>
      <c r="D1258" s="4" t="s">
        <v>5487</v>
      </c>
      <c r="E1258" s="4" t="s">
        <v>5488</v>
      </c>
      <c r="J1258" s="4" t="s">
        <v>13127</v>
      </c>
      <c r="K1258" s="4" t="s">
        <v>13133</v>
      </c>
      <c r="L1258" s="4" t="s">
        <v>13139</v>
      </c>
      <c r="M1258" s="4" t="s">
        <v>13145</v>
      </c>
      <c r="N1258" s="4" t="s">
        <v>13151</v>
      </c>
    </row>
    <row r="1259" spans="1:14" x14ac:dyDescent="0.25">
      <c r="A1259" s="4" t="s">
        <v>59</v>
      </c>
      <c r="B1259" s="4" t="s">
        <v>5489</v>
      </c>
      <c r="C1259" s="4" t="s">
        <v>5490</v>
      </c>
      <c r="D1259" s="4" t="s">
        <v>5491</v>
      </c>
      <c r="E1259" s="4" t="s">
        <v>5492</v>
      </c>
      <c r="J1259" s="4" t="s">
        <v>13128</v>
      </c>
      <c r="K1259" s="4" t="s">
        <v>13134</v>
      </c>
      <c r="L1259" s="4" t="s">
        <v>13140</v>
      </c>
      <c r="M1259" s="4" t="s">
        <v>13146</v>
      </c>
      <c r="N1259" s="4" t="s">
        <v>13152</v>
      </c>
    </row>
    <row r="1260" spans="1:14" x14ac:dyDescent="0.25">
      <c r="A1260" s="4" t="s">
        <v>59</v>
      </c>
      <c r="B1260" s="4" t="s">
        <v>5493</v>
      </c>
      <c r="C1260" s="4" t="s">
        <v>5494</v>
      </c>
      <c r="D1260" s="4" t="s">
        <v>5495</v>
      </c>
      <c r="E1260" s="4" t="s">
        <v>5496</v>
      </c>
      <c r="J1260" s="4" t="s">
        <v>13129</v>
      </c>
      <c r="K1260" s="4" t="s">
        <v>13135</v>
      </c>
      <c r="L1260" s="4" t="s">
        <v>13141</v>
      </c>
      <c r="M1260" s="4" t="s">
        <v>13147</v>
      </c>
      <c r="N1260" s="4" t="s">
        <v>13153</v>
      </c>
    </row>
    <row r="1261" spans="1:14" x14ac:dyDescent="0.25">
      <c r="A1261" s="4" t="s">
        <v>59</v>
      </c>
      <c r="B1261" s="4" t="s">
        <v>5497</v>
      </c>
      <c r="C1261" s="4" t="s">
        <v>5498</v>
      </c>
      <c r="D1261" s="4" t="s">
        <v>5499</v>
      </c>
      <c r="E1261" s="4" t="s">
        <v>5500</v>
      </c>
      <c r="J1261" s="4" t="s">
        <v>13130</v>
      </c>
      <c r="K1261" s="4" t="s">
        <v>13136</v>
      </c>
      <c r="L1261" s="4" t="s">
        <v>13142</v>
      </c>
      <c r="M1261" s="4" t="s">
        <v>13148</v>
      </c>
      <c r="N1261" s="4" t="s">
        <v>13154</v>
      </c>
    </row>
    <row r="1262" spans="1:14" x14ac:dyDescent="0.25">
      <c r="A1262" s="4" t="s">
        <v>59</v>
      </c>
      <c r="B1262" s="4" t="s">
        <v>5501</v>
      </c>
      <c r="C1262" s="4" t="s">
        <v>5502</v>
      </c>
      <c r="D1262" s="4" t="s">
        <v>5503</v>
      </c>
      <c r="E1262" s="4" t="s">
        <v>5504</v>
      </c>
      <c r="J1262" s="4" t="s">
        <v>13131</v>
      </c>
      <c r="K1262" s="4" t="s">
        <v>13137</v>
      </c>
      <c r="L1262" s="4" t="s">
        <v>13143</v>
      </c>
      <c r="M1262" s="4" t="s">
        <v>13149</v>
      </c>
      <c r="N1262" s="4" t="s">
        <v>13155</v>
      </c>
    </row>
    <row r="1263" spans="1:14" x14ac:dyDescent="0.25">
      <c r="A1263" s="4" t="s">
        <v>59</v>
      </c>
      <c r="B1263" s="4" t="s">
        <v>5505</v>
      </c>
      <c r="C1263" s="4" t="s">
        <v>5506</v>
      </c>
      <c r="D1263" s="4" t="s">
        <v>5507</v>
      </c>
      <c r="E1263" s="4" t="s">
        <v>5508</v>
      </c>
      <c r="J1263" s="4" t="s">
        <v>13132</v>
      </c>
      <c r="K1263" s="4" t="s">
        <v>13138</v>
      </c>
      <c r="L1263" s="4" t="s">
        <v>13144</v>
      </c>
      <c r="M1263" s="4" t="s">
        <v>13150</v>
      </c>
      <c r="N1263" s="4" t="s">
        <v>13156</v>
      </c>
    </row>
    <row r="1264" spans="1:14" x14ac:dyDescent="0.25">
      <c r="A1264" s="4" t="s">
        <v>59</v>
      </c>
      <c r="B1264" s="4" t="s">
        <v>5489</v>
      </c>
      <c r="C1264" s="4" t="s">
        <v>5490</v>
      </c>
      <c r="D1264" s="4" t="s">
        <v>5491</v>
      </c>
    </row>
    <row r="1265" spans="1:14" x14ac:dyDescent="0.25">
      <c r="A1265" s="4" t="s">
        <v>59</v>
      </c>
      <c r="B1265" s="4" t="s">
        <v>5509</v>
      </c>
      <c r="C1265" s="4" t="s">
        <v>5510</v>
      </c>
      <c r="E1265" s="4" t="s">
        <v>5511</v>
      </c>
      <c r="F1265" s="4" t="s">
        <v>34</v>
      </c>
      <c r="H1265" s="4" t="s">
        <v>5512</v>
      </c>
      <c r="I1265" s="4" t="s">
        <v>5513</v>
      </c>
    </row>
    <row r="1266" spans="1:14" x14ac:dyDescent="0.25">
      <c r="A1266" s="4" t="s">
        <v>59</v>
      </c>
      <c r="B1266" s="4" t="s">
        <v>5514</v>
      </c>
      <c r="C1266" s="4" t="s">
        <v>5515</v>
      </c>
      <c r="D1266" s="4" t="s">
        <v>5516</v>
      </c>
      <c r="E1266" s="4" t="s">
        <v>5517</v>
      </c>
      <c r="F1266" s="4" t="s">
        <v>41</v>
      </c>
      <c r="I1266" s="4" t="s">
        <v>5518</v>
      </c>
      <c r="J1266" s="4" t="s">
        <v>5519</v>
      </c>
      <c r="K1266" s="4" t="s">
        <v>5520</v>
      </c>
      <c r="L1266" s="4" t="s">
        <v>5521</v>
      </c>
      <c r="M1266" s="4" t="s">
        <v>5522</v>
      </c>
    </row>
    <row r="1267" spans="1:14" x14ac:dyDescent="0.25">
      <c r="A1267" s="4" t="s">
        <v>59</v>
      </c>
      <c r="B1267" s="4" t="s">
        <v>5523</v>
      </c>
      <c r="C1267" s="4" t="s">
        <v>5524</v>
      </c>
      <c r="D1267" s="4" t="s">
        <v>5525</v>
      </c>
      <c r="E1267" s="4" t="s">
        <v>5526</v>
      </c>
      <c r="J1267" s="4" t="s">
        <v>13067</v>
      </c>
      <c r="K1267" s="4" t="s">
        <v>13070</v>
      </c>
      <c r="L1267" s="4" t="s">
        <v>13073</v>
      </c>
      <c r="M1267" s="4" t="s">
        <v>13076</v>
      </c>
      <c r="N1267" s="4" t="s">
        <v>13079</v>
      </c>
    </row>
    <row r="1268" spans="1:14" x14ac:dyDescent="0.25">
      <c r="A1268" s="4" t="s">
        <v>59</v>
      </c>
      <c r="B1268" s="4" t="s">
        <v>5527</v>
      </c>
      <c r="C1268" s="4" t="s">
        <v>5528</v>
      </c>
      <c r="D1268" s="4" t="s">
        <v>5529</v>
      </c>
      <c r="E1268" s="4" t="s">
        <v>5530</v>
      </c>
      <c r="J1268" s="4" t="s">
        <v>13068</v>
      </c>
      <c r="K1268" s="4" t="s">
        <v>13071</v>
      </c>
      <c r="L1268" s="4" t="s">
        <v>13074</v>
      </c>
      <c r="M1268" s="4" t="s">
        <v>13077</v>
      </c>
      <c r="N1268" s="4" t="s">
        <v>13080</v>
      </c>
    </row>
    <row r="1269" spans="1:14" x14ac:dyDescent="0.25">
      <c r="A1269" s="4" t="s">
        <v>59</v>
      </c>
      <c r="B1269" s="4" t="s">
        <v>5531</v>
      </c>
      <c r="C1269" s="4" t="s">
        <v>5532</v>
      </c>
      <c r="D1269" s="4" t="s">
        <v>5533</v>
      </c>
      <c r="E1269" s="4" t="s">
        <v>5534</v>
      </c>
      <c r="J1269" s="4" t="s">
        <v>13069</v>
      </c>
      <c r="K1269" s="4" t="s">
        <v>13072</v>
      </c>
      <c r="L1269" s="4" t="s">
        <v>13075</v>
      </c>
      <c r="M1269" s="4" t="s">
        <v>13078</v>
      </c>
      <c r="N1269" s="4" t="s">
        <v>13081</v>
      </c>
    </row>
    <row r="1270" spans="1:14" x14ac:dyDescent="0.25">
      <c r="A1270" s="4" t="s">
        <v>59</v>
      </c>
      <c r="B1270" s="4" t="s">
        <v>5527</v>
      </c>
      <c r="C1270" s="4" t="s">
        <v>5528</v>
      </c>
      <c r="D1270" s="4" t="s">
        <v>5529</v>
      </c>
    </row>
    <row r="1271" spans="1:14" x14ac:dyDescent="0.25">
      <c r="A1271" s="4" t="s">
        <v>59</v>
      </c>
      <c r="B1271" s="4" t="s">
        <v>5535</v>
      </c>
      <c r="C1271" s="4" t="s">
        <v>5536</v>
      </c>
      <c r="D1271" s="4" t="s">
        <v>5537</v>
      </c>
      <c r="E1271" s="4" t="s">
        <v>5538</v>
      </c>
      <c r="F1271" s="4" t="s">
        <v>41</v>
      </c>
      <c r="I1271" s="4" t="s">
        <v>5539</v>
      </c>
      <c r="J1271" s="4" t="s">
        <v>5540</v>
      </c>
      <c r="K1271" s="4" t="s">
        <v>5541</v>
      </c>
      <c r="L1271" s="4" t="s">
        <v>5542</v>
      </c>
      <c r="M1271" s="4" t="s">
        <v>5543</v>
      </c>
    </row>
    <row r="1272" spans="1:14" x14ac:dyDescent="0.25">
      <c r="A1272" s="4" t="s">
        <v>59</v>
      </c>
      <c r="B1272" s="4" t="s">
        <v>5544</v>
      </c>
      <c r="C1272" s="4" t="s">
        <v>5545</v>
      </c>
      <c r="D1272" s="4" t="s">
        <v>5546</v>
      </c>
      <c r="E1272" s="4" t="s">
        <v>5547</v>
      </c>
      <c r="J1272" s="4" t="s">
        <v>13082</v>
      </c>
      <c r="K1272" s="4" t="s">
        <v>13085</v>
      </c>
      <c r="L1272" s="4" t="s">
        <v>13088</v>
      </c>
      <c r="M1272" s="4" t="s">
        <v>13091</v>
      </c>
      <c r="N1272" s="4" t="s">
        <v>13094</v>
      </c>
    </row>
    <row r="1273" spans="1:14" x14ac:dyDescent="0.25">
      <c r="A1273" s="4" t="s">
        <v>59</v>
      </c>
      <c r="B1273" s="4" t="s">
        <v>5548</v>
      </c>
      <c r="C1273" s="4" t="s">
        <v>5549</v>
      </c>
      <c r="D1273" s="4" t="s">
        <v>5550</v>
      </c>
      <c r="E1273" s="4" t="s">
        <v>5551</v>
      </c>
      <c r="J1273" s="4" t="s">
        <v>13083</v>
      </c>
      <c r="K1273" s="4" t="s">
        <v>13086</v>
      </c>
      <c r="L1273" s="4" t="s">
        <v>13089</v>
      </c>
      <c r="M1273" s="4" t="s">
        <v>13092</v>
      </c>
      <c r="N1273" s="4" t="s">
        <v>13095</v>
      </c>
    </row>
    <row r="1274" spans="1:14" x14ac:dyDescent="0.25">
      <c r="A1274" s="4" t="s">
        <v>59</v>
      </c>
      <c r="B1274" s="4" t="s">
        <v>5552</v>
      </c>
      <c r="C1274" s="4" t="s">
        <v>5553</v>
      </c>
      <c r="D1274" s="4" t="s">
        <v>5554</v>
      </c>
      <c r="E1274" s="4" t="s">
        <v>5555</v>
      </c>
      <c r="J1274" s="4" t="s">
        <v>13084</v>
      </c>
      <c r="K1274" s="4" t="s">
        <v>13087</v>
      </c>
      <c r="L1274" s="4" t="s">
        <v>13090</v>
      </c>
      <c r="M1274" s="4" t="s">
        <v>13093</v>
      </c>
      <c r="N1274" s="4" t="s">
        <v>13096</v>
      </c>
    </row>
    <row r="1275" spans="1:14" x14ac:dyDescent="0.25">
      <c r="A1275" s="4" t="s">
        <v>59</v>
      </c>
      <c r="B1275" s="4" t="s">
        <v>5548</v>
      </c>
      <c r="C1275" s="4" t="s">
        <v>5549</v>
      </c>
      <c r="D1275" s="4" t="s">
        <v>5550</v>
      </c>
    </row>
    <row r="1276" spans="1:14" x14ac:dyDescent="0.25">
      <c r="A1276" s="4" t="s">
        <v>59</v>
      </c>
      <c r="B1276" s="4" t="s">
        <v>5556</v>
      </c>
      <c r="C1276" s="4" t="s">
        <v>5557</v>
      </c>
      <c r="E1276" s="4" t="s">
        <v>5558</v>
      </c>
      <c r="F1276" s="4" t="s">
        <v>34</v>
      </c>
      <c r="H1276" s="4" t="s">
        <v>5559</v>
      </c>
      <c r="I1276" s="4" t="s">
        <v>5560</v>
      </c>
    </row>
    <row r="1277" spans="1:14" x14ac:dyDescent="0.25">
      <c r="A1277" s="4" t="s">
        <v>59</v>
      </c>
      <c r="B1277" s="4" t="s">
        <v>5561</v>
      </c>
      <c r="C1277" s="4" t="s">
        <v>5562</v>
      </c>
      <c r="D1277" s="4" t="s">
        <v>5563</v>
      </c>
      <c r="E1277" s="4" t="s">
        <v>5564</v>
      </c>
      <c r="F1277" s="4" t="s">
        <v>41</v>
      </c>
      <c r="I1277" s="4" t="s">
        <v>5565</v>
      </c>
      <c r="J1277" s="4" t="s">
        <v>5566</v>
      </c>
      <c r="K1277" s="4" t="s">
        <v>5567</v>
      </c>
      <c r="L1277" s="4" t="s">
        <v>5568</v>
      </c>
      <c r="M1277" s="4" t="s">
        <v>5569</v>
      </c>
    </row>
    <row r="1278" spans="1:14" x14ac:dyDescent="0.25">
      <c r="A1278" s="4" t="s">
        <v>59</v>
      </c>
      <c r="B1278" s="4" t="s">
        <v>5570</v>
      </c>
      <c r="C1278" s="4" t="s">
        <v>5571</v>
      </c>
      <c r="D1278" s="4" t="s">
        <v>5572</v>
      </c>
      <c r="E1278" s="4" t="s">
        <v>5573</v>
      </c>
      <c r="J1278" s="4" t="s">
        <v>13052</v>
      </c>
      <c r="K1278" s="4" t="s">
        <v>13055</v>
      </c>
      <c r="L1278" s="4" t="s">
        <v>13058</v>
      </c>
      <c r="M1278" s="4" t="s">
        <v>13061</v>
      </c>
      <c r="N1278" s="4" t="s">
        <v>13064</v>
      </c>
    </row>
    <row r="1279" spans="1:14" x14ac:dyDescent="0.25">
      <c r="A1279" s="4" t="s">
        <v>59</v>
      </c>
      <c r="B1279" s="4" t="s">
        <v>5574</v>
      </c>
      <c r="C1279" s="4" t="s">
        <v>5575</v>
      </c>
      <c r="D1279" s="4" t="s">
        <v>5576</v>
      </c>
      <c r="E1279" s="4" t="s">
        <v>5577</v>
      </c>
      <c r="J1279" s="4" t="s">
        <v>13053</v>
      </c>
      <c r="K1279" s="4" t="s">
        <v>13056</v>
      </c>
      <c r="L1279" s="4" t="s">
        <v>13059</v>
      </c>
      <c r="M1279" s="4" t="s">
        <v>13062</v>
      </c>
      <c r="N1279" s="4" t="s">
        <v>13065</v>
      </c>
    </row>
    <row r="1280" spans="1:14" x14ac:dyDescent="0.25">
      <c r="A1280" s="4" t="s">
        <v>59</v>
      </c>
      <c r="B1280" s="4" t="s">
        <v>5578</v>
      </c>
      <c r="C1280" s="4" t="s">
        <v>5579</v>
      </c>
      <c r="D1280" s="4" t="s">
        <v>5580</v>
      </c>
      <c r="E1280" s="4" t="s">
        <v>5581</v>
      </c>
      <c r="J1280" s="4" t="s">
        <v>13054</v>
      </c>
      <c r="K1280" s="4" t="s">
        <v>13057</v>
      </c>
      <c r="L1280" s="4" t="s">
        <v>13060</v>
      </c>
      <c r="M1280" s="4" t="s">
        <v>13063</v>
      </c>
      <c r="N1280" s="4" t="s">
        <v>13066</v>
      </c>
    </row>
    <row r="1281" spans="1:14" x14ac:dyDescent="0.25">
      <c r="A1281" s="4" t="s">
        <v>59</v>
      </c>
      <c r="B1281" s="4" t="s">
        <v>5574</v>
      </c>
      <c r="C1281" s="4" t="s">
        <v>5575</v>
      </c>
      <c r="D1281" s="4" t="s">
        <v>5576</v>
      </c>
    </row>
    <row r="1282" spans="1:14" x14ac:dyDescent="0.25">
      <c r="A1282" s="4" t="s">
        <v>59</v>
      </c>
      <c r="B1282" s="4" t="s">
        <v>5582</v>
      </c>
      <c r="C1282" s="4" t="s">
        <v>5583</v>
      </c>
      <c r="E1282" s="4" t="s">
        <v>5584</v>
      </c>
      <c r="F1282" s="4" t="s">
        <v>34</v>
      </c>
      <c r="H1282" s="4" t="s">
        <v>5585</v>
      </c>
      <c r="I1282" s="4" t="s">
        <v>5586</v>
      </c>
    </row>
    <row r="1283" spans="1:14" x14ac:dyDescent="0.25">
      <c r="A1283" s="4" t="s">
        <v>59</v>
      </c>
      <c r="B1283" s="4" t="s">
        <v>5587</v>
      </c>
      <c r="C1283" s="4" t="s">
        <v>5588</v>
      </c>
      <c r="D1283" s="4" t="s">
        <v>5589</v>
      </c>
      <c r="E1283" s="4" t="s">
        <v>5590</v>
      </c>
      <c r="F1283" s="4" t="s">
        <v>41</v>
      </c>
      <c r="I1283" s="4" t="s">
        <v>5591</v>
      </c>
      <c r="J1283" s="4" t="s">
        <v>5592</v>
      </c>
      <c r="K1283" s="4" t="s">
        <v>5593</v>
      </c>
      <c r="L1283" s="4" t="s">
        <v>5594</v>
      </c>
      <c r="M1283" s="4" t="s">
        <v>5595</v>
      </c>
    </row>
    <row r="1284" spans="1:14" x14ac:dyDescent="0.25">
      <c r="A1284" s="4" t="s">
        <v>59</v>
      </c>
      <c r="B1284" s="4" t="s">
        <v>5596</v>
      </c>
      <c r="C1284" s="4" t="s">
        <v>5597</v>
      </c>
      <c r="D1284" s="4" t="s">
        <v>5598</v>
      </c>
      <c r="E1284" s="4" t="s">
        <v>5599</v>
      </c>
      <c r="J1284" s="4" t="s">
        <v>12967</v>
      </c>
      <c r="K1284" s="4" t="s">
        <v>12973</v>
      </c>
      <c r="L1284" s="4" t="s">
        <v>12979</v>
      </c>
      <c r="M1284" s="4" t="s">
        <v>12985</v>
      </c>
      <c r="N1284" s="4" t="s">
        <v>12991</v>
      </c>
    </row>
    <row r="1285" spans="1:14" x14ac:dyDescent="0.25">
      <c r="A1285" s="4" t="s">
        <v>59</v>
      </c>
      <c r="B1285" s="4" t="s">
        <v>5600</v>
      </c>
      <c r="C1285" s="4" t="s">
        <v>5601</v>
      </c>
      <c r="D1285" s="4" t="s">
        <v>5602</v>
      </c>
      <c r="E1285" s="4" t="s">
        <v>5603</v>
      </c>
      <c r="J1285" s="4" t="s">
        <v>12968</v>
      </c>
      <c r="K1285" s="4" t="s">
        <v>12974</v>
      </c>
      <c r="L1285" s="4" t="s">
        <v>12980</v>
      </c>
      <c r="M1285" s="4" t="s">
        <v>12986</v>
      </c>
      <c r="N1285" s="4" t="s">
        <v>12992</v>
      </c>
    </row>
    <row r="1286" spans="1:14" x14ac:dyDescent="0.25">
      <c r="A1286" s="4" t="s">
        <v>59</v>
      </c>
      <c r="B1286" s="4" t="s">
        <v>5604</v>
      </c>
      <c r="C1286" s="4" t="s">
        <v>5605</v>
      </c>
      <c r="D1286" s="4" t="s">
        <v>5606</v>
      </c>
      <c r="E1286" s="4" t="s">
        <v>5607</v>
      </c>
      <c r="J1286" s="4" t="s">
        <v>12969</v>
      </c>
      <c r="K1286" s="4" t="s">
        <v>12975</v>
      </c>
      <c r="L1286" s="4" t="s">
        <v>12981</v>
      </c>
      <c r="M1286" s="4" t="s">
        <v>12987</v>
      </c>
      <c r="N1286" s="4" t="s">
        <v>12993</v>
      </c>
    </row>
    <row r="1287" spans="1:14" x14ac:dyDescent="0.25">
      <c r="A1287" s="4" t="s">
        <v>59</v>
      </c>
      <c r="B1287" s="4" t="s">
        <v>5608</v>
      </c>
      <c r="C1287" s="4" t="s">
        <v>5609</v>
      </c>
      <c r="D1287" s="4" t="s">
        <v>5610</v>
      </c>
      <c r="E1287" s="4" t="s">
        <v>5611</v>
      </c>
      <c r="J1287" s="4" t="s">
        <v>12970</v>
      </c>
      <c r="K1287" s="4" t="s">
        <v>12976</v>
      </c>
      <c r="L1287" s="4" t="s">
        <v>12982</v>
      </c>
      <c r="M1287" s="4" t="s">
        <v>12988</v>
      </c>
      <c r="N1287" s="4" t="s">
        <v>12994</v>
      </c>
    </row>
    <row r="1288" spans="1:14" x14ac:dyDescent="0.25">
      <c r="A1288" s="4" t="s">
        <v>59</v>
      </c>
      <c r="B1288" s="4" t="s">
        <v>5612</v>
      </c>
      <c r="C1288" s="4" t="s">
        <v>5613</v>
      </c>
      <c r="D1288" s="4" t="s">
        <v>5614</v>
      </c>
      <c r="E1288" s="4" t="s">
        <v>5615</v>
      </c>
      <c r="J1288" s="4" t="s">
        <v>12971</v>
      </c>
      <c r="K1288" s="4" t="s">
        <v>12977</v>
      </c>
      <c r="L1288" s="4" t="s">
        <v>12983</v>
      </c>
      <c r="M1288" s="4" t="s">
        <v>12989</v>
      </c>
      <c r="N1288" s="4" t="s">
        <v>12995</v>
      </c>
    </row>
    <row r="1289" spans="1:14" x14ac:dyDescent="0.25">
      <c r="A1289" s="4" t="s">
        <v>59</v>
      </c>
      <c r="B1289" s="4" t="s">
        <v>5616</v>
      </c>
      <c r="C1289" s="4" t="s">
        <v>5617</v>
      </c>
      <c r="D1289" s="4" t="s">
        <v>5618</v>
      </c>
      <c r="E1289" s="4" t="s">
        <v>5619</v>
      </c>
      <c r="J1289" s="4" t="s">
        <v>12972</v>
      </c>
      <c r="K1289" s="4" t="s">
        <v>12978</v>
      </c>
      <c r="L1289" s="4" t="s">
        <v>12984</v>
      </c>
      <c r="M1289" s="4" t="s">
        <v>12990</v>
      </c>
      <c r="N1289" s="4" t="s">
        <v>12996</v>
      </c>
    </row>
    <row r="1290" spans="1:14" x14ac:dyDescent="0.25">
      <c r="A1290" s="4" t="s">
        <v>59</v>
      </c>
      <c r="B1290" s="4" t="s">
        <v>5600</v>
      </c>
      <c r="C1290" s="4" t="s">
        <v>5601</v>
      </c>
      <c r="D1290" s="4" t="s">
        <v>5602</v>
      </c>
    </row>
    <row r="1291" spans="1:14" x14ac:dyDescent="0.25">
      <c r="A1291" s="4" t="s">
        <v>59</v>
      </c>
      <c r="B1291" s="4" t="s">
        <v>5620</v>
      </c>
      <c r="C1291" s="4" t="s">
        <v>5621</v>
      </c>
      <c r="D1291" s="4" t="s">
        <v>5622</v>
      </c>
      <c r="E1291" s="4" t="s">
        <v>5623</v>
      </c>
      <c r="F1291" s="4" t="s">
        <v>41</v>
      </c>
      <c r="I1291" s="4" t="s">
        <v>5624</v>
      </c>
      <c r="J1291" s="4" t="s">
        <v>5625</v>
      </c>
      <c r="K1291" s="4" t="s">
        <v>5626</v>
      </c>
      <c r="L1291" s="4" t="s">
        <v>5627</v>
      </c>
      <c r="M1291" s="4" t="s">
        <v>5628</v>
      </c>
    </row>
    <row r="1292" spans="1:14" x14ac:dyDescent="0.25">
      <c r="A1292" s="4" t="s">
        <v>59</v>
      </c>
      <c r="B1292" s="4" t="s">
        <v>5629</v>
      </c>
      <c r="C1292" s="4" t="s">
        <v>5630</v>
      </c>
      <c r="D1292" s="4" t="s">
        <v>5631</v>
      </c>
      <c r="E1292" s="4" t="s">
        <v>5632</v>
      </c>
      <c r="J1292" s="4" t="s">
        <v>13027</v>
      </c>
      <c r="K1292" s="4" t="s">
        <v>13032</v>
      </c>
      <c r="L1292" s="4" t="s">
        <v>13037</v>
      </c>
      <c r="M1292" s="4" t="s">
        <v>13042</v>
      </c>
      <c r="N1292" s="4" t="s">
        <v>13047</v>
      </c>
    </row>
    <row r="1293" spans="1:14" x14ac:dyDescent="0.25">
      <c r="A1293" s="4" t="s">
        <v>59</v>
      </c>
      <c r="B1293" s="4" t="s">
        <v>5633</v>
      </c>
      <c r="C1293" s="4" t="s">
        <v>5634</v>
      </c>
      <c r="D1293" s="4" t="s">
        <v>5635</v>
      </c>
      <c r="E1293" s="4" t="s">
        <v>5636</v>
      </c>
      <c r="J1293" s="4" t="s">
        <v>13028</v>
      </c>
      <c r="K1293" s="4" t="s">
        <v>13033</v>
      </c>
      <c r="L1293" s="4" t="s">
        <v>13038</v>
      </c>
      <c r="M1293" s="4" t="s">
        <v>13043</v>
      </c>
      <c r="N1293" s="4" t="s">
        <v>13048</v>
      </c>
    </row>
    <row r="1294" spans="1:14" x14ac:dyDescent="0.25">
      <c r="A1294" s="4" t="s">
        <v>59</v>
      </c>
      <c r="B1294" s="4" t="s">
        <v>5637</v>
      </c>
      <c r="C1294" s="4" t="s">
        <v>5638</v>
      </c>
      <c r="D1294" s="4" t="s">
        <v>5639</v>
      </c>
      <c r="E1294" s="4" t="s">
        <v>5640</v>
      </c>
      <c r="J1294" s="4" t="s">
        <v>13029</v>
      </c>
      <c r="K1294" s="4" t="s">
        <v>13034</v>
      </c>
      <c r="L1294" s="4" t="s">
        <v>13039</v>
      </c>
      <c r="M1294" s="4" t="s">
        <v>13044</v>
      </c>
      <c r="N1294" s="4" t="s">
        <v>13049</v>
      </c>
    </row>
    <row r="1295" spans="1:14" x14ac:dyDescent="0.25">
      <c r="A1295" s="4" t="s">
        <v>59</v>
      </c>
      <c r="B1295" s="4" t="s">
        <v>5641</v>
      </c>
      <c r="C1295" s="4" t="s">
        <v>5642</v>
      </c>
      <c r="D1295" s="4" t="s">
        <v>5643</v>
      </c>
      <c r="E1295" s="4" t="s">
        <v>5644</v>
      </c>
      <c r="J1295" s="4" t="s">
        <v>13030</v>
      </c>
      <c r="K1295" s="4" t="s">
        <v>13035</v>
      </c>
      <c r="L1295" s="4" t="s">
        <v>13040</v>
      </c>
      <c r="M1295" s="4" t="s">
        <v>13045</v>
      </c>
      <c r="N1295" s="4" t="s">
        <v>13050</v>
      </c>
    </row>
    <row r="1296" spans="1:14" x14ac:dyDescent="0.25">
      <c r="A1296" s="4" t="s">
        <v>59</v>
      </c>
      <c r="B1296" s="4" t="s">
        <v>5645</v>
      </c>
      <c r="C1296" s="4" t="s">
        <v>5646</v>
      </c>
      <c r="D1296" s="4" t="s">
        <v>5647</v>
      </c>
      <c r="E1296" s="4" t="s">
        <v>5648</v>
      </c>
      <c r="J1296" s="4" t="s">
        <v>13031</v>
      </c>
      <c r="K1296" s="4" t="s">
        <v>13036</v>
      </c>
      <c r="L1296" s="4" t="s">
        <v>13041</v>
      </c>
      <c r="M1296" s="4" t="s">
        <v>13046</v>
      </c>
      <c r="N1296" s="4" t="s">
        <v>13051</v>
      </c>
    </row>
    <row r="1297" spans="1:14" x14ac:dyDescent="0.25">
      <c r="A1297" s="4" t="s">
        <v>59</v>
      </c>
      <c r="B1297" s="4" t="s">
        <v>5633</v>
      </c>
      <c r="C1297" s="4" t="s">
        <v>5634</v>
      </c>
      <c r="D1297" s="4" t="s">
        <v>5635</v>
      </c>
    </row>
    <row r="1298" spans="1:14" x14ac:dyDescent="0.25">
      <c r="A1298" s="4" t="s">
        <v>59</v>
      </c>
      <c r="B1298" s="4" t="s">
        <v>5649</v>
      </c>
      <c r="C1298" s="4" t="s">
        <v>5650</v>
      </c>
      <c r="D1298" s="4" t="s">
        <v>5651</v>
      </c>
      <c r="E1298" s="4" t="s">
        <v>5652</v>
      </c>
      <c r="F1298" s="4" t="s">
        <v>41</v>
      </c>
      <c r="I1298" s="4" t="s">
        <v>5653</v>
      </c>
      <c r="J1298" s="4" t="s">
        <v>5654</v>
      </c>
      <c r="K1298" s="4" t="s">
        <v>5655</v>
      </c>
      <c r="L1298" s="4" t="s">
        <v>5656</v>
      </c>
      <c r="M1298" s="4" t="s">
        <v>5657</v>
      </c>
    </row>
    <row r="1299" spans="1:14" x14ac:dyDescent="0.25">
      <c r="A1299" s="4" t="s">
        <v>59</v>
      </c>
      <c r="B1299" s="4" t="s">
        <v>5658</v>
      </c>
      <c r="C1299" s="4" t="s">
        <v>5659</v>
      </c>
      <c r="D1299" s="4" t="s">
        <v>5660</v>
      </c>
      <c r="E1299" s="4" t="s">
        <v>5661</v>
      </c>
      <c r="J1299" s="4" t="s">
        <v>12997</v>
      </c>
      <c r="K1299" s="4" t="s">
        <v>13003</v>
      </c>
      <c r="L1299" s="4" t="s">
        <v>13009</v>
      </c>
      <c r="M1299" s="4" t="s">
        <v>13015</v>
      </c>
      <c r="N1299" s="4" t="s">
        <v>13021</v>
      </c>
    </row>
    <row r="1300" spans="1:14" x14ac:dyDescent="0.25">
      <c r="A1300" s="4" t="s">
        <v>59</v>
      </c>
      <c r="B1300" s="4" t="s">
        <v>5662</v>
      </c>
      <c r="C1300" s="4" t="s">
        <v>5663</v>
      </c>
      <c r="D1300" s="4" t="s">
        <v>5664</v>
      </c>
      <c r="E1300" s="4" t="s">
        <v>5665</v>
      </c>
      <c r="J1300" s="4" t="s">
        <v>12998</v>
      </c>
      <c r="K1300" s="4" t="s">
        <v>13004</v>
      </c>
      <c r="L1300" s="4" t="s">
        <v>13010</v>
      </c>
      <c r="M1300" s="4" t="s">
        <v>13016</v>
      </c>
      <c r="N1300" s="4" t="s">
        <v>13022</v>
      </c>
    </row>
    <row r="1301" spans="1:14" x14ac:dyDescent="0.25">
      <c r="A1301" s="4" t="s">
        <v>59</v>
      </c>
      <c r="B1301" s="4" t="s">
        <v>5666</v>
      </c>
      <c r="C1301" s="4" t="s">
        <v>5667</v>
      </c>
      <c r="D1301" s="4" t="s">
        <v>5668</v>
      </c>
      <c r="E1301" s="4" t="s">
        <v>5669</v>
      </c>
      <c r="J1301" s="4" t="s">
        <v>12999</v>
      </c>
      <c r="K1301" s="4" t="s">
        <v>13005</v>
      </c>
      <c r="L1301" s="4" t="s">
        <v>13011</v>
      </c>
      <c r="M1301" s="4" t="s">
        <v>13017</v>
      </c>
      <c r="N1301" s="4" t="s">
        <v>13023</v>
      </c>
    </row>
    <row r="1302" spans="1:14" x14ac:dyDescent="0.25">
      <c r="A1302" s="4" t="s">
        <v>59</v>
      </c>
      <c r="B1302" s="4" t="s">
        <v>5670</v>
      </c>
      <c r="C1302" s="4" t="s">
        <v>5671</v>
      </c>
      <c r="D1302" s="4" t="s">
        <v>5672</v>
      </c>
      <c r="E1302" s="4" t="s">
        <v>5673</v>
      </c>
      <c r="J1302" s="4" t="s">
        <v>13000</v>
      </c>
      <c r="K1302" s="4" t="s">
        <v>13006</v>
      </c>
      <c r="L1302" s="4" t="s">
        <v>13012</v>
      </c>
      <c r="M1302" s="4" t="s">
        <v>13018</v>
      </c>
      <c r="N1302" s="4" t="s">
        <v>13024</v>
      </c>
    </row>
    <row r="1303" spans="1:14" x14ac:dyDescent="0.25">
      <c r="A1303" s="4" t="s">
        <v>59</v>
      </c>
      <c r="B1303" s="4" t="s">
        <v>5674</v>
      </c>
      <c r="C1303" s="4" t="s">
        <v>5675</v>
      </c>
      <c r="D1303" s="4" t="s">
        <v>5676</v>
      </c>
      <c r="E1303" s="4" t="s">
        <v>5677</v>
      </c>
      <c r="J1303" s="4" t="s">
        <v>13001</v>
      </c>
      <c r="K1303" s="4" t="s">
        <v>13007</v>
      </c>
      <c r="L1303" s="4" t="s">
        <v>13013</v>
      </c>
      <c r="M1303" s="4" t="s">
        <v>13019</v>
      </c>
      <c r="N1303" s="4" t="s">
        <v>13025</v>
      </c>
    </row>
    <row r="1304" spans="1:14" x14ac:dyDescent="0.25">
      <c r="A1304" s="4" t="s">
        <v>59</v>
      </c>
      <c r="B1304" s="4" t="s">
        <v>5678</v>
      </c>
      <c r="C1304" s="4" t="s">
        <v>5679</v>
      </c>
      <c r="D1304" s="4" t="s">
        <v>5680</v>
      </c>
      <c r="E1304" s="4" t="s">
        <v>5681</v>
      </c>
      <c r="J1304" s="4" t="s">
        <v>13002</v>
      </c>
      <c r="K1304" s="4" t="s">
        <v>13008</v>
      </c>
      <c r="L1304" s="4" t="s">
        <v>13014</v>
      </c>
      <c r="M1304" s="4" t="s">
        <v>13020</v>
      </c>
      <c r="N1304" s="4" t="s">
        <v>13026</v>
      </c>
    </row>
    <row r="1305" spans="1:14" x14ac:dyDescent="0.25">
      <c r="A1305" s="4" t="s">
        <v>59</v>
      </c>
      <c r="B1305" s="4" t="s">
        <v>5662</v>
      </c>
      <c r="C1305" s="4" t="s">
        <v>5663</v>
      </c>
      <c r="D1305" s="4" t="s">
        <v>5664</v>
      </c>
    </row>
    <row r="1306" spans="1:14" x14ac:dyDescent="0.25">
      <c r="A1306" s="4" t="s">
        <v>59</v>
      </c>
      <c r="B1306" s="4" t="s">
        <v>5682</v>
      </c>
      <c r="C1306" s="4" t="s">
        <v>5683</v>
      </c>
      <c r="E1306" s="4" t="s">
        <v>5684</v>
      </c>
      <c r="F1306" s="4" t="s">
        <v>34</v>
      </c>
      <c r="H1306" s="4" t="s">
        <v>5685</v>
      </c>
      <c r="I1306" s="4" t="s">
        <v>5686</v>
      </c>
    </row>
    <row r="1307" spans="1:14" x14ac:dyDescent="0.25">
      <c r="A1307" s="4" t="s">
        <v>59</v>
      </c>
      <c r="B1307" s="4" t="s">
        <v>5687</v>
      </c>
      <c r="C1307" s="4" t="s">
        <v>5688</v>
      </c>
      <c r="D1307" s="4" t="s">
        <v>5689</v>
      </c>
      <c r="E1307" s="4" t="s">
        <v>5690</v>
      </c>
      <c r="F1307" s="4" t="s">
        <v>41</v>
      </c>
      <c r="I1307" s="4" t="s">
        <v>5691</v>
      </c>
      <c r="J1307" s="4" t="s">
        <v>5692</v>
      </c>
      <c r="K1307" s="4" t="s">
        <v>5693</v>
      </c>
      <c r="L1307" s="4" t="s">
        <v>5694</v>
      </c>
      <c r="M1307" s="4" t="s">
        <v>5695</v>
      </c>
    </row>
    <row r="1308" spans="1:14" x14ac:dyDescent="0.25">
      <c r="A1308" s="4" t="s">
        <v>59</v>
      </c>
      <c r="B1308" s="4" t="s">
        <v>5696</v>
      </c>
      <c r="C1308" s="4" t="s">
        <v>5697</v>
      </c>
      <c r="D1308" s="4" t="s">
        <v>5698</v>
      </c>
      <c r="E1308" s="4" t="s">
        <v>5699</v>
      </c>
      <c r="J1308" s="4" t="s">
        <v>12842</v>
      </c>
      <c r="K1308" s="4" t="s">
        <v>12848</v>
      </c>
      <c r="L1308" s="4" t="s">
        <v>12854</v>
      </c>
      <c r="M1308" s="4" t="s">
        <v>12860</v>
      </c>
      <c r="N1308" s="4" t="s">
        <v>12866</v>
      </c>
    </row>
    <row r="1309" spans="1:14" x14ac:dyDescent="0.25">
      <c r="A1309" s="4" t="s">
        <v>59</v>
      </c>
      <c r="B1309" s="4" t="s">
        <v>5700</v>
      </c>
      <c r="C1309" s="4" t="s">
        <v>5701</v>
      </c>
      <c r="D1309" s="4" t="s">
        <v>5702</v>
      </c>
      <c r="E1309" s="4" t="s">
        <v>5703</v>
      </c>
      <c r="J1309" s="4" t="s">
        <v>12843</v>
      </c>
      <c r="K1309" s="4" t="s">
        <v>12849</v>
      </c>
      <c r="L1309" s="4" t="s">
        <v>12855</v>
      </c>
      <c r="M1309" s="4" t="s">
        <v>12861</v>
      </c>
      <c r="N1309" s="4" t="s">
        <v>12867</v>
      </c>
    </row>
    <row r="1310" spans="1:14" x14ac:dyDescent="0.25">
      <c r="A1310" s="4" t="s">
        <v>59</v>
      </c>
      <c r="B1310" s="4" t="s">
        <v>5704</v>
      </c>
      <c r="C1310" s="4" t="s">
        <v>5705</v>
      </c>
      <c r="D1310" s="4" t="s">
        <v>5706</v>
      </c>
      <c r="E1310" s="4" t="s">
        <v>5707</v>
      </c>
      <c r="J1310" s="4" t="s">
        <v>12844</v>
      </c>
      <c r="K1310" s="4" t="s">
        <v>12850</v>
      </c>
      <c r="L1310" s="4" t="s">
        <v>12856</v>
      </c>
      <c r="M1310" s="4" t="s">
        <v>12862</v>
      </c>
      <c r="N1310" s="4" t="s">
        <v>12868</v>
      </c>
    </row>
    <row r="1311" spans="1:14" x14ac:dyDescent="0.25">
      <c r="A1311" s="4" t="s">
        <v>59</v>
      </c>
      <c r="B1311" s="4" t="s">
        <v>5708</v>
      </c>
      <c r="C1311" s="4" t="s">
        <v>5709</v>
      </c>
      <c r="D1311" s="4" t="s">
        <v>5710</v>
      </c>
      <c r="E1311" s="4" t="s">
        <v>5711</v>
      </c>
      <c r="J1311" s="4" t="s">
        <v>12845</v>
      </c>
      <c r="K1311" s="4" t="s">
        <v>12851</v>
      </c>
      <c r="L1311" s="4" t="s">
        <v>12857</v>
      </c>
      <c r="M1311" s="4" t="s">
        <v>12863</v>
      </c>
      <c r="N1311" s="4" t="s">
        <v>12869</v>
      </c>
    </row>
    <row r="1312" spans="1:14" x14ac:dyDescent="0.25">
      <c r="A1312" s="4" t="s">
        <v>59</v>
      </c>
      <c r="B1312" s="4" t="s">
        <v>5712</v>
      </c>
      <c r="C1312" s="4" t="s">
        <v>5713</v>
      </c>
      <c r="D1312" s="4" t="s">
        <v>5714</v>
      </c>
      <c r="E1312" s="4" t="s">
        <v>5715</v>
      </c>
      <c r="J1312" s="4" t="s">
        <v>12846</v>
      </c>
      <c r="K1312" s="4" t="s">
        <v>12852</v>
      </c>
      <c r="L1312" s="4" t="s">
        <v>12858</v>
      </c>
      <c r="M1312" s="4" t="s">
        <v>12864</v>
      </c>
      <c r="N1312" s="4" t="s">
        <v>12870</v>
      </c>
    </row>
    <row r="1313" spans="1:14" x14ac:dyDescent="0.25">
      <c r="A1313" s="4" t="s">
        <v>59</v>
      </c>
      <c r="B1313" s="4" t="s">
        <v>5716</v>
      </c>
      <c r="C1313" s="4" t="s">
        <v>5717</v>
      </c>
      <c r="D1313" s="4" t="s">
        <v>5718</v>
      </c>
      <c r="E1313" s="4" t="s">
        <v>5719</v>
      </c>
      <c r="J1313" s="4" t="s">
        <v>12847</v>
      </c>
      <c r="K1313" s="4" t="s">
        <v>12853</v>
      </c>
      <c r="L1313" s="4" t="s">
        <v>12859</v>
      </c>
      <c r="M1313" s="4" t="s">
        <v>12865</v>
      </c>
      <c r="N1313" s="4" t="s">
        <v>12871</v>
      </c>
    </row>
    <row r="1314" spans="1:14" x14ac:dyDescent="0.25">
      <c r="A1314" s="4" t="s">
        <v>59</v>
      </c>
      <c r="B1314" s="4" t="s">
        <v>5700</v>
      </c>
      <c r="C1314" s="4" t="s">
        <v>5701</v>
      </c>
      <c r="D1314" s="4" t="s">
        <v>5702</v>
      </c>
    </row>
    <row r="1315" spans="1:14" x14ac:dyDescent="0.25">
      <c r="A1315" s="4" t="s">
        <v>59</v>
      </c>
      <c r="B1315" s="4" t="s">
        <v>5720</v>
      </c>
      <c r="C1315" s="4" t="s">
        <v>5721</v>
      </c>
      <c r="D1315" s="4" t="s">
        <v>5722</v>
      </c>
      <c r="E1315" s="4" t="s">
        <v>5723</v>
      </c>
      <c r="F1315" s="4" t="s">
        <v>41</v>
      </c>
      <c r="I1315" s="4" t="s">
        <v>5724</v>
      </c>
      <c r="J1315" s="4" t="s">
        <v>5725</v>
      </c>
      <c r="K1315" s="4" t="s">
        <v>5726</v>
      </c>
      <c r="L1315" s="4" t="s">
        <v>5727</v>
      </c>
      <c r="M1315" s="4" t="s">
        <v>5728</v>
      </c>
    </row>
    <row r="1316" spans="1:14" x14ac:dyDescent="0.25">
      <c r="A1316" s="4" t="s">
        <v>59</v>
      </c>
      <c r="B1316" s="4" t="s">
        <v>5729</v>
      </c>
      <c r="C1316" s="4" t="s">
        <v>5730</v>
      </c>
      <c r="D1316" s="4" t="s">
        <v>5731</v>
      </c>
      <c r="E1316" s="4" t="s">
        <v>5732</v>
      </c>
      <c r="J1316" s="4" t="s">
        <v>12942</v>
      </c>
      <c r="K1316" s="4" t="s">
        <v>12947</v>
      </c>
      <c r="L1316" s="4" t="s">
        <v>12952</v>
      </c>
      <c r="M1316" s="4" t="s">
        <v>12957</v>
      </c>
      <c r="N1316" s="4" t="s">
        <v>12962</v>
      </c>
    </row>
    <row r="1317" spans="1:14" x14ac:dyDescent="0.25">
      <c r="A1317" s="4" t="s">
        <v>59</v>
      </c>
      <c r="B1317" s="4" t="s">
        <v>5733</v>
      </c>
      <c r="C1317" s="4" t="s">
        <v>5734</v>
      </c>
      <c r="D1317" s="4" t="s">
        <v>5735</v>
      </c>
      <c r="E1317" s="4" t="s">
        <v>5736</v>
      </c>
      <c r="J1317" s="4" t="s">
        <v>12943</v>
      </c>
      <c r="K1317" s="4" t="s">
        <v>12948</v>
      </c>
      <c r="L1317" s="4" t="s">
        <v>12953</v>
      </c>
      <c r="M1317" s="4" t="s">
        <v>12958</v>
      </c>
      <c r="N1317" s="4" t="s">
        <v>12963</v>
      </c>
    </row>
    <row r="1318" spans="1:14" x14ac:dyDescent="0.25">
      <c r="A1318" s="4" t="s">
        <v>59</v>
      </c>
      <c r="B1318" s="4" t="s">
        <v>5737</v>
      </c>
      <c r="C1318" s="4" t="s">
        <v>5738</v>
      </c>
      <c r="D1318" s="4" t="s">
        <v>5739</v>
      </c>
      <c r="E1318" s="4" t="s">
        <v>5740</v>
      </c>
      <c r="J1318" s="4" t="s">
        <v>12944</v>
      </c>
      <c r="K1318" s="4" t="s">
        <v>12949</v>
      </c>
      <c r="L1318" s="4" t="s">
        <v>12954</v>
      </c>
      <c r="M1318" s="4" t="s">
        <v>12959</v>
      </c>
      <c r="N1318" s="4" t="s">
        <v>12964</v>
      </c>
    </row>
    <row r="1319" spans="1:14" x14ac:dyDescent="0.25">
      <c r="A1319" s="4" t="s">
        <v>59</v>
      </c>
      <c r="B1319" s="4" t="s">
        <v>5741</v>
      </c>
      <c r="C1319" s="4" t="s">
        <v>5742</v>
      </c>
      <c r="D1319" s="4" t="s">
        <v>5743</v>
      </c>
      <c r="E1319" s="4" t="s">
        <v>5744</v>
      </c>
      <c r="J1319" s="4" t="s">
        <v>12945</v>
      </c>
      <c r="K1319" s="4" t="s">
        <v>12950</v>
      </c>
      <c r="L1319" s="4" t="s">
        <v>12955</v>
      </c>
      <c r="M1319" s="4" t="s">
        <v>12960</v>
      </c>
      <c r="N1319" s="4" t="s">
        <v>12965</v>
      </c>
    </row>
    <row r="1320" spans="1:14" x14ac:dyDescent="0.25">
      <c r="A1320" s="4" t="s">
        <v>59</v>
      </c>
      <c r="B1320" s="4" t="s">
        <v>5745</v>
      </c>
      <c r="C1320" s="4" t="s">
        <v>5746</v>
      </c>
      <c r="D1320" s="4" t="s">
        <v>5747</v>
      </c>
      <c r="E1320" s="4" t="s">
        <v>5748</v>
      </c>
      <c r="J1320" s="4" t="s">
        <v>12946</v>
      </c>
      <c r="K1320" s="4" t="s">
        <v>12951</v>
      </c>
      <c r="L1320" s="4" t="s">
        <v>12956</v>
      </c>
      <c r="M1320" s="4" t="s">
        <v>12961</v>
      </c>
      <c r="N1320" s="4" t="s">
        <v>12966</v>
      </c>
    </row>
    <row r="1321" spans="1:14" x14ac:dyDescent="0.25">
      <c r="A1321" s="4" t="s">
        <v>59</v>
      </c>
      <c r="B1321" s="4" t="s">
        <v>5733</v>
      </c>
      <c r="C1321" s="4" t="s">
        <v>5734</v>
      </c>
      <c r="D1321" s="4" t="s">
        <v>5735</v>
      </c>
    </row>
    <row r="1322" spans="1:14" x14ac:dyDescent="0.25">
      <c r="A1322" s="4" t="s">
        <v>59</v>
      </c>
      <c r="B1322" s="4" t="s">
        <v>5749</v>
      </c>
      <c r="C1322" s="4" t="s">
        <v>5750</v>
      </c>
      <c r="D1322" s="4" t="s">
        <v>5751</v>
      </c>
      <c r="E1322" s="4" t="s">
        <v>5752</v>
      </c>
      <c r="F1322" s="4" t="s">
        <v>41</v>
      </c>
      <c r="I1322" s="4" t="s">
        <v>5753</v>
      </c>
      <c r="J1322" s="4" t="s">
        <v>5754</v>
      </c>
      <c r="K1322" s="4" t="s">
        <v>5755</v>
      </c>
      <c r="L1322" s="4" t="s">
        <v>5756</v>
      </c>
      <c r="M1322" s="4" t="s">
        <v>5757</v>
      </c>
    </row>
    <row r="1323" spans="1:14" x14ac:dyDescent="0.25">
      <c r="A1323" s="4" t="s">
        <v>59</v>
      </c>
      <c r="B1323" s="4" t="s">
        <v>5758</v>
      </c>
      <c r="C1323" s="4" t="s">
        <v>5759</v>
      </c>
      <c r="D1323" s="4" t="s">
        <v>5760</v>
      </c>
      <c r="E1323" s="4" t="s">
        <v>5761</v>
      </c>
      <c r="J1323" s="4" t="s">
        <v>12927</v>
      </c>
      <c r="K1323" s="4" t="s">
        <v>12930</v>
      </c>
      <c r="L1323" s="4" t="s">
        <v>12933</v>
      </c>
      <c r="M1323" s="4" t="s">
        <v>12936</v>
      </c>
      <c r="N1323" s="4" t="s">
        <v>12939</v>
      </c>
    </row>
    <row r="1324" spans="1:14" x14ac:dyDescent="0.25">
      <c r="A1324" s="4" t="s">
        <v>59</v>
      </c>
      <c r="B1324" s="4" t="s">
        <v>5762</v>
      </c>
      <c r="C1324" s="4" t="s">
        <v>5763</v>
      </c>
      <c r="D1324" s="4" t="s">
        <v>5764</v>
      </c>
      <c r="E1324" s="4" t="s">
        <v>5765</v>
      </c>
      <c r="J1324" s="4" t="s">
        <v>12928</v>
      </c>
      <c r="K1324" s="4" t="s">
        <v>12931</v>
      </c>
      <c r="L1324" s="4" t="s">
        <v>12934</v>
      </c>
      <c r="M1324" s="4" t="s">
        <v>12937</v>
      </c>
      <c r="N1324" s="4" t="s">
        <v>12940</v>
      </c>
    </row>
    <row r="1325" spans="1:14" x14ac:dyDescent="0.25">
      <c r="A1325" s="4" t="s">
        <v>59</v>
      </c>
      <c r="B1325" s="4" t="s">
        <v>5766</v>
      </c>
      <c r="C1325" s="4" t="s">
        <v>5767</v>
      </c>
      <c r="D1325" s="4" t="s">
        <v>5768</v>
      </c>
      <c r="E1325" s="4" t="s">
        <v>5769</v>
      </c>
      <c r="J1325" s="4" t="s">
        <v>12929</v>
      </c>
      <c r="K1325" s="4" t="s">
        <v>12932</v>
      </c>
      <c r="L1325" s="4" t="s">
        <v>12935</v>
      </c>
      <c r="M1325" s="4" t="s">
        <v>12938</v>
      </c>
      <c r="N1325" s="4" t="s">
        <v>12941</v>
      </c>
    </row>
    <row r="1326" spans="1:14" x14ac:dyDescent="0.25">
      <c r="A1326" s="4" t="s">
        <v>59</v>
      </c>
      <c r="B1326" s="4" t="s">
        <v>5762</v>
      </c>
      <c r="C1326" s="4" t="s">
        <v>5763</v>
      </c>
      <c r="D1326" s="4" t="s">
        <v>5764</v>
      </c>
    </row>
    <row r="1327" spans="1:14" x14ac:dyDescent="0.25">
      <c r="A1327" s="4" t="s">
        <v>59</v>
      </c>
      <c r="B1327" s="4" t="s">
        <v>5770</v>
      </c>
      <c r="C1327" s="4" t="s">
        <v>5771</v>
      </c>
      <c r="D1327" s="4" t="s">
        <v>5772</v>
      </c>
      <c r="E1327" s="4" t="s">
        <v>5773</v>
      </c>
      <c r="F1327" s="4" t="s">
        <v>41</v>
      </c>
      <c r="I1327" s="4" t="s">
        <v>5774</v>
      </c>
      <c r="J1327" s="4" t="s">
        <v>5775</v>
      </c>
      <c r="K1327" s="4" t="s">
        <v>5776</v>
      </c>
      <c r="L1327" s="4" t="s">
        <v>5777</v>
      </c>
      <c r="M1327" s="4" t="s">
        <v>5778</v>
      </c>
    </row>
    <row r="1328" spans="1:14" x14ac:dyDescent="0.25">
      <c r="A1328" s="4" t="s">
        <v>59</v>
      </c>
      <c r="B1328" s="4" t="s">
        <v>5779</v>
      </c>
      <c r="C1328" s="4" t="s">
        <v>5780</v>
      </c>
      <c r="D1328" s="4" t="s">
        <v>5781</v>
      </c>
      <c r="E1328" s="4" t="s">
        <v>5782</v>
      </c>
      <c r="J1328" s="4" t="s">
        <v>12897</v>
      </c>
      <c r="K1328" s="4" t="s">
        <v>12903</v>
      </c>
      <c r="L1328" s="4" t="s">
        <v>12909</v>
      </c>
      <c r="M1328" s="4" t="s">
        <v>12915</v>
      </c>
      <c r="N1328" s="4" t="s">
        <v>12921</v>
      </c>
    </row>
    <row r="1329" spans="1:14" x14ac:dyDescent="0.25">
      <c r="A1329" s="4" t="s">
        <v>59</v>
      </c>
      <c r="B1329" s="4" t="s">
        <v>5783</v>
      </c>
      <c r="C1329" s="4" t="s">
        <v>5784</v>
      </c>
      <c r="D1329" s="4" t="s">
        <v>5785</v>
      </c>
      <c r="E1329" s="4" t="s">
        <v>5786</v>
      </c>
      <c r="J1329" s="4" t="s">
        <v>12898</v>
      </c>
      <c r="K1329" s="4" t="s">
        <v>12904</v>
      </c>
      <c r="L1329" s="4" t="s">
        <v>12910</v>
      </c>
      <c r="M1329" s="4" t="s">
        <v>12916</v>
      </c>
      <c r="N1329" s="4" t="s">
        <v>12922</v>
      </c>
    </row>
    <row r="1330" spans="1:14" x14ac:dyDescent="0.25">
      <c r="A1330" s="4" t="s">
        <v>59</v>
      </c>
      <c r="B1330" s="4" t="s">
        <v>5787</v>
      </c>
      <c r="C1330" s="4" t="s">
        <v>5788</v>
      </c>
      <c r="D1330" s="4" t="s">
        <v>5789</v>
      </c>
      <c r="E1330" s="4" t="s">
        <v>5790</v>
      </c>
      <c r="J1330" s="4" t="s">
        <v>12899</v>
      </c>
      <c r="K1330" s="4" t="s">
        <v>12905</v>
      </c>
      <c r="L1330" s="4" t="s">
        <v>12911</v>
      </c>
      <c r="M1330" s="4" t="s">
        <v>12917</v>
      </c>
      <c r="N1330" s="4" t="s">
        <v>12923</v>
      </c>
    </row>
    <row r="1331" spans="1:14" x14ac:dyDescent="0.25">
      <c r="A1331" s="4" t="s">
        <v>59</v>
      </c>
      <c r="B1331" s="4" t="s">
        <v>5791</v>
      </c>
      <c r="C1331" s="4" t="s">
        <v>5792</v>
      </c>
      <c r="D1331" s="4" t="s">
        <v>5793</v>
      </c>
      <c r="E1331" s="4" t="s">
        <v>5794</v>
      </c>
      <c r="J1331" s="4" t="s">
        <v>12900</v>
      </c>
      <c r="K1331" s="4" t="s">
        <v>12906</v>
      </c>
      <c r="L1331" s="4" t="s">
        <v>12912</v>
      </c>
      <c r="M1331" s="4" t="s">
        <v>12918</v>
      </c>
      <c r="N1331" s="4" t="s">
        <v>12924</v>
      </c>
    </row>
    <row r="1332" spans="1:14" x14ac:dyDescent="0.25">
      <c r="A1332" s="4" t="s">
        <v>59</v>
      </c>
      <c r="B1332" s="4" t="s">
        <v>5795</v>
      </c>
      <c r="C1332" s="4" t="s">
        <v>5796</v>
      </c>
      <c r="D1332" s="4" t="s">
        <v>5797</v>
      </c>
      <c r="E1332" s="4" t="s">
        <v>5798</v>
      </c>
      <c r="J1332" s="4" t="s">
        <v>12901</v>
      </c>
      <c r="K1332" s="4" t="s">
        <v>12907</v>
      </c>
      <c r="L1332" s="4" t="s">
        <v>12913</v>
      </c>
      <c r="M1332" s="4" t="s">
        <v>12919</v>
      </c>
      <c r="N1332" s="4" t="s">
        <v>12925</v>
      </c>
    </row>
    <row r="1333" spans="1:14" x14ac:dyDescent="0.25">
      <c r="A1333" s="4" t="s">
        <v>59</v>
      </c>
      <c r="B1333" s="4" t="s">
        <v>5799</v>
      </c>
      <c r="C1333" s="4" t="s">
        <v>5800</v>
      </c>
      <c r="D1333" s="4" t="s">
        <v>5801</v>
      </c>
      <c r="E1333" s="4" t="s">
        <v>5802</v>
      </c>
      <c r="J1333" s="4" t="s">
        <v>12902</v>
      </c>
      <c r="K1333" s="4" t="s">
        <v>12908</v>
      </c>
      <c r="L1333" s="4" t="s">
        <v>12914</v>
      </c>
      <c r="M1333" s="4" t="s">
        <v>12920</v>
      </c>
      <c r="N1333" s="4" t="s">
        <v>12926</v>
      </c>
    </row>
    <row r="1334" spans="1:14" x14ac:dyDescent="0.25">
      <c r="A1334" s="4" t="s">
        <v>59</v>
      </c>
      <c r="B1334" s="4" t="s">
        <v>5783</v>
      </c>
      <c r="C1334" s="4" t="s">
        <v>5784</v>
      </c>
      <c r="D1334" s="4" t="s">
        <v>5785</v>
      </c>
    </row>
    <row r="1335" spans="1:14" x14ac:dyDescent="0.25">
      <c r="A1335" s="4" t="s">
        <v>59</v>
      </c>
      <c r="B1335" s="4" t="s">
        <v>5803</v>
      </c>
      <c r="C1335" s="4" t="s">
        <v>5804</v>
      </c>
      <c r="D1335" s="4" t="s">
        <v>5805</v>
      </c>
      <c r="E1335" s="4" t="s">
        <v>5806</v>
      </c>
      <c r="F1335" s="4" t="s">
        <v>41</v>
      </c>
      <c r="I1335" s="4" t="s">
        <v>5807</v>
      </c>
      <c r="J1335" s="4" t="s">
        <v>5808</v>
      </c>
      <c r="K1335" s="4" t="s">
        <v>5809</v>
      </c>
      <c r="L1335" s="4" t="s">
        <v>5810</v>
      </c>
      <c r="M1335" s="4" t="s">
        <v>5811</v>
      </c>
    </row>
    <row r="1336" spans="1:14" x14ac:dyDescent="0.25">
      <c r="A1336" s="4" t="s">
        <v>59</v>
      </c>
      <c r="B1336" s="4" t="s">
        <v>5812</v>
      </c>
      <c r="C1336" s="4" t="s">
        <v>5813</v>
      </c>
      <c r="D1336" s="4" t="s">
        <v>5814</v>
      </c>
      <c r="E1336" s="4" t="s">
        <v>5815</v>
      </c>
      <c r="J1336" s="4" t="s">
        <v>12872</v>
      </c>
      <c r="K1336" s="4" t="s">
        <v>12877</v>
      </c>
      <c r="L1336" s="4" t="s">
        <v>12882</v>
      </c>
      <c r="M1336" s="4" t="s">
        <v>12887</v>
      </c>
      <c r="N1336" s="4" t="s">
        <v>12892</v>
      </c>
    </row>
    <row r="1337" spans="1:14" x14ac:dyDescent="0.25">
      <c r="A1337" s="4" t="s">
        <v>59</v>
      </c>
      <c r="B1337" s="4" t="s">
        <v>5816</v>
      </c>
      <c r="C1337" s="4" t="s">
        <v>5817</v>
      </c>
      <c r="D1337" s="4" t="s">
        <v>5818</v>
      </c>
      <c r="E1337" s="4" t="s">
        <v>5819</v>
      </c>
      <c r="J1337" s="4" t="s">
        <v>12873</v>
      </c>
      <c r="K1337" s="4" t="s">
        <v>12878</v>
      </c>
      <c r="L1337" s="4" t="s">
        <v>12883</v>
      </c>
      <c r="M1337" s="4" t="s">
        <v>12888</v>
      </c>
      <c r="N1337" s="4" t="s">
        <v>12893</v>
      </c>
    </row>
    <row r="1338" spans="1:14" x14ac:dyDescent="0.25">
      <c r="A1338" s="4" t="s">
        <v>59</v>
      </c>
      <c r="B1338" s="4" t="s">
        <v>5820</v>
      </c>
      <c r="C1338" s="4" t="s">
        <v>5821</v>
      </c>
      <c r="D1338" s="4" t="s">
        <v>5822</v>
      </c>
      <c r="E1338" s="4" t="s">
        <v>5823</v>
      </c>
      <c r="J1338" s="4" t="s">
        <v>12874</v>
      </c>
      <c r="K1338" s="4" t="s">
        <v>12879</v>
      </c>
      <c r="L1338" s="4" t="s">
        <v>12884</v>
      </c>
      <c r="M1338" s="4" t="s">
        <v>12889</v>
      </c>
      <c r="N1338" s="4" t="s">
        <v>12894</v>
      </c>
    </row>
    <row r="1339" spans="1:14" x14ac:dyDescent="0.25">
      <c r="A1339" s="4" t="s">
        <v>59</v>
      </c>
      <c r="B1339" s="4" t="s">
        <v>5824</v>
      </c>
      <c r="C1339" s="4" t="s">
        <v>5825</v>
      </c>
      <c r="D1339" s="4" t="s">
        <v>5826</v>
      </c>
      <c r="E1339" s="4" t="s">
        <v>5827</v>
      </c>
      <c r="J1339" s="4" t="s">
        <v>12875</v>
      </c>
      <c r="K1339" s="4" t="s">
        <v>12880</v>
      </c>
      <c r="L1339" s="4" t="s">
        <v>12885</v>
      </c>
      <c r="M1339" s="4" t="s">
        <v>12890</v>
      </c>
      <c r="N1339" s="4" t="s">
        <v>12895</v>
      </c>
    </row>
    <row r="1340" spans="1:14" x14ac:dyDescent="0.25">
      <c r="A1340" s="4" t="s">
        <v>59</v>
      </c>
      <c r="B1340" s="4" t="s">
        <v>5828</v>
      </c>
      <c r="C1340" s="4" t="s">
        <v>5829</v>
      </c>
      <c r="D1340" s="4" t="s">
        <v>5830</v>
      </c>
      <c r="E1340" s="4" t="s">
        <v>5831</v>
      </c>
      <c r="J1340" s="4" t="s">
        <v>12876</v>
      </c>
      <c r="K1340" s="4" t="s">
        <v>12881</v>
      </c>
      <c r="L1340" s="4" t="s">
        <v>12886</v>
      </c>
      <c r="M1340" s="4" t="s">
        <v>12891</v>
      </c>
      <c r="N1340" s="4" t="s">
        <v>12896</v>
      </c>
    </row>
    <row r="1341" spans="1:14" x14ac:dyDescent="0.25">
      <c r="A1341" s="4" t="s">
        <v>59</v>
      </c>
      <c r="B1341" s="4" t="s">
        <v>5816</v>
      </c>
      <c r="C1341" s="4" t="s">
        <v>5817</v>
      </c>
      <c r="D1341" s="4" t="s">
        <v>5818</v>
      </c>
    </row>
    <row r="1342" spans="1:14" x14ac:dyDescent="0.25">
      <c r="A1342" s="4" t="s">
        <v>59</v>
      </c>
      <c r="B1342" s="4" t="s">
        <v>5832</v>
      </c>
      <c r="C1342" s="4" t="s">
        <v>5833</v>
      </c>
      <c r="E1342" s="4" t="s">
        <v>5834</v>
      </c>
      <c r="F1342" s="4" t="s">
        <v>34</v>
      </c>
      <c r="H1342" s="4" t="s">
        <v>5835</v>
      </c>
      <c r="I1342" s="4" t="s">
        <v>5836</v>
      </c>
    </row>
    <row r="1343" spans="1:14" x14ac:dyDescent="0.25">
      <c r="A1343" s="4" t="s">
        <v>59</v>
      </c>
      <c r="B1343" s="4" t="s">
        <v>5837</v>
      </c>
      <c r="C1343" s="4" t="s">
        <v>5838</v>
      </c>
      <c r="D1343" s="4" t="s">
        <v>5839</v>
      </c>
      <c r="E1343" s="4" t="s">
        <v>5840</v>
      </c>
      <c r="F1343" s="4" t="s">
        <v>41</v>
      </c>
      <c r="I1343" s="4" t="s">
        <v>5841</v>
      </c>
      <c r="J1343" s="4" t="s">
        <v>5842</v>
      </c>
      <c r="K1343" s="4" t="s">
        <v>5843</v>
      </c>
      <c r="L1343" s="4" t="s">
        <v>5844</v>
      </c>
      <c r="M1343" s="4" t="s">
        <v>5845</v>
      </c>
    </row>
    <row r="1344" spans="1:14" x14ac:dyDescent="0.25">
      <c r="A1344" s="4" t="s">
        <v>59</v>
      </c>
      <c r="B1344" s="4" t="s">
        <v>5846</v>
      </c>
      <c r="C1344" s="4" t="s">
        <v>5847</v>
      </c>
      <c r="D1344" s="4" t="s">
        <v>5848</v>
      </c>
      <c r="E1344" s="4" t="s">
        <v>5849</v>
      </c>
      <c r="J1344" s="4" t="s">
        <v>12787</v>
      </c>
      <c r="K1344" s="4" t="s">
        <v>12792</v>
      </c>
      <c r="L1344" s="4" t="s">
        <v>12797</v>
      </c>
      <c r="M1344" s="4" t="s">
        <v>12802</v>
      </c>
      <c r="N1344" s="4" t="s">
        <v>12807</v>
      </c>
    </row>
    <row r="1345" spans="1:14" x14ac:dyDescent="0.25">
      <c r="A1345" s="4" t="s">
        <v>59</v>
      </c>
      <c r="B1345" s="4" t="s">
        <v>5850</v>
      </c>
      <c r="C1345" s="4" t="s">
        <v>5851</v>
      </c>
      <c r="D1345" s="4" t="s">
        <v>5852</v>
      </c>
      <c r="E1345" s="4" t="s">
        <v>5853</v>
      </c>
      <c r="J1345" s="4" t="s">
        <v>12788</v>
      </c>
      <c r="K1345" s="4" t="s">
        <v>12793</v>
      </c>
      <c r="L1345" s="4" t="s">
        <v>12798</v>
      </c>
      <c r="M1345" s="4" t="s">
        <v>12803</v>
      </c>
      <c r="N1345" s="4" t="s">
        <v>12808</v>
      </c>
    </row>
    <row r="1346" spans="1:14" x14ac:dyDescent="0.25">
      <c r="A1346" s="4" t="s">
        <v>59</v>
      </c>
      <c r="B1346" s="4" t="s">
        <v>5854</v>
      </c>
      <c r="C1346" s="4" t="s">
        <v>5855</v>
      </c>
      <c r="D1346" s="4" t="s">
        <v>5856</v>
      </c>
      <c r="E1346" s="4" t="s">
        <v>5857</v>
      </c>
      <c r="J1346" s="4" t="s">
        <v>12789</v>
      </c>
      <c r="K1346" s="4" t="s">
        <v>12794</v>
      </c>
      <c r="L1346" s="4" t="s">
        <v>12799</v>
      </c>
      <c r="M1346" s="4" t="s">
        <v>12804</v>
      </c>
      <c r="N1346" s="4" t="s">
        <v>12809</v>
      </c>
    </row>
    <row r="1347" spans="1:14" x14ac:dyDescent="0.25">
      <c r="A1347" s="4" t="s">
        <v>59</v>
      </c>
      <c r="B1347" s="4" t="s">
        <v>5858</v>
      </c>
      <c r="C1347" s="4" t="s">
        <v>5859</v>
      </c>
      <c r="D1347" s="4" t="s">
        <v>5860</v>
      </c>
      <c r="E1347" s="4" t="s">
        <v>5861</v>
      </c>
      <c r="J1347" s="4" t="s">
        <v>12790</v>
      </c>
      <c r="K1347" s="4" t="s">
        <v>12795</v>
      </c>
      <c r="L1347" s="4" t="s">
        <v>12800</v>
      </c>
      <c r="M1347" s="4" t="s">
        <v>12805</v>
      </c>
      <c r="N1347" s="4" t="s">
        <v>12810</v>
      </c>
    </row>
    <row r="1348" spans="1:14" x14ac:dyDescent="0.25">
      <c r="A1348" s="4" t="s">
        <v>59</v>
      </c>
      <c r="B1348" s="4" t="s">
        <v>5862</v>
      </c>
      <c r="C1348" s="4" t="s">
        <v>5863</v>
      </c>
      <c r="D1348" s="4" t="s">
        <v>5864</v>
      </c>
      <c r="E1348" s="4" t="s">
        <v>5865</v>
      </c>
      <c r="J1348" s="4" t="s">
        <v>12791</v>
      </c>
      <c r="K1348" s="4" t="s">
        <v>12796</v>
      </c>
      <c r="L1348" s="4" t="s">
        <v>12801</v>
      </c>
      <c r="M1348" s="4" t="s">
        <v>12806</v>
      </c>
      <c r="N1348" s="4" t="s">
        <v>12811</v>
      </c>
    </row>
    <row r="1349" spans="1:14" x14ac:dyDescent="0.25">
      <c r="A1349" s="4" t="s">
        <v>59</v>
      </c>
      <c r="B1349" s="4" t="s">
        <v>5850</v>
      </c>
      <c r="C1349" s="4" t="s">
        <v>5851</v>
      </c>
      <c r="D1349" s="4" t="s">
        <v>5852</v>
      </c>
    </row>
    <row r="1350" spans="1:14" x14ac:dyDescent="0.25">
      <c r="A1350" s="4" t="s">
        <v>59</v>
      </c>
      <c r="B1350" s="4" t="s">
        <v>5866</v>
      </c>
      <c r="C1350" s="4" t="s">
        <v>5867</v>
      </c>
      <c r="D1350" s="4" t="s">
        <v>5868</v>
      </c>
      <c r="E1350" s="4" t="s">
        <v>5869</v>
      </c>
      <c r="F1350" s="4" t="s">
        <v>41</v>
      </c>
      <c r="I1350" s="4" t="s">
        <v>5870</v>
      </c>
      <c r="J1350" s="4" t="s">
        <v>5871</v>
      </c>
      <c r="K1350" s="4" t="s">
        <v>5872</v>
      </c>
      <c r="L1350" s="4" t="s">
        <v>5873</v>
      </c>
      <c r="M1350" s="4" t="s">
        <v>5874</v>
      </c>
    </row>
    <row r="1351" spans="1:14" x14ac:dyDescent="0.25">
      <c r="A1351" s="4" t="s">
        <v>59</v>
      </c>
      <c r="B1351" s="4" t="s">
        <v>5875</v>
      </c>
      <c r="C1351" s="4" t="s">
        <v>5876</v>
      </c>
      <c r="D1351" s="4" t="s">
        <v>5877</v>
      </c>
      <c r="E1351" s="4" t="s">
        <v>5878</v>
      </c>
      <c r="J1351" s="4" t="s">
        <v>12812</v>
      </c>
      <c r="K1351" s="4" t="s">
        <v>12818</v>
      </c>
      <c r="L1351" s="4" t="s">
        <v>12824</v>
      </c>
      <c r="M1351" s="4" t="s">
        <v>12830</v>
      </c>
      <c r="N1351" s="4" t="s">
        <v>12836</v>
      </c>
    </row>
    <row r="1352" spans="1:14" x14ac:dyDescent="0.25">
      <c r="A1352" s="4" t="s">
        <v>59</v>
      </c>
      <c r="B1352" s="4" t="s">
        <v>5879</v>
      </c>
      <c r="C1352" s="4" t="s">
        <v>5880</v>
      </c>
      <c r="D1352" s="4" t="s">
        <v>5881</v>
      </c>
      <c r="E1352" s="4" t="s">
        <v>5882</v>
      </c>
      <c r="J1352" s="4" t="s">
        <v>12813</v>
      </c>
      <c r="K1352" s="4" t="s">
        <v>12819</v>
      </c>
      <c r="L1352" s="4" t="s">
        <v>12825</v>
      </c>
      <c r="M1352" s="4" t="s">
        <v>12831</v>
      </c>
      <c r="N1352" s="4" t="s">
        <v>12837</v>
      </c>
    </row>
    <row r="1353" spans="1:14" x14ac:dyDescent="0.25">
      <c r="A1353" s="4" t="s">
        <v>59</v>
      </c>
      <c r="B1353" s="4" t="s">
        <v>5883</v>
      </c>
      <c r="C1353" s="4" t="s">
        <v>5884</v>
      </c>
      <c r="D1353" s="4" t="s">
        <v>5885</v>
      </c>
      <c r="E1353" s="4" t="s">
        <v>5886</v>
      </c>
      <c r="J1353" s="4" t="s">
        <v>12814</v>
      </c>
      <c r="K1353" s="4" t="s">
        <v>12820</v>
      </c>
      <c r="L1353" s="4" t="s">
        <v>12826</v>
      </c>
      <c r="M1353" s="4" t="s">
        <v>12832</v>
      </c>
      <c r="N1353" s="4" t="s">
        <v>12838</v>
      </c>
    </row>
    <row r="1354" spans="1:14" x14ac:dyDescent="0.25">
      <c r="A1354" s="4" t="s">
        <v>59</v>
      </c>
      <c r="B1354" s="4" t="s">
        <v>5887</v>
      </c>
      <c r="C1354" s="4" t="s">
        <v>5888</v>
      </c>
      <c r="D1354" s="4" t="s">
        <v>5889</v>
      </c>
      <c r="E1354" s="4" t="s">
        <v>5890</v>
      </c>
      <c r="J1354" s="4" t="s">
        <v>12815</v>
      </c>
      <c r="K1354" s="4" t="s">
        <v>12821</v>
      </c>
      <c r="L1354" s="4" t="s">
        <v>12827</v>
      </c>
      <c r="M1354" s="4" t="s">
        <v>12833</v>
      </c>
      <c r="N1354" s="4" t="s">
        <v>12839</v>
      </c>
    </row>
    <row r="1355" spans="1:14" x14ac:dyDescent="0.25">
      <c r="A1355" s="4" t="s">
        <v>59</v>
      </c>
      <c r="B1355" s="4" t="s">
        <v>5891</v>
      </c>
      <c r="C1355" s="4" t="s">
        <v>5892</v>
      </c>
      <c r="D1355" s="4" t="s">
        <v>5893</v>
      </c>
      <c r="E1355" s="4" t="s">
        <v>5894</v>
      </c>
      <c r="J1355" s="4" t="s">
        <v>12816</v>
      </c>
      <c r="K1355" s="4" t="s">
        <v>12822</v>
      </c>
      <c r="L1355" s="4" t="s">
        <v>12828</v>
      </c>
      <c r="M1355" s="4" t="s">
        <v>12834</v>
      </c>
      <c r="N1355" s="4" t="s">
        <v>12840</v>
      </c>
    </row>
    <row r="1356" spans="1:14" x14ac:dyDescent="0.25">
      <c r="A1356" s="4" t="s">
        <v>59</v>
      </c>
      <c r="B1356" s="4" t="s">
        <v>5895</v>
      </c>
      <c r="C1356" s="4" t="s">
        <v>5896</v>
      </c>
      <c r="D1356" s="4" t="s">
        <v>5897</v>
      </c>
      <c r="E1356" s="4" t="s">
        <v>5898</v>
      </c>
      <c r="J1356" s="4" t="s">
        <v>12817</v>
      </c>
      <c r="K1356" s="4" t="s">
        <v>12823</v>
      </c>
      <c r="L1356" s="4" t="s">
        <v>12829</v>
      </c>
      <c r="M1356" s="4" t="s">
        <v>12835</v>
      </c>
      <c r="N1356" s="4" t="s">
        <v>12841</v>
      </c>
    </row>
    <row r="1357" spans="1:14" x14ac:dyDescent="0.25">
      <c r="A1357" s="4" t="s">
        <v>59</v>
      </c>
      <c r="B1357" s="4" t="s">
        <v>5879</v>
      </c>
      <c r="C1357" s="4" t="s">
        <v>5880</v>
      </c>
      <c r="D1357" s="4" t="s">
        <v>5881</v>
      </c>
    </row>
    <row r="1358" spans="1:14" x14ac:dyDescent="0.25">
      <c r="A1358" s="4" t="s">
        <v>59</v>
      </c>
      <c r="B1358" s="4" t="s">
        <v>5899</v>
      </c>
      <c r="C1358" s="4" t="s">
        <v>5900</v>
      </c>
      <c r="E1358" s="4" t="s">
        <v>5901</v>
      </c>
      <c r="F1358" s="4" t="s">
        <v>34</v>
      </c>
      <c r="H1358" s="4" t="s">
        <v>5902</v>
      </c>
      <c r="I1358" s="4" t="s">
        <v>5903</v>
      </c>
    </row>
    <row r="1359" spans="1:14" x14ac:dyDescent="0.25">
      <c r="A1359" s="4" t="s">
        <v>59</v>
      </c>
      <c r="B1359" s="4" t="s">
        <v>5904</v>
      </c>
      <c r="C1359" s="4" t="s">
        <v>5905</v>
      </c>
      <c r="D1359" s="4" t="s">
        <v>5906</v>
      </c>
      <c r="E1359" s="4" t="s">
        <v>5907</v>
      </c>
      <c r="F1359" s="4" t="s">
        <v>41</v>
      </c>
      <c r="I1359" s="4" t="s">
        <v>5908</v>
      </c>
      <c r="J1359" s="4" t="s">
        <v>5909</v>
      </c>
      <c r="K1359" s="4" t="s">
        <v>5910</v>
      </c>
      <c r="L1359" s="4" t="s">
        <v>5911</v>
      </c>
      <c r="M1359" s="4" t="s">
        <v>5912</v>
      </c>
    </row>
    <row r="1360" spans="1:14" x14ac:dyDescent="0.25">
      <c r="A1360" s="4" t="s">
        <v>59</v>
      </c>
      <c r="B1360" s="4" t="s">
        <v>5913</v>
      </c>
      <c r="C1360" s="4" t="s">
        <v>5914</v>
      </c>
      <c r="D1360" s="4" t="s">
        <v>5915</v>
      </c>
      <c r="E1360" s="4" t="s">
        <v>5916</v>
      </c>
      <c r="J1360" s="4" t="s">
        <v>12692</v>
      </c>
      <c r="K1360" s="4" t="s">
        <v>12697</v>
      </c>
      <c r="L1360" s="4" t="s">
        <v>12702</v>
      </c>
      <c r="M1360" s="4" t="s">
        <v>12707</v>
      </c>
      <c r="N1360" s="4" t="s">
        <v>12712</v>
      </c>
    </row>
    <row r="1361" spans="1:14" x14ac:dyDescent="0.25">
      <c r="A1361" s="4" t="s">
        <v>59</v>
      </c>
      <c r="B1361" s="4" t="s">
        <v>5917</v>
      </c>
      <c r="C1361" s="4" t="s">
        <v>5918</v>
      </c>
      <c r="D1361" s="4" t="s">
        <v>5919</v>
      </c>
      <c r="E1361" s="4" t="s">
        <v>5920</v>
      </c>
      <c r="J1361" s="4" t="s">
        <v>12693</v>
      </c>
      <c r="K1361" s="4" t="s">
        <v>12698</v>
      </c>
      <c r="L1361" s="4" t="s">
        <v>12703</v>
      </c>
      <c r="M1361" s="4" t="s">
        <v>12708</v>
      </c>
      <c r="N1361" s="4" t="s">
        <v>12713</v>
      </c>
    </row>
    <row r="1362" spans="1:14" x14ac:dyDescent="0.25">
      <c r="A1362" s="4" t="s">
        <v>59</v>
      </c>
      <c r="B1362" s="4" t="s">
        <v>5921</v>
      </c>
      <c r="C1362" s="4" t="s">
        <v>5922</v>
      </c>
      <c r="D1362" s="4" t="s">
        <v>5923</v>
      </c>
      <c r="E1362" s="4" t="s">
        <v>5924</v>
      </c>
      <c r="J1362" s="4" t="s">
        <v>12694</v>
      </c>
      <c r="K1362" s="4" t="s">
        <v>12699</v>
      </c>
      <c r="L1362" s="4" t="s">
        <v>12704</v>
      </c>
      <c r="M1362" s="4" t="s">
        <v>12709</v>
      </c>
      <c r="N1362" s="4" t="s">
        <v>12714</v>
      </c>
    </row>
    <row r="1363" spans="1:14" x14ac:dyDescent="0.25">
      <c r="A1363" s="4" t="s">
        <v>59</v>
      </c>
      <c r="B1363" s="4" t="s">
        <v>5925</v>
      </c>
      <c r="C1363" s="4" t="s">
        <v>5926</v>
      </c>
      <c r="D1363" s="4" t="s">
        <v>5927</v>
      </c>
      <c r="E1363" s="4" t="s">
        <v>5928</v>
      </c>
      <c r="J1363" s="4" t="s">
        <v>12695</v>
      </c>
      <c r="K1363" s="4" t="s">
        <v>12700</v>
      </c>
      <c r="L1363" s="4" t="s">
        <v>12705</v>
      </c>
      <c r="M1363" s="4" t="s">
        <v>12710</v>
      </c>
      <c r="N1363" s="4" t="s">
        <v>12715</v>
      </c>
    </row>
    <row r="1364" spans="1:14" x14ac:dyDescent="0.25">
      <c r="A1364" s="4" t="s">
        <v>59</v>
      </c>
      <c r="B1364" s="4" t="s">
        <v>5929</v>
      </c>
      <c r="C1364" s="4" t="s">
        <v>5930</v>
      </c>
      <c r="D1364" s="4" t="s">
        <v>5931</v>
      </c>
      <c r="E1364" s="4" t="s">
        <v>5932</v>
      </c>
      <c r="J1364" s="4" t="s">
        <v>12696</v>
      </c>
      <c r="K1364" s="4" t="s">
        <v>12701</v>
      </c>
      <c r="L1364" s="4" t="s">
        <v>12706</v>
      </c>
      <c r="M1364" s="4" t="s">
        <v>12711</v>
      </c>
      <c r="N1364" s="4" t="s">
        <v>12716</v>
      </c>
    </row>
    <row r="1365" spans="1:14" x14ac:dyDescent="0.25">
      <c r="A1365" s="4" t="s">
        <v>59</v>
      </c>
      <c r="B1365" s="4" t="s">
        <v>5917</v>
      </c>
      <c r="C1365" s="4" t="s">
        <v>5918</v>
      </c>
      <c r="D1365" s="4" t="s">
        <v>5919</v>
      </c>
    </row>
    <row r="1366" spans="1:14" x14ac:dyDescent="0.25">
      <c r="A1366" s="4" t="s">
        <v>59</v>
      </c>
      <c r="B1366" s="4" t="s">
        <v>5933</v>
      </c>
      <c r="C1366" s="4" t="s">
        <v>5934</v>
      </c>
      <c r="D1366" s="4" t="s">
        <v>5935</v>
      </c>
      <c r="E1366" s="4" t="s">
        <v>5936</v>
      </c>
      <c r="F1366" s="4" t="s">
        <v>41</v>
      </c>
      <c r="I1366" s="4" t="s">
        <v>5937</v>
      </c>
      <c r="J1366" s="4" t="s">
        <v>5938</v>
      </c>
      <c r="K1366" s="4" t="s">
        <v>5939</v>
      </c>
      <c r="L1366" s="4" t="s">
        <v>5940</v>
      </c>
      <c r="M1366" s="4" t="s">
        <v>5941</v>
      </c>
    </row>
    <row r="1367" spans="1:14" x14ac:dyDescent="0.25">
      <c r="A1367" s="4" t="s">
        <v>59</v>
      </c>
      <c r="B1367" s="4" t="s">
        <v>5942</v>
      </c>
      <c r="C1367" s="4" t="s">
        <v>5943</v>
      </c>
      <c r="D1367" s="4" t="s">
        <v>5944</v>
      </c>
      <c r="E1367" s="4" t="s">
        <v>5945</v>
      </c>
      <c r="J1367" s="4" t="s">
        <v>12757</v>
      </c>
      <c r="K1367" s="4" t="s">
        <v>12763</v>
      </c>
      <c r="L1367" s="4" t="s">
        <v>12769</v>
      </c>
      <c r="M1367" s="4" t="s">
        <v>12775</v>
      </c>
      <c r="N1367" s="4" t="s">
        <v>12781</v>
      </c>
    </row>
    <row r="1368" spans="1:14" x14ac:dyDescent="0.25">
      <c r="A1368" s="4" t="s">
        <v>59</v>
      </c>
      <c r="B1368" s="4" t="s">
        <v>5946</v>
      </c>
      <c r="C1368" s="4" t="s">
        <v>5947</v>
      </c>
      <c r="D1368" s="4" t="s">
        <v>5948</v>
      </c>
      <c r="E1368" s="4" t="s">
        <v>5949</v>
      </c>
      <c r="J1368" s="4" t="s">
        <v>12758</v>
      </c>
      <c r="K1368" s="4" t="s">
        <v>12764</v>
      </c>
      <c r="L1368" s="4" t="s">
        <v>12770</v>
      </c>
      <c r="M1368" s="4" t="s">
        <v>12776</v>
      </c>
      <c r="N1368" s="4" t="s">
        <v>12782</v>
      </c>
    </row>
    <row r="1369" spans="1:14" x14ac:dyDescent="0.25">
      <c r="A1369" s="4" t="s">
        <v>59</v>
      </c>
      <c r="B1369" s="4" t="s">
        <v>5950</v>
      </c>
      <c r="C1369" s="4" t="s">
        <v>5951</v>
      </c>
      <c r="D1369" s="4" t="s">
        <v>5952</v>
      </c>
      <c r="E1369" s="4" t="s">
        <v>5953</v>
      </c>
      <c r="J1369" s="4" t="s">
        <v>12759</v>
      </c>
      <c r="K1369" s="4" t="s">
        <v>12765</v>
      </c>
      <c r="L1369" s="4" t="s">
        <v>12771</v>
      </c>
      <c r="M1369" s="4" t="s">
        <v>12777</v>
      </c>
      <c r="N1369" s="4" t="s">
        <v>12783</v>
      </c>
    </row>
    <row r="1370" spans="1:14" x14ac:dyDescent="0.25">
      <c r="A1370" s="4" t="s">
        <v>59</v>
      </c>
      <c r="B1370" s="4" t="s">
        <v>5954</v>
      </c>
      <c r="C1370" s="4" t="s">
        <v>5955</v>
      </c>
      <c r="D1370" s="4" t="s">
        <v>5956</v>
      </c>
      <c r="E1370" s="4" t="s">
        <v>5957</v>
      </c>
      <c r="J1370" s="4" t="s">
        <v>12760</v>
      </c>
      <c r="K1370" s="4" t="s">
        <v>12766</v>
      </c>
      <c r="L1370" s="4" t="s">
        <v>12772</v>
      </c>
      <c r="M1370" s="4" t="s">
        <v>12778</v>
      </c>
      <c r="N1370" s="4" t="s">
        <v>12784</v>
      </c>
    </row>
    <row r="1371" spans="1:14" x14ac:dyDescent="0.25">
      <c r="A1371" s="4" t="s">
        <v>59</v>
      </c>
      <c r="B1371" s="4" t="s">
        <v>5958</v>
      </c>
      <c r="C1371" s="4" t="s">
        <v>5959</v>
      </c>
      <c r="D1371" s="4" t="s">
        <v>5960</v>
      </c>
      <c r="E1371" s="4" t="s">
        <v>5961</v>
      </c>
      <c r="J1371" s="4" t="s">
        <v>12761</v>
      </c>
      <c r="K1371" s="4" t="s">
        <v>12767</v>
      </c>
      <c r="L1371" s="4" t="s">
        <v>12773</v>
      </c>
      <c r="M1371" s="4" t="s">
        <v>12779</v>
      </c>
      <c r="N1371" s="4" t="s">
        <v>12785</v>
      </c>
    </row>
    <row r="1372" spans="1:14" x14ac:dyDescent="0.25">
      <c r="A1372" s="4" t="s">
        <v>59</v>
      </c>
      <c r="B1372" s="4" t="s">
        <v>5962</v>
      </c>
      <c r="C1372" s="4" t="s">
        <v>5963</v>
      </c>
      <c r="D1372" s="4" t="s">
        <v>5964</v>
      </c>
      <c r="E1372" s="4" t="s">
        <v>5965</v>
      </c>
      <c r="J1372" s="4" t="s">
        <v>12762</v>
      </c>
      <c r="K1372" s="4" t="s">
        <v>12768</v>
      </c>
      <c r="L1372" s="4" t="s">
        <v>12774</v>
      </c>
      <c r="M1372" s="4" t="s">
        <v>12780</v>
      </c>
      <c r="N1372" s="4" t="s">
        <v>12786</v>
      </c>
    </row>
    <row r="1373" spans="1:14" x14ac:dyDescent="0.25">
      <c r="A1373" s="4" t="s">
        <v>59</v>
      </c>
      <c r="B1373" s="4" t="s">
        <v>5946</v>
      </c>
      <c r="C1373" s="4" t="s">
        <v>5947</v>
      </c>
      <c r="D1373" s="4" t="s">
        <v>5948</v>
      </c>
    </row>
    <row r="1374" spans="1:14" x14ac:dyDescent="0.25">
      <c r="A1374" s="4" t="s">
        <v>59</v>
      </c>
      <c r="B1374" s="4" t="s">
        <v>5966</v>
      </c>
      <c r="C1374" s="4" t="s">
        <v>5967</v>
      </c>
      <c r="D1374" s="4" t="s">
        <v>5968</v>
      </c>
      <c r="E1374" s="4" t="s">
        <v>5969</v>
      </c>
      <c r="F1374" s="4" t="s">
        <v>41</v>
      </c>
      <c r="I1374" s="4" t="s">
        <v>5970</v>
      </c>
      <c r="J1374" s="4" t="s">
        <v>5971</v>
      </c>
      <c r="K1374" s="4" t="s">
        <v>5972</v>
      </c>
      <c r="L1374" s="4" t="s">
        <v>5973</v>
      </c>
      <c r="M1374" s="4" t="s">
        <v>5974</v>
      </c>
    </row>
    <row r="1375" spans="1:14" x14ac:dyDescent="0.25">
      <c r="A1375" s="4" t="s">
        <v>59</v>
      </c>
      <c r="B1375" s="4" t="s">
        <v>5975</v>
      </c>
      <c r="C1375" s="4" t="s">
        <v>5976</v>
      </c>
      <c r="D1375" s="4" t="s">
        <v>5977</v>
      </c>
      <c r="E1375" s="4" t="s">
        <v>5978</v>
      </c>
      <c r="J1375" s="4" t="s">
        <v>12732</v>
      </c>
      <c r="K1375" s="4" t="s">
        <v>12737</v>
      </c>
      <c r="L1375" s="4" t="s">
        <v>12742</v>
      </c>
      <c r="M1375" s="4" t="s">
        <v>12747</v>
      </c>
      <c r="N1375" s="4" t="s">
        <v>12752</v>
      </c>
    </row>
    <row r="1376" spans="1:14" x14ac:dyDescent="0.25">
      <c r="A1376" s="4" t="s">
        <v>59</v>
      </c>
      <c r="B1376" s="4" t="s">
        <v>5979</v>
      </c>
      <c r="C1376" s="4" t="s">
        <v>5980</v>
      </c>
      <c r="D1376" s="4" t="s">
        <v>5981</v>
      </c>
      <c r="E1376" s="4" t="s">
        <v>5982</v>
      </c>
      <c r="J1376" s="4" t="s">
        <v>12733</v>
      </c>
      <c r="K1376" s="4" t="s">
        <v>12738</v>
      </c>
      <c r="L1376" s="4" t="s">
        <v>12743</v>
      </c>
      <c r="M1376" s="4" t="s">
        <v>12748</v>
      </c>
      <c r="N1376" s="4" t="s">
        <v>12753</v>
      </c>
    </row>
    <row r="1377" spans="1:14" x14ac:dyDescent="0.25">
      <c r="A1377" s="4" t="s">
        <v>59</v>
      </c>
      <c r="B1377" s="4" t="s">
        <v>5983</v>
      </c>
      <c r="C1377" s="4" t="s">
        <v>5984</v>
      </c>
      <c r="D1377" s="4" t="s">
        <v>5985</v>
      </c>
      <c r="E1377" s="4" t="s">
        <v>5986</v>
      </c>
      <c r="J1377" s="4" t="s">
        <v>12734</v>
      </c>
      <c r="K1377" s="4" t="s">
        <v>12739</v>
      </c>
      <c r="L1377" s="4" t="s">
        <v>12744</v>
      </c>
      <c r="M1377" s="4" t="s">
        <v>12749</v>
      </c>
      <c r="N1377" s="4" t="s">
        <v>12754</v>
      </c>
    </row>
    <row r="1378" spans="1:14" x14ac:dyDescent="0.25">
      <c r="A1378" s="4" t="s">
        <v>59</v>
      </c>
      <c r="B1378" s="4" t="s">
        <v>5987</v>
      </c>
      <c r="C1378" s="4" t="s">
        <v>5988</v>
      </c>
      <c r="D1378" s="4" t="s">
        <v>5989</v>
      </c>
      <c r="E1378" s="4" t="s">
        <v>5990</v>
      </c>
      <c r="J1378" s="4" t="s">
        <v>12735</v>
      </c>
      <c r="K1378" s="4" t="s">
        <v>12740</v>
      </c>
      <c r="L1378" s="4" t="s">
        <v>12745</v>
      </c>
      <c r="M1378" s="4" t="s">
        <v>12750</v>
      </c>
      <c r="N1378" s="4" t="s">
        <v>12755</v>
      </c>
    </row>
    <row r="1379" spans="1:14" x14ac:dyDescent="0.25">
      <c r="A1379" s="4" t="s">
        <v>59</v>
      </c>
      <c r="B1379" s="4" t="s">
        <v>5991</v>
      </c>
      <c r="C1379" s="4" t="s">
        <v>5992</v>
      </c>
      <c r="D1379" s="4" t="s">
        <v>5993</v>
      </c>
      <c r="E1379" s="4" t="s">
        <v>5994</v>
      </c>
      <c r="J1379" s="4" t="s">
        <v>12736</v>
      </c>
      <c r="K1379" s="4" t="s">
        <v>12741</v>
      </c>
      <c r="L1379" s="4" t="s">
        <v>12746</v>
      </c>
      <c r="M1379" s="4" t="s">
        <v>12751</v>
      </c>
      <c r="N1379" s="4" t="s">
        <v>12756</v>
      </c>
    </row>
    <row r="1380" spans="1:14" x14ac:dyDescent="0.25">
      <c r="A1380" s="4" t="s">
        <v>59</v>
      </c>
      <c r="B1380" s="4" t="s">
        <v>5979</v>
      </c>
      <c r="C1380" s="4" t="s">
        <v>5980</v>
      </c>
      <c r="D1380" s="4" t="s">
        <v>5981</v>
      </c>
    </row>
    <row r="1381" spans="1:14" x14ac:dyDescent="0.25">
      <c r="A1381" s="4" t="s">
        <v>59</v>
      </c>
      <c r="B1381" s="4" t="s">
        <v>5995</v>
      </c>
      <c r="C1381" s="4" t="s">
        <v>5996</v>
      </c>
      <c r="D1381" s="4" t="s">
        <v>5997</v>
      </c>
      <c r="E1381" s="4" t="s">
        <v>5998</v>
      </c>
      <c r="F1381" s="4" t="s">
        <v>41</v>
      </c>
      <c r="I1381" s="4" t="s">
        <v>5999</v>
      </c>
      <c r="J1381" s="4" t="s">
        <v>6000</v>
      </c>
      <c r="K1381" s="4" t="s">
        <v>6001</v>
      </c>
      <c r="L1381" s="4" t="s">
        <v>6002</v>
      </c>
      <c r="M1381" s="4" t="s">
        <v>6003</v>
      </c>
    </row>
    <row r="1382" spans="1:14" x14ac:dyDescent="0.25">
      <c r="A1382" s="4" t="s">
        <v>59</v>
      </c>
      <c r="B1382" s="4" t="s">
        <v>6004</v>
      </c>
      <c r="C1382" s="4" t="s">
        <v>6005</v>
      </c>
      <c r="D1382" s="4" t="s">
        <v>6006</v>
      </c>
      <c r="E1382" s="4" t="s">
        <v>6007</v>
      </c>
      <c r="J1382" s="4" t="s">
        <v>12717</v>
      </c>
      <c r="K1382" s="4" t="s">
        <v>12720</v>
      </c>
      <c r="L1382" s="4" t="s">
        <v>12723</v>
      </c>
      <c r="M1382" s="4" t="s">
        <v>12726</v>
      </c>
      <c r="N1382" s="4" t="s">
        <v>12729</v>
      </c>
    </row>
    <row r="1383" spans="1:14" x14ac:dyDescent="0.25">
      <c r="A1383" s="4" t="s">
        <v>59</v>
      </c>
      <c r="B1383" s="4" t="s">
        <v>6008</v>
      </c>
      <c r="C1383" s="4" t="s">
        <v>6009</v>
      </c>
      <c r="D1383" s="4" t="s">
        <v>6010</v>
      </c>
      <c r="E1383" s="4" t="s">
        <v>6011</v>
      </c>
      <c r="J1383" s="4" t="s">
        <v>12718</v>
      </c>
      <c r="K1383" s="4" t="s">
        <v>12721</v>
      </c>
      <c r="L1383" s="4" t="s">
        <v>12724</v>
      </c>
      <c r="M1383" s="4" t="s">
        <v>12727</v>
      </c>
      <c r="N1383" s="4" t="s">
        <v>12730</v>
      </c>
    </row>
    <row r="1384" spans="1:14" x14ac:dyDescent="0.25">
      <c r="A1384" s="4" t="s">
        <v>59</v>
      </c>
      <c r="B1384" s="4" t="s">
        <v>6012</v>
      </c>
      <c r="C1384" s="4" t="s">
        <v>6013</v>
      </c>
      <c r="D1384" s="4" t="s">
        <v>6014</v>
      </c>
      <c r="E1384" s="4" t="s">
        <v>6015</v>
      </c>
      <c r="J1384" s="4" t="s">
        <v>12719</v>
      </c>
      <c r="K1384" s="4" t="s">
        <v>12722</v>
      </c>
      <c r="L1384" s="4" t="s">
        <v>12725</v>
      </c>
      <c r="M1384" s="4" t="s">
        <v>12728</v>
      </c>
      <c r="N1384" s="4" t="s">
        <v>12731</v>
      </c>
    </row>
    <row r="1385" spans="1:14" x14ac:dyDescent="0.25">
      <c r="A1385" s="4" t="s">
        <v>59</v>
      </c>
      <c r="B1385" s="4" t="s">
        <v>6008</v>
      </c>
      <c r="C1385" s="4" t="s">
        <v>6009</v>
      </c>
      <c r="D1385" s="4" t="s">
        <v>6010</v>
      </c>
    </row>
    <row r="1386" spans="1:14" x14ac:dyDescent="0.25">
      <c r="A1386" s="4" t="s">
        <v>59</v>
      </c>
      <c r="B1386" s="4" t="s">
        <v>6016</v>
      </c>
      <c r="C1386" s="4" t="s">
        <v>6017</v>
      </c>
      <c r="E1386" s="4" t="s">
        <v>6018</v>
      </c>
      <c r="F1386" s="4" t="s">
        <v>34</v>
      </c>
      <c r="H1386" s="4" t="s">
        <v>6019</v>
      </c>
      <c r="I1386" s="4" t="s">
        <v>6020</v>
      </c>
    </row>
    <row r="1387" spans="1:14" x14ac:dyDescent="0.25">
      <c r="A1387" s="4" t="s">
        <v>59</v>
      </c>
      <c r="B1387" s="4" t="s">
        <v>6021</v>
      </c>
      <c r="C1387" s="4" t="s">
        <v>6022</v>
      </c>
      <c r="D1387" s="4" t="s">
        <v>6023</v>
      </c>
      <c r="E1387" s="4" t="s">
        <v>6024</v>
      </c>
      <c r="F1387" s="4" t="s">
        <v>41</v>
      </c>
      <c r="I1387" s="4" t="s">
        <v>6025</v>
      </c>
      <c r="J1387" s="4" t="s">
        <v>6026</v>
      </c>
      <c r="K1387" s="4" t="s">
        <v>6027</v>
      </c>
      <c r="L1387" s="4" t="s">
        <v>6028</v>
      </c>
      <c r="M1387" s="4" t="s">
        <v>6029</v>
      </c>
    </row>
    <row r="1388" spans="1:14" x14ac:dyDescent="0.25">
      <c r="A1388" s="4" t="s">
        <v>59</v>
      </c>
      <c r="B1388" s="4" t="s">
        <v>6030</v>
      </c>
      <c r="C1388" s="4" t="s">
        <v>6031</v>
      </c>
      <c r="D1388" s="4" t="s">
        <v>6032</v>
      </c>
      <c r="E1388" s="4" t="s">
        <v>6033</v>
      </c>
      <c r="J1388" s="4" t="s">
        <v>12622</v>
      </c>
      <c r="K1388" s="4" t="s">
        <v>12628</v>
      </c>
      <c r="L1388" s="4" t="s">
        <v>12634</v>
      </c>
      <c r="M1388" s="4" t="s">
        <v>12640</v>
      </c>
      <c r="N1388" s="4" t="s">
        <v>12646</v>
      </c>
    </row>
    <row r="1389" spans="1:14" x14ac:dyDescent="0.25">
      <c r="A1389" s="4" t="s">
        <v>59</v>
      </c>
      <c r="B1389" s="4" t="s">
        <v>6034</v>
      </c>
      <c r="C1389" s="4" t="s">
        <v>6035</v>
      </c>
      <c r="D1389" s="4" t="s">
        <v>6036</v>
      </c>
      <c r="E1389" s="4" t="s">
        <v>6037</v>
      </c>
      <c r="J1389" s="4" t="s">
        <v>12623</v>
      </c>
      <c r="K1389" s="4" t="s">
        <v>12629</v>
      </c>
      <c r="L1389" s="4" t="s">
        <v>12635</v>
      </c>
      <c r="M1389" s="4" t="s">
        <v>12641</v>
      </c>
      <c r="N1389" s="4" t="s">
        <v>12647</v>
      </c>
    </row>
    <row r="1390" spans="1:14" x14ac:dyDescent="0.25">
      <c r="A1390" s="4" t="s">
        <v>59</v>
      </c>
      <c r="B1390" s="4" t="s">
        <v>6038</v>
      </c>
      <c r="C1390" s="4" t="s">
        <v>6039</v>
      </c>
      <c r="D1390" s="4" t="s">
        <v>6040</v>
      </c>
      <c r="E1390" s="4" t="s">
        <v>6041</v>
      </c>
      <c r="J1390" s="4" t="s">
        <v>12624</v>
      </c>
      <c r="K1390" s="4" t="s">
        <v>12630</v>
      </c>
      <c r="L1390" s="4" t="s">
        <v>12636</v>
      </c>
      <c r="M1390" s="4" t="s">
        <v>12642</v>
      </c>
      <c r="N1390" s="4" t="s">
        <v>12648</v>
      </c>
    </row>
    <row r="1391" spans="1:14" x14ac:dyDescent="0.25">
      <c r="A1391" s="4" t="s">
        <v>59</v>
      </c>
      <c r="B1391" s="4" t="s">
        <v>6042</v>
      </c>
      <c r="C1391" s="4" t="s">
        <v>6043</v>
      </c>
      <c r="D1391" s="4" t="s">
        <v>6044</v>
      </c>
      <c r="E1391" s="4" t="s">
        <v>6045</v>
      </c>
      <c r="J1391" s="4" t="s">
        <v>12625</v>
      </c>
      <c r="K1391" s="4" t="s">
        <v>12631</v>
      </c>
      <c r="L1391" s="4" t="s">
        <v>12637</v>
      </c>
      <c r="M1391" s="4" t="s">
        <v>12643</v>
      </c>
      <c r="N1391" s="4" t="s">
        <v>12649</v>
      </c>
    </row>
    <row r="1392" spans="1:14" x14ac:dyDescent="0.25">
      <c r="A1392" s="4" t="s">
        <v>59</v>
      </c>
      <c r="B1392" s="4" t="s">
        <v>6046</v>
      </c>
      <c r="C1392" s="4" t="s">
        <v>6047</v>
      </c>
      <c r="D1392" s="4" t="s">
        <v>6048</v>
      </c>
      <c r="E1392" s="4" t="s">
        <v>6049</v>
      </c>
      <c r="J1392" s="4" t="s">
        <v>12626</v>
      </c>
      <c r="K1392" s="4" t="s">
        <v>12632</v>
      </c>
      <c r="L1392" s="4" t="s">
        <v>12638</v>
      </c>
      <c r="M1392" s="4" t="s">
        <v>12644</v>
      </c>
      <c r="N1392" s="4" t="s">
        <v>12650</v>
      </c>
    </row>
    <row r="1393" spans="1:14" x14ac:dyDescent="0.25">
      <c r="A1393" s="4" t="s">
        <v>59</v>
      </c>
      <c r="B1393" s="4" t="s">
        <v>6050</v>
      </c>
      <c r="C1393" s="4" t="s">
        <v>6051</v>
      </c>
      <c r="D1393" s="4" t="s">
        <v>6052</v>
      </c>
      <c r="E1393" s="4" t="s">
        <v>6053</v>
      </c>
      <c r="J1393" s="4" t="s">
        <v>12627</v>
      </c>
      <c r="K1393" s="4" t="s">
        <v>12633</v>
      </c>
      <c r="L1393" s="4" t="s">
        <v>12639</v>
      </c>
      <c r="M1393" s="4" t="s">
        <v>12645</v>
      </c>
      <c r="N1393" s="4" t="s">
        <v>12651</v>
      </c>
    </row>
    <row r="1394" spans="1:14" x14ac:dyDescent="0.25">
      <c r="A1394" s="4" t="s">
        <v>59</v>
      </c>
      <c r="B1394" s="4" t="s">
        <v>6034</v>
      </c>
      <c r="C1394" s="4" t="s">
        <v>6035</v>
      </c>
      <c r="D1394" s="4" t="s">
        <v>6036</v>
      </c>
    </row>
    <row r="1395" spans="1:14" x14ac:dyDescent="0.25">
      <c r="A1395" s="4" t="s">
        <v>59</v>
      </c>
      <c r="B1395" s="4" t="s">
        <v>6054</v>
      </c>
      <c r="C1395" s="4" t="s">
        <v>6055</v>
      </c>
      <c r="D1395" s="4" t="s">
        <v>6056</v>
      </c>
      <c r="E1395" s="4" t="s">
        <v>6057</v>
      </c>
      <c r="F1395" s="4" t="s">
        <v>41</v>
      </c>
      <c r="I1395" s="4" t="s">
        <v>6058</v>
      </c>
      <c r="J1395" s="4" t="s">
        <v>6059</v>
      </c>
      <c r="K1395" s="4" t="s">
        <v>6060</v>
      </c>
      <c r="L1395" s="4" t="s">
        <v>6061</v>
      </c>
      <c r="M1395" s="4" t="s">
        <v>6062</v>
      </c>
    </row>
    <row r="1396" spans="1:14" x14ac:dyDescent="0.25">
      <c r="A1396" s="4" t="s">
        <v>59</v>
      </c>
      <c r="B1396" s="4" t="s">
        <v>6063</v>
      </c>
      <c r="C1396" s="4" t="s">
        <v>6064</v>
      </c>
      <c r="D1396" s="4" t="s">
        <v>6065</v>
      </c>
      <c r="E1396" s="4" t="s">
        <v>6066</v>
      </c>
      <c r="J1396" s="4" t="s">
        <v>12667</v>
      </c>
      <c r="K1396" s="4" t="s">
        <v>12672</v>
      </c>
      <c r="L1396" s="4" t="s">
        <v>12677</v>
      </c>
      <c r="M1396" s="4" t="s">
        <v>12682</v>
      </c>
      <c r="N1396" s="4" t="s">
        <v>12687</v>
      </c>
    </row>
    <row r="1397" spans="1:14" x14ac:dyDescent="0.25">
      <c r="A1397" s="4" t="s">
        <v>59</v>
      </c>
      <c r="B1397" s="4" t="s">
        <v>6067</v>
      </c>
      <c r="C1397" s="4" t="s">
        <v>6068</v>
      </c>
      <c r="D1397" s="4" t="s">
        <v>6069</v>
      </c>
      <c r="E1397" s="4" t="s">
        <v>6070</v>
      </c>
      <c r="J1397" s="4" t="s">
        <v>12668</v>
      </c>
      <c r="K1397" s="4" t="s">
        <v>12673</v>
      </c>
      <c r="L1397" s="4" t="s">
        <v>12678</v>
      </c>
      <c r="M1397" s="4" t="s">
        <v>12683</v>
      </c>
      <c r="N1397" s="4" t="s">
        <v>12688</v>
      </c>
    </row>
    <row r="1398" spans="1:14" x14ac:dyDescent="0.25">
      <c r="A1398" s="4" t="s">
        <v>59</v>
      </c>
      <c r="B1398" s="4" t="s">
        <v>6071</v>
      </c>
      <c r="C1398" s="4" t="s">
        <v>6072</v>
      </c>
      <c r="D1398" s="4" t="s">
        <v>6073</v>
      </c>
      <c r="E1398" s="4" t="s">
        <v>6074</v>
      </c>
      <c r="J1398" s="4" t="s">
        <v>12669</v>
      </c>
      <c r="K1398" s="4" t="s">
        <v>12674</v>
      </c>
      <c r="L1398" s="4" t="s">
        <v>12679</v>
      </c>
      <c r="M1398" s="4" t="s">
        <v>12684</v>
      </c>
      <c r="N1398" s="4" t="s">
        <v>12689</v>
      </c>
    </row>
    <row r="1399" spans="1:14" x14ac:dyDescent="0.25">
      <c r="A1399" s="4" t="s">
        <v>59</v>
      </c>
      <c r="B1399" s="4" t="s">
        <v>6075</v>
      </c>
      <c r="C1399" s="4" t="s">
        <v>6076</v>
      </c>
      <c r="D1399" s="4" t="s">
        <v>6077</v>
      </c>
      <c r="E1399" s="4" t="s">
        <v>6078</v>
      </c>
      <c r="J1399" s="4" t="s">
        <v>12670</v>
      </c>
      <c r="K1399" s="4" t="s">
        <v>12675</v>
      </c>
      <c r="L1399" s="4" t="s">
        <v>12680</v>
      </c>
      <c r="M1399" s="4" t="s">
        <v>12685</v>
      </c>
      <c r="N1399" s="4" t="s">
        <v>12690</v>
      </c>
    </row>
    <row r="1400" spans="1:14" x14ac:dyDescent="0.25">
      <c r="A1400" s="4" t="s">
        <v>59</v>
      </c>
      <c r="B1400" s="4" t="s">
        <v>6079</v>
      </c>
      <c r="C1400" s="4" t="s">
        <v>6080</v>
      </c>
      <c r="D1400" s="4" t="s">
        <v>6081</v>
      </c>
      <c r="E1400" s="4" t="s">
        <v>6082</v>
      </c>
      <c r="J1400" s="4" t="s">
        <v>12671</v>
      </c>
      <c r="K1400" s="4" t="s">
        <v>12676</v>
      </c>
      <c r="L1400" s="4" t="s">
        <v>12681</v>
      </c>
      <c r="M1400" s="4" t="s">
        <v>12686</v>
      </c>
      <c r="N1400" s="4" t="s">
        <v>12691</v>
      </c>
    </row>
    <row r="1401" spans="1:14" x14ac:dyDescent="0.25">
      <c r="A1401" s="4" t="s">
        <v>59</v>
      </c>
      <c r="B1401" s="4" t="s">
        <v>6067</v>
      </c>
      <c r="C1401" s="4" t="s">
        <v>6068</v>
      </c>
      <c r="D1401" s="4" t="s">
        <v>6069</v>
      </c>
    </row>
    <row r="1402" spans="1:14" x14ac:dyDescent="0.25">
      <c r="A1402" s="4" t="s">
        <v>59</v>
      </c>
      <c r="B1402" s="4" t="s">
        <v>6083</v>
      </c>
      <c r="C1402" s="4" t="s">
        <v>6084</v>
      </c>
      <c r="D1402" s="4" t="s">
        <v>6085</v>
      </c>
      <c r="E1402" s="4" t="s">
        <v>6086</v>
      </c>
      <c r="F1402" s="4" t="s">
        <v>41</v>
      </c>
      <c r="I1402" s="4" t="s">
        <v>6087</v>
      </c>
      <c r="J1402" s="4" t="s">
        <v>6088</v>
      </c>
      <c r="K1402" s="4" t="s">
        <v>6089</v>
      </c>
      <c r="L1402" s="4" t="s">
        <v>6090</v>
      </c>
      <c r="M1402" s="4" t="s">
        <v>6091</v>
      </c>
    </row>
    <row r="1403" spans="1:14" x14ac:dyDescent="0.25">
      <c r="A1403" s="4" t="s">
        <v>59</v>
      </c>
      <c r="B1403" s="4" t="s">
        <v>6092</v>
      </c>
      <c r="C1403" s="4" t="s">
        <v>6093</v>
      </c>
      <c r="D1403" s="4" t="s">
        <v>6094</v>
      </c>
      <c r="E1403" s="4" t="s">
        <v>6095</v>
      </c>
      <c r="J1403" s="4" t="s">
        <v>12652</v>
      </c>
      <c r="K1403" s="4" t="s">
        <v>12655</v>
      </c>
      <c r="L1403" s="4" t="s">
        <v>12658</v>
      </c>
      <c r="M1403" s="4" t="s">
        <v>12661</v>
      </c>
      <c r="N1403" s="4" t="s">
        <v>12664</v>
      </c>
    </row>
    <row r="1404" spans="1:14" x14ac:dyDescent="0.25">
      <c r="A1404" s="4" t="s">
        <v>59</v>
      </c>
      <c r="B1404" s="4" t="s">
        <v>6096</v>
      </c>
      <c r="C1404" s="4" t="s">
        <v>6097</v>
      </c>
      <c r="D1404" s="4" t="s">
        <v>6098</v>
      </c>
      <c r="E1404" s="4" t="s">
        <v>6099</v>
      </c>
      <c r="J1404" s="4" t="s">
        <v>12653</v>
      </c>
      <c r="K1404" s="4" t="s">
        <v>12656</v>
      </c>
      <c r="L1404" s="4" t="s">
        <v>12659</v>
      </c>
      <c r="M1404" s="4" t="s">
        <v>12662</v>
      </c>
      <c r="N1404" s="4" t="s">
        <v>12665</v>
      </c>
    </row>
    <row r="1405" spans="1:14" x14ac:dyDescent="0.25">
      <c r="A1405" s="4" t="s">
        <v>59</v>
      </c>
      <c r="B1405" s="4" t="s">
        <v>6100</v>
      </c>
      <c r="C1405" s="4" t="s">
        <v>6101</v>
      </c>
      <c r="D1405" s="4" t="s">
        <v>6102</v>
      </c>
      <c r="E1405" s="4" t="s">
        <v>6103</v>
      </c>
      <c r="J1405" s="4" t="s">
        <v>12654</v>
      </c>
      <c r="K1405" s="4" t="s">
        <v>12657</v>
      </c>
      <c r="L1405" s="4" t="s">
        <v>12660</v>
      </c>
      <c r="M1405" s="4" t="s">
        <v>12663</v>
      </c>
      <c r="N1405" s="4" t="s">
        <v>12666</v>
      </c>
    </row>
    <row r="1406" spans="1:14" x14ac:dyDescent="0.25">
      <c r="A1406" s="4" t="s">
        <v>59</v>
      </c>
      <c r="B1406" s="4" t="s">
        <v>6096</v>
      </c>
      <c r="C1406" s="4" t="s">
        <v>6097</v>
      </c>
      <c r="D1406" s="4" t="s">
        <v>6098</v>
      </c>
    </row>
    <row r="1407" spans="1:14" x14ac:dyDescent="0.25">
      <c r="A1407" s="4" t="s">
        <v>59</v>
      </c>
      <c r="B1407" s="4" t="s">
        <v>6104</v>
      </c>
      <c r="C1407" s="4" t="s">
        <v>6105</v>
      </c>
      <c r="E1407" s="4" t="s">
        <v>6106</v>
      </c>
      <c r="F1407" s="4" t="s">
        <v>34</v>
      </c>
      <c r="H1407" s="4" t="s">
        <v>6107</v>
      </c>
      <c r="I1407" s="4" t="s">
        <v>6108</v>
      </c>
    </row>
    <row r="1408" spans="1:14" x14ac:dyDescent="0.25">
      <c r="A1408" s="4" t="s">
        <v>59</v>
      </c>
      <c r="B1408" s="4" t="s">
        <v>6109</v>
      </c>
      <c r="C1408" s="4" t="s">
        <v>6110</v>
      </c>
      <c r="D1408" s="4" t="s">
        <v>6111</v>
      </c>
      <c r="E1408" s="4" t="s">
        <v>6112</v>
      </c>
      <c r="F1408" s="4" t="s">
        <v>41</v>
      </c>
      <c r="I1408" s="4" t="s">
        <v>6113</v>
      </c>
      <c r="J1408" s="4" t="s">
        <v>6114</v>
      </c>
      <c r="K1408" s="4" t="s">
        <v>6115</v>
      </c>
      <c r="L1408" s="4" t="s">
        <v>6116</v>
      </c>
      <c r="M1408" s="4" t="s">
        <v>6117</v>
      </c>
    </row>
    <row r="1409" spans="1:14" x14ac:dyDescent="0.25">
      <c r="A1409" s="4" t="s">
        <v>59</v>
      </c>
      <c r="B1409" s="4" t="s">
        <v>6118</v>
      </c>
      <c r="C1409" s="4" t="s">
        <v>6119</v>
      </c>
      <c r="D1409" s="4" t="s">
        <v>6120</v>
      </c>
      <c r="E1409" s="4" t="s">
        <v>6121</v>
      </c>
      <c r="J1409" s="4" t="s">
        <v>12537</v>
      </c>
      <c r="K1409" s="4" t="s">
        <v>12543</v>
      </c>
      <c r="L1409" s="4" t="s">
        <v>12549</v>
      </c>
      <c r="M1409" s="4" t="s">
        <v>12555</v>
      </c>
      <c r="N1409" s="4" t="s">
        <v>12561</v>
      </c>
    </row>
    <row r="1410" spans="1:14" x14ac:dyDescent="0.25">
      <c r="A1410" s="4" t="s">
        <v>59</v>
      </c>
      <c r="B1410" s="4" t="s">
        <v>6122</v>
      </c>
      <c r="C1410" s="4" t="s">
        <v>6123</v>
      </c>
      <c r="D1410" s="4" t="s">
        <v>6124</v>
      </c>
      <c r="E1410" s="4" t="s">
        <v>6125</v>
      </c>
      <c r="J1410" s="4" t="s">
        <v>12538</v>
      </c>
      <c r="K1410" s="4" t="s">
        <v>12544</v>
      </c>
      <c r="L1410" s="4" t="s">
        <v>12550</v>
      </c>
      <c r="M1410" s="4" t="s">
        <v>12556</v>
      </c>
      <c r="N1410" s="4" t="s">
        <v>12562</v>
      </c>
    </row>
    <row r="1411" spans="1:14" x14ac:dyDescent="0.25">
      <c r="A1411" s="4" t="s">
        <v>59</v>
      </c>
      <c r="B1411" s="4" t="s">
        <v>6126</v>
      </c>
      <c r="C1411" s="4" t="s">
        <v>6127</v>
      </c>
      <c r="D1411" s="4" t="s">
        <v>6128</v>
      </c>
      <c r="E1411" s="4" t="s">
        <v>6129</v>
      </c>
      <c r="J1411" s="4" t="s">
        <v>12539</v>
      </c>
      <c r="K1411" s="4" t="s">
        <v>12545</v>
      </c>
      <c r="L1411" s="4" t="s">
        <v>12551</v>
      </c>
      <c r="M1411" s="4" t="s">
        <v>12557</v>
      </c>
      <c r="N1411" s="4" t="s">
        <v>12563</v>
      </c>
    </row>
    <row r="1412" spans="1:14" x14ac:dyDescent="0.25">
      <c r="A1412" s="4" t="s">
        <v>59</v>
      </c>
      <c r="B1412" s="4" t="s">
        <v>6130</v>
      </c>
      <c r="C1412" s="4" t="s">
        <v>6131</v>
      </c>
      <c r="D1412" s="4" t="s">
        <v>6132</v>
      </c>
      <c r="E1412" s="4" t="s">
        <v>6133</v>
      </c>
      <c r="J1412" s="4" t="s">
        <v>12540</v>
      </c>
      <c r="K1412" s="4" t="s">
        <v>12546</v>
      </c>
      <c r="L1412" s="4" t="s">
        <v>12552</v>
      </c>
      <c r="M1412" s="4" t="s">
        <v>12558</v>
      </c>
      <c r="N1412" s="4" t="s">
        <v>12564</v>
      </c>
    </row>
    <row r="1413" spans="1:14" x14ac:dyDescent="0.25">
      <c r="A1413" s="4" t="s">
        <v>59</v>
      </c>
      <c r="B1413" s="4" t="s">
        <v>6134</v>
      </c>
      <c r="C1413" s="4" t="s">
        <v>6135</v>
      </c>
      <c r="D1413" s="4" t="s">
        <v>6136</v>
      </c>
      <c r="E1413" s="4" t="s">
        <v>6137</v>
      </c>
      <c r="J1413" s="4" t="s">
        <v>12541</v>
      </c>
      <c r="K1413" s="4" t="s">
        <v>12547</v>
      </c>
      <c r="L1413" s="4" t="s">
        <v>12553</v>
      </c>
      <c r="M1413" s="4" t="s">
        <v>12559</v>
      </c>
      <c r="N1413" s="4" t="s">
        <v>12565</v>
      </c>
    </row>
    <row r="1414" spans="1:14" x14ac:dyDescent="0.25">
      <c r="A1414" s="4" t="s">
        <v>59</v>
      </c>
      <c r="B1414" s="4" t="s">
        <v>6138</v>
      </c>
      <c r="C1414" s="4" t="s">
        <v>6139</v>
      </c>
      <c r="D1414" s="4" t="s">
        <v>6140</v>
      </c>
      <c r="E1414" s="4" t="s">
        <v>6141</v>
      </c>
      <c r="J1414" s="4" t="s">
        <v>12542</v>
      </c>
      <c r="K1414" s="4" t="s">
        <v>12548</v>
      </c>
      <c r="L1414" s="4" t="s">
        <v>12554</v>
      </c>
      <c r="M1414" s="4" t="s">
        <v>12560</v>
      </c>
      <c r="N1414" s="4" t="s">
        <v>12566</v>
      </c>
    </row>
    <row r="1415" spans="1:14" x14ac:dyDescent="0.25">
      <c r="A1415" s="4" t="s">
        <v>59</v>
      </c>
      <c r="B1415" s="4" t="s">
        <v>6122</v>
      </c>
      <c r="C1415" s="4" t="s">
        <v>6123</v>
      </c>
      <c r="D1415" s="4" t="s">
        <v>6124</v>
      </c>
    </row>
    <row r="1416" spans="1:14" x14ac:dyDescent="0.25">
      <c r="A1416" s="4" t="s">
        <v>59</v>
      </c>
      <c r="B1416" s="4" t="s">
        <v>6142</v>
      </c>
      <c r="C1416" s="4" t="s">
        <v>6143</v>
      </c>
      <c r="D1416" s="4" t="s">
        <v>6144</v>
      </c>
      <c r="E1416" s="4" t="s">
        <v>6145</v>
      </c>
      <c r="F1416" s="4" t="s">
        <v>41</v>
      </c>
      <c r="I1416" s="4" t="s">
        <v>6146</v>
      </c>
      <c r="J1416" s="4" t="s">
        <v>6147</v>
      </c>
      <c r="K1416" s="4" t="s">
        <v>6148</v>
      </c>
      <c r="L1416" s="4" t="s">
        <v>6149</v>
      </c>
      <c r="M1416" s="4" t="s">
        <v>6150</v>
      </c>
    </row>
    <row r="1417" spans="1:14" x14ac:dyDescent="0.25">
      <c r="A1417" s="4" t="s">
        <v>59</v>
      </c>
      <c r="B1417" s="4" t="s">
        <v>6151</v>
      </c>
      <c r="C1417" s="4" t="s">
        <v>6152</v>
      </c>
      <c r="D1417" s="4" t="s">
        <v>6153</v>
      </c>
      <c r="E1417" s="4" t="s">
        <v>6154</v>
      </c>
      <c r="J1417" s="4" t="s">
        <v>12597</v>
      </c>
      <c r="K1417" s="4" t="s">
        <v>12602</v>
      </c>
      <c r="L1417" s="4" t="s">
        <v>12607</v>
      </c>
      <c r="M1417" s="4" t="s">
        <v>12612</v>
      </c>
      <c r="N1417" s="4" t="s">
        <v>12617</v>
      </c>
    </row>
    <row r="1418" spans="1:14" x14ac:dyDescent="0.25">
      <c r="A1418" s="4" t="s">
        <v>59</v>
      </c>
      <c r="B1418" s="4" t="s">
        <v>6155</v>
      </c>
      <c r="C1418" s="4" t="s">
        <v>6156</v>
      </c>
      <c r="D1418" s="4" t="s">
        <v>6157</v>
      </c>
      <c r="E1418" s="4" t="s">
        <v>6158</v>
      </c>
      <c r="J1418" s="4" t="s">
        <v>12598</v>
      </c>
      <c r="K1418" s="4" t="s">
        <v>12603</v>
      </c>
      <c r="L1418" s="4" t="s">
        <v>12608</v>
      </c>
      <c r="M1418" s="4" t="s">
        <v>12613</v>
      </c>
      <c r="N1418" s="4" t="s">
        <v>12618</v>
      </c>
    </row>
    <row r="1419" spans="1:14" x14ac:dyDescent="0.25">
      <c r="A1419" s="4" t="s">
        <v>59</v>
      </c>
      <c r="B1419" s="4" t="s">
        <v>6159</v>
      </c>
      <c r="C1419" s="4" t="s">
        <v>6160</v>
      </c>
      <c r="D1419" s="4" t="s">
        <v>6161</v>
      </c>
      <c r="E1419" s="4" t="s">
        <v>6162</v>
      </c>
      <c r="J1419" s="4" t="s">
        <v>12599</v>
      </c>
      <c r="K1419" s="4" t="s">
        <v>12604</v>
      </c>
      <c r="L1419" s="4" t="s">
        <v>12609</v>
      </c>
      <c r="M1419" s="4" t="s">
        <v>12614</v>
      </c>
      <c r="N1419" s="4" t="s">
        <v>12619</v>
      </c>
    </row>
    <row r="1420" spans="1:14" x14ac:dyDescent="0.25">
      <c r="A1420" s="4" t="s">
        <v>59</v>
      </c>
      <c r="B1420" s="4" t="s">
        <v>6163</v>
      </c>
      <c r="C1420" s="4" t="s">
        <v>6164</v>
      </c>
      <c r="D1420" s="4" t="s">
        <v>6165</v>
      </c>
      <c r="E1420" s="4" t="s">
        <v>6166</v>
      </c>
      <c r="J1420" s="4" t="s">
        <v>12600</v>
      </c>
      <c r="K1420" s="4" t="s">
        <v>12605</v>
      </c>
      <c r="L1420" s="4" t="s">
        <v>12610</v>
      </c>
      <c r="M1420" s="4" t="s">
        <v>12615</v>
      </c>
      <c r="N1420" s="4" t="s">
        <v>12620</v>
      </c>
    </row>
    <row r="1421" spans="1:14" x14ac:dyDescent="0.25">
      <c r="A1421" s="4" t="s">
        <v>59</v>
      </c>
      <c r="B1421" s="4" t="s">
        <v>6167</v>
      </c>
      <c r="C1421" s="4" t="s">
        <v>6168</v>
      </c>
      <c r="D1421" s="4" t="s">
        <v>6169</v>
      </c>
      <c r="E1421" s="4" t="s">
        <v>6170</v>
      </c>
      <c r="J1421" s="4" t="s">
        <v>12601</v>
      </c>
      <c r="K1421" s="4" t="s">
        <v>12606</v>
      </c>
      <c r="L1421" s="4" t="s">
        <v>12611</v>
      </c>
      <c r="M1421" s="4" t="s">
        <v>12616</v>
      </c>
      <c r="N1421" s="4" t="s">
        <v>12621</v>
      </c>
    </row>
    <row r="1422" spans="1:14" x14ac:dyDescent="0.25">
      <c r="A1422" s="4" t="s">
        <v>59</v>
      </c>
      <c r="B1422" s="4" t="s">
        <v>6155</v>
      </c>
      <c r="C1422" s="4" t="s">
        <v>6156</v>
      </c>
      <c r="D1422" s="4" t="s">
        <v>6157</v>
      </c>
    </row>
    <row r="1423" spans="1:14" x14ac:dyDescent="0.25">
      <c r="A1423" s="4" t="s">
        <v>59</v>
      </c>
      <c r="B1423" s="4" t="s">
        <v>6171</v>
      </c>
      <c r="C1423" s="4" t="s">
        <v>6172</v>
      </c>
      <c r="D1423" s="4" t="s">
        <v>6173</v>
      </c>
      <c r="E1423" s="4" t="s">
        <v>6174</v>
      </c>
      <c r="F1423" s="4" t="s">
        <v>41</v>
      </c>
      <c r="I1423" s="4" t="s">
        <v>6175</v>
      </c>
      <c r="J1423" s="4" t="s">
        <v>6176</v>
      </c>
      <c r="K1423" s="4" t="s">
        <v>6177</v>
      </c>
      <c r="L1423" s="4" t="s">
        <v>6178</v>
      </c>
      <c r="M1423" s="4" t="s">
        <v>6179</v>
      </c>
    </row>
    <row r="1424" spans="1:14" x14ac:dyDescent="0.25">
      <c r="A1424" s="4" t="s">
        <v>59</v>
      </c>
      <c r="B1424" s="4" t="s">
        <v>6180</v>
      </c>
      <c r="C1424" s="4" t="s">
        <v>6181</v>
      </c>
      <c r="D1424" s="4" t="s">
        <v>6182</v>
      </c>
      <c r="E1424" s="4" t="s">
        <v>6183</v>
      </c>
      <c r="J1424" s="4" t="s">
        <v>12567</v>
      </c>
      <c r="K1424" s="4" t="s">
        <v>12573</v>
      </c>
      <c r="L1424" s="4" t="s">
        <v>12579</v>
      </c>
      <c r="M1424" s="4" t="s">
        <v>12585</v>
      </c>
      <c r="N1424" s="4" t="s">
        <v>12591</v>
      </c>
    </row>
    <row r="1425" spans="1:14" x14ac:dyDescent="0.25">
      <c r="A1425" s="4" t="s">
        <v>59</v>
      </c>
      <c r="B1425" s="4" t="s">
        <v>6184</v>
      </c>
      <c r="C1425" s="4" t="s">
        <v>6185</v>
      </c>
      <c r="D1425" s="4" t="s">
        <v>6186</v>
      </c>
      <c r="E1425" s="4" t="s">
        <v>6187</v>
      </c>
      <c r="J1425" s="4" t="s">
        <v>12568</v>
      </c>
      <c r="K1425" s="4" t="s">
        <v>12574</v>
      </c>
      <c r="L1425" s="4" t="s">
        <v>12580</v>
      </c>
      <c r="M1425" s="4" t="s">
        <v>12586</v>
      </c>
      <c r="N1425" s="4" t="s">
        <v>12592</v>
      </c>
    </row>
    <row r="1426" spans="1:14" x14ac:dyDescent="0.25">
      <c r="A1426" s="4" t="s">
        <v>59</v>
      </c>
      <c r="B1426" s="4" t="s">
        <v>6188</v>
      </c>
      <c r="C1426" s="4" t="s">
        <v>6189</v>
      </c>
      <c r="D1426" s="4" t="s">
        <v>6190</v>
      </c>
      <c r="E1426" s="4" t="s">
        <v>6191</v>
      </c>
      <c r="J1426" s="4" t="s">
        <v>12569</v>
      </c>
      <c r="K1426" s="4" t="s">
        <v>12575</v>
      </c>
      <c r="L1426" s="4" t="s">
        <v>12581</v>
      </c>
      <c r="M1426" s="4" t="s">
        <v>12587</v>
      </c>
      <c r="N1426" s="4" t="s">
        <v>12593</v>
      </c>
    </row>
    <row r="1427" spans="1:14" x14ac:dyDescent="0.25">
      <c r="A1427" s="4" t="s">
        <v>59</v>
      </c>
      <c r="B1427" s="4" t="s">
        <v>6192</v>
      </c>
      <c r="C1427" s="4" t="s">
        <v>6193</v>
      </c>
      <c r="D1427" s="4" t="s">
        <v>6194</v>
      </c>
      <c r="E1427" s="4" t="s">
        <v>6195</v>
      </c>
      <c r="J1427" s="4" t="s">
        <v>12570</v>
      </c>
      <c r="K1427" s="4" t="s">
        <v>12576</v>
      </c>
      <c r="L1427" s="4" t="s">
        <v>12582</v>
      </c>
      <c r="M1427" s="4" t="s">
        <v>12588</v>
      </c>
      <c r="N1427" s="4" t="s">
        <v>12594</v>
      </c>
    </row>
    <row r="1428" spans="1:14" x14ac:dyDescent="0.25">
      <c r="A1428" s="4" t="s">
        <v>59</v>
      </c>
      <c r="B1428" s="4" t="s">
        <v>6196</v>
      </c>
      <c r="C1428" s="4" t="s">
        <v>6197</v>
      </c>
      <c r="D1428" s="4" t="s">
        <v>6198</v>
      </c>
      <c r="E1428" s="4" t="s">
        <v>6199</v>
      </c>
      <c r="J1428" s="4" t="s">
        <v>12571</v>
      </c>
      <c r="K1428" s="4" t="s">
        <v>12577</v>
      </c>
      <c r="L1428" s="4" t="s">
        <v>12583</v>
      </c>
      <c r="M1428" s="4" t="s">
        <v>12589</v>
      </c>
      <c r="N1428" s="4" t="s">
        <v>12595</v>
      </c>
    </row>
    <row r="1429" spans="1:14" x14ac:dyDescent="0.25">
      <c r="A1429" s="4" t="s">
        <v>59</v>
      </c>
      <c r="B1429" s="4" t="s">
        <v>6200</v>
      </c>
      <c r="C1429" s="4" t="s">
        <v>6201</v>
      </c>
      <c r="D1429" s="4" t="s">
        <v>6202</v>
      </c>
      <c r="E1429" s="4" t="s">
        <v>6203</v>
      </c>
      <c r="J1429" s="4" t="s">
        <v>12572</v>
      </c>
      <c r="K1429" s="4" t="s">
        <v>12578</v>
      </c>
      <c r="L1429" s="4" t="s">
        <v>12584</v>
      </c>
      <c r="M1429" s="4" t="s">
        <v>12590</v>
      </c>
      <c r="N1429" s="4" t="s">
        <v>12596</v>
      </c>
    </row>
    <row r="1430" spans="1:14" x14ac:dyDescent="0.25">
      <c r="A1430" s="4" t="s">
        <v>59</v>
      </c>
      <c r="B1430" s="4" t="s">
        <v>6184</v>
      </c>
      <c r="C1430" s="4" t="s">
        <v>6185</v>
      </c>
      <c r="D1430" s="4" t="s">
        <v>6186</v>
      </c>
    </row>
    <row r="1431" spans="1:14" x14ac:dyDescent="0.25">
      <c r="A1431" s="4" t="s">
        <v>59</v>
      </c>
      <c r="B1431" s="4" t="s">
        <v>6204</v>
      </c>
      <c r="C1431" s="4" t="s">
        <v>6205</v>
      </c>
      <c r="E1431" s="4" t="s">
        <v>6206</v>
      </c>
      <c r="F1431" s="4" t="s">
        <v>34</v>
      </c>
      <c r="H1431" s="4" t="s">
        <v>6207</v>
      </c>
      <c r="I1431" s="4" t="s">
        <v>6208</v>
      </c>
    </row>
    <row r="1432" spans="1:14" x14ac:dyDescent="0.25">
      <c r="A1432" s="4" t="s">
        <v>59</v>
      </c>
      <c r="B1432" s="4" t="s">
        <v>6209</v>
      </c>
      <c r="C1432" s="4" t="s">
        <v>6210</v>
      </c>
      <c r="D1432" s="4" t="s">
        <v>6211</v>
      </c>
      <c r="E1432" s="4" t="s">
        <v>6212</v>
      </c>
      <c r="F1432" s="4" t="s">
        <v>41</v>
      </c>
      <c r="I1432" s="4" t="s">
        <v>6213</v>
      </c>
      <c r="J1432" s="4" t="s">
        <v>6214</v>
      </c>
      <c r="K1432" s="4" t="s">
        <v>6215</v>
      </c>
      <c r="L1432" s="4" t="s">
        <v>6216</v>
      </c>
      <c r="M1432" s="4" t="s">
        <v>6217</v>
      </c>
    </row>
    <row r="1433" spans="1:14" x14ac:dyDescent="0.25">
      <c r="A1433" s="4" t="s">
        <v>59</v>
      </c>
      <c r="B1433" s="4" t="s">
        <v>6218</v>
      </c>
      <c r="C1433" s="4" t="s">
        <v>6219</v>
      </c>
      <c r="D1433" s="4" t="s">
        <v>6220</v>
      </c>
      <c r="E1433" s="4" t="s">
        <v>6221</v>
      </c>
      <c r="J1433" s="4" t="s">
        <v>12477</v>
      </c>
      <c r="K1433" s="4" t="s">
        <v>12483</v>
      </c>
      <c r="L1433" s="4" t="s">
        <v>12489</v>
      </c>
      <c r="M1433" s="4" t="s">
        <v>12495</v>
      </c>
      <c r="N1433" s="4" t="s">
        <v>12501</v>
      </c>
    </row>
    <row r="1434" spans="1:14" x14ac:dyDescent="0.25">
      <c r="A1434" s="4" t="s">
        <v>59</v>
      </c>
      <c r="B1434" s="4" t="s">
        <v>6222</v>
      </c>
      <c r="C1434" s="4" t="s">
        <v>6223</v>
      </c>
      <c r="D1434" s="4" t="s">
        <v>6224</v>
      </c>
      <c r="E1434" s="4" t="s">
        <v>6225</v>
      </c>
      <c r="J1434" s="4" t="s">
        <v>12478</v>
      </c>
      <c r="K1434" s="4" t="s">
        <v>12484</v>
      </c>
      <c r="L1434" s="4" t="s">
        <v>12490</v>
      </c>
      <c r="M1434" s="4" t="s">
        <v>12496</v>
      </c>
      <c r="N1434" s="4" t="s">
        <v>12502</v>
      </c>
    </row>
    <row r="1435" spans="1:14" x14ac:dyDescent="0.25">
      <c r="A1435" s="4" t="s">
        <v>59</v>
      </c>
      <c r="B1435" s="4" t="s">
        <v>6226</v>
      </c>
      <c r="C1435" s="4" t="s">
        <v>6227</v>
      </c>
      <c r="D1435" s="4" t="s">
        <v>6228</v>
      </c>
      <c r="E1435" s="4" t="s">
        <v>6229</v>
      </c>
      <c r="J1435" s="4" t="s">
        <v>12479</v>
      </c>
      <c r="K1435" s="4" t="s">
        <v>12485</v>
      </c>
      <c r="L1435" s="4" t="s">
        <v>12491</v>
      </c>
      <c r="M1435" s="4" t="s">
        <v>12497</v>
      </c>
      <c r="N1435" s="4" t="s">
        <v>12503</v>
      </c>
    </row>
    <row r="1436" spans="1:14" x14ac:dyDescent="0.25">
      <c r="A1436" s="4" t="s">
        <v>59</v>
      </c>
      <c r="B1436" s="4" t="s">
        <v>6230</v>
      </c>
      <c r="C1436" s="4" t="s">
        <v>6231</v>
      </c>
      <c r="D1436" s="4" t="s">
        <v>6232</v>
      </c>
      <c r="E1436" s="4" t="s">
        <v>6233</v>
      </c>
      <c r="J1436" s="4" t="s">
        <v>12480</v>
      </c>
      <c r="K1436" s="4" t="s">
        <v>12486</v>
      </c>
      <c r="L1436" s="4" t="s">
        <v>12492</v>
      </c>
      <c r="M1436" s="4" t="s">
        <v>12498</v>
      </c>
      <c r="N1436" s="4" t="s">
        <v>12504</v>
      </c>
    </row>
    <row r="1437" spans="1:14" x14ac:dyDescent="0.25">
      <c r="A1437" s="4" t="s">
        <v>59</v>
      </c>
      <c r="B1437" s="4" t="s">
        <v>6234</v>
      </c>
      <c r="C1437" s="4" t="s">
        <v>6235</v>
      </c>
      <c r="D1437" s="4" t="s">
        <v>6236</v>
      </c>
      <c r="E1437" s="4" t="s">
        <v>6237</v>
      </c>
      <c r="J1437" s="4" t="s">
        <v>12481</v>
      </c>
      <c r="K1437" s="4" t="s">
        <v>12487</v>
      </c>
      <c r="L1437" s="4" t="s">
        <v>12493</v>
      </c>
      <c r="M1437" s="4" t="s">
        <v>12499</v>
      </c>
      <c r="N1437" s="4" t="s">
        <v>12505</v>
      </c>
    </row>
    <row r="1438" spans="1:14" x14ac:dyDescent="0.25">
      <c r="A1438" s="4" t="s">
        <v>59</v>
      </c>
      <c r="B1438" s="4" t="s">
        <v>6238</v>
      </c>
      <c r="C1438" s="4" t="s">
        <v>6239</v>
      </c>
      <c r="D1438" s="4" t="s">
        <v>6240</v>
      </c>
      <c r="E1438" s="4" t="s">
        <v>6241</v>
      </c>
      <c r="J1438" s="4" t="s">
        <v>12482</v>
      </c>
      <c r="K1438" s="4" t="s">
        <v>12488</v>
      </c>
      <c r="L1438" s="4" t="s">
        <v>12494</v>
      </c>
      <c r="M1438" s="4" t="s">
        <v>12500</v>
      </c>
      <c r="N1438" s="4" t="s">
        <v>12506</v>
      </c>
    </row>
    <row r="1439" spans="1:14" x14ac:dyDescent="0.25">
      <c r="A1439" s="4" t="s">
        <v>59</v>
      </c>
      <c r="B1439" s="4" t="s">
        <v>6222</v>
      </c>
      <c r="C1439" s="4" t="s">
        <v>6223</v>
      </c>
      <c r="D1439" s="4" t="s">
        <v>6224</v>
      </c>
    </row>
    <row r="1440" spans="1:14" x14ac:dyDescent="0.25">
      <c r="A1440" s="4" t="s">
        <v>59</v>
      </c>
      <c r="B1440" s="4" t="s">
        <v>6242</v>
      </c>
      <c r="C1440" s="4" t="s">
        <v>6243</v>
      </c>
      <c r="D1440" s="4" t="s">
        <v>6244</v>
      </c>
      <c r="E1440" s="4" t="s">
        <v>6245</v>
      </c>
      <c r="F1440" s="4" t="s">
        <v>41</v>
      </c>
      <c r="I1440" s="4" t="s">
        <v>6246</v>
      </c>
      <c r="J1440" s="4" t="s">
        <v>6247</v>
      </c>
      <c r="K1440" s="4" t="s">
        <v>6248</v>
      </c>
      <c r="L1440" s="4" t="s">
        <v>6249</v>
      </c>
      <c r="M1440" s="4" t="s">
        <v>6250</v>
      </c>
    </row>
    <row r="1441" spans="1:14" x14ac:dyDescent="0.25">
      <c r="A1441" s="4" t="s">
        <v>59</v>
      </c>
      <c r="B1441" s="4" t="s">
        <v>6251</v>
      </c>
      <c r="C1441" s="4" t="s">
        <v>6252</v>
      </c>
      <c r="D1441" s="4" t="s">
        <v>6253</v>
      </c>
      <c r="E1441" s="4" t="s">
        <v>6254</v>
      </c>
      <c r="J1441" s="4" t="s">
        <v>12507</v>
      </c>
      <c r="K1441" s="4" t="s">
        <v>12513</v>
      </c>
      <c r="L1441" s="4" t="s">
        <v>12519</v>
      </c>
      <c r="M1441" s="4" t="s">
        <v>12525</v>
      </c>
      <c r="N1441" s="4" t="s">
        <v>12531</v>
      </c>
    </row>
    <row r="1442" spans="1:14" x14ac:dyDescent="0.25">
      <c r="A1442" s="4" t="s">
        <v>59</v>
      </c>
      <c r="B1442" s="4" t="s">
        <v>6255</v>
      </c>
      <c r="C1442" s="4" t="s">
        <v>6256</v>
      </c>
      <c r="D1442" s="4" t="s">
        <v>6257</v>
      </c>
      <c r="E1442" s="4" t="s">
        <v>6258</v>
      </c>
      <c r="J1442" s="4" t="s">
        <v>12508</v>
      </c>
      <c r="K1442" s="4" t="s">
        <v>12514</v>
      </c>
      <c r="L1442" s="4" t="s">
        <v>12520</v>
      </c>
      <c r="M1442" s="4" t="s">
        <v>12526</v>
      </c>
      <c r="N1442" s="4" t="s">
        <v>12532</v>
      </c>
    </row>
    <row r="1443" spans="1:14" x14ac:dyDescent="0.25">
      <c r="A1443" s="4" t="s">
        <v>59</v>
      </c>
      <c r="B1443" s="4" t="s">
        <v>6259</v>
      </c>
      <c r="C1443" s="4" t="s">
        <v>6260</v>
      </c>
      <c r="D1443" s="4" t="s">
        <v>6261</v>
      </c>
      <c r="E1443" s="4" t="s">
        <v>6262</v>
      </c>
      <c r="J1443" s="4" t="s">
        <v>12509</v>
      </c>
      <c r="K1443" s="4" t="s">
        <v>12515</v>
      </c>
      <c r="L1443" s="4" t="s">
        <v>12521</v>
      </c>
      <c r="M1443" s="4" t="s">
        <v>12527</v>
      </c>
      <c r="N1443" s="4" t="s">
        <v>12533</v>
      </c>
    </row>
    <row r="1444" spans="1:14" x14ac:dyDescent="0.25">
      <c r="A1444" s="4" t="s">
        <v>59</v>
      </c>
      <c r="B1444" s="4" t="s">
        <v>6263</v>
      </c>
      <c r="C1444" s="4" t="s">
        <v>6264</v>
      </c>
      <c r="D1444" s="4" t="s">
        <v>6265</v>
      </c>
      <c r="E1444" s="4" t="s">
        <v>6266</v>
      </c>
      <c r="J1444" s="4" t="s">
        <v>12510</v>
      </c>
      <c r="K1444" s="4" t="s">
        <v>12516</v>
      </c>
      <c r="L1444" s="4" t="s">
        <v>12522</v>
      </c>
      <c r="M1444" s="4" t="s">
        <v>12528</v>
      </c>
      <c r="N1444" s="4" t="s">
        <v>12534</v>
      </c>
    </row>
    <row r="1445" spans="1:14" x14ac:dyDescent="0.25">
      <c r="A1445" s="4" t="s">
        <v>59</v>
      </c>
      <c r="B1445" s="4" t="s">
        <v>6267</v>
      </c>
      <c r="C1445" s="4" t="s">
        <v>6268</v>
      </c>
      <c r="D1445" s="4" t="s">
        <v>6269</v>
      </c>
      <c r="E1445" s="4" t="s">
        <v>6270</v>
      </c>
      <c r="J1445" s="4" t="s">
        <v>12511</v>
      </c>
      <c r="K1445" s="4" t="s">
        <v>12517</v>
      </c>
      <c r="L1445" s="4" t="s">
        <v>12523</v>
      </c>
      <c r="M1445" s="4" t="s">
        <v>12529</v>
      </c>
      <c r="N1445" s="4" t="s">
        <v>12535</v>
      </c>
    </row>
    <row r="1446" spans="1:14" x14ac:dyDescent="0.25">
      <c r="A1446" s="4" t="s">
        <v>59</v>
      </c>
      <c r="B1446" s="4" t="s">
        <v>6271</v>
      </c>
      <c r="C1446" s="4" t="s">
        <v>6272</v>
      </c>
      <c r="D1446" s="4" t="s">
        <v>6273</v>
      </c>
      <c r="E1446" s="4" t="s">
        <v>6274</v>
      </c>
      <c r="J1446" s="4" t="s">
        <v>12512</v>
      </c>
      <c r="K1446" s="4" t="s">
        <v>12518</v>
      </c>
      <c r="L1446" s="4" t="s">
        <v>12524</v>
      </c>
      <c r="M1446" s="4" t="s">
        <v>12530</v>
      </c>
      <c r="N1446" s="4" t="s">
        <v>12536</v>
      </c>
    </row>
    <row r="1447" spans="1:14" x14ac:dyDescent="0.25">
      <c r="A1447" s="4" t="s">
        <v>59</v>
      </c>
      <c r="B1447" s="4" t="s">
        <v>6255</v>
      </c>
      <c r="C1447" s="4" t="s">
        <v>6256</v>
      </c>
      <c r="D1447" s="4" t="s">
        <v>6257</v>
      </c>
    </row>
    <row r="1448" spans="1:14" x14ac:dyDescent="0.25">
      <c r="A1448" s="4" t="s">
        <v>59</v>
      </c>
      <c r="B1448" s="4" t="s">
        <v>6275</v>
      </c>
      <c r="C1448" s="4" t="s">
        <v>6276</v>
      </c>
      <c r="E1448" s="4" t="s">
        <v>6277</v>
      </c>
      <c r="F1448" s="4" t="s">
        <v>34</v>
      </c>
      <c r="H1448" s="4" t="s">
        <v>6278</v>
      </c>
      <c r="I1448" s="4" t="s">
        <v>6279</v>
      </c>
    </row>
    <row r="1449" spans="1:14" x14ac:dyDescent="0.25">
      <c r="A1449" s="4" t="s">
        <v>59</v>
      </c>
      <c r="B1449" s="4" t="s">
        <v>6280</v>
      </c>
      <c r="C1449" s="4" t="s">
        <v>6281</v>
      </c>
      <c r="D1449" s="4" t="s">
        <v>6282</v>
      </c>
      <c r="E1449" s="4" t="s">
        <v>6283</v>
      </c>
      <c r="F1449" s="4" t="s">
        <v>41</v>
      </c>
      <c r="I1449" s="4" t="s">
        <v>6284</v>
      </c>
      <c r="J1449" s="4" t="s">
        <v>6285</v>
      </c>
      <c r="K1449" s="4" t="s">
        <v>6286</v>
      </c>
      <c r="L1449" s="4" t="s">
        <v>6287</v>
      </c>
      <c r="M1449" s="4" t="s">
        <v>6288</v>
      </c>
    </row>
    <row r="1450" spans="1:14" x14ac:dyDescent="0.25">
      <c r="A1450" s="4" t="s">
        <v>59</v>
      </c>
      <c r="B1450" s="4" t="s">
        <v>6289</v>
      </c>
      <c r="C1450" s="4" t="s">
        <v>6290</v>
      </c>
      <c r="D1450" s="4" t="s">
        <v>6291</v>
      </c>
      <c r="E1450" s="4" t="s">
        <v>6292</v>
      </c>
      <c r="J1450" s="4" t="s">
        <v>12417</v>
      </c>
      <c r="K1450" s="4" t="s">
        <v>12423</v>
      </c>
      <c r="L1450" s="4" t="s">
        <v>12429</v>
      </c>
      <c r="M1450" s="4" t="s">
        <v>12435</v>
      </c>
      <c r="N1450" s="4" t="s">
        <v>12441</v>
      </c>
    </row>
    <row r="1451" spans="1:14" x14ac:dyDescent="0.25">
      <c r="A1451" s="4" t="s">
        <v>59</v>
      </c>
      <c r="B1451" s="4" t="s">
        <v>6293</v>
      </c>
      <c r="C1451" s="4" t="s">
        <v>6294</v>
      </c>
      <c r="D1451" s="4" t="s">
        <v>6295</v>
      </c>
      <c r="E1451" s="4" t="s">
        <v>6296</v>
      </c>
      <c r="J1451" s="4" t="s">
        <v>12418</v>
      </c>
      <c r="K1451" s="4" t="s">
        <v>12424</v>
      </c>
      <c r="L1451" s="4" t="s">
        <v>12430</v>
      </c>
      <c r="M1451" s="4" t="s">
        <v>12436</v>
      </c>
      <c r="N1451" s="4" t="s">
        <v>12442</v>
      </c>
    </row>
    <row r="1452" spans="1:14" x14ac:dyDescent="0.25">
      <c r="A1452" s="4" t="s">
        <v>59</v>
      </c>
      <c r="B1452" s="4" t="s">
        <v>6297</v>
      </c>
      <c r="C1452" s="4" t="s">
        <v>6298</v>
      </c>
      <c r="D1452" s="4" t="s">
        <v>6299</v>
      </c>
      <c r="E1452" s="4" t="s">
        <v>6300</v>
      </c>
      <c r="J1452" s="4" t="s">
        <v>12419</v>
      </c>
      <c r="K1452" s="4" t="s">
        <v>12425</v>
      </c>
      <c r="L1452" s="4" t="s">
        <v>12431</v>
      </c>
      <c r="M1452" s="4" t="s">
        <v>12437</v>
      </c>
      <c r="N1452" s="4" t="s">
        <v>12443</v>
      </c>
    </row>
    <row r="1453" spans="1:14" x14ac:dyDescent="0.25">
      <c r="A1453" s="4" t="s">
        <v>59</v>
      </c>
      <c r="B1453" s="4" t="s">
        <v>6301</v>
      </c>
      <c r="C1453" s="4" t="s">
        <v>6302</v>
      </c>
      <c r="D1453" s="4" t="s">
        <v>6303</v>
      </c>
      <c r="E1453" s="4" t="s">
        <v>6304</v>
      </c>
      <c r="J1453" s="4" t="s">
        <v>12420</v>
      </c>
      <c r="K1453" s="4" t="s">
        <v>12426</v>
      </c>
      <c r="L1453" s="4" t="s">
        <v>12432</v>
      </c>
      <c r="M1453" s="4" t="s">
        <v>12438</v>
      </c>
      <c r="N1453" s="4" t="s">
        <v>12444</v>
      </c>
    </row>
    <row r="1454" spans="1:14" x14ac:dyDescent="0.25">
      <c r="A1454" s="4" t="s">
        <v>59</v>
      </c>
      <c r="B1454" s="4" t="s">
        <v>6305</v>
      </c>
      <c r="C1454" s="4" t="s">
        <v>6306</v>
      </c>
      <c r="D1454" s="4" t="s">
        <v>6307</v>
      </c>
      <c r="E1454" s="4" t="s">
        <v>6308</v>
      </c>
      <c r="J1454" s="4" t="s">
        <v>12421</v>
      </c>
      <c r="K1454" s="4" t="s">
        <v>12427</v>
      </c>
      <c r="L1454" s="4" t="s">
        <v>12433</v>
      </c>
      <c r="M1454" s="4" t="s">
        <v>12439</v>
      </c>
      <c r="N1454" s="4" t="s">
        <v>12445</v>
      </c>
    </row>
    <row r="1455" spans="1:14" x14ac:dyDescent="0.25">
      <c r="A1455" s="4" t="s">
        <v>59</v>
      </c>
      <c r="B1455" s="4" t="s">
        <v>6309</v>
      </c>
      <c r="C1455" s="4" t="s">
        <v>6310</v>
      </c>
      <c r="D1455" s="4" t="s">
        <v>6311</v>
      </c>
      <c r="E1455" s="4" t="s">
        <v>6312</v>
      </c>
      <c r="J1455" s="4" t="s">
        <v>12422</v>
      </c>
      <c r="K1455" s="4" t="s">
        <v>12428</v>
      </c>
      <c r="L1455" s="4" t="s">
        <v>12434</v>
      </c>
      <c r="M1455" s="4" t="s">
        <v>12440</v>
      </c>
      <c r="N1455" s="4" t="s">
        <v>12446</v>
      </c>
    </row>
    <row r="1456" spans="1:14" x14ac:dyDescent="0.25">
      <c r="A1456" s="4" t="s">
        <v>59</v>
      </c>
      <c r="B1456" s="4" t="s">
        <v>6293</v>
      </c>
      <c r="C1456" s="4" t="s">
        <v>6294</v>
      </c>
      <c r="D1456" s="4" t="s">
        <v>6295</v>
      </c>
    </row>
    <row r="1457" spans="1:14" x14ac:dyDescent="0.25">
      <c r="A1457" s="4" t="s">
        <v>59</v>
      </c>
      <c r="B1457" s="4" t="s">
        <v>6313</v>
      </c>
      <c r="C1457" s="4" t="s">
        <v>6314</v>
      </c>
      <c r="D1457" s="4" t="s">
        <v>6315</v>
      </c>
      <c r="E1457" s="4" t="s">
        <v>6316</v>
      </c>
      <c r="F1457" s="4" t="s">
        <v>41</v>
      </c>
      <c r="I1457" s="4" t="s">
        <v>6317</v>
      </c>
      <c r="J1457" s="4" t="s">
        <v>6318</v>
      </c>
      <c r="K1457" s="4" t="s">
        <v>6319</v>
      </c>
      <c r="L1457" s="4" t="s">
        <v>6320</v>
      </c>
      <c r="M1457" s="4" t="s">
        <v>6321</v>
      </c>
    </row>
    <row r="1458" spans="1:14" x14ac:dyDescent="0.25">
      <c r="A1458" s="4" t="s">
        <v>59</v>
      </c>
      <c r="B1458" s="4" t="s">
        <v>6322</v>
      </c>
      <c r="C1458" s="4" t="s">
        <v>6323</v>
      </c>
      <c r="D1458" s="4" t="s">
        <v>6324</v>
      </c>
      <c r="E1458" s="4" t="s">
        <v>6325</v>
      </c>
      <c r="J1458" s="4" t="s">
        <v>12447</v>
      </c>
      <c r="K1458" s="4" t="s">
        <v>12453</v>
      </c>
      <c r="L1458" s="4" t="s">
        <v>12459</v>
      </c>
      <c r="M1458" s="4" t="s">
        <v>12465</v>
      </c>
      <c r="N1458" s="4" t="s">
        <v>12471</v>
      </c>
    </row>
    <row r="1459" spans="1:14" x14ac:dyDescent="0.25">
      <c r="A1459" s="4" t="s">
        <v>59</v>
      </c>
      <c r="B1459" s="4" t="s">
        <v>6326</v>
      </c>
      <c r="C1459" s="4" t="s">
        <v>6327</v>
      </c>
      <c r="D1459" s="4" t="s">
        <v>6328</v>
      </c>
      <c r="E1459" s="4" t="s">
        <v>6329</v>
      </c>
      <c r="J1459" s="4" t="s">
        <v>12448</v>
      </c>
      <c r="K1459" s="4" t="s">
        <v>12454</v>
      </c>
      <c r="L1459" s="4" t="s">
        <v>12460</v>
      </c>
      <c r="M1459" s="4" t="s">
        <v>12466</v>
      </c>
      <c r="N1459" s="4" t="s">
        <v>12472</v>
      </c>
    </row>
    <row r="1460" spans="1:14" x14ac:dyDescent="0.25">
      <c r="A1460" s="4" t="s">
        <v>59</v>
      </c>
      <c r="B1460" s="4" t="s">
        <v>6330</v>
      </c>
      <c r="C1460" s="4" t="s">
        <v>6331</v>
      </c>
      <c r="D1460" s="4" t="s">
        <v>6332</v>
      </c>
      <c r="E1460" s="4" t="s">
        <v>6333</v>
      </c>
      <c r="J1460" s="4" t="s">
        <v>12449</v>
      </c>
      <c r="K1460" s="4" t="s">
        <v>12455</v>
      </c>
      <c r="L1460" s="4" t="s">
        <v>12461</v>
      </c>
      <c r="M1460" s="4" t="s">
        <v>12467</v>
      </c>
      <c r="N1460" s="4" t="s">
        <v>12473</v>
      </c>
    </row>
    <row r="1461" spans="1:14" x14ac:dyDescent="0.25">
      <c r="A1461" s="4" t="s">
        <v>59</v>
      </c>
      <c r="B1461" s="4" t="s">
        <v>6334</v>
      </c>
      <c r="C1461" s="4" t="s">
        <v>6335</v>
      </c>
      <c r="D1461" s="4" t="s">
        <v>6336</v>
      </c>
      <c r="E1461" s="4" t="s">
        <v>6337</v>
      </c>
      <c r="J1461" s="4" t="s">
        <v>12450</v>
      </c>
      <c r="K1461" s="4" t="s">
        <v>12456</v>
      </c>
      <c r="L1461" s="4" t="s">
        <v>12462</v>
      </c>
      <c r="M1461" s="4" t="s">
        <v>12468</v>
      </c>
      <c r="N1461" s="4" t="s">
        <v>12474</v>
      </c>
    </row>
    <row r="1462" spans="1:14" x14ac:dyDescent="0.25">
      <c r="A1462" s="4" t="s">
        <v>59</v>
      </c>
      <c r="B1462" s="4" t="s">
        <v>6338</v>
      </c>
      <c r="C1462" s="4" t="s">
        <v>6339</v>
      </c>
      <c r="D1462" s="4" t="s">
        <v>6340</v>
      </c>
      <c r="E1462" s="4" t="s">
        <v>6341</v>
      </c>
      <c r="J1462" s="4" t="s">
        <v>12451</v>
      </c>
      <c r="K1462" s="4" t="s">
        <v>12457</v>
      </c>
      <c r="L1462" s="4" t="s">
        <v>12463</v>
      </c>
      <c r="M1462" s="4" t="s">
        <v>12469</v>
      </c>
      <c r="N1462" s="4" t="s">
        <v>12475</v>
      </c>
    </row>
    <row r="1463" spans="1:14" x14ac:dyDescent="0.25">
      <c r="A1463" s="4" t="s">
        <v>59</v>
      </c>
      <c r="B1463" s="4" t="s">
        <v>6342</v>
      </c>
      <c r="C1463" s="4" t="s">
        <v>6343</v>
      </c>
      <c r="D1463" s="4" t="s">
        <v>6344</v>
      </c>
      <c r="E1463" s="4" t="s">
        <v>6345</v>
      </c>
      <c r="J1463" s="4" t="s">
        <v>12452</v>
      </c>
      <c r="K1463" s="4" t="s">
        <v>12458</v>
      </c>
      <c r="L1463" s="4" t="s">
        <v>12464</v>
      </c>
      <c r="M1463" s="4" t="s">
        <v>12470</v>
      </c>
      <c r="N1463" s="4" t="s">
        <v>12476</v>
      </c>
    </row>
    <row r="1464" spans="1:14" x14ac:dyDescent="0.25">
      <c r="A1464" s="4" t="s">
        <v>59</v>
      </c>
      <c r="B1464" s="4" t="s">
        <v>6326</v>
      </c>
      <c r="C1464" s="4" t="s">
        <v>6327</v>
      </c>
      <c r="D1464" s="4" t="s">
        <v>6328</v>
      </c>
    </row>
    <row r="1465" spans="1:14" x14ac:dyDescent="0.25">
      <c r="A1465" s="4" t="s">
        <v>59</v>
      </c>
      <c r="B1465" s="4" t="s">
        <v>6346</v>
      </c>
      <c r="C1465" s="4" t="s">
        <v>6347</v>
      </c>
      <c r="E1465" s="4" t="s">
        <v>6348</v>
      </c>
      <c r="F1465" s="4" t="s">
        <v>34</v>
      </c>
      <c r="H1465" s="4" t="s">
        <v>6349</v>
      </c>
      <c r="I1465" s="4" t="s">
        <v>6350</v>
      </c>
    </row>
    <row r="1466" spans="1:14" x14ac:dyDescent="0.25">
      <c r="A1466" s="4" t="s">
        <v>59</v>
      </c>
      <c r="B1466" s="4" t="s">
        <v>6351</v>
      </c>
      <c r="C1466" s="4" t="s">
        <v>6352</v>
      </c>
      <c r="D1466" s="4" t="s">
        <v>6353</v>
      </c>
      <c r="E1466" s="4" t="s">
        <v>6354</v>
      </c>
      <c r="F1466" s="4" t="s">
        <v>41</v>
      </c>
      <c r="I1466" s="4" t="s">
        <v>6355</v>
      </c>
      <c r="J1466" s="4" t="s">
        <v>6356</v>
      </c>
      <c r="K1466" s="4" t="s">
        <v>6357</v>
      </c>
      <c r="L1466" s="4" t="s">
        <v>6358</v>
      </c>
      <c r="M1466" s="4" t="s">
        <v>6359</v>
      </c>
    </row>
    <row r="1467" spans="1:14" x14ac:dyDescent="0.25">
      <c r="A1467" s="4" t="s">
        <v>59</v>
      </c>
      <c r="B1467" s="4" t="s">
        <v>6360</v>
      </c>
      <c r="C1467" s="4" t="s">
        <v>6361</v>
      </c>
      <c r="D1467" s="4" t="s">
        <v>6362</v>
      </c>
      <c r="E1467" s="4" t="s">
        <v>6363</v>
      </c>
      <c r="J1467" s="4" t="s">
        <v>12357</v>
      </c>
      <c r="K1467" s="4" t="s">
        <v>12363</v>
      </c>
      <c r="L1467" s="4" t="s">
        <v>12369</v>
      </c>
      <c r="M1467" s="4" t="s">
        <v>12375</v>
      </c>
      <c r="N1467" s="4" t="s">
        <v>12381</v>
      </c>
    </row>
    <row r="1468" spans="1:14" x14ac:dyDescent="0.25">
      <c r="A1468" s="4" t="s">
        <v>59</v>
      </c>
      <c r="B1468" s="4" t="s">
        <v>6364</v>
      </c>
      <c r="C1468" s="4" t="s">
        <v>6365</v>
      </c>
      <c r="D1468" s="4" t="s">
        <v>6366</v>
      </c>
      <c r="E1468" s="4" t="s">
        <v>6367</v>
      </c>
      <c r="J1468" s="4" t="s">
        <v>12358</v>
      </c>
      <c r="K1468" s="4" t="s">
        <v>12364</v>
      </c>
      <c r="L1468" s="4" t="s">
        <v>12370</v>
      </c>
      <c r="M1468" s="4" t="s">
        <v>12376</v>
      </c>
      <c r="N1468" s="4" t="s">
        <v>12382</v>
      </c>
    </row>
    <row r="1469" spans="1:14" x14ac:dyDescent="0.25">
      <c r="A1469" s="4" t="s">
        <v>59</v>
      </c>
      <c r="B1469" s="4" t="s">
        <v>6368</v>
      </c>
      <c r="C1469" s="4" t="s">
        <v>6369</v>
      </c>
      <c r="D1469" s="4" t="s">
        <v>6370</v>
      </c>
      <c r="E1469" s="4" t="s">
        <v>6371</v>
      </c>
      <c r="J1469" s="4" t="s">
        <v>12359</v>
      </c>
      <c r="K1469" s="4" t="s">
        <v>12365</v>
      </c>
      <c r="L1469" s="4" t="s">
        <v>12371</v>
      </c>
      <c r="M1469" s="4" t="s">
        <v>12377</v>
      </c>
      <c r="N1469" s="4" t="s">
        <v>12383</v>
      </c>
    </row>
    <row r="1470" spans="1:14" x14ac:dyDescent="0.25">
      <c r="A1470" s="4" t="s">
        <v>59</v>
      </c>
      <c r="B1470" s="4" t="s">
        <v>6372</v>
      </c>
      <c r="C1470" s="4" t="s">
        <v>6373</v>
      </c>
      <c r="D1470" s="4" t="s">
        <v>6374</v>
      </c>
      <c r="E1470" s="4" t="s">
        <v>6375</v>
      </c>
      <c r="J1470" s="4" t="s">
        <v>12360</v>
      </c>
      <c r="K1470" s="4" t="s">
        <v>12366</v>
      </c>
      <c r="L1470" s="4" t="s">
        <v>12372</v>
      </c>
      <c r="M1470" s="4" t="s">
        <v>12378</v>
      </c>
      <c r="N1470" s="4" t="s">
        <v>12384</v>
      </c>
    </row>
    <row r="1471" spans="1:14" x14ac:dyDescent="0.25">
      <c r="A1471" s="4" t="s">
        <v>59</v>
      </c>
      <c r="B1471" s="4" t="s">
        <v>6376</v>
      </c>
      <c r="C1471" s="4" t="s">
        <v>6377</v>
      </c>
      <c r="D1471" s="4" t="s">
        <v>6378</v>
      </c>
      <c r="E1471" s="4" t="s">
        <v>6379</v>
      </c>
      <c r="J1471" s="4" t="s">
        <v>12361</v>
      </c>
      <c r="K1471" s="4" t="s">
        <v>12367</v>
      </c>
      <c r="L1471" s="4" t="s">
        <v>12373</v>
      </c>
      <c r="M1471" s="4" t="s">
        <v>12379</v>
      </c>
      <c r="N1471" s="4" t="s">
        <v>12385</v>
      </c>
    </row>
    <row r="1472" spans="1:14" x14ac:dyDescent="0.25">
      <c r="A1472" s="4" t="s">
        <v>59</v>
      </c>
      <c r="B1472" s="4" t="s">
        <v>6380</v>
      </c>
      <c r="C1472" s="4" t="s">
        <v>6381</v>
      </c>
      <c r="D1472" s="4" t="s">
        <v>6382</v>
      </c>
      <c r="E1472" s="4" t="s">
        <v>6383</v>
      </c>
      <c r="J1472" s="4" t="s">
        <v>12362</v>
      </c>
      <c r="K1472" s="4" t="s">
        <v>12368</v>
      </c>
      <c r="L1472" s="4" t="s">
        <v>12374</v>
      </c>
      <c r="M1472" s="4" t="s">
        <v>12380</v>
      </c>
      <c r="N1472" s="4" t="s">
        <v>12386</v>
      </c>
    </row>
    <row r="1473" spans="1:14" x14ac:dyDescent="0.25">
      <c r="A1473" s="4" t="s">
        <v>59</v>
      </c>
      <c r="B1473" s="4" t="s">
        <v>6364</v>
      </c>
      <c r="C1473" s="4" t="s">
        <v>6365</v>
      </c>
      <c r="D1473" s="4" t="s">
        <v>6366</v>
      </c>
    </row>
    <row r="1474" spans="1:14" x14ac:dyDescent="0.25">
      <c r="A1474" s="4" t="s">
        <v>59</v>
      </c>
      <c r="B1474" s="4" t="s">
        <v>6384</v>
      </c>
      <c r="C1474" s="4" t="s">
        <v>6385</v>
      </c>
      <c r="D1474" s="4" t="s">
        <v>6386</v>
      </c>
      <c r="E1474" s="4" t="s">
        <v>6387</v>
      </c>
      <c r="F1474" s="4" t="s">
        <v>41</v>
      </c>
      <c r="I1474" s="4" t="s">
        <v>6388</v>
      </c>
      <c r="J1474" s="4" t="s">
        <v>6389</v>
      </c>
      <c r="K1474" s="4" t="s">
        <v>6390</v>
      </c>
      <c r="L1474" s="4" t="s">
        <v>6391</v>
      </c>
      <c r="M1474" s="4" t="s">
        <v>6392</v>
      </c>
    </row>
    <row r="1475" spans="1:14" x14ac:dyDescent="0.25">
      <c r="A1475" s="4" t="s">
        <v>59</v>
      </c>
      <c r="B1475" s="4" t="s">
        <v>6393</v>
      </c>
      <c r="C1475" s="4" t="s">
        <v>6394</v>
      </c>
      <c r="D1475" s="4" t="s">
        <v>6395</v>
      </c>
      <c r="E1475" s="4" t="s">
        <v>6396</v>
      </c>
      <c r="J1475" s="4" t="s">
        <v>12387</v>
      </c>
      <c r="K1475" s="4" t="s">
        <v>12393</v>
      </c>
      <c r="L1475" s="4" t="s">
        <v>12399</v>
      </c>
      <c r="M1475" s="4" t="s">
        <v>12405</v>
      </c>
      <c r="N1475" s="4" t="s">
        <v>12411</v>
      </c>
    </row>
    <row r="1476" spans="1:14" x14ac:dyDescent="0.25">
      <c r="A1476" s="4" t="s">
        <v>59</v>
      </c>
      <c r="B1476" s="4" t="s">
        <v>6397</v>
      </c>
      <c r="C1476" s="4" t="s">
        <v>6398</v>
      </c>
      <c r="D1476" s="4" t="s">
        <v>6399</v>
      </c>
      <c r="E1476" s="4" t="s">
        <v>6400</v>
      </c>
      <c r="J1476" s="4" t="s">
        <v>12388</v>
      </c>
      <c r="K1476" s="4" t="s">
        <v>12394</v>
      </c>
      <c r="L1476" s="4" t="s">
        <v>12400</v>
      </c>
      <c r="M1476" s="4" t="s">
        <v>12406</v>
      </c>
      <c r="N1476" s="4" t="s">
        <v>12412</v>
      </c>
    </row>
    <row r="1477" spans="1:14" x14ac:dyDescent="0.25">
      <c r="A1477" s="4" t="s">
        <v>59</v>
      </c>
      <c r="B1477" s="4" t="s">
        <v>6401</v>
      </c>
      <c r="C1477" s="4" t="s">
        <v>6402</v>
      </c>
      <c r="D1477" s="4" t="s">
        <v>6403</v>
      </c>
      <c r="E1477" s="4" t="s">
        <v>6404</v>
      </c>
      <c r="J1477" s="4" t="s">
        <v>12389</v>
      </c>
      <c r="K1477" s="4" t="s">
        <v>12395</v>
      </c>
      <c r="L1477" s="4" t="s">
        <v>12401</v>
      </c>
      <c r="M1477" s="4" t="s">
        <v>12407</v>
      </c>
      <c r="N1477" s="4" t="s">
        <v>12413</v>
      </c>
    </row>
    <row r="1478" spans="1:14" x14ac:dyDescent="0.25">
      <c r="A1478" s="4" t="s">
        <v>59</v>
      </c>
      <c r="B1478" s="4" t="s">
        <v>6405</v>
      </c>
      <c r="C1478" s="4" t="s">
        <v>6406</v>
      </c>
      <c r="D1478" s="4" t="s">
        <v>6407</v>
      </c>
      <c r="E1478" s="4" t="s">
        <v>6408</v>
      </c>
      <c r="J1478" s="4" t="s">
        <v>12390</v>
      </c>
      <c r="K1478" s="4" t="s">
        <v>12396</v>
      </c>
      <c r="L1478" s="4" t="s">
        <v>12402</v>
      </c>
      <c r="M1478" s="4" t="s">
        <v>12408</v>
      </c>
      <c r="N1478" s="4" t="s">
        <v>12414</v>
      </c>
    </row>
    <row r="1479" spans="1:14" x14ac:dyDescent="0.25">
      <c r="A1479" s="4" t="s">
        <v>59</v>
      </c>
      <c r="B1479" s="4" t="s">
        <v>6409</v>
      </c>
      <c r="C1479" s="4" t="s">
        <v>6410</v>
      </c>
      <c r="D1479" s="4" t="s">
        <v>6411</v>
      </c>
      <c r="E1479" s="4" t="s">
        <v>6412</v>
      </c>
      <c r="J1479" s="4" t="s">
        <v>12391</v>
      </c>
      <c r="K1479" s="4" t="s">
        <v>12397</v>
      </c>
      <c r="L1479" s="4" t="s">
        <v>12403</v>
      </c>
      <c r="M1479" s="4" t="s">
        <v>12409</v>
      </c>
      <c r="N1479" s="4" t="s">
        <v>12415</v>
      </c>
    </row>
    <row r="1480" spans="1:14" x14ac:dyDescent="0.25">
      <c r="A1480" s="4" t="s">
        <v>59</v>
      </c>
      <c r="B1480" s="4" t="s">
        <v>6413</v>
      </c>
      <c r="C1480" s="4" t="s">
        <v>6414</v>
      </c>
      <c r="D1480" s="4" t="s">
        <v>6415</v>
      </c>
      <c r="E1480" s="4" t="s">
        <v>6416</v>
      </c>
      <c r="J1480" s="4" t="s">
        <v>12392</v>
      </c>
      <c r="K1480" s="4" t="s">
        <v>12398</v>
      </c>
      <c r="L1480" s="4" t="s">
        <v>12404</v>
      </c>
      <c r="M1480" s="4" t="s">
        <v>12410</v>
      </c>
      <c r="N1480" s="4" t="s">
        <v>12416</v>
      </c>
    </row>
    <row r="1481" spans="1:14" x14ac:dyDescent="0.25">
      <c r="A1481" s="4" t="s">
        <v>59</v>
      </c>
      <c r="B1481" s="4" t="s">
        <v>6397</v>
      </c>
      <c r="C1481" s="4" t="s">
        <v>6398</v>
      </c>
      <c r="D1481" s="4" t="s">
        <v>6399</v>
      </c>
    </row>
    <row r="1482" spans="1:14" x14ac:dyDescent="0.25">
      <c r="A1482" s="4" t="s">
        <v>59</v>
      </c>
      <c r="B1482" s="4" t="s">
        <v>6417</v>
      </c>
      <c r="C1482" s="4" t="s">
        <v>6418</v>
      </c>
      <c r="E1482" s="4" t="s">
        <v>6419</v>
      </c>
      <c r="F1482" s="4" t="s">
        <v>34</v>
      </c>
      <c r="H1482" s="4" t="s">
        <v>6420</v>
      </c>
      <c r="I1482" s="4" t="s">
        <v>6421</v>
      </c>
    </row>
    <row r="1483" spans="1:14" x14ac:dyDescent="0.25">
      <c r="A1483" s="4" t="s">
        <v>59</v>
      </c>
      <c r="B1483" s="4" t="s">
        <v>6422</v>
      </c>
      <c r="C1483" s="4" t="s">
        <v>6423</v>
      </c>
      <c r="D1483" s="4" t="s">
        <v>6424</v>
      </c>
      <c r="E1483" s="4" t="s">
        <v>6425</v>
      </c>
      <c r="F1483" s="4" t="s">
        <v>41</v>
      </c>
      <c r="I1483" s="4" t="s">
        <v>6426</v>
      </c>
      <c r="J1483" s="4" t="s">
        <v>6427</v>
      </c>
      <c r="K1483" s="4" t="s">
        <v>6428</v>
      </c>
      <c r="L1483" s="4" t="s">
        <v>6429</v>
      </c>
      <c r="M1483" s="4" t="s">
        <v>6430</v>
      </c>
    </row>
    <row r="1484" spans="1:14" x14ac:dyDescent="0.25">
      <c r="A1484" s="4" t="s">
        <v>59</v>
      </c>
      <c r="B1484" s="4" t="s">
        <v>6431</v>
      </c>
      <c r="C1484" s="4" t="s">
        <v>6432</v>
      </c>
      <c r="D1484" s="4" t="s">
        <v>6433</v>
      </c>
      <c r="E1484" s="4" t="s">
        <v>6434</v>
      </c>
      <c r="J1484" s="4" t="s">
        <v>12342</v>
      </c>
      <c r="K1484" s="4" t="s">
        <v>12345</v>
      </c>
      <c r="L1484" s="4" t="s">
        <v>12348</v>
      </c>
      <c r="M1484" s="4" t="s">
        <v>12351</v>
      </c>
      <c r="N1484" s="4" t="s">
        <v>12354</v>
      </c>
    </row>
    <row r="1485" spans="1:14" x14ac:dyDescent="0.25">
      <c r="A1485" s="4" t="s">
        <v>59</v>
      </c>
      <c r="B1485" s="4" t="s">
        <v>6435</v>
      </c>
      <c r="C1485" s="4" t="s">
        <v>6436</v>
      </c>
      <c r="D1485" s="4" t="s">
        <v>6437</v>
      </c>
      <c r="E1485" s="4" t="s">
        <v>6438</v>
      </c>
      <c r="J1485" s="4" t="s">
        <v>12343</v>
      </c>
      <c r="K1485" s="4" t="s">
        <v>12346</v>
      </c>
      <c r="L1485" s="4" t="s">
        <v>12349</v>
      </c>
      <c r="M1485" s="4" t="s">
        <v>12352</v>
      </c>
      <c r="N1485" s="4" t="s">
        <v>12355</v>
      </c>
    </row>
    <row r="1486" spans="1:14" x14ac:dyDescent="0.25">
      <c r="A1486" s="4" t="s">
        <v>59</v>
      </c>
      <c r="B1486" s="4" t="s">
        <v>6439</v>
      </c>
      <c r="C1486" s="4" t="s">
        <v>6440</v>
      </c>
      <c r="D1486" s="4" t="s">
        <v>6441</v>
      </c>
      <c r="E1486" s="4" t="s">
        <v>6442</v>
      </c>
      <c r="J1486" s="4" t="s">
        <v>12344</v>
      </c>
      <c r="K1486" s="4" t="s">
        <v>12347</v>
      </c>
      <c r="L1486" s="4" t="s">
        <v>12350</v>
      </c>
      <c r="M1486" s="4" t="s">
        <v>12353</v>
      </c>
      <c r="N1486" s="4" t="s">
        <v>12356</v>
      </c>
    </row>
    <row r="1487" spans="1:14" x14ac:dyDescent="0.25">
      <c r="A1487" s="4" t="s">
        <v>59</v>
      </c>
      <c r="B1487" s="4" t="s">
        <v>6435</v>
      </c>
      <c r="C1487" s="4" t="s">
        <v>6436</v>
      </c>
      <c r="D1487" s="4" t="s">
        <v>6437</v>
      </c>
    </row>
    <row r="1488" spans="1:14" x14ac:dyDescent="0.25">
      <c r="A1488" s="4" t="s">
        <v>59</v>
      </c>
      <c r="B1488" s="4" t="s">
        <v>6443</v>
      </c>
      <c r="C1488" s="4" t="s">
        <v>6444</v>
      </c>
      <c r="E1488" s="4" t="s">
        <v>6445</v>
      </c>
      <c r="F1488" s="4" t="s">
        <v>34</v>
      </c>
      <c r="H1488" s="4" t="s">
        <v>6446</v>
      </c>
      <c r="I1488" s="4" t="s">
        <v>6447</v>
      </c>
    </row>
    <row r="1489" spans="1:14" x14ac:dyDescent="0.25">
      <c r="A1489" s="4" t="s">
        <v>59</v>
      </c>
      <c r="B1489" s="4" t="s">
        <v>6448</v>
      </c>
      <c r="C1489" s="4" t="s">
        <v>6449</v>
      </c>
      <c r="D1489" s="4" t="s">
        <v>6450</v>
      </c>
      <c r="E1489" s="4" t="s">
        <v>6451</v>
      </c>
      <c r="F1489" s="4" t="s">
        <v>41</v>
      </c>
      <c r="I1489" s="4" t="s">
        <v>6452</v>
      </c>
      <c r="J1489" s="4" t="s">
        <v>6453</v>
      </c>
      <c r="K1489" s="4" t="s">
        <v>6454</v>
      </c>
      <c r="L1489" s="4" t="s">
        <v>6455</v>
      </c>
      <c r="M1489" s="4" t="s">
        <v>6456</v>
      </c>
    </row>
    <row r="1490" spans="1:14" x14ac:dyDescent="0.25">
      <c r="A1490" s="4" t="s">
        <v>59</v>
      </c>
      <c r="B1490" s="4" t="s">
        <v>6457</v>
      </c>
      <c r="C1490" s="4" t="s">
        <v>6458</v>
      </c>
      <c r="D1490" s="4" t="s">
        <v>6459</v>
      </c>
      <c r="E1490" s="4" t="s">
        <v>6460</v>
      </c>
      <c r="J1490" s="4" t="s">
        <v>12292</v>
      </c>
      <c r="K1490" s="4" t="s">
        <v>12297</v>
      </c>
      <c r="L1490" s="4" t="s">
        <v>12302</v>
      </c>
      <c r="M1490" s="4" t="s">
        <v>12307</v>
      </c>
      <c r="N1490" s="4" t="s">
        <v>12312</v>
      </c>
    </row>
    <row r="1491" spans="1:14" x14ac:dyDescent="0.25">
      <c r="A1491" s="4" t="s">
        <v>59</v>
      </c>
      <c r="B1491" s="4" t="s">
        <v>6461</v>
      </c>
      <c r="C1491" s="4" t="s">
        <v>6462</v>
      </c>
      <c r="D1491" s="4" t="s">
        <v>6463</v>
      </c>
      <c r="E1491" s="4" t="s">
        <v>6464</v>
      </c>
      <c r="J1491" s="4" t="s">
        <v>12293</v>
      </c>
      <c r="K1491" s="4" t="s">
        <v>12298</v>
      </c>
      <c r="L1491" s="4" t="s">
        <v>12303</v>
      </c>
      <c r="M1491" s="4" t="s">
        <v>12308</v>
      </c>
      <c r="N1491" s="4" t="s">
        <v>12313</v>
      </c>
    </row>
    <row r="1492" spans="1:14" x14ac:dyDescent="0.25">
      <c r="A1492" s="4" t="s">
        <v>59</v>
      </c>
      <c r="B1492" s="4" t="s">
        <v>6465</v>
      </c>
      <c r="C1492" s="4" t="s">
        <v>6466</v>
      </c>
      <c r="D1492" s="4" t="s">
        <v>6467</v>
      </c>
      <c r="E1492" s="4" t="s">
        <v>6468</v>
      </c>
      <c r="J1492" s="4" t="s">
        <v>12294</v>
      </c>
      <c r="K1492" s="4" t="s">
        <v>12299</v>
      </c>
      <c r="L1492" s="4" t="s">
        <v>12304</v>
      </c>
      <c r="M1492" s="4" t="s">
        <v>12309</v>
      </c>
      <c r="N1492" s="4" t="s">
        <v>12314</v>
      </c>
    </row>
    <row r="1493" spans="1:14" x14ac:dyDescent="0.25">
      <c r="A1493" s="4" t="s">
        <v>59</v>
      </c>
      <c r="B1493" s="4" t="s">
        <v>6469</v>
      </c>
      <c r="C1493" s="4" t="s">
        <v>6470</v>
      </c>
      <c r="D1493" s="4" t="s">
        <v>6471</v>
      </c>
      <c r="E1493" s="4" t="s">
        <v>6472</v>
      </c>
      <c r="J1493" s="4" t="s">
        <v>12295</v>
      </c>
      <c r="K1493" s="4" t="s">
        <v>12300</v>
      </c>
      <c r="L1493" s="4" t="s">
        <v>12305</v>
      </c>
      <c r="M1493" s="4" t="s">
        <v>12310</v>
      </c>
      <c r="N1493" s="4" t="s">
        <v>12315</v>
      </c>
    </row>
    <row r="1494" spans="1:14" x14ac:dyDescent="0.25">
      <c r="A1494" s="4" t="s">
        <v>59</v>
      </c>
      <c r="B1494" s="4" t="s">
        <v>6473</v>
      </c>
      <c r="C1494" s="4" t="s">
        <v>6474</v>
      </c>
      <c r="D1494" s="4" t="s">
        <v>6475</v>
      </c>
      <c r="E1494" s="4" t="s">
        <v>6476</v>
      </c>
      <c r="J1494" s="4" t="s">
        <v>12296</v>
      </c>
      <c r="K1494" s="4" t="s">
        <v>12301</v>
      </c>
      <c r="L1494" s="4" t="s">
        <v>12306</v>
      </c>
      <c r="M1494" s="4" t="s">
        <v>12311</v>
      </c>
      <c r="N1494" s="4" t="s">
        <v>12316</v>
      </c>
    </row>
    <row r="1495" spans="1:14" x14ac:dyDescent="0.25">
      <c r="A1495" s="4" t="s">
        <v>59</v>
      </c>
      <c r="B1495" s="4" t="s">
        <v>6461</v>
      </c>
      <c r="C1495" s="4" t="s">
        <v>6462</v>
      </c>
      <c r="D1495" s="4" t="s">
        <v>6463</v>
      </c>
    </row>
    <row r="1496" spans="1:14" x14ac:dyDescent="0.25">
      <c r="A1496" s="4" t="s">
        <v>59</v>
      </c>
      <c r="B1496" s="4" t="s">
        <v>6477</v>
      </c>
      <c r="C1496" s="4" t="s">
        <v>6478</v>
      </c>
      <c r="D1496" s="4" t="s">
        <v>6479</v>
      </c>
      <c r="E1496" s="4" t="s">
        <v>6480</v>
      </c>
      <c r="F1496" s="4" t="s">
        <v>41</v>
      </c>
      <c r="I1496" s="4" t="s">
        <v>6481</v>
      </c>
      <c r="J1496" s="4" t="s">
        <v>6482</v>
      </c>
      <c r="K1496" s="4" t="s">
        <v>6483</v>
      </c>
      <c r="L1496" s="4" t="s">
        <v>6484</v>
      </c>
      <c r="M1496" s="4" t="s">
        <v>6485</v>
      </c>
    </row>
    <row r="1497" spans="1:14" x14ac:dyDescent="0.25">
      <c r="A1497" s="4" t="s">
        <v>59</v>
      </c>
      <c r="B1497" s="4" t="s">
        <v>6486</v>
      </c>
      <c r="C1497" s="4" t="s">
        <v>6487</v>
      </c>
      <c r="D1497" s="4" t="s">
        <v>6488</v>
      </c>
      <c r="E1497" s="4" t="s">
        <v>6489</v>
      </c>
      <c r="J1497" s="4" t="s">
        <v>12317</v>
      </c>
      <c r="K1497" s="4" t="s">
        <v>12322</v>
      </c>
      <c r="L1497" s="4" t="s">
        <v>12327</v>
      </c>
      <c r="M1497" s="4" t="s">
        <v>12332</v>
      </c>
      <c r="N1497" s="4" t="s">
        <v>12337</v>
      </c>
    </row>
    <row r="1498" spans="1:14" x14ac:dyDescent="0.25">
      <c r="A1498" s="4" t="s">
        <v>59</v>
      </c>
      <c r="B1498" s="4" t="s">
        <v>6490</v>
      </c>
      <c r="C1498" s="4" t="s">
        <v>6491</v>
      </c>
      <c r="D1498" s="4" t="s">
        <v>6492</v>
      </c>
      <c r="E1498" s="4" t="s">
        <v>6493</v>
      </c>
      <c r="J1498" s="4" t="s">
        <v>12318</v>
      </c>
      <c r="K1498" s="4" t="s">
        <v>12323</v>
      </c>
      <c r="L1498" s="4" t="s">
        <v>12328</v>
      </c>
      <c r="M1498" s="4" t="s">
        <v>12333</v>
      </c>
      <c r="N1498" s="4" t="s">
        <v>12338</v>
      </c>
    </row>
    <row r="1499" spans="1:14" x14ac:dyDescent="0.25">
      <c r="A1499" s="4" t="s">
        <v>59</v>
      </c>
      <c r="B1499" s="4" t="s">
        <v>6494</v>
      </c>
      <c r="C1499" s="4" t="s">
        <v>6495</v>
      </c>
      <c r="D1499" s="4" t="s">
        <v>6496</v>
      </c>
      <c r="E1499" s="4" t="s">
        <v>6497</v>
      </c>
      <c r="J1499" s="4" t="s">
        <v>12319</v>
      </c>
      <c r="K1499" s="4" t="s">
        <v>12324</v>
      </c>
      <c r="L1499" s="4" t="s">
        <v>12329</v>
      </c>
      <c r="M1499" s="4" t="s">
        <v>12334</v>
      </c>
      <c r="N1499" s="4" t="s">
        <v>12339</v>
      </c>
    </row>
    <row r="1500" spans="1:14" x14ac:dyDescent="0.25">
      <c r="A1500" s="4" t="s">
        <v>59</v>
      </c>
      <c r="B1500" s="4" t="s">
        <v>6498</v>
      </c>
      <c r="C1500" s="4" t="s">
        <v>6499</v>
      </c>
      <c r="D1500" s="4" t="s">
        <v>6500</v>
      </c>
      <c r="E1500" s="4" t="s">
        <v>6501</v>
      </c>
      <c r="J1500" s="4" t="s">
        <v>12320</v>
      </c>
      <c r="K1500" s="4" t="s">
        <v>12325</v>
      </c>
      <c r="L1500" s="4" t="s">
        <v>12330</v>
      </c>
      <c r="M1500" s="4" t="s">
        <v>12335</v>
      </c>
      <c r="N1500" s="4" t="s">
        <v>12340</v>
      </c>
    </row>
    <row r="1501" spans="1:14" x14ac:dyDescent="0.25">
      <c r="A1501" s="4" t="s">
        <v>59</v>
      </c>
      <c r="B1501" s="4" t="s">
        <v>6502</v>
      </c>
      <c r="C1501" s="4" t="s">
        <v>6503</v>
      </c>
      <c r="D1501" s="4" t="s">
        <v>6504</v>
      </c>
      <c r="E1501" s="4" t="s">
        <v>6505</v>
      </c>
      <c r="J1501" s="4" t="s">
        <v>12321</v>
      </c>
      <c r="K1501" s="4" t="s">
        <v>12326</v>
      </c>
      <c r="L1501" s="4" t="s">
        <v>12331</v>
      </c>
      <c r="M1501" s="4" t="s">
        <v>12336</v>
      </c>
      <c r="N1501" s="4" t="s">
        <v>12341</v>
      </c>
    </row>
    <row r="1502" spans="1:14" x14ac:dyDescent="0.25">
      <c r="A1502" s="4" t="s">
        <v>59</v>
      </c>
      <c r="B1502" s="4" t="s">
        <v>6490</v>
      </c>
      <c r="C1502" s="4" t="s">
        <v>6491</v>
      </c>
      <c r="D1502" s="4" t="s">
        <v>6492</v>
      </c>
    </row>
    <row r="1503" spans="1:14" x14ac:dyDescent="0.25">
      <c r="A1503" s="4" t="s">
        <v>59</v>
      </c>
      <c r="B1503" s="4" t="s">
        <v>6506</v>
      </c>
      <c r="C1503" s="4" t="s">
        <v>6507</v>
      </c>
      <c r="E1503" s="4" t="s">
        <v>6508</v>
      </c>
      <c r="F1503" s="4" t="s">
        <v>34</v>
      </c>
      <c r="H1503" s="4" t="s">
        <v>6509</v>
      </c>
      <c r="I1503" s="4" t="s">
        <v>6510</v>
      </c>
    </row>
    <row r="1504" spans="1:14" x14ac:dyDescent="0.25">
      <c r="A1504" s="4" t="s">
        <v>59</v>
      </c>
      <c r="B1504" s="4" t="s">
        <v>6511</v>
      </c>
      <c r="C1504" s="4" t="s">
        <v>6512</v>
      </c>
      <c r="D1504" s="4" t="s">
        <v>6513</v>
      </c>
      <c r="E1504" s="4" t="s">
        <v>6514</v>
      </c>
      <c r="F1504" s="4" t="s">
        <v>41</v>
      </c>
      <c r="I1504" s="4" t="s">
        <v>6515</v>
      </c>
      <c r="J1504" s="4" t="s">
        <v>6516</v>
      </c>
      <c r="K1504" s="4" t="s">
        <v>6517</v>
      </c>
      <c r="L1504" s="4" t="s">
        <v>6518</v>
      </c>
      <c r="M1504" s="4" t="s">
        <v>6519</v>
      </c>
    </row>
    <row r="1505" spans="1:14" x14ac:dyDescent="0.25">
      <c r="A1505" s="4" t="s">
        <v>59</v>
      </c>
      <c r="B1505" s="4" t="s">
        <v>6520</v>
      </c>
      <c r="C1505" s="4" t="s">
        <v>6521</v>
      </c>
      <c r="D1505" s="4" t="s">
        <v>6522</v>
      </c>
      <c r="E1505" s="4" t="s">
        <v>6523</v>
      </c>
      <c r="J1505" s="4" t="s">
        <v>12222</v>
      </c>
      <c r="K1505" s="4" t="s">
        <v>12227</v>
      </c>
      <c r="L1505" s="4" t="s">
        <v>12232</v>
      </c>
      <c r="M1505" s="4" t="s">
        <v>12237</v>
      </c>
      <c r="N1505" s="4" t="s">
        <v>12242</v>
      </c>
    </row>
    <row r="1506" spans="1:14" x14ac:dyDescent="0.25">
      <c r="A1506" s="4" t="s">
        <v>59</v>
      </c>
      <c r="B1506" s="4" t="s">
        <v>6524</v>
      </c>
      <c r="C1506" s="4" t="s">
        <v>6525</v>
      </c>
      <c r="D1506" s="4" t="s">
        <v>6526</v>
      </c>
      <c r="E1506" s="4" t="s">
        <v>6527</v>
      </c>
      <c r="J1506" s="4" t="s">
        <v>12223</v>
      </c>
      <c r="K1506" s="4" t="s">
        <v>12228</v>
      </c>
      <c r="L1506" s="4" t="s">
        <v>12233</v>
      </c>
      <c r="M1506" s="4" t="s">
        <v>12238</v>
      </c>
      <c r="N1506" s="4" t="s">
        <v>12243</v>
      </c>
    </row>
    <row r="1507" spans="1:14" x14ac:dyDescent="0.25">
      <c r="A1507" s="4" t="s">
        <v>59</v>
      </c>
      <c r="B1507" s="4" t="s">
        <v>6528</v>
      </c>
      <c r="C1507" s="4" t="s">
        <v>6529</v>
      </c>
      <c r="D1507" s="4" t="s">
        <v>6530</v>
      </c>
      <c r="E1507" s="4" t="s">
        <v>6531</v>
      </c>
      <c r="J1507" s="4" t="s">
        <v>12224</v>
      </c>
      <c r="K1507" s="4" t="s">
        <v>12229</v>
      </c>
      <c r="L1507" s="4" t="s">
        <v>12234</v>
      </c>
      <c r="M1507" s="4" t="s">
        <v>12239</v>
      </c>
      <c r="N1507" s="4" t="s">
        <v>12244</v>
      </c>
    </row>
    <row r="1508" spans="1:14" x14ac:dyDescent="0.25">
      <c r="A1508" s="4" t="s">
        <v>59</v>
      </c>
      <c r="B1508" s="4" t="s">
        <v>6532</v>
      </c>
      <c r="C1508" s="4" t="s">
        <v>6533</v>
      </c>
      <c r="D1508" s="4" t="s">
        <v>6534</v>
      </c>
      <c r="E1508" s="4" t="s">
        <v>6535</v>
      </c>
      <c r="J1508" s="4" t="s">
        <v>12225</v>
      </c>
      <c r="K1508" s="4" t="s">
        <v>12230</v>
      </c>
      <c r="L1508" s="4" t="s">
        <v>12235</v>
      </c>
      <c r="M1508" s="4" t="s">
        <v>12240</v>
      </c>
      <c r="N1508" s="4" t="s">
        <v>12245</v>
      </c>
    </row>
    <row r="1509" spans="1:14" x14ac:dyDescent="0.25">
      <c r="A1509" s="4" t="s">
        <v>59</v>
      </c>
      <c r="B1509" s="4" t="s">
        <v>6536</v>
      </c>
      <c r="C1509" s="4" t="s">
        <v>6537</v>
      </c>
      <c r="D1509" s="4" t="s">
        <v>6538</v>
      </c>
      <c r="E1509" s="4" t="s">
        <v>6539</v>
      </c>
      <c r="J1509" s="4" t="s">
        <v>12226</v>
      </c>
      <c r="K1509" s="4" t="s">
        <v>12231</v>
      </c>
      <c r="L1509" s="4" t="s">
        <v>12236</v>
      </c>
      <c r="M1509" s="4" t="s">
        <v>12241</v>
      </c>
      <c r="N1509" s="4" t="s">
        <v>12246</v>
      </c>
    </row>
    <row r="1510" spans="1:14" x14ac:dyDescent="0.25">
      <c r="A1510" s="4" t="s">
        <v>59</v>
      </c>
      <c r="B1510" s="4" t="s">
        <v>6524</v>
      </c>
      <c r="C1510" s="4" t="s">
        <v>6525</v>
      </c>
      <c r="D1510" s="4" t="s">
        <v>6526</v>
      </c>
    </row>
    <row r="1511" spans="1:14" x14ac:dyDescent="0.25">
      <c r="A1511" s="4" t="s">
        <v>59</v>
      </c>
      <c r="B1511" s="4" t="s">
        <v>6540</v>
      </c>
      <c r="C1511" s="4" t="s">
        <v>6541</v>
      </c>
      <c r="D1511" s="4" t="s">
        <v>6542</v>
      </c>
      <c r="E1511" s="4" t="s">
        <v>6543</v>
      </c>
      <c r="F1511" s="4" t="s">
        <v>41</v>
      </c>
      <c r="I1511" s="4" t="s">
        <v>6544</v>
      </c>
      <c r="J1511" s="4" t="s">
        <v>6545</v>
      </c>
      <c r="K1511" s="4" t="s">
        <v>6546</v>
      </c>
      <c r="L1511" s="4" t="s">
        <v>6547</v>
      </c>
      <c r="M1511" s="4" t="s">
        <v>6548</v>
      </c>
    </row>
    <row r="1512" spans="1:14" x14ac:dyDescent="0.25">
      <c r="A1512" s="4" t="s">
        <v>59</v>
      </c>
      <c r="B1512" s="4" t="s">
        <v>6549</v>
      </c>
      <c r="C1512" s="4" t="s">
        <v>6550</v>
      </c>
      <c r="D1512" s="4" t="s">
        <v>6551</v>
      </c>
      <c r="E1512" s="4" t="s">
        <v>6552</v>
      </c>
      <c r="J1512" s="4" t="s">
        <v>12277</v>
      </c>
      <c r="K1512" s="4" t="s">
        <v>12280</v>
      </c>
      <c r="L1512" s="4" t="s">
        <v>12283</v>
      </c>
      <c r="M1512" s="4" t="s">
        <v>12286</v>
      </c>
      <c r="N1512" s="4" t="s">
        <v>12289</v>
      </c>
    </row>
    <row r="1513" spans="1:14" x14ac:dyDescent="0.25">
      <c r="A1513" s="4" t="s">
        <v>59</v>
      </c>
      <c r="B1513" s="4" t="s">
        <v>6553</v>
      </c>
      <c r="C1513" s="4" t="s">
        <v>6554</v>
      </c>
      <c r="D1513" s="4" t="s">
        <v>6555</v>
      </c>
      <c r="E1513" s="4" t="s">
        <v>6556</v>
      </c>
      <c r="J1513" s="4" t="s">
        <v>12278</v>
      </c>
      <c r="K1513" s="4" t="s">
        <v>12281</v>
      </c>
      <c r="L1513" s="4" t="s">
        <v>12284</v>
      </c>
      <c r="M1513" s="4" t="s">
        <v>12287</v>
      </c>
      <c r="N1513" s="4" t="s">
        <v>12290</v>
      </c>
    </row>
    <row r="1514" spans="1:14" x14ac:dyDescent="0.25">
      <c r="A1514" s="4" t="s">
        <v>59</v>
      </c>
      <c r="B1514" s="4" t="s">
        <v>6557</v>
      </c>
      <c r="C1514" s="4" t="s">
        <v>6558</v>
      </c>
      <c r="D1514" s="4" t="s">
        <v>6559</v>
      </c>
      <c r="E1514" s="4" t="s">
        <v>6560</v>
      </c>
      <c r="J1514" s="4" t="s">
        <v>12279</v>
      </c>
      <c r="K1514" s="4" t="s">
        <v>12282</v>
      </c>
      <c r="L1514" s="4" t="s">
        <v>12285</v>
      </c>
      <c r="M1514" s="4" t="s">
        <v>12288</v>
      </c>
      <c r="N1514" s="4" t="s">
        <v>12291</v>
      </c>
    </row>
    <row r="1515" spans="1:14" x14ac:dyDescent="0.25">
      <c r="A1515" s="4" t="s">
        <v>59</v>
      </c>
      <c r="B1515" s="4" t="s">
        <v>6553</v>
      </c>
      <c r="C1515" s="4" t="s">
        <v>6554</v>
      </c>
      <c r="D1515" s="4" t="s">
        <v>6555</v>
      </c>
    </row>
    <row r="1516" spans="1:14" x14ac:dyDescent="0.25">
      <c r="A1516" s="4" t="s">
        <v>59</v>
      </c>
      <c r="B1516" s="4" t="s">
        <v>6561</v>
      </c>
      <c r="C1516" s="4" t="s">
        <v>6562</v>
      </c>
      <c r="D1516" s="4" t="s">
        <v>6563</v>
      </c>
      <c r="E1516" s="4" t="s">
        <v>6564</v>
      </c>
      <c r="F1516" s="4" t="s">
        <v>41</v>
      </c>
      <c r="I1516" s="4" t="s">
        <v>6565</v>
      </c>
      <c r="J1516" s="4" t="s">
        <v>6566</v>
      </c>
      <c r="K1516" s="4" t="s">
        <v>6567</v>
      </c>
      <c r="L1516" s="4" t="s">
        <v>6568</v>
      </c>
      <c r="M1516" s="4" t="s">
        <v>6569</v>
      </c>
    </row>
    <row r="1517" spans="1:14" x14ac:dyDescent="0.25">
      <c r="A1517" s="4" t="s">
        <v>59</v>
      </c>
      <c r="B1517" s="4" t="s">
        <v>6570</v>
      </c>
      <c r="C1517" s="4" t="s">
        <v>6571</v>
      </c>
      <c r="D1517" s="4" t="s">
        <v>6572</v>
      </c>
      <c r="E1517" s="4" t="s">
        <v>6573</v>
      </c>
      <c r="J1517" s="4" t="s">
        <v>12247</v>
      </c>
      <c r="K1517" s="4" t="s">
        <v>12253</v>
      </c>
      <c r="L1517" s="4" t="s">
        <v>12259</v>
      </c>
      <c r="M1517" s="4" t="s">
        <v>12265</v>
      </c>
      <c r="N1517" s="4" t="s">
        <v>12271</v>
      </c>
    </row>
    <row r="1518" spans="1:14" x14ac:dyDescent="0.25">
      <c r="A1518" s="4" t="s">
        <v>59</v>
      </c>
      <c r="B1518" s="4" t="s">
        <v>6574</v>
      </c>
      <c r="C1518" s="4" t="s">
        <v>6575</v>
      </c>
      <c r="D1518" s="4" t="s">
        <v>6576</v>
      </c>
      <c r="E1518" s="4" t="s">
        <v>6577</v>
      </c>
      <c r="J1518" s="4" t="s">
        <v>12248</v>
      </c>
      <c r="K1518" s="4" t="s">
        <v>12254</v>
      </c>
      <c r="L1518" s="4" t="s">
        <v>12260</v>
      </c>
      <c r="M1518" s="4" t="s">
        <v>12266</v>
      </c>
      <c r="N1518" s="4" t="s">
        <v>12272</v>
      </c>
    </row>
    <row r="1519" spans="1:14" x14ac:dyDescent="0.25">
      <c r="A1519" s="4" t="s">
        <v>59</v>
      </c>
      <c r="B1519" s="4" t="s">
        <v>6578</v>
      </c>
      <c r="C1519" s="4" t="s">
        <v>6579</v>
      </c>
      <c r="D1519" s="4" t="s">
        <v>6580</v>
      </c>
      <c r="E1519" s="4" t="s">
        <v>6581</v>
      </c>
      <c r="J1519" s="4" t="s">
        <v>12249</v>
      </c>
      <c r="K1519" s="4" t="s">
        <v>12255</v>
      </c>
      <c r="L1519" s="4" t="s">
        <v>12261</v>
      </c>
      <c r="M1519" s="4" t="s">
        <v>12267</v>
      </c>
      <c r="N1519" s="4" t="s">
        <v>12273</v>
      </c>
    </row>
    <row r="1520" spans="1:14" x14ac:dyDescent="0.25">
      <c r="A1520" s="4" t="s">
        <v>59</v>
      </c>
      <c r="B1520" s="4" t="s">
        <v>6582</v>
      </c>
      <c r="C1520" s="4" t="s">
        <v>6583</v>
      </c>
      <c r="D1520" s="4" t="s">
        <v>6584</v>
      </c>
      <c r="E1520" s="4" t="s">
        <v>6585</v>
      </c>
      <c r="J1520" s="4" t="s">
        <v>12250</v>
      </c>
      <c r="K1520" s="4" t="s">
        <v>12256</v>
      </c>
      <c r="L1520" s="4" t="s">
        <v>12262</v>
      </c>
      <c r="M1520" s="4" t="s">
        <v>12268</v>
      </c>
      <c r="N1520" s="4" t="s">
        <v>12274</v>
      </c>
    </row>
    <row r="1521" spans="1:14" x14ac:dyDescent="0.25">
      <c r="A1521" s="4" t="s">
        <v>59</v>
      </c>
      <c r="B1521" s="4" t="s">
        <v>6586</v>
      </c>
      <c r="C1521" s="4" t="s">
        <v>6587</v>
      </c>
      <c r="D1521" s="4" t="s">
        <v>6588</v>
      </c>
      <c r="E1521" s="4" t="s">
        <v>6589</v>
      </c>
      <c r="J1521" s="4" t="s">
        <v>12251</v>
      </c>
      <c r="K1521" s="4" t="s">
        <v>12257</v>
      </c>
      <c r="L1521" s="4" t="s">
        <v>12263</v>
      </c>
      <c r="M1521" s="4" t="s">
        <v>12269</v>
      </c>
      <c r="N1521" s="4" t="s">
        <v>12275</v>
      </c>
    </row>
    <row r="1522" spans="1:14" x14ac:dyDescent="0.25">
      <c r="A1522" s="4" t="s">
        <v>59</v>
      </c>
      <c r="B1522" s="4" t="s">
        <v>6590</v>
      </c>
      <c r="C1522" s="4" t="s">
        <v>6591</v>
      </c>
      <c r="D1522" s="4" t="s">
        <v>6592</v>
      </c>
      <c r="E1522" s="4" t="s">
        <v>6593</v>
      </c>
      <c r="J1522" s="4" t="s">
        <v>12252</v>
      </c>
      <c r="K1522" s="4" t="s">
        <v>12258</v>
      </c>
      <c r="L1522" s="4" t="s">
        <v>12264</v>
      </c>
      <c r="M1522" s="4" t="s">
        <v>12270</v>
      </c>
      <c r="N1522" s="4" t="s">
        <v>12276</v>
      </c>
    </row>
    <row r="1523" spans="1:14" x14ac:dyDescent="0.25">
      <c r="A1523" s="4" t="s">
        <v>59</v>
      </c>
      <c r="B1523" s="4" t="s">
        <v>6574</v>
      </c>
      <c r="C1523" s="4" t="s">
        <v>6575</v>
      </c>
      <c r="D1523" s="4" t="s">
        <v>6576</v>
      </c>
    </row>
    <row r="1524" spans="1:14" x14ac:dyDescent="0.25">
      <c r="A1524" s="4" t="s">
        <v>59</v>
      </c>
      <c r="B1524" s="4" t="s">
        <v>6594</v>
      </c>
      <c r="C1524" s="4" t="s">
        <v>6595</v>
      </c>
      <c r="E1524" s="4" t="s">
        <v>6596</v>
      </c>
      <c r="F1524" s="4" t="s">
        <v>34</v>
      </c>
      <c r="H1524" s="4" t="s">
        <v>6597</v>
      </c>
      <c r="I1524" s="4" t="s">
        <v>6598</v>
      </c>
    </row>
    <row r="1525" spans="1:14" x14ac:dyDescent="0.25">
      <c r="A1525" s="4" t="s">
        <v>59</v>
      </c>
      <c r="B1525" s="4" t="s">
        <v>6599</v>
      </c>
      <c r="C1525" s="4" t="s">
        <v>6600</v>
      </c>
      <c r="D1525" s="4" t="s">
        <v>6601</v>
      </c>
      <c r="E1525" s="4" t="s">
        <v>6602</v>
      </c>
      <c r="F1525" s="4" t="s">
        <v>41</v>
      </c>
      <c r="I1525" s="4" t="s">
        <v>6603</v>
      </c>
      <c r="J1525" s="4" t="s">
        <v>6604</v>
      </c>
      <c r="K1525" s="4" t="s">
        <v>6605</v>
      </c>
      <c r="L1525" s="4" t="s">
        <v>6606</v>
      </c>
      <c r="M1525" s="4" t="s">
        <v>6607</v>
      </c>
    </row>
    <row r="1526" spans="1:14" x14ac:dyDescent="0.25">
      <c r="A1526" s="4" t="s">
        <v>59</v>
      </c>
      <c r="B1526" s="4" t="s">
        <v>6608</v>
      </c>
      <c r="C1526" s="4" t="s">
        <v>6609</v>
      </c>
      <c r="D1526" s="4" t="s">
        <v>6610</v>
      </c>
      <c r="E1526" s="4" t="s">
        <v>6611</v>
      </c>
      <c r="J1526" s="4" t="s">
        <v>12122</v>
      </c>
      <c r="K1526" s="4" t="s">
        <v>12125</v>
      </c>
      <c r="L1526" s="4" t="s">
        <v>12128</v>
      </c>
      <c r="M1526" s="4" t="s">
        <v>12131</v>
      </c>
      <c r="N1526" s="4" t="s">
        <v>12134</v>
      </c>
    </row>
    <row r="1527" spans="1:14" x14ac:dyDescent="0.25">
      <c r="A1527" s="4" t="s">
        <v>59</v>
      </c>
      <c r="B1527" s="4" t="s">
        <v>6612</v>
      </c>
      <c r="C1527" s="4" t="s">
        <v>6613</v>
      </c>
      <c r="D1527" s="4" t="s">
        <v>6614</v>
      </c>
      <c r="E1527" s="4" t="s">
        <v>6615</v>
      </c>
      <c r="J1527" s="4" t="s">
        <v>12123</v>
      </c>
      <c r="K1527" s="4" t="s">
        <v>12126</v>
      </c>
      <c r="L1527" s="4" t="s">
        <v>12129</v>
      </c>
      <c r="M1527" s="4" t="s">
        <v>12132</v>
      </c>
      <c r="N1527" s="4" t="s">
        <v>12135</v>
      </c>
    </row>
    <row r="1528" spans="1:14" x14ac:dyDescent="0.25">
      <c r="A1528" s="4" t="s">
        <v>59</v>
      </c>
      <c r="B1528" s="4" t="s">
        <v>6616</v>
      </c>
      <c r="C1528" s="4" t="s">
        <v>6617</v>
      </c>
      <c r="D1528" s="4" t="s">
        <v>6618</v>
      </c>
      <c r="E1528" s="4" t="s">
        <v>6619</v>
      </c>
      <c r="J1528" s="4" t="s">
        <v>12124</v>
      </c>
      <c r="K1528" s="4" t="s">
        <v>12127</v>
      </c>
      <c r="L1528" s="4" t="s">
        <v>12130</v>
      </c>
      <c r="M1528" s="4" t="s">
        <v>12133</v>
      </c>
      <c r="N1528" s="4" t="s">
        <v>12136</v>
      </c>
    </row>
    <row r="1529" spans="1:14" x14ac:dyDescent="0.25">
      <c r="A1529" s="4" t="s">
        <v>59</v>
      </c>
      <c r="B1529" s="4" t="s">
        <v>6612</v>
      </c>
      <c r="C1529" s="4" t="s">
        <v>6613</v>
      </c>
      <c r="D1529" s="4" t="s">
        <v>6614</v>
      </c>
    </row>
    <row r="1530" spans="1:14" x14ac:dyDescent="0.25">
      <c r="A1530" s="4" t="s">
        <v>59</v>
      </c>
      <c r="B1530" s="4" t="s">
        <v>6620</v>
      </c>
      <c r="C1530" s="4" t="s">
        <v>6621</v>
      </c>
      <c r="D1530" s="4" t="s">
        <v>6622</v>
      </c>
      <c r="E1530" s="4" t="s">
        <v>6623</v>
      </c>
      <c r="F1530" s="4" t="s">
        <v>41</v>
      </c>
      <c r="I1530" s="4" t="s">
        <v>6624</v>
      </c>
      <c r="J1530" s="4" t="s">
        <v>6625</v>
      </c>
      <c r="K1530" s="4" t="s">
        <v>6626</v>
      </c>
      <c r="L1530" s="4" t="s">
        <v>6627</v>
      </c>
      <c r="M1530" s="4" t="s">
        <v>6628</v>
      </c>
    </row>
    <row r="1531" spans="1:14" x14ac:dyDescent="0.25">
      <c r="A1531" s="4" t="s">
        <v>59</v>
      </c>
      <c r="B1531" s="4" t="s">
        <v>6629</v>
      </c>
      <c r="C1531" s="4" t="s">
        <v>6630</v>
      </c>
      <c r="D1531" s="4" t="s">
        <v>6631</v>
      </c>
      <c r="E1531" s="4" t="s">
        <v>6632</v>
      </c>
      <c r="J1531" s="4" t="s">
        <v>12192</v>
      </c>
      <c r="K1531" s="4" t="s">
        <v>12198</v>
      </c>
      <c r="L1531" s="4" t="s">
        <v>12204</v>
      </c>
      <c r="M1531" s="4" t="s">
        <v>12210</v>
      </c>
      <c r="N1531" s="4" t="s">
        <v>12216</v>
      </c>
    </row>
    <row r="1532" spans="1:14" x14ac:dyDescent="0.25">
      <c r="A1532" s="4" t="s">
        <v>59</v>
      </c>
      <c r="B1532" s="4" t="s">
        <v>6633</v>
      </c>
      <c r="C1532" s="4" t="s">
        <v>6634</v>
      </c>
      <c r="D1532" s="4" t="s">
        <v>6635</v>
      </c>
      <c r="E1532" s="4" t="s">
        <v>6636</v>
      </c>
      <c r="J1532" s="4" t="s">
        <v>12193</v>
      </c>
      <c r="K1532" s="4" t="s">
        <v>12199</v>
      </c>
      <c r="L1532" s="4" t="s">
        <v>12205</v>
      </c>
      <c r="M1532" s="4" t="s">
        <v>12211</v>
      </c>
      <c r="N1532" s="4" t="s">
        <v>12217</v>
      </c>
    </row>
    <row r="1533" spans="1:14" x14ac:dyDescent="0.25">
      <c r="A1533" s="4" t="s">
        <v>59</v>
      </c>
      <c r="B1533" s="4" t="s">
        <v>6637</v>
      </c>
      <c r="C1533" s="4" t="s">
        <v>6638</v>
      </c>
      <c r="D1533" s="4" t="s">
        <v>6639</v>
      </c>
      <c r="E1533" s="4" t="s">
        <v>6640</v>
      </c>
      <c r="J1533" s="4" t="s">
        <v>12194</v>
      </c>
      <c r="K1533" s="4" t="s">
        <v>12200</v>
      </c>
      <c r="L1533" s="4" t="s">
        <v>12206</v>
      </c>
      <c r="M1533" s="4" t="s">
        <v>12212</v>
      </c>
      <c r="N1533" s="4" t="s">
        <v>12218</v>
      </c>
    </row>
    <row r="1534" spans="1:14" x14ac:dyDescent="0.25">
      <c r="A1534" s="4" t="s">
        <v>59</v>
      </c>
      <c r="B1534" s="4" t="s">
        <v>6641</v>
      </c>
      <c r="C1534" s="4" t="s">
        <v>6642</v>
      </c>
      <c r="D1534" s="4" t="s">
        <v>6643</v>
      </c>
      <c r="E1534" s="4" t="s">
        <v>6644</v>
      </c>
      <c r="J1534" s="4" t="s">
        <v>12195</v>
      </c>
      <c r="K1534" s="4" t="s">
        <v>12201</v>
      </c>
      <c r="L1534" s="4" t="s">
        <v>12207</v>
      </c>
      <c r="M1534" s="4" t="s">
        <v>12213</v>
      </c>
      <c r="N1534" s="4" t="s">
        <v>12219</v>
      </c>
    </row>
    <row r="1535" spans="1:14" x14ac:dyDescent="0.25">
      <c r="A1535" s="4" t="s">
        <v>59</v>
      </c>
      <c r="B1535" s="4" t="s">
        <v>6645</v>
      </c>
      <c r="C1535" s="4" t="s">
        <v>6646</v>
      </c>
      <c r="D1535" s="4" t="s">
        <v>6647</v>
      </c>
      <c r="E1535" s="4" t="s">
        <v>6648</v>
      </c>
      <c r="J1535" s="4" t="s">
        <v>12196</v>
      </c>
      <c r="K1535" s="4" t="s">
        <v>12202</v>
      </c>
      <c r="L1535" s="4" t="s">
        <v>12208</v>
      </c>
      <c r="M1535" s="4" t="s">
        <v>12214</v>
      </c>
      <c r="N1535" s="4" t="s">
        <v>12220</v>
      </c>
    </row>
    <row r="1536" spans="1:14" x14ac:dyDescent="0.25">
      <c r="A1536" s="4" t="s">
        <v>59</v>
      </c>
      <c r="B1536" s="4" t="s">
        <v>6649</v>
      </c>
      <c r="C1536" s="4" t="s">
        <v>6650</v>
      </c>
      <c r="D1536" s="4" t="s">
        <v>6651</v>
      </c>
      <c r="E1536" s="4" t="s">
        <v>6652</v>
      </c>
      <c r="J1536" s="4" t="s">
        <v>12197</v>
      </c>
      <c r="K1536" s="4" t="s">
        <v>12203</v>
      </c>
      <c r="L1536" s="4" t="s">
        <v>12209</v>
      </c>
      <c r="M1536" s="4" t="s">
        <v>12215</v>
      </c>
      <c r="N1536" s="4" t="s">
        <v>12221</v>
      </c>
    </row>
    <row r="1537" spans="1:14" x14ac:dyDescent="0.25">
      <c r="A1537" s="4" t="s">
        <v>59</v>
      </c>
      <c r="B1537" s="4" t="s">
        <v>6633</v>
      </c>
      <c r="C1537" s="4" t="s">
        <v>6634</v>
      </c>
      <c r="D1537" s="4" t="s">
        <v>6635</v>
      </c>
    </row>
    <row r="1538" spans="1:14" x14ac:dyDescent="0.25">
      <c r="A1538" s="4" t="s">
        <v>59</v>
      </c>
      <c r="B1538" s="4" t="s">
        <v>6653</v>
      </c>
      <c r="C1538" s="4" t="s">
        <v>6654</v>
      </c>
      <c r="D1538" s="4" t="s">
        <v>6655</v>
      </c>
      <c r="E1538" s="4" t="s">
        <v>6656</v>
      </c>
      <c r="F1538" s="4" t="s">
        <v>41</v>
      </c>
      <c r="I1538" s="4" t="s">
        <v>6657</v>
      </c>
      <c r="J1538" s="4" t="s">
        <v>6658</v>
      </c>
      <c r="K1538" s="4" t="s">
        <v>6659</v>
      </c>
      <c r="L1538" s="4" t="s">
        <v>6660</v>
      </c>
      <c r="M1538" s="4" t="s">
        <v>6661</v>
      </c>
    </row>
    <row r="1539" spans="1:14" x14ac:dyDescent="0.25">
      <c r="A1539" s="4" t="s">
        <v>59</v>
      </c>
      <c r="B1539" s="4" t="s">
        <v>6662</v>
      </c>
      <c r="C1539" s="4" t="s">
        <v>6663</v>
      </c>
      <c r="D1539" s="4" t="s">
        <v>6664</v>
      </c>
      <c r="E1539" s="4" t="s">
        <v>6665</v>
      </c>
      <c r="J1539" s="4" t="s">
        <v>12162</v>
      </c>
      <c r="K1539" s="4" t="s">
        <v>12168</v>
      </c>
      <c r="L1539" s="4" t="s">
        <v>12174</v>
      </c>
      <c r="M1539" s="4" t="s">
        <v>12180</v>
      </c>
      <c r="N1539" s="4" t="s">
        <v>12186</v>
      </c>
    </row>
    <row r="1540" spans="1:14" x14ac:dyDescent="0.25">
      <c r="A1540" s="4" t="s">
        <v>59</v>
      </c>
      <c r="B1540" s="4" t="s">
        <v>6666</v>
      </c>
      <c r="C1540" s="4" t="s">
        <v>6667</v>
      </c>
      <c r="D1540" s="4" t="s">
        <v>6668</v>
      </c>
      <c r="E1540" s="4" t="s">
        <v>6669</v>
      </c>
      <c r="J1540" s="4" t="s">
        <v>12163</v>
      </c>
      <c r="K1540" s="4" t="s">
        <v>12169</v>
      </c>
      <c r="L1540" s="4" t="s">
        <v>12175</v>
      </c>
      <c r="M1540" s="4" t="s">
        <v>12181</v>
      </c>
      <c r="N1540" s="4" t="s">
        <v>12187</v>
      </c>
    </row>
    <row r="1541" spans="1:14" x14ac:dyDescent="0.25">
      <c r="A1541" s="4" t="s">
        <v>59</v>
      </c>
      <c r="B1541" s="4" t="s">
        <v>6670</v>
      </c>
      <c r="C1541" s="4" t="s">
        <v>6671</v>
      </c>
      <c r="D1541" s="4" t="s">
        <v>6672</v>
      </c>
      <c r="E1541" s="4" t="s">
        <v>6673</v>
      </c>
      <c r="J1541" s="4" t="s">
        <v>12164</v>
      </c>
      <c r="K1541" s="4" t="s">
        <v>12170</v>
      </c>
      <c r="L1541" s="4" t="s">
        <v>12176</v>
      </c>
      <c r="M1541" s="4" t="s">
        <v>12182</v>
      </c>
      <c r="N1541" s="4" t="s">
        <v>12188</v>
      </c>
    </row>
    <row r="1542" spans="1:14" x14ac:dyDescent="0.25">
      <c r="A1542" s="4" t="s">
        <v>59</v>
      </c>
      <c r="B1542" s="4" t="s">
        <v>6674</v>
      </c>
      <c r="C1542" s="4" t="s">
        <v>6675</v>
      </c>
      <c r="D1542" s="4" t="s">
        <v>6676</v>
      </c>
      <c r="E1542" s="4" t="s">
        <v>6677</v>
      </c>
      <c r="J1542" s="4" t="s">
        <v>12165</v>
      </c>
      <c r="K1542" s="4" t="s">
        <v>12171</v>
      </c>
      <c r="L1542" s="4" t="s">
        <v>12177</v>
      </c>
      <c r="M1542" s="4" t="s">
        <v>12183</v>
      </c>
      <c r="N1542" s="4" t="s">
        <v>12189</v>
      </c>
    </row>
    <row r="1543" spans="1:14" x14ac:dyDescent="0.25">
      <c r="A1543" s="4" t="s">
        <v>59</v>
      </c>
      <c r="B1543" s="4" t="s">
        <v>6678</v>
      </c>
      <c r="C1543" s="4" t="s">
        <v>6679</v>
      </c>
      <c r="D1543" s="4" t="s">
        <v>6680</v>
      </c>
      <c r="E1543" s="4" t="s">
        <v>6681</v>
      </c>
      <c r="J1543" s="4" t="s">
        <v>12166</v>
      </c>
      <c r="K1543" s="4" t="s">
        <v>12172</v>
      </c>
      <c r="L1543" s="4" t="s">
        <v>12178</v>
      </c>
      <c r="M1543" s="4" t="s">
        <v>12184</v>
      </c>
      <c r="N1543" s="4" t="s">
        <v>12190</v>
      </c>
    </row>
    <row r="1544" spans="1:14" x14ac:dyDescent="0.25">
      <c r="A1544" s="4" t="s">
        <v>59</v>
      </c>
      <c r="B1544" s="4" t="s">
        <v>6682</v>
      </c>
      <c r="C1544" s="4" t="s">
        <v>6683</v>
      </c>
      <c r="D1544" s="4" t="s">
        <v>6684</v>
      </c>
      <c r="E1544" s="4" t="s">
        <v>6685</v>
      </c>
      <c r="J1544" s="4" t="s">
        <v>12167</v>
      </c>
      <c r="K1544" s="4" t="s">
        <v>12173</v>
      </c>
      <c r="L1544" s="4" t="s">
        <v>12179</v>
      </c>
      <c r="M1544" s="4" t="s">
        <v>12185</v>
      </c>
      <c r="N1544" s="4" t="s">
        <v>12191</v>
      </c>
    </row>
    <row r="1545" spans="1:14" x14ac:dyDescent="0.25">
      <c r="A1545" s="4" t="s">
        <v>59</v>
      </c>
      <c r="B1545" s="4" t="s">
        <v>6666</v>
      </c>
      <c r="C1545" s="4" t="s">
        <v>6667</v>
      </c>
      <c r="D1545" s="4" t="s">
        <v>6668</v>
      </c>
    </row>
    <row r="1546" spans="1:14" x14ac:dyDescent="0.25">
      <c r="A1546" s="4" t="s">
        <v>59</v>
      </c>
      <c r="B1546" s="4" t="s">
        <v>6686</v>
      </c>
      <c r="C1546" s="4" t="s">
        <v>6687</v>
      </c>
      <c r="D1546" s="4" t="s">
        <v>6688</v>
      </c>
      <c r="E1546" s="4" t="s">
        <v>6689</v>
      </c>
      <c r="F1546" s="4" t="s">
        <v>41</v>
      </c>
      <c r="I1546" s="4" t="s">
        <v>6690</v>
      </c>
      <c r="J1546" s="4" t="s">
        <v>6691</v>
      </c>
      <c r="K1546" s="4" t="s">
        <v>6692</v>
      </c>
      <c r="L1546" s="4" t="s">
        <v>6693</v>
      </c>
      <c r="M1546" s="4" t="s">
        <v>6694</v>
      </c>
    </row>
    <row r="1547" spans="1:14" x14ac:dyDescent="0.25">
      <c r="A1547" s="4" t="s">
        <v>59</v>
      </c>
      <c r="B1547" s="4" t="s">
        <v>6695</v>
      </c>
      <c r="C1547" s="4" t="s">
        <v>6696</v>
      </c>
      <c r="D1547" s="4" t="s">
        <v>6697</v>
      </c>
      <c r="E1547" s="4" t="s">
        <v>6698</v>
      </c>
      <c r="J1547" s="4" t="s">
        <v>12137</v>
      </c>
      <c r="K1547" s="4" t="s">
        <v>12142</v>
      </c>
      <c r="L1547" s="4" t="s">
        <v>12147</v>
      </c>
      <c r="M1547" s="4" t="s">
        <v>12152</v>
      </c>
      <c r="N1547" s="4" t="s">
        <v>12157</v>
      </c>
    </row>
    <row r="1548" spans="1:14" x14ac:dyDescent="0.25">
      <c r="A1548" s="4" t="s">
        <v>59</v>
      </c>
      <c r="B1548" s="4" t="s">
        <v>6699</v>
      </c>
      <c r="C1548" s="4" t="s">
        <v>6700</v>
      </c>
      <c r="D1548" s="4" t="s">
        <v>6701</v>
      </c>
      <c r="E1548" s="4" t="s">
        <v>6702</v>
      </c>
      <c r="J1548" s="4" t="s">
        <v>12138</v>
      </c>
      <c r="K1548" s="4" t="s">
        <v>12143</v>
      </c>
      <c r="L1548" s="4" t="s">
        <v>12148</v>
      </c>
      <c r="M1548" s="4" t="s">
        <v>12153</v>
      </c>
      <c r="N1548" s="4" t="s">
        <v>12158</v>
      </c>
    </row>
    <row r="1549" spans="1:14" x14ac:dyDescent="0.25">
      <c r="A1549" s="4" t="s">
        <v>59</v>
      </c>
      <c r="B1549" s="4" t="s">
        <v>6703</v>
      </c>
      <c r="C1549" s="4" t="s">
        <v>6704</v>
      </c>
      <c r="D1549" s="4" t="s">
        <v>6705</v>
      </c>
      <c r="E1549" s="4" t="s">
        <v>6706</v>
      </c>
      <c r="J1549" s="4" t="s">
        <v>12139</v>
      </c>
      <c r="K1549" s="4" t="s">
        <v>12144</v>
      </c>
      <c r="L1549" s="4" t="s">
        <v>12149</v>
      </c>
      <c r="M1549" s="4" t="s">
        <v>12154</v>
      </c>
      <c r="N1549" s="4" t="s">
        <v>12159</v>
      </c>
    </row>
    <row r="1550" spans="1:14" x14ac:dyDescent="0.25">
      <c r="A1550" s="4" t="s">
        <v>59</v>
      </c>
      <c r="B1550" s="4" t="s">
        <v>6707</v>
      </c>
      <c r="C1550" s="4" t="s">
        <v>6708</v>
      </c>
      <c r="D1550" s="4" t="s">
        <v>6709</v>
      </c>
      <c r="E1550" s="4" t="s">
        <v>6710</v>
      </c>
      <c r="J1550" s="4" t="s">
        <v>12140</v>
      </c>
      <c r="K1550" s="4" t="s">
        <v>12145</v>
      </c>
      <c r="L1550" s="4" t="s">
        <v>12150</v>
      </c>
      <c r="M1550" s="4" t="s">
        <v>12155</v>
      </c>
      <c r="N1550" s="4" t="s">
        <v>12160</v>
      </c>
    </row>
    <row r="1551" spans="1:14" x14ac:dyDescent="0.25">
      <c r="A1551" s="4" t="s">
        <v>59</v>
      </c>
      <c r="B1551" s="4" t="s">
        <v>6711</v>
      </c>
      <c r="C1551" s="4" t="s">
        <v>6712</v>
      </c>
      <c r="D1551" s="4" t="s">
        <v>6713</v>
      </c>
      <c r="E1551" s="4" t="s">
        <v>6714</v>
      </c>
      <c r="J1551" s="4" t="s">
        <v>12141</v>
      </c>
      <c r="K1551" s="4" t="s">
        <v>12146</v>
      </c>
      <c r="L1551" s="4" t="s">
        <v>12151</v>
      </c>
      <c r="M1551" s="4" t="s">
        <v>12156</v>
      </c>
      <c r="N1551" s="4" t="s">
        <v>12161</v>
      </c>
    </row>
    <row r="1552" spans="1:14" x14ac:dyDescent="0.25">
      <c r="A1552" s="4" t="s">
        <v>59</v>
      </c>
      <c r="B1552" s="4" t="s">
        <v>6699</v>
      </c>
      <c r="C1552" s="4" t="s">
        <v>6700</v>
      </c>
      <c r="D1552" s="4" t="s">
        <v>6701</v>
      </c>
    </row>
    <row r="1553" spans="1:14" x14ac:dyDescent="0.25">
      <c r="A1553" s="4" t="s">
        <v>59</v>
      </c>
      <c r="B1553" s="4" t="s">
        <v>6715</v>
      </c>
      <c r="C1553" s="4" t="s">
        <v>6716</v>
      </c>
      <c r="E1553" s="4" t="s">
        <v>6717</v>
      </c>
      <c r="F1553" s="4" t="s">
        <v>34</v>
      </c>
      <c r="H1553" s="4" t="s">
        <v>6718</v>
      </c>
      <c r="I1553" s="4" t="s">
        <v>6719</v>
      </c>
    </row>
    <row r="1554" spans="1:14" x14ac:dyDescent="0.25">
      <c r="A1554" s="4" t="s">
        <v>59</v>
      </c>
      <c r="B1554" s="4" t="s">
        <v>6720</v>
      </c>
      <c r="C1554" s="4" t="s">
        <v>6721</v>
      </c>
      <c r="D1554" s="4" t="s">
        <v>6722</v>
      </c>
      <c r="E1554" s="4" t="s">
        <v>6723</v>
      </c>
      <c r="F1554" s="4" t="s">
        <v>41</v>
      </c>
      <c r="I1554" s="4" t="s">
        <v>6724</v>
      </c>
      <c r="J1554" s="4" t="s">
        <v>6725</v>
      </c>
      <c r="K1554" s="4" t="s">
        <v>6726</v>
      </c>
      <c r="L1554" s="4" t="s">
        <v>6727</v>
      </c>
      <c r="M1554" s="4" t="s">
        <v>6728</v>
      </c>
    </row>
    <row r="1555" spans="1:14" x14ac:dyDescent="0.25">
      <c r="A1555" s="4" t="s">
        <v>59</v>
      </c>
      <c r="B1555" s="4" t="s">
        <v>6729</v>
      </c>
      <c r="C1555" s="4" t="s">
        <v>6730</v>
      </c>
      <c r="D1555" s="4" t="s">
        <v>6731</v>
      </c>
      <c r="E1555" s="4" t="s">
        <v>6732</v>
      </c>
      <c r="J1555" s="4" t="s">
        <v>12012</v>
      </c>
      <c r="K1555" s="4" t="s">
        <v>12018</v>
      </c>
      <c r="L1555" s="4" t="s">
        <v>12024</v>
      </c>
      <c r="M1555" s="4" t="s">
        <v>12030</v>
      </c>
      <c r="N1555" s="4" t="s">
        <v>12036</v>
      </c>
    </row>
    <row r="1556" spans="1:14" x14ac:dyDescent="0.25">
      <c r="A1556" s="4" t="s">
        <v>59</v>
      </c>
      <c r="B1556" s="4" t="s">
        <v>6733</v>
      </c>
      <c r="C1556" s="4" t="s">
        <v>6734</v>
      </c>
      <c r="D1556" s="4" t="s">
        <v>6735</v>
      </c>
      <c r="E1556" s="4" t="s">
        <v>6736</v>
      </c>
      <c r="J1556" s="4" t="s">
        <v>12013</v>
      </c>
      <c r="K1556" s="4" t="s">
        <v>12019</v>
      </c>
      <c r="L1556" s="4" t="s">
        <v>12025</v>
      </c>
      <c r="M1556" s="4" t="s">
        <v>12031</v>
      </c>
      <c r="N1556" s="4" t="s">
        <v>12037</v>
      </c>
    </row>
    <row r="1557" spans="1:14" x14ac:dyDescent="0.25">
      <c r="A1557" s="4" t="s">
        <v>59</v>
      </c>
      <c r="B1557" s="4" t="s">
        <v>6737</v>
      </c>
      <c r="C1557" s="4" t="s">
        <v>6738</v>
      </c>
      <c r="D1557" s="4" t="s">
        <v>6739</v>
      </c>
      <c r="E1557" s="4" t="s">
        <v>6740</v>
      </c>
      <c r="J1557" s="4" t="s">
        <v>12014</v>
      </c>
      <c r="K1557" s="4" t="s">
        <v>12020</v>
      </c>
      <c r="L1557" s="4" t="s">
        <v>12026</v>
      </c>
      <c r="M1557" s="4" t="s">
        <v>12032</v>
      </c>
      <c r="N1557" s="4" t="s">
        <v>12038</v>
      </c>
    </row>
    <row r="1558" spans="1:14" x14ac:dyDescent="0.25">
      <c r="A1558" s="4" t="s">
        <v>59</v>
      </c>
      <c r="B1558" s="4" t="s">
        <v>6741</v>
      </c>
      <c r="C1558" s="4" t="s">
        <v>6742</v>
      </c>
      <c r="D1558" s="4" t="s">
        <v>6743</v>
      </c>
      <c r="E1558" s="4" t="s">
        <v>6744</v>
      </c>
      <c r="J1558" s="4" t="s">
        <v>12015</v>
      </c>
      <c r="K1558" s="4" t="s">
        <v>12021</v>
      </c>
      <c r="L1558" s="4" t="s">
        <v>12027</v>
      </c>
      <c r="M1558" s="4" t="s">
        <v>12033</v>
      </c>
      <c r="N1558" s="4" t="s">
        <v>12039</v>
      </c>
    </row>
    <row r="1559" spans="1:14" x14ac:dyDescent="0.25">
      <c r="A1559" s="4" t="s">
        <v>59</v>
      </c>
      <c r="B1559" s="4" t="s">
        <v>6745</v>
      </c>
      <c r="C1559" s="4" t="s">
        <v>6746</v>
      </c>
      <c r="D1559" s="4" t="s">
        <v>6747</v>
      </c>
      <c r="E1559" s="4" t="s">
        <v>6748</v>
      </c>
      <c r="J1559" s="4" t="s">
        <v>12016</v>
      </c>
      <c r="K1559" s="4" t="s">
        <v>12022</v>
      </c>
      <c r="L1559" s="4" t="s">
        <v>12028</v>
      </c>
      <c r="M1559" s="4" t="s">
        <v>12034</v>
      </c>
      <c r="N1559" s="4" t="s">
        <v>12040</v>
      </c>
    </row>
    <row r="1560" spans="1:14" x14ac:dyDescent="0.25">
      <c r="A1560" s="4" t="s">
        <v>59</v>
      </c>
      <c r="B1560" s="4" t="s">
        <v>6749</v>
      </c>
      <c r="C1560" s="4" t="s">
        <v>6750</v>
      </c>
      <c r="D1560" s="4" t="s">
        <v>6751</v>
      </c>
      <c r="E1560" s="4" t="s">
        <v>6752</v>
      </c>
      <c r="J1560" s="4" t="s">
        <v>12017</v>
      </c>
      <c r="K1560" s="4" t="s">
        <v>12023</v>
      </c>
      <c r="L1560" s="4" t="s">
        <v>12029</v>
      </c>
      <c r="M1560" s="4" t="s">
        <v>12035</v>
      </c>
      <c r="N1560" s="4" t="s">
        <v>12041</v>
      </c>
    </row>
    <row r="1561" spans="1:14" x14ac:dyDescent="0.25">
      <c r="A1561" s="4" t="s">
        <v>59</v>
      </c>
      <c r="B1561" s="4" t="s">
        <v>6733</v>
      </c>
      <c r="C1561" s="4" t="s">
        <v>6734</v>
      </c>
      <c r="D1561" s="4" t="s">
        <v>6735</v>
      </c>
    </row>
    <row r="1562" spans="1:14" x14ac:dyDescent="0.25">
      <c r="A1562" s="4" t="s">
        <v>59</v>
      </c>
      <c r="B1562" s="4" t="s">
        <v>6753</v>
      </c>
      <c r="C1562" s="4" t="s">
        <v>6754</v>
      </c>
      <c r="D1562" s="4" t="s">
        <v>6755</v>
      </c>
      <c r="E1562" s="4" t="s">
        <v>6756</v>
      </c>
      <c r="F1562" s="4" t="s">
        <v>41</v>
      </c>
      <c r="I1562" s="4" t="s">
        <v>6757</v>
      </c>
      <c r="J1562" s="4" t="s">
        <v>6758</v>
      </c>
      <c r="K1562" s="4" t="s">
        <v>6759</v>
      </c>
      <c r="L1562" s="4" t="s">
        <v>6760</v>
      </c>
      <c r="M1562" s="4" t="s">
        <v>6761</v>
      </c>
    </row>
    <row r="1563" spans="1:14" x14ac:dyDescent="0.25">
      <c r="A1563" s="4" t="s">
        <v>59</v>
      </c>
      <c r="B1563" s="4" t="s">
        <v>6762</v>
      </c>
      <c r="C1563" s="4" t="s">
        <v>6763</v>
      </c>
      <c r="D1563" s="4" t="s">
        <v>6764</v>
      </c>
      <c r="E1563" s="4" t="s">
        <v>6765</v>
      </c>
      <c r="J1563" s="4" t="s">
        <v>12092</v>
      </c>
      <c r="K1563" s="4" t="s">
        <v>12098</v>
      </c>
      <c r="L1563" s="4" t="s">
        <v>12104</v>
      </c>
      <c r="M1563" s="4" t="s">
        <v>12110</v>
      </c>
      <c r="N1563" s="4" t="s">
        <v>12116</v>
      </c>
    </row>
    <row r="1564" spans="1:14" x14ac:dyDescent="0.25">
      <c r="A1564" s="4" t="s">
        <v>59</v>
      </c>
      <c r="B1564" s="4" t="s">
        <v>6766</v>
      </c>
      <c r="C1564" s="4" t="s">
        <v>6767</v>
      </c>
      <c r="D1564" s="4" t="s">
        <v>6768</v>
      </c>
      <c r="E1564" s="4" t="s">
        <v>6769</v>
      </c>
      <c r="J1564" s="4" t="s">
        <v>12093</v>
      </c>
      <c r="K1564" s="4" t="s">
        <v>12099</v>
      </c>
      <c r="L1564" s="4" t="s">
        <v>12105</v>
      </c>
      <c r="M1564" s="4" t="s">
        <v>12111</v>
      </c>
      <c r="N1564" s="4" t="s">
        <v>12117</v>
      </c>
    </row>
    <row r="1565" spans="1:14" x14ac:dyDescent="0.25">
      <c r="A1565" s="4" t="s">
        <v>59</v>
      </c>
      <c r="B1565" s="4" t="s">
        <v>6770</v>
      </c>
      <c r="C1565" s="4" t="s">
        <v>6771</v>
      </c>
      <c r="D1565" s="4" t="s">
        <v>6772</v>
      </c>
      <c r="E1565" s="4" t="s">
        <v>6773</v>
      </c>
      <c r="J1565" s="4" t="s">
        <v>12094</v>
      </c>
      <c r="K1565" s="4" t="s">
        <v>12100</v>
      </c>
      <c r="L1565" s="4" t="s">
        <v>12106</v>
      </c>
      <c r="M1565" s="4" t="s">
        <v>12112</v>
      </c>
      <c r="N1565" s="4" t="s">
        <v>12118</v>
      </c>
    </row>
    <row r="1566" spans="1:14" x14ac:dyDescent="0.25">
      <c r="A1566" s="4" t="s">
        <v>59</v>
      </c>
      <c r="B1566" s="4" t="s">
        <v>6774</v>
      </c>
      <c r="C1566" s="4" t="s">
        <v>6775</v>
      </c>
      <c r="D1566" s="4" t="s">
        <v>6776</v>
      </c>
      <c r="E1566" s="4" t="s">
        <v>6777</v>
      </c>
      <c r="J1566" s="4" t="s">
        <v>12095</v>
      </c>
      <c r="K1566" s="4" t="s">
        <v>12101</v>
      </c>
      <c r="L1566" s="4" t="s">
        <v>12107</v>
      </c>
      <c r="M1566" s="4" t="s">
        <v>12113</v>
      </c>
      <c r="N1566" s="4" t="s">
        <v>12119</v>
      </c>
    </row>
    <row r="1567" spans="1:14" x14ac:dyDescent="0.25">
      <c r="A1567" s="4" t="s">
        <v>59</v>
      </c>
      <c r="B1567" s="4" t="s">
        <v>6778</v>
      </c>
      <c r="C1567" s="4" t="s">
        <v>6779</v>
      </c>
      <c r="D1567" s="4" t="s">
        <v>6780</v>
      </c>
      <c r="E1567" s="4" t="s">
        <v>6781</v>
      </c>
      <c r="J1567" s="4" t="s">
        <v>12096</v>
      </c>
      <c r="K1567" s="4" t="s">
        <v>12102</v>
      </c>
      <c r="L1567" s="4" t="s">
        <v>12108</v>
      </c>
      <c r="M1567" s="4" t="s">
        <v>12114</v>
      </c>
      <c r="N1567" s="4" t="s">
        <v>12120</v>
      </c>
    </row>
    <row r="1568" spans="1:14" x14ac:dyDescent="0.25">
      <c r="A1568" s="4" t="s">
        <v>59</v>
      </c>
      <c r="B1568" s="4" t="s">
        <v>6782</v>
      </c>
      <c r="C1568" s="4" t="s">
        <v>6783</v>
      </c>
      <c r="D1568" s="4" t="s">
        <v>6784</v>
      </c>
      <c r="E1568" s="4" t="s">
        <v>6785</v>
      </c>
      <c r="J1568" s="4" t="s">
        <v>12097</v>
      </c>
      <c r="K1568" s="4" t="s">
        <v>12103</v>
      </c>
      <c r="L1568" s="4" t="s">
        <v>12109</v>
      </c>
      <c r="M1568" s="4" t="s">
        <v>12115</v>
      </c>
      <c r="N1568" s="4" t="s">
        <v>12121</v>
      </c>
    </row>
    <row r="1569" spans="1:14" x14ac:dyDescent="0.25">
      <c r="A1569" s="4" t="s">
        <v>59</v>
      </c>
      <c r="B1569" s="4" t="s">
        <v>6766</v>
      </c>
      <c r="C1569" s="4" t="s">
        <v>6767</v>
      </c>
      <c r="D1569" s="4" t="s">
        <v>6768</v>
      </c>
    </row>
    <row r="1570" spans="1:14" x14ac:dyDescent="0.25">
      <c r="A1570" s="4" t="s">
        <v>59</v>
      </c>
      <c r="B1570" s="4" t="s">
        <v>6786</v>
      </c>
      <c r="C1570" s="4" t="s">
        <v>6787</v>
      </c>
      <c r="D1570" s="4" t="s">
        <v>6788</v>
      </c>
      <c r="E1570" s="4" t="s">
        <v>6789</v>
      </c>
      <c r="F1570" s="4" t="s">
        <v>41</v>
      </c>
      <c r="I1570" s="4" t="s">
        <v>6790</v>
      </c>
      <c r="J1570" s="4" t="s">
        <v>6791</v>
      </c>
      <c r="K1570" s="4" t="s">
        <v>6792</v>
      </c>
      <c r="L1570" s="4" t="s">
        <v>6793</v>
      </c>
      <c r="M1570" s="4" t="s">
        <v>6794</v>
      </c>
    </row>
    <row r="1571" spans="1:14" x14ac:dyDescent="0.25">
      <c r="A1571" s="4" t="s">
        <v>59</v>
      </c>
      <c r="B1571" s="4" t="s">
        <v>6795</v>
      </c>
      <c r="C1571" s="4" t="s">
        <v>6796</v>
      </c>
      <c r="D1571" s="4" t="s">
        <v>6797</v>
      </c>
      <c r="E1571" s="4" t="s">
        <v>6798</v>
      </c>
      <c r="J1571" s="4" t="s">
        <v>12067</v>
      </c>
      <c r="K1571" s="4" t="s">
        <v>12072</v>
      </c>
      <c r="L1571" s="4" t="s">
        <v>12077</v>
      </c>
      <c r="M1571" s="4" t="s">
        <v>12082</v>
      </c>
      <c r="N1571" s="4" t="s">
        <v>12087</v>
      </c>
    </row>
    <row r="1572" spans="1:14" x14ac:dyDescent="0.25">
      <c r="A1572" s="4" t="s">
        <v>59</v>
      </c>
      <c r="B1572" s="4" t="s">
        <v>6799</v>
      </c>
      <c r="C1572" s="4" t="s">
        <v>6800</v>
      </c>
      <c r="D1572" s="4" t="s">
        <v>6801</v>
      </c>
      <c r="E1572" s="4" t="s">
        <v>6802</v>
      </c>
      <c r="J1572" s="4" t="s">
        <v>12068</v>
      </c>
      <c r="K1572" s="4" t="s">
        <v>12073</v>
      </c>
      <c r="L1572" s="4" t="s">
        <v>12078</v>
      </c>
      <c r="M1572" s="4" t="s">
        <v>12083</v>
      </c>
      <c r="N1572" s="4" t="s">
        <v>12088</v>
      </c>
    </row>
    <row r="1573" spans="1:14" x14ac:dyDescent="0.25">
      <c r="A1573" s="4" t="s">
        <v>59</v>
      </c>
      <c r="B1573" s="4" t="s">
        <v>6803</v>
      </c>
      <c r="C1573" s="4" t="s">
        <v>6804</v>
      </c>
      <c r="D1573" s="4" t="s">
        <v>6805</v>
      </c>
      <c r="E1573" s="4" t="s">
        <v>6806</v>
      </c>
      <c r="J1573" s="4" t="s">
        <v>12069</v>
      </c>
      <c r="K1573" s="4" t="s">
        <v>12074</v>
      </c>
      <c r="L1573" s="4" t="s">
        <v>12079</v>
      </c>
      <c r="M1573" s="4" t="s">
        <v>12084</v>
      </c>
      <c r="N1573" s="4" t="s">
        <v>12089</v>
      </c>
    </row>
    <row r="1574" spans="1:14" x14ac:dyDescent="0.25">
      <c r="A1574" s="4" t="s">
        <v>59</v>
      </c>
      <c r="B1574" s="4" t="s">
        <v>6807</v>
      </c>
      <c r="C1574" s="4" t="s">
        <v>6808</v>
      </c>
      <c r="D1574" s="4" t="s">
        <v>6809</v>
      </c>
      <c r="E1574" s="4" t="s">
        <v>6810</v>
      </c>
      <c r="J1574" s="4" t="s">
        <v>12070</v>
      </c>
      <c r="K1574" s="4" t="s">
        <v>12075</v>
      </c>
      <c r="L1574" s="4" t="s">
        <v>12080</v>
      </c>
      <c r="M1574" s="4" t="s">
        <v>12085</v>
      </c>
      <c r="N1574" s="4" t="s">
        <v>12090</v>
      </c>
    </row>
    <row r="1575" spans="1:14" x14ac:dyDescent="0.25">
      <c r="A1575" s="4" t="s">
        <v>59</v>
      </c>
      <c r="B1575" s="4" t="s">
        <v>6811</v>
      </c>
      <c r="C1575" s="4" t="s">
        <v>6812</v>
      </c>
      <c r="D1575" s="4" t="s">
        <v>6813</v>
      </c>
      <c r="E1575" s="4" t="s">
        <v>6814</v>
      </c>
      <c r="J1575" s="4" t="s">
        <v>12071</v>
      </c>
      <c r="K1575" s="4" t="s">
        <v>12076</v>
      </c>
      <c r="L1575" s="4" t="s">
        <v>12081</v>
      </c>
      <c r="M1575" s="4" t="s">
        <v>12086</v>
      </c>
      <c r="N1575" s="4" t="s">
        <v>12091</v>
      </c>
    </row>
    <row r="1576" spans="1:14" x14ac:dyDescent="0.25">
      <c r="A1576" s="4" t="s">
        <v>59</v>
      </c>
      <c r="B1576" s="4" t="s">
        <v>6799</v>
      </c>
      <c r="C1576" s="4" t="s">
        <v>6800</v>
      </c>
      <c r="D1576" s="4" t="s">
        <v>6801</v>
      </c>
    </row>
    <row r="1577" spans="1:14" x14ac:dyDescent="0.25">
      <c r="A1577" s="4" t="s">
        <v>59</v>
      </c>
      <c r="B1577" s="4" t="s">
        <v>6815</v>
      </c>
      <c r="C1577" s="4" t="s">
        <v>6816</v>
      </c>
      <c r="D1577" s="4" t="s">
        <v>6817</v>
      </c>
      <c r="E1577" s="4" t="s">
        <v>6818</v>
      </c>
      <c r="F1577" s="4" t="s">
        <v>41</v>
      </c>
      <c r="I1577" s="4" t="s">
        <v>6819</v>
      </c>
      <c r="J1577" s="4" t="s">
        <v>6820</v>
      </c>
      <c r="K1577" s="4" t="s">
        <v>6821</v>
      </c>
      <c r="L1577" s="4" t="s">
        <v>6822</v>
      </c>
      <c r="M1577" s="4" t="s">
        <v>6823</v>
      </c>
    </row>
    <row r="1578" spans="1:14" x14ac:dyDescent="0.25">
      <c r="A1578" s="4" t="s">
        <v>59</v>
      </c>
      <c r="B1578" s="4" t="s">
        <v>6824</v>
      </c>
      <c r="C1578" s="4" t="s">
        <v>6825</v>
      </c>
      <c r="D1578" s="4" t="s">
        <v>6826</v>
      </c>
      <c r="E1578" s="4" t="s">
        <v>6827</v>
      </c>
      <c r="J1578" s="4" t="s">
        <v>12042</v>
      </c>
      <c r="K1578" s="4" t="s">
        <v>12047</v>
      </c>
      <c r="L1578" s="4" t="s">
        <v>12052</v>
      </c>
      <c r="M1578" s="4" t="s">
        <v>12057</v>
      </c>
      <c r="N1578" s="4" t="s">
        <v>12062</v>
      </c>
    </row>
    <row r="1579" spans="1:14" x14ac:dyDescent="0.25">
      <c r="A1579" s="4" t="s">
        <v>59</v>
      </c>
      <c r="B1579" s="4" t="s">
        <v>6828</v>
      </c>
      <c r="C1579" s="4" t="s">
        <v>6829</v>
      </c>
      <c r="D1579" s="4" t="s">
        <v>6830</v>
      </c>
      <c r="E1579" s="4" t="s">
        <v>6831</v>
      </c>
      <c r="J1579" s="4" t="s">
        <v>12043</v>
      </c>
      <c r="K1579" s="4" t="s">
        <v>12048</v>
      </c>
      <c r="L1579" s="4" t="s">
        <v>12053</v>
      </c>
      <c r="M1579" s="4" t="s">
        <v>12058</v>
      </c>
      <c r="N1579" s="4" t="s">
        <v>12063</v>
      </c>
    </row>
    <row r="1580" spans="1:14" x14ac:dyDescent="0.25">
      <c r="A1580" s="4" t="s">
        <v>59</v>
      </c>
      <c r="B1580" s="4" t="s">
        <v>6832</v>
      </c>
      <c r="C1580" s="4" t="s">
        <v>6833</v>
      </c>
      <c r="D1580" s="4" t="s">
        <v>6834</v>
      </c>
      <c r="E1580" s="4" t="s">
        <v>6835</v>
      </c>
      <c r="J1580" s="4" t="s">
        <v>12044</v>
      </c>
      <c r="K1580" s="4" t="s">
        <v>12049</v>
      </c>
      <c r="L1580" s="4" t="s">
        <v>12054</v>
      </c>
      <c r="M1580" s="4" t="s">
        <v>12059</v>
      </c>
      <c r="N1580" s="4" t="s">
        <v>12064</v>
      </c>
    </row>
    <row r="1581" spans="1:14" x14ac:dyDescent="0.25">
      <c r="A1581" s="4" t="s">
        <v>59</v>
      </c>
      <c r="B1581" s="4" t="s">
        <v>6836</v>
      </c>
      <c r="C1581" s="4" t="s">
        <v>6837</v>
      </c>
      <c r="D1581" s="4" t="s">
        <v>6838</v>
      </c>
      <c r="E1581" s="4" t="s">
        <v>6839</v>
      </c>
      <c r="J1581" s="4" t="s">
        <v>12045</v>
      </c>
      <c r="K1581" s="4" t="s">
        <v>12050</v>
      </c>
      <c r="L1581" s="4" t="s">
        <v>12055</v>
      </c>
      <c r="M1581" s="4" t="s">
        <v>12060</v>
      </c>
      <c r="N1581" s="4" t="s">
        <v>12065</v>
      </c>
    </row>
    <row r="1582" spans="1:14" x14ac:dyDescent="0.25">
      <c r="A1582" s="4" t="s">
        <v>59</v>
      </c>
      <c r="B1582" s="4" t="s">
        <v>6840</v>
      </c>
      <c r="C1582" s="4" t="s">
        <v>6841</v>
      </c>
      <c r="D1582" s="4" t="s">
        <v>6842</v>
      </c>
      <c r="E1582" s="4" t="s">
        <v>6843</v>
      </c>
      <c r="J1582" s="4" t="s">
        <v>12046</v>
      </c>
      <c r="K1582" s="4" t="s">
        <v>12051</v>
      </c>
      <c r="L1582" s="4" t="s">
        <v>12056</v>
      </c>
      <c r="M1582" s="4" t="s">
        <v>12061</v>
      </c>
      <c r="N1582" s="4" t="s">
        <v>12066</v>
      </c>
    </row>
    <row r="1583" spans="1:14" x14ac:dyDescent="0.25">
      <c r="A1583" s="4" t="s">
        <v>59</v>
      </c>
      <c r="B1583" s="4" t="s">
        <v>6828</v>
      </c>
      <c r="C1583" s="4" t="s">
        <v>6829</v>
      </c>
      <c r="D1583" s="4" t="s">
        <v>6830</v>
      </c>
    </row>
    <row r="1584" spans="1:14" x14ac:dyDescent="0.25">
      <c r="A1584" s="4" t="s">
        <v>59</v>
      </c>
      <c r="B1584" s="4" t="s">
        <v>6844</v>
      </c>
      <c r="C1584" s="4" t="s">
        <v>6845</v>
      </c>
      <c r="E1584" s="4" t="s">
        <v>6846</v>
      </c>
      <c r="F1584" s="4" t="s">
        <v>34</v>
      </c>
      <c r="H1584" s="4" t="s">
        <v>6847</v>
      </c>
      <c r="I1584" s="4" t="s">
        <v>6848</v>
      </c>
    </row>
    <row r="1585" spans="1:14" x14ac:dyDescent="0.25">
      <c r="A1585" s="4" t="s">
        <v>59</v>
      </c>
      <c r="B1585" s="4" t="s">
        <v>6849</v>
      </c>
      <c r="C1585" s="4" t="s">
        <v>6850</v>
      </c>
      <c r="D1585" s="4" t="s">
        <v>6851</v>
      </c>
      <c r="E1585" s="4" t="s">
        <v>6852</v>
      </c>
      <c r="F1585" s="4" t="s">
        <v>41</v>
      </c>
      <c r="I1585" s="4" t="s">
        <v>6853</v>
      </c>
      <c r="J1585" s="4" t="s">
        <v>6854</v>
      </c>
      <c r="K1585" s="4" t="s">
        <v>6855</v>
      </c>
      <c r="L1585" s="4" t="s">
        <v>6856</v>
      </c>
      <c r="M1585" s="4" t="s">
        <v>6857</v>
      </c>
    </row>
    <row r="1586" spans="1:14" x14ac:dyDescent="0.25">
      <c r="A1586" s="4" t="s">
        <v>59</v>
      </c>
      <c r="B1586" s="4" t="s">
        <v>6858</v>
      </c>
      <c r="C1586" s="4" t="s">
        <v>6859</v>
      </c>
      <c r="D1586" s="4" t="s">
        <v>6860</v>
      </c>
      <c r="E1586" s="4" t="s">
        <v>6861</v>
      </c>
      <c r="J1586" s="4" t="s">
        <v>11997</v>
      </c>
      <c r="K1586" s="4" t="s">
        <v>12000</v>
      </c>
      <c r="L1586" s="4" t="s">
        <v>12003</v>
      </c>
      <c r="M1586" s="4" t="s">
        <v>12006</v>
      </c>
      <c r="N1586" s="4" t="s">
        <v>12009</v>
      </c>
    </row>
    <row r="1587" spans="1:14" x14ac:dyDescent="0.25">
      <c r="A1587" s="4" t="s">
        <v>59</v>
      </c>
      <c r="B1587" s="4" t="s">
        <v>6862</v>
      </c>
      <c r="C1587" s="4" t="s">
        <v>6863</v>
      </c>
      <c r="D1587" s="4" t="s">
        <v>6864</v>
      </c>
      <c r="E1587" s="4" t="s">
        <v>6865</v>
      </c>
      <c r="J1587" s="4" t="s">
        <v>11998</v>
      </c>
      <c r="K1587" s="4" t="s">
        <v>12001</v>
      </c>
      <c r="L1587" s="4" t="s">
        <v>12004</v>
      </c>
      <c r="M1587" s="4" t="s">
        <v>12007</v>
      </c>
      <c r="N1587" s="4" t="s">
        <v>12010</v>
      </c>
    </row>
    <row r="1588" spans="1:14" x14ac:dyDescent="0.25">
      <c r="A1588" s="4" t="s">
        <v>59</v>
      </c>
      <c r="B1588" s="4" t="s">
        <v>6866</v>
      </c>
      <c r="C1588" s="4" t="s">
        <v>6867</v>
      </c>
      <c r="D1588" s="4" t="s">
        <v>6868</v>
      </c>
      <c r="E1588" s="4" t="s">
        <v>6869</v>
      </c>
      <c r="J1588" s="4" t="s">
        <v>11999</v>
      </c>
      <c r="K1588" s="4" t="s">
        <v>12002</v>
      </c>
      <c r="L1588" s="4" t="s">
        <v>12005</v>
      </c>
      <c r="M1588" s="4" t="s">
        <v>12008</v>
      </c>
      <c r="N1588" s="4" t="s">
        <v>12011</v>
      </c>
    </row>
    <row r="1589" spans="1:14" x14ac:dyDescent="0.25">
      <c r="A1589" s="4" t="s">
        <v>59</v>
      </c>
      <c r="B1589" s="4" t="s">
        <v>6862</v>
      </c>
      <c r="C1589" s="4" t="s">
        <v>6863</v>
      </c>
      <c r="D1589" s="4" t="s">
        <v>6864</v>
      </c>
    </row>
    <row r="1590" spans="1:14" x14ac:dyDescent="0.25">
      <c r="A1590" s="4" t="s">
        <v>59</v>
      </c>
      <c r="B1590" s="4" t="s">
        <v>6870</v>
      </c>
      <c r="C1590" s="4" t="s">
        <v>6871</v>
      </c>
      <c r="E1590" s="4" t="s">
        <v>6872</v>
      </c>
      <c r="F1590" s="4" t="s">
        <v>34</v>
      </c>
      <c r="H1590" s="4" t="s">
        <v>6873</v>
      </c>
      <c r="I1590" s="4" t="s">
        <v>6874</v>
      </c>
    </row>
    <row r="1591" spans="1:14" x14ac:dyDescent="0.25">
      <c r="A1591" s="4" t="s">
        <v>59</v>
      </c>
      <c r="B1591" s="4" t="s">
        <v>6875</v>
      </c>
      <c r="C1591" s="4" t="s">
        <v>6876</v>
      </c>
      <c r="D1591" s="4" t="s">
        <v>6877</v>
      </c>
      <c r="E1591" s="4" t="s">
        <v>6878</v>
      </c>
      <c r="F1591" s="4" t="s">
        <v>41</v>
      </c>
      <c r="I1591" s="4" t="s">
        <v>6879</v>
      </c>
      <c r="J1591" s="4" t="s">
        <v>6880</v>
      </c>
      <c r="K1591" s="4" t="s">
        <v>6881</v>
      </c>
      <c r="L1591" s="4" t="s">
        <v>6882</v>
      </c>
      <c r="M1591" s="4" t="s">
        <v>6883</v>
      </c>
    </row>
    <row r="1592" spans="1:14" x14ac:dyDescent="0.25">
      <c r="A1592" s="4" t="s">
        <v>59</v>
      </c>
      <c r="B1592" s="4" t="s">
        <v>6884</v>
      </c>
      <c r="C1592" s="4" t="s">
        <v>6885</v>
      </c>
      <c r="D1592" s="4" t="s">
        <v>6886</v>
      </c>
      <c r="E1592" s="4" t="s">
        <v>6887</v>
      </c>
      <c r="J1592" s="4" t="s">
        <v>11912</v>
      </c>
      <c r="K1592" s="4" t="s">
        <v>11918</v>
      </c>
      <c r="L1592" s="4" t="s">
        <v>11924</v>
      </c>
      <c r="M1592" s="4" t="s">
        <v>11930</v>
      </c>
      <c r="N1592" s="4" t="s">
        <v>11936</v>
      </c>
    </row>
    <row r="1593" spans="1:14" x14ac:dyDescent="0.25">
      <c r="A1593" s="4" t="s">
        <v>59</v>
      </c>
      <c r="B1593" s="4" t="s">
        <v>6888</v>
      </c>
      <c r="C1593" s="4" t="s">
        <v>6889</v>
      </c>
      <c r="D1593" s="4" t="s">
        <v>6890</v>
      </c>
      <c r="E1593" s="4" t="s">
        <v>6891</v>
      </c>
      <c r="J1593" s="4" t="s">
        <v>11913</v>
      </c>
      <c r="K1593" s="4" t="s">
        <v>11919</v>
      </c>
      <c r="L1593" s="4" t="s">
        <v>11925</v>
      </c>
      <c r="M1593" s="4" t="s">
        <v>11931</v>
      </c>
      <c r="N1593" s="4" t="s">
        <v>11937</v>
      </c>
    </row>
    <row r="1594" spans="1:14" x14ac:dyDescent="0.25">
      <c r="A1594" s="4" t="s">
        <v>59</v>
      </c>
      <c r="B1594" s="4" t="s">
        <v>6892</v>
      </c>
      <c r="C1594" s="4" t="s">
        <v>6893</v>
      </c>
      <c r="D1594" s="4" t="s">
        <v>6894</v>
      </c>
      <c r="E1594" s="4" t="s">
        <v>6895</v>
      </c>
      <c r="J1594" s="4" t="s">
        <v>11914</v>
      </c>
      <c r="K1594" s="4" t="s">
        <v>11920</v>
      </c>
      <c r="L1594" s="4" t="s">
        <v>11926</v>
      </c>
      <c r="M1594" s="4" t="s">
        <v>11932</v>
      </c>
      <c r="N1594" s="4" t="s">
        <v>11938</v>
      </c>
    </row>
    <row r="1595" spans="1:14" x14ac:dyDescent="0.25">
      <c r="A1595" s="4" t="s">
        <v>59</v>
      </c>
      <c r="B1595" s="4" t="s">
        <v>6896</v>
      </c>
      <c r="C1595" s="4" t="s">
        <v>6897</v>
      </c>
      <c r="D1595" s="4" t="s">
        <v>6898</v>
      </c>
      <c r="E1595" s="4" t="s">
        <v>6899</v>
      </c>
      <c r="J1595" s="4" t="s">
        <v>11915</v>
      </c>
      <c r="K1595" s="4" t="s">
        <v>11921</v>
      </c>
      <c r="L1595" s="4" t="s">
        <v>11927</v>
      </c>
      <c r="M1595" s="4" t="s">
        <v>11933</v>
      </c>
      <c r="N1595" s="4" t="s">
        <v>11939</v>
      </c>
    </row>
    <row r="1596" spans="1:14" x14ac:dyDescent="0.25">
      <c r="A1596" s="4" t="s">
        <v>59</v>
      </c>
      <c r="B1596" s="4" t="s">
        <v>6900</v>
      </c>
      <c r="C1596" s="4" t="s">
        <v>6901</v>
      </c>
      <c r="D1596" s="4" t="s">
        <v>6902</v>
      </c>
      <c r="E1596" s="4" t="s">
        <v>6903</v>
      </c>
      <c r="J1596" s="4" t="s">
        <v>11916</v>
      </c>
      <c r="K1596" s="4" t="s">
        <v>11922</v>
      </c>
      <c r="L1596" s="4" t="s">
        <v>11928</v>
      </c>
      <c r="M1596" s="4" t="s">
        <v>11934</v>
      </c>
      <c r="N1596" s="4" t="s">
        <v>11940</v>
      </c>
    </row>
    <row r="1597" spans="1:14" x14ac:dyDescent="0.25">
      <c r="A1597" s="4" t="s">
        <v>59</v>
      </c>
      <c r="B1597" s="4" t="s">
        <v>6904</v>
      </c>
      <c r="C1597" s="4" t="s">
        <v>6905</v>
      </c>
      <c r="D1597" s="4" t="s">
        <v>6906</v>
      </c>
      <c r="E1597" s="4" t="s">
        <v>6907</v>
      </c>
      <c r="J1597" s="4" t="s">
        <v>11917</v>
      </c>
      <c r="K1597" s="4" t="s">
        <v>11923</v>
      </c>
      <c r="L1597" s="4" t="s">
        <v>11929</v>
      </c>
      <c r="M1597" s="4" t="s">
        <v>11935</v>
      </c>
      <c r="N1597" s="4" t="s">
        <v>11941</v>
      </c>
    </row>
    <row r="1598" spans="1:14" x14ac:dyDescent="0.25">
      <c r="A1598" s="4" t="s">
        <v>59</v>
      </c>
      <c r="B1598" s="4" t="s">
        <v>6888</v>
      </c>
      <c r="C1598" s="4" t="s">
        <v>6889</v>
      </c>
      <c r="D1598" s="4" t="s">
        <v>6890</v>
      </c>
    </row>
    <row r="1599" spans="1:14" x14ac:dyDescent="0.25">
      <c r="A1599" s="4" t="s">
        <v>59</v>
      </c>
      <c r="B1599" s="4" t="s">
        <v>6908</v>
      </c>
      <c r="C1599" s="4" t="s">
        <v>6909</v>
      </c>
      <c r="D1599" s="4" t="s">
        <v>6910</v>
      </c>
      <c r="E1599" s="4" t="s">
        <v>6911</v>
      </c>
      <c r="F1599" s="4" t="s">
        <v>41</v>
      </c>
      <c r="I1599" s="4" t="s">
        <v>6912</v>
      </c>
      <c r="J1599" s="4" t="s">
        <v>6913</v>
      </c>
      <c r="K1599" s="4" t="s">
        <v>6914</v>
      </c>
      <c r="L1599" s="4" t="s">
        <v>6915</v>
      </c>
      <c r="M1599" s="4" t="s">
        <v>6916</v>
      </c>
    </row>
    <row r="1600" spans="1:14" x14ac:dyDescent="0.25">
      <c r="A1600" s="4" t="s">
        <v>59</v>
      </c>
      <c r="B1600" s="4" t="s">
        <v>6917</v>
      </c>
      <c r="C1600" s="4" t="s">
        <v>6918</v>
      </c>
      <c r="D1600" s="4" t="s">
        <v>6919</v>
      </c>
      <c r="E1600" s="4" t="s">
        <v>6920</v>
      </c>
      <c r="J1600" s="4" t="s">
        <v>11972</v>
      </c>
      <c r="K1600" s="4" t="s">
        <v>11977</v>
      </c>
      <c r="L1600" s="4" t="s">
        <v>11982</v>
      </c>
      <c r="M1600" s="4" t="s">
        <v>11987</v>
      </c>
      <c r="N1600" s="4" t="s">
        <v>11992</v>
      </c>
    </row>
    <row r="1601" spans="1:14" x14ac:dyDescent="0.25">
      <c r="A1601" s="4" t="s">
        <v>59</v>
      </c>
      <c r="B1601" s="4" t="s">
        <v>6921</v>
      </c>
      <c r="C1601" s="4" t="s">
        <v>6922</v>
      </c>
      <c r="D1601" s="4" t="s">
        <v>6923</v>
      </c>
      <c r="E1601" s="4" t="s">
        <v>6924</v>
      </c>
      <c r="J1601" s="4" t="s">
        <v>11973</v>
      </c>
      <c r="K1601" s="4" t="s">
        <v>11978</v>
      </c>
      <c r="L1601" s="4" t="s">
        <v>11983</v>
      </c>
      <c r="M1601" s="4" t="s">
        <v>11988</v>
      </c>
      <c r="N1601" s="4" t="s">
        <v>11993</v>
      </c>
    </row>
    <row r="1602" spans="1:14" x14ac:dyDescent="0.25">
      <c r="A1602" s="4" t="s">
        <v>59</v>
      </c>
      <c r="B1602" s="4" t="s">
        <v>6925</v>
      </c>
      <c r="C1602" s="4" t="s">
        <v>6926</v>
      </c>
      <c r="D1602" s="4" t="s">
        <v>6927</v>
      </c>
      <c r="E1602" s="4" t="s">
        <v>6928</v>
      </c>
      <c r="J1602" s="4" t="s">
        <v>11974</v>
      </c>
      <c r="K1602" s="4" t="s">
        <v>11979</v>
      </c>
      <c r="L1602" s="4" t="s">
        <v>11984</v>
      </c>
      <c r="M1602" s="4" t="s">
        <v>11989</v>
      </c>
      <c r="N1602" s="4" t="s">
        <v>11994</v>
      </c>
    </row>
    <row r="1603" spans="1:14" x14ac:dyDescent="0.25">
      <c r="A1603" s="4" t="s">
        <v>59</v>
      </c>
      <c r="B1603" s="4" t="s">
        <v>6929</v>
      </c>
      <c r="C1603" s="4" t="s">
        <v>6930</v>
      </c>
      <c r="D1603" s="4" t="s">
        <v>6931</v>
      </c>
      <c r="E1603" s="4" t="s">
        <v>6932</v>
      </c>
      <c r="J1603" s="4" t="s">
        <v>11975</v>
      </c>
      <c r="K1603" s="4" t="s">
        <v>11980</v>
      </c>
      <c r="L1603" s="4" t="s">
        <v>11985</v>
      </c>
      <c r="M1603" s="4" t="s">
        <v>11990</v>
      </c>
      <c r="N1603" s="4" t="s">
        <v>11995</v>
      </c>
    </row>
    <row r="1604" spans="1:14" x14ac:dyDescent="0.25">
      <c r="A1604" s="4" t="s">
        <v>59</v>
      </c>
      <c r="B1604" s="4" t="s">
        <v>6933</v>
      </c>
      <c r="C1604" s="4" t="s">
        <v>6934</v>
      </c>
      <c r="D1604" s="4" t="s">
        <v>6935</v>
      </c>
      <c r="E1604" s="4" t="s">
        <v>6936</v>
      </c>
      <c r="J1604" s="4" t="s">
        <v>11976</v>
      </c>
      <c r="K1604" s="4" t="s">
        <v>11981</v>
      </c>
      <c r="L1604" s="4" t="s">
        <v>11986</v>
      </c>
      <c r="M1604" s="4" t="s">
        <v>11991</v>
      </c>
      <c r="N1604" s="4" t="s">
        <v>11996</v>
      </c>
    </row>
    <row r="1605" spans="1:14" x14ac:dyDescent="0.25">
      <c r="A1605" s="4" t="s">
        <v>59</v>
      </c>
      <c r="B1605" s="4" t="s">
        <v>6921</v>
      </c>
      <c r="C1605" s="4" t="s">
        <v>6922</v>
      </c>
      <c r="D1605" s="4" t="s">
        <v>6923</v>
      </c>
    </row>
    <row r="1606" spans="1:14" x14ac:dyDescent="0.25">
      <c r="A1606" s="4" t="s">
        <v>59</v>
      </c>
      <c r="B1606" s="4" t="s">
        <v>6937</v>
      </c>
      <c r="C1606" s="4" t="s">
        <v>6938</v>
      </c>
      <c r="D1606" s="4" t="s">
        <v>6939</v>
      </c>
      <c r="E1606" s="4" t="s">
        <v>6940</v>
      </c>
      <c r="F1606" s="4" t="s">
        <v>41</v>
      </c>
      <c r="I1606" s="4" t="s">
        <v>6941</v>
      </c>
      <c r="J1606" s="4" t="s">
        <v>6942</v>
      </c>
      <c r="K1606" s="4" t="s">
        <v>6943</v>
      </c>
      <c r="L1606" s="4" t="s">
        <v>6944</v>
      </c>
      <c r="M1606" s="4" t="s">
        <v>6945</v>
      </c>
    </row>
    <row r="1607" spans="1:14" x14ac:dyDescent="0.25">
      <c r="A1607" s="4" t="s">
        <v>59</v>
      </c>
      <c r="B1607" s="4" t="s">
        <v>6946</v>
      </c>
      <c r="C1607" s="4" t="s">
        <v>6947</v>
      </c>
      <c r="D1607" s="4" t="s">
        <v>6948</v>
      </c>
      <c r="E1607" s="4" t="s">
        <v>6949</v>
      </c>
      <c r="J1607" s="4" t="s">
        <v>11942</v>
      </c>
      <c r="K1607" s="4" t="s">
        <v>11948</v>
      </c>
      <c r="L1607" s="4" t="s">
        <v>11954</v>
      </c>
      <c r="M1607" s="4" t="s">
        <v>11960</v>
      </c>
      <c r="N1607" s="4" t="s">
        <v>11966</v>
      </c>
    </row>
    <row r="1608" spans="1:14" x14ac:dyDescent="0.25">
      <c r="A1608" s="4" t="s">
        <v>59</v>
      </c>
      <c r="B1608" s="4" t="s">
        <v>6950</v>
      </c>
      <c r="C1608" s="4" t="s">
        <v>6951</v>
      </c>
      <c r="D1608" s="4" t="s">
        <v>6952</v>
      </c>
      <c r="E1608" s="4" t="s">
        <v>6953</v>
      </c>
      <c r="J1608" s="4" t="s">
        <v>11943</v>
      </c>
      <c r="K1608" s="4" t="s">
        <v>11949</v>
      </c>
      <c r="L1608" s="4" t="s">
        <v>11955</v>
      </c>
      <c r="M1608" s="4" t="s">
        <v>11961</v>
      </c>
      <c r="N1608" s="4" t="s">
        <v>11967</v>
      </c>
    </row>
    <row r="1609" spans="1:14" x14ac:dyDescent="0.25">
      <c r="A1609" s="4" t="s">
        <v>59</v>
      </c>
      <c r="B1609" s="4" t="s">
        <v>6954</v>
      </c>
      <c r="C1609" s="4" t="s">
        <v>6955</v>
      </c>
      <c r="D1609" s="4" t="s">
        <v>6956</v>
      </c>
      <c r="E1609" s="4" t="s">
        <v>6957</v>
      </c>
      <c r="J1609" s="4" t="s">
        <v>11944</v>
      </c>
      <c r="K1609" s="4" t="s">
        <v>11950</v>
      </c>
      <c r="L1609" s="4" t="s">
        <v>11956</v>
      </c>
      <c r="M1609" s="4" t="s">
        <v>11962</v>
      </c>
      <c r="N1609" s="4" t="s">
        <v>11968</v>
      </c>
    </row>
    <row r="1610" spans="1:14" x14ac:dyDescent="0.25">
      <c r="A1610" s="4" t="s">
        <v>59</v>
      </c>
      <c r="B1610" s="4" t="s">
        <v>6958</v>
      </c>
      <c r="C1610" s="4" t="s">
        <v>6959</v>
      </c>
      <c r="D1610" s="4" t="s">
        <v>6960</v>
      </c>
      <c r="E1610" s="4" t="s">
        <v>6961</v>
      </c>
      <c r="J1610" s="4" t="s">
        <v>11945</v>
      </c>
      <c r="K1610" s="4" t="s">
        <v>11951</v>
      </c>
      <c r="L1610" s="4" t="s">
        <v>11957</v>
      </c>
      <c r="M1610" s="4" t="s">
        <v>11963</v>
      </c>
      <c r="N1610" s="4" t="s">
        <v>11969</v>
      </c>
    </row>
    <row r="1611" spans="1:14" x14ac:dyDescent="0.25">
      <c r="A1611" s="4" t="s">
        <v>59</v>
      </c>
      <c r="B1611" s="4" t="s">
        <v>6962</v>
      </c>
      <c r="C1611" s="4" t="s">
        <v>6963</v>
      </c>
      <c r="D1611" s="4" t="s">
        <v>6964</v>
      </c>
      <c r="E1611" s="4" t="s">
        <v>6965</v>
      </c>
      <c r="J1611" s="4" t="s">
        <v>11946</v>
      </c>
      <c r="K1611" s="4" t="s">
        <v>11952</v>
      </c>
      <c r="L1611" s="4" t="s">
        <v>11958</v>
      </c>
      <c r="M1611" s="4" t="s">
        <v>11964</v>
      </c>
      <c r="N1611" s="4" t="s">
        <v>11970</v>
      </c>
    </row>
    <row r="1612" spans="1:14" x14ac:dyDescent="0.25">
      <c r="A1612" s="4" t="s">
        <v>59</v>
      </c>
      <c r="B1612" s="4" t="s">
        <v>6966</v>
      </c>
      <c r="C1612" s="4" t="s">
        <v>6967</v>
      </c>
      <c r="D1612" s="4" t="s">
        <v>6968</v>
      </c>
      <c r="E1612" s="4" t="s">
        <v>6969</v>
      </c>
      <c r="J1612" s="4" t="s">
        <v>11947</v>
      </c>
      <c r="K1612" s="4" t="s">
        <v>11953</v>
      </c>
      <c r="L1612" s="4" t="s">
        <v>11959</v>
      </c>
      <c r="M1612" s="4" t="s">
        <v>11965</v>
      </c>
      <c r="N1612" s="4" t="s">
        <v>11971</v>
      </c>
    </row>
    <row r="1613" spans="1:14" x14ac:dyDescent="0.25">
      <c r="A1613" s="4" t="s">
        <v>59</v>
      </c>
      <c r="B1613" s="4" t="s">
        <v>6950</v>
      </c>
      <c r="C1613" s="4" t="s">
        <v>6951</v>
      </c>
      <c r="D1613" s="4" t="s">
        <v>6952</v>
      </c>
    </row>
    <row r="1614" spans="1:14" x14ac:dyDescent="0.25">
      <c r="A1614" s="4" t="s">
        <v>59</v>
      </c>
      <c r="B1614" s="4" t="s">
        <v>6970</v>
      </c>
      <c r="C1614" s="4" t="s">
        <v>6971</v>
      </c>
      <c r="E1614" s="4" t="s">
        <v>6972</v>
      </c>
      <c r="F1614" s="4" t="s">
        <v>34</v>
      </c>
      <c r="H1614" s="4" t="s">
        <v>6973</v>
      </c>
      <c r="I1614" s="4" t="s">
        <v>6974</v>
      </c>
    </row>
    <row r="1615" spans="1:14" x14ac:dyDescent="0.25">
      <c r="A1615" s="4" t="s">
        <v>59</v>
      </c>
      <c r="B1615" s="4" t="s">
        <v>6975</v>
      </c>
      <c r="C1615" s="4" t="s">
        <v>6976</v>
      </c>
      <c r="D1615" s="4" t="s">
        <v>6977</v>
      </c>
      <c r="E1615" s="4" t="s">
        <v>6978</v>
      </c>
      <c r="F1615" s="4" t="s">
        <v>41</v>
      </c>
      <c r="I1615" s="4" t="s">
        <v>6979</v>
      </c>
      <c r="J1615" s="4" t="s">
        <v>6980</v>
      </c>
      <c r="K1615" s="4" t="s">
        <v>6981</v>
      </c>
      <c r="L1615" s="4" t="s">
        <v>6982</v>
      </c>
      <c r="M1615" s="4" t="s">
        <v>6983</v>
      </c>
    </row>
    <row r="1616" spans="1:14" x14ac:dyDescent="0.25">
      <c r="A1616" s="4" t="s">
        <v>59</v>
      </c>
      <c r="B1616" s="4" t="s">
        <v>6984</v>
      </c>
      <c r="C1616" s="4" t="s">
        <v>6985</v>
      </c>
      <c r="D1616" s="4" t="s">
        <v>6986</v>
      </c>
      <c r="E1616" s="4" t="s">
        <v>6987</v>
      </c>
      <c r="J1616" s="4" t="s">
        <v>11872</v>
      </c>
      <c r="K1616" s="4" t="s">
        <v>11875</v>
      </c>
      <c r="L1616" s="4" t="s">
        <v>11878</v>
      </c>
      <c r="M1616" s="4" t="s">
        <v>11881</v>
      </c>
      <c r="N1616" s="4" t="s">
        <v>11884</v>
      </c>
    </row>
    <row r="1617" spans="1:14" x14ac:dyDescent="0.25">
      <c r="A1617" s="4" t="s">
        <v>59</v>
      </c>
      <c r="B1617" s="4" t="s">
        <v>6988</v>
      </c>
      <c r="C1617" s="4" t="s">
        <v>6989</v>
      </c>
      <c r="D1617" s="4" t="s">
        <v>6990</v>
      </c>
      <c r="E1617" s="4" t="s">
        <v>6991</v>
      </c>
      <c r="J1617" s="4" t="s">
        <v>11873</v>
      </c>
      <c r="K1617" s="4" t="s">
        <v>11876</v>
      </c>
      <c r="L1617" s="4" t="s">
        <v>11879</v>
      </c>
      <c r="M1617" s="4" t="s">
        <v>11882</v>
      </c>
      <c r="N1617" s="4" t="s">
        <v>11885</v>
      </c>
    </row>
    <row r="1618" spans="1:14" x14ac:dyDescent="0.25">
      <c r="A1618" s="4" t="s">
        <v>59</v>
      </c>
      <c r="B1618" s="4" t="s">
        <v>6992</v>
      </c>
      <c r="C1618" s="4" t="s">
        <v>6993</v>
      </c>
      <c r="D1618" s="4" t="s">
        <v>6994</v>
      </c>
      <c r="E1618" s="4" t="s">
        <v>6995</v>
      </c>
      <c r="J1618" s="4" t="s">
        <v>11874</v>
      </c>
      <c r="K1618" s="4" t="s">
        <v>11877</v>
      </c>
      <c r="L1618" s="4" t="s">
        <v>11880</v>
      </c>
      <c r="M1618" s="4" t="s">
        <v>11883</v>
      </c>
      <c r="N1618" s="4" t="s">
        <v>11886</v>
      </c>
    </row>
    <row r="1619" spans="1:14" x14ac:dyDescent="0.25">
      <c r="A1619" s="4" t="s">
        <v>59</v>
      </c>
      <c r="B1619" s="4" t="s">
        <v>6988</v>
      </c>
      <c r="C1619" s="4" t="s">
        <v>6989</v>
      </c>
      <c r="D1619" s="4" t="s">
        <v>6990</v>
      </c>
    </row>
    <row r="1620" spans="1:14" x14ac:dyDescent="0.25">
      <c r="A1620" s="4" t="s">
        <v>59</v>
      </c>
      <c r="B1620" s="4" t="s">
        <v>6996</v>
      </c>
      <c r="C1620" s="4" t="s">
        <v>6997</v>
      </c>
      <c r="D1620" s="4" t="s">
        <v>6998</v>
      </c>
      <c r="E1620" s="4" t="s">
        <v>6999</v>
      </c>
      <c r="F1620" s="4" t="s">
        <v>41</v>
      </c>
      <c r="I1620" s="4" t="s">
        <v>7000</v>
      </c>
      <c r="J1620" s="4" t="s">
        <v>7001</v>
      </c>
      <c r="K1620" s="4" t="s">
        <v>7002</v>
      </c>
      <c r="L1620" s="4" t="s">
        <v>7003</v>
      </c>
      <c r="M1620" s="4" t="s">
        <v>7004</v>
      </c>
    </row>
    <row r="1621" spans="1:14" x14ac:dyDescent="0.25">
      <c r="A1621" s="4" t="s">
        <v>59</v>
      </c>
      <c r="B1621" s="4" t="s">
        <v>7005</v>
      </c>
      <c r="C1621" s="4" t="s">
        <v>7006</v>
      </c>
      <c r="D1621" s="4" t="s">
        <v>7007</v>
      </c>
      <c r="E1621" s="4" t="s">
        <v>7008</v>
      </c>
      <c r="J1621" s="4" t="s">
        <v>11887</v>
      </c>
      <c r="K1621" s="4" t="s">
        <v>11892</v>
      </c>
      <c r="L1621" s="4" t="s">
        <v>11897</v>
      </c>
      <c r="M1621" s="4" t="s">
        <v>11902</v>
      </c>
      <c r="N1621" s="4" t="s">
        <v>11907</v>
      </c>
    </row>
    <row r="1622" spans="1:14" x14ac:dyDescent="0.25">
      <c r="A1622" s="4" t="s">
        <v>59</v>
      </c>
      <c r="B1622" s="4" t="s">
        <v>7009</v>
      </c>
      <c r="C1622" s="4" t="s">
        <v>7010</v>
      </c>
      <c r="D1622" s="4" t="s">
        <v>7011</v>
      </c>
      <c r="E1622" s="4" t="s">
        <v>7012</v>
      </c>
      <c r="J1622" s="4" t="s">
        <v>11888</v>
      </c>
      <c r="K1622" s="4" t="s">
        <v>11893</v>
      </c>
      <c r="L1622" s="4" t="s">
        <v>11898</v>
      </c>
      <c r="M1622" s="4" t="s">
        <v>11903</v>
      </c>
      <c r="N1622" s="4" t="s">
        <v>11908</v>
      </c>
    </row>
    <row r="1623" spans="1:14" x14ac:dyDescent="0.25">
      <c r="A1623" s="4" t="s">
        <v>59</v>
      </c>
      <c r="B1623" s="4" t="s">
        <v>7013</v>
      </c>
      <c r="C1623" s="4" t="s">
        <v>7014</v>
      </c>
      <c r="D1623" s="4" t="s">
        <v>7015</v>
      </c>
      <c r="E1623" s="4" t="s">
        <v>7016</v>
      </c>
      <c r="J1623" s="4" t="s">
        <v>11889</v>
      </c>
      <c r="K1623" s="4" t="s">
        <v>11894</v>
      </c>
      <c r="L1623" s="4" t="s">
        <v>11899</v>
      </c>
      <c r="M1623" s="4" t="s">
        <v>11904</v>
      </c>
      <c r="N1623" s="4" t="s">
        <v>11909</v>
      </c>
    </row>
    <row r="1624" spans="1:14" x14ac:dyDescent="0.25">
      <c r="A1624" s="4" t="s">
        <v>59</v>
      </c>
      <c r="B1624" s="4" t="s">
        <v>7017</v>
      </c>
      <c r="C1624" s="4" t="s">
        <v>7018</v>
      </c>
      <c r="D1624" s="4" t="s">
        <v>7019</v>
      </c>
      <c r="E1624" s="4" t="s">
        <v>7020</v>
      </c>
      <c r="J1624" s="4" t="s">
        <v>11890</v>
      </c>
      <c r="K1624" s="4" t="s">
        <v>11895</v>
      </c>
      <c r="L1624" s="4" t="s">
        <v>11900</v>
      </c>
      <c r="M1624" s="4" t="s">
        <v>11905</v>
      </c>
      <c r="N1624" s="4" t="s">
        <v>11910</v>
      </c>
    </row>
    <row r="1625" spans="1:14" x14ac:dyDescent="0.25">
      <c r="A1625" s="4" t="s">
        <v>59</v>
      </c>
      <c r="B1625" s="4" t="s">
        <v>7021</v>
      </c>
      <c r="C1625" s="4" t="s">
        <v>7022</v>
      </c>
      <c r="D1625" s="4" t="s">
        <v>7023</v>
      </c>
      <c r="E1625" s="4" t="s">
        <v>7024</v>
      </c>
      <c r="J1625" s="4" t="s">
        <v>11891</v>
      </c>
      <c r="K1625" s="4" t="s">
        <v>11896</v>
      </c>
      <c r="L1625" s="4" t="s">
        <v>11901</v>
      </c>
      <c r="M1625" s="4" t="s">
        <v>11906</v>
      </c>
      <c r="N1625" s="4" t="s">
        <v>11911</v>
      </c>
    </row>
    <row r="1626" spans="1:14" x14ac:dyDescent="0.25">
      <c r="A1626" s="4" t="s">
        <v>59</v>
      </c>
      <c r="B1626" s="4" t="s">
        <v>7009</v>
      </c>
      <c r="C1626" s="4" t="s">
        <v>7010</v>
      </c>
      <c r="D1626" s="4" t="s">
        <v>7011</v>
      </c>
    </row>
    <row r="1627" spans="1:14" x14ac:dyDescent="0.25">
      <c r="A1627" s="4" t="s">
        <v>59</v>
      </c>
      <c r="B1627" s="4" t="s">
        <v>7025</v>
      </c>
      <c r="C1627" s="4" t="s">
        <v>7026</v>
      </c>
      <c r="E1627" s="4" t="s">
        <v>7027</v>
      </c>
      <c r="F1627" s="4" t="s">
        <v>34</v>
      </c>
      <c r="H1627" s="4" t="s">
        <v>7028</v>
      </c>
      <c r="I1627" s="4" t="s">
        <v>7029</v>
      </c>
    </row>
    <row r="1628" spans="1:14" x14ac:dyDescent="0.25">
      <c r="A1628" s="4" t="s">
        <v>59</v>
      </c>
      <c r="B1628" s="4" t="s">
        <v>7030</v>
      </c>
      <c r="C1628" s="4" t="s">
        <v>7031</v>
      </c>
      <c r="D1628" s="4" t="s">
        <v>7032</v>
      </c>
      <c r="E1628" s="4" t="s">
        <v>7033</v>
      </c>
      <c r="F1628" s="4" t="s">
        <v>41</v>
      </c>
      <c r="I1628" s="4" t="s">
        <v>7034</v>
      </c>
      <c r="J1628" s="4" t="s">
        <v>7035</v>
      </c>
      <c r="K1628" s="4" t="s">
        <v>7036</v>
      </c>
      <c r="L1628" s="4" t="s">
        <v>7037</v>
      </c>
      <c r="M1628" s="4" t="s">
        <v>7038</v>
      </c>
    </row>
    <row r="1629" spans="1:14" x14ac:dyDescent="0.25">
      <c r="A1629" s="4" t="s">
        <v>59</v>
      </c>
      <c r="B1629" s="4" t="s">
        <v>7039</v>
      </c>
      <c r="C1629" s="4" t="s">
        <v>7040</v>
      </c>
      <c r="D1629" s="4" t="s">
        <v>7041</v>
      </c>
      <c r="E1629" s="4" t="s">
        <v>7042</v>
      </c>
      <c r="J1629" s="4" t="s">
        <v>11792</v>
      </c>
      <c r="K1629" s="4" t="s">
        <v>11797</v>
      </c>
      <c r="L1629" s="4" t="s">
        <v>11802</v>
      </c>
      <c r="M1629" s="4" t="s">
        <v>11807</v>
      </c>
      <c r="N1629" s="4" t="s">
        <v>11812</v>
      </c>
    </row>
    <row r="1630" spans="1:14" x14ac:dyDescent="0.25">
      <c r="A1630" s="4" t="s">
        <v>59</v>
      </c>
      <c r="B1630" s="4" t="s">
        <v>7043</v>
      </c>
      <c r="C1630" s="4" t="s">
        <v>7044</v>
      </c>
      <c r="D1630" s="4" t="s">
        <v>7045</v>
      </c>
      <c r="E1630" s="4" t="s">
        <v>7046</v>
      </c>
      <c r="J1630" s="4" t="s">
        <v>11793</v>
      </c>
      <c r="K1630" s="4" t="s">
        <v>11798</v>
      </c>
      <c r="L1630" s="4" t="s">
        <v>11803</v>
      </c>
      <c r="M1630" s="4" t="s">
        <v>11808</v>
      </c>
      <c r="N1630" s="4" t="s">
        <v>11813</v>
      </c>
    </row>
    <row r="1631" spans="1:14" x14ac:dyDescent="0.25">
      <c r="A1631" s="4" t="s">
        <v>59</v>
      </c>
      <c r="B1631" s="4" t="s">
        <v>7047</v>
      </c>
      <c r="C1631" s="4" t="s">
        <v>7048</v>
      </c>
      <c r="D1631" s="4" t="s">
        <v>7049</v>
      </c>
      <c r="E1631" s="4" t="s">
        <v>7050</v>
      </c>
      <c r="J1631" s="4" t="s">
        <v>11794</v>
      </c>
      <c r="K1631" s="4" t="s">
        <v>11799</v>
      </c>
      <c r="L1631" s="4" t="s">
        <v>11804</v>
      </c>
      <c r="M1631" s="4" t="s">
        <v>11809</v>
      </c>
      <c r="N1631" s="4" t="s">
        <v>11814</v>
      </c>
    </row>
    <row r="1632" spans="1:14" x14ac:dyDescent="0.25">
      <c r="A1632" s="4" t="s">
        <v>59</v>
      </c>
      <c r="B1632" s="4" t="s">
        <v>7051</v>
      </c>
      <c r="C1632" s="4" t="s">
        <v>7052</v>
      </c>
      <c r="D1632" s="4" t="s">
        <v>7053</v>
      </c>
      <c r="E1632" s="4" t="s">
        <v>7054</v>
      </c>
      <c r="J1632" s="4" t="s">
        <v>11795</v>
      </c>
      <c r="K1632" s="4" t="s">
        <v>11800</v>
      </c>
      <c r="L1632" s="4" t="s">
        <v>11805</v>
      </c>
      <c r="M1632" s="4" t="s">
        <v>11810</v>
      </c>
      <c r="N1632" s="4" t="s">
        <v>11815</v>
      </c>
    </row>
    <row r="1633" spans="1:14" x14ac:dyDescent="0.25">
      <c r="A1633" s="4" t="s">
        <v>59</v>
      </c>
      <c r="B1633" s="4" t="s">
        <v>7055</v>
      </c>
      <c r="C1633" s="4" t="s">
        <v>7056</v>
      </c>
      <c r="D1633" s="4" t="s">
        <v>7057</v>
      </c>
      <c r="E1633" s="4" t="s">
        <v>7058</v>
      </c>
      <c r="J1633" s="4" t="s">
        <v>11796</v>
      </c>
      <c r="K1633" s="4" t="s">
        <v>11801</v>
      </c>
      <c r="L1633" s="4" t="s">
        <v>11806</v>
      </c>
      <c r="M1633" s="4" t="s">
        <v>11811</v>
      </c>
      <c r="N1633" s="4" t="s">
        <v>11816</v>
      </c>
    </row>
    <row r="1634" spans="1:14" x14ac:dyDescent="0.25">
      <c r="A1634" s="4" t="s">
        <v>59</v>
      </c>
      <c r="B1634" s="4" t="s">
        <v>7043</v>
      </c>
      <c r="C1634" s="4" t="s">
        <v>7044</v>
      </c>
      <c r="D1634" s="4" t="s">
        <v>7045</v>
      </c>
    </row>
    <row r="1635" spans="1:14" x14ac:dyDescent="0.25">
      <c r="A1635" s="4" t="s">
        <v>59</v>
      </c>
      <c r="B1635" s="4" t="s">
        <v>7059</v>
      </c>
      <c r="C1635" s="4" t="s">
        <v>7060</v>
      </c>
      <c r="D1635" s="4" t="s">
        <v>7061</v>
      </c>
      <c r="E1635" s="4" t="s">
        <v>7062</v>
      </c>
      <c r="F1635" s="4" t="s">
        <v>41</v>
      </c>
      <c r="I1635" s="4" t="s">
        <v>7063</v>
      </c>
      <c r="J1635" s="4" t="s">
        <v>7064</v>
      </c>
      <c r="K1635" s="4" t="s">
        <v>7065</v>
      </c>
      <c r="L1635" s="4" t="s">
        <v>7066</v>
      </c>
      <c r="M1635" s="4" t="s">
        <v>7067</v>
      </c>
    </row>
    <row r="1636" spans="1:14" x14ac:dyDescent="0.25">
      <c r="A1636" s="4" t="s">
        <v>59</v>
      </c>
      <c r="B1636" s="4" t="s">
        <v>7068</v>
      </c>
      <c r="C1636" s="4" t="s">
        <v>7069</v>
      </c>
      <c r="D1636" s="4" t="s">
        <v>7070</v>
      </c>
      <c r="E1636" s="4" t="s">
        <v>7071</v>
      </c>
      <c r="J1636" s="4" t="s">
        <v>11842</v>
      </c>
      <c r="K1636" s="4" t="s">
        <v>11848</v>
      </c>
      <c r="L1636" s="4" t="s">
        <v>11854</v>
      </c>
      <c r="M1636" s="4" t="s">
        <v>11860</v>
      </c>
      <c r="N1636" s="4" t="s">
        <v>11866</v>
      </c>
    </row>
    <row r="1637" spans="1:14" x14ac:dyDescent="0.25">
      <c r="A1637" s="4" t="s">
        <v>59</v>
      </c>
      <c r="B1637" s="4" t="s">
        <v>7072</v>
      </c>
      <c r="C1637" s="4" t="s">
        <v>7073</v>
      </c>
      <c r="D1637" s="4" t="s">
        <v>7074</v>
      </c>
      <c r="E1637" s="4" t="s">
        <v>7075</v>
      </c>
      <c r="J1637" s="4" t="s">
        <v>11843</v>
      </c>
      <c r="K1637" s="4" t="s">
        <v>11849</v>
      </c>
      <c r="L1637" s="4" t="s">
        <v>11855</v>
      </c>
      <c r="M1637" s="4" t="s">
        <v>11861</v>
      </c>
      <c r="N1637" s="4" t="s">
        <v>11867</v>
      </c>
    </row>
    <row r="1638" spans="1:14" x14ac:dyDescent="0.25">
      <c r="A1638" s="4" t="s">
        <v>59</v>
      </c>
      <c r="B1638" s="4" t="s">
        <v>7076</v>
      </c>
      <c r="C1638" s="4" t="s">
        <v>7077</v>
      </c>
      <c r="D1638" s="4" t="s">
        <v>7078</v>
      </c>
      <c r="E1638" s="4" t="s">
        <v>7079</v>
      </c>
      <c r="J1638" s="4" t="s">
        <v>11844</v>
      </c>
      <c r="K1638" s="4" t="s">
        <v>11850</v>
      </c>
      <c r="L1638" s="4" t="s">
        <v>11856</v>
      </c>
      <c r="M1638" s="4" t="s">
        <v>11862</v>
      </c>
      <c r="N1638" s="4" t="s">
        <v>11868</v>
      </c>
    </row>
    <row r="1639" spans="1:14" x14ac:dyDescent="0.25">
      <c r="A1639" s="4" t="s">
        <v>59</v>
      </c>
      <c r="B1639" s="4" t="s">
        <v>7080</v>
      </c>
      <c r="C1639" s="4" t="s">
        <v>7081</v>
      </c>
      <c r="D1639" s="4" t="s">
        <v>7082</v>
      </c>
      <c r="E1639" s="4" t="s">
        <v>7083</v>
      </c>
      <c r="J1639" s="4" t="s">
        <v>11845</v>
      </c>
      <c r="K1639" s="4" t="s">
        <v>11851</v>
      </c>
      <c r="L1639" s="4" t="s">
        <v>11857</v>
      </c>
      <c r="M1639" s="4" t="s">
        <v>11863</v>
      </c>
      <c r="N1639" s="4" t="s">
        <v>11869</v>
      </c>
    </row>
    <row r="1640" spans="1:14" x14ac:dyDescent="0.25">
      <c r="A1640" s="4" t="s">
        <v>59</v>
      </c>
      <c r="B1640" s="4" t="s">
        <v>7084</v>
      </c>
      <c r="C1640" s="4" t="s">
        <v>7085</v>
      </c>
      <c r="D1640" s="4" t="s">
        <v>7086</v>
      </c>
      <c r="E1640" s="4" t="s">
        <v>7087</v>
      </c>
      <c r="J1640" s="4" t="s">
        <v>11846</v>
      </c>
      <c r="K1640" s="4" t="s">
        <v>11852</v>
      </c>
      <c r="L1640" s="4" t="s">
        <v>11858</v>
      </c>
      <c r="M1640" s="4" t="s">
        <v>11864</v>
      </c>
      <c r="N1640" s="4" t="s">
        <v>11870</v>
      </c>
    </row>
    <row r="1641" spans="1:14" x14ac:dyDescent="0.25">
      <c r="A1641" s="4" t="s">
        <v>59</v>
      </c>
      <c r="B1641" s="4" t="s">
        <v>7088</v>
      </c>
      <c r="C1641" s="4" t="s">
        <v>7089</v>
      </c>
      <c r="D1641" s="4" t="s">
        <v>7090</v>
      </c>
      <c r="E1641" s="4" t="s">
        <v>7091</v>
      </c>
      <c r="J1641" s="4" t="s">
        <v>11847</v>
      </c>
      <c r="K1641" s="4" t="s">
        <v>11853</v>
      </c>
      <c r="L1641" s="4" t="s">
        <v>11859</v>
      </c>
      <c r="M1641" s="4" t="s">
        <v>11865</v>
      </c>
      <c r="N1641" s="4" t="s">
        <v>11871</v>
      </c>
    </row>
    <row r="1642" spans="1:14" x14ac:dyDescent="0.25">
      <c r="A1642" s="4" t="s">
        <v>59</v>
      </c>
      <c r="B1642" s="4" t="s">
        <v>7072</v>
      </c>
      <c r="C1642" s="4" t="s">
        <v>7073</v>
      </c>
      <c r="D1642" s="4" t="s">
        <v>7074</v>
      </c>
    </row>
    <row r="1643" spans="1:14" x14ac:dyDescent="0.25">
      <c r="A1643" s="4" t="s">
        <v>59</v>
      </c>
      <c r="B1643" s="4" t="s">
        <v>7092</v>
      </c>
      <c r="C1643" s="4" t="s">
        <v>7093</v>
      </c>
      <c r="D1643" s="4" t="s">
        <v>7094</v>
      </c>
      <c r="E1643" s="4" t="s">
        <v>7095</v>
      </c>
      <c r="F1643" s="4" t="s">
        <v>41</v>
      </c>
      <c r="I1643" s="4" t="s">
        <v>7096</v>
      </c>
      <c r="J1643" s="4" t="s">
        <v>7097</v>
      </c>
      <c r="K1643" s="4" t="s">
        <v>7098</v>
      </c>
      <c r="L1643" s="4" t="s">
        <v>7099</v>
      </c>
      <c r="M1643" s="4" t="s">
        <v>7100</v>
      </c>
    </row>
    <row r="1644" spans="1:14" x14ac:dyDescent="0.25">
      <c r="A1644" s="4" t="s">
        <v>59</v>
      </c>
      <c r="B1644" s="4" t="s">
        <v>7101</v>
      </c>
      <c r="C1644" s="4" t="s">
        <v>7102</v>
      </c>
      <c r="D1644" s="4" t="s">
        <v>7103</v>
      </c>
      <c r="E1644" s="4" t="s">
        <v>7104</v>
      </c>
      <c r="J1644" s="4" t="s">
        <v>11817</v>
      </c>
      <c r="K1644" s="4" t="s">
        <v>11822</v>
      </c>
      <c r="L1644" s="4" t="s">
        <v>11827</v>
      </c>
      <c r="M1644" s="4" t="s">
        <v>11832</v>
      </c>
      <c r="N1644" s="4" t="s">
        <v>11837</v>
      </c>
    </row>
    <row r="1645" spans="1:14" x14ac:dyDescent="0.25">
      <c r="A1645" s="4" t="s">
        <v>59</v>
      </c>
      <c r="B1645" s="4" t="s">
        <v>7105</v>
      </c>
      <c r="C1645" s="4" t="s">
        <v>7106</v>
      </c>
      <c r="D1645" s="4" t="s">
        <v>7107</v>
      </c>
      <c r="E1645" s="4" t="s">
        <v>7108</v>
      </c>
      <c r="J1645" s="4" t="s">
        <v>11818</v>
      </c>
      <c r="K1645" s="4" t="s">
        <v>11823</v>
      </c>
      <c r="L1645" s="4" t="s">
        <v>11828</v>
      </c>
      <c r="M1645" s="4" t="s">
        <v>11833</v>
      </c>
      <c r="N1645" s="4" t="s">
        <v>11838</v>
      </c>
    </row>
    <row r="1646" spans="1:14" x14ac:dyDescent="0.25">
      <c r="A1646" s="4" t="s">
        <v>59</v>
      </c>
      <c r="B1646" s="4" t="s">
        <v>7109</v>
      </c>
      <c r="C1646" s="4" t="s">
        <v>7110</v>
      </c>
      <c r="D1646" s="4" t="s">
        <v>7111</v>
      </c>
      <c r="E1646" s="4" t="s">
        <v>7112</v>
      </c>
      <c r="J1646" s="4" t="s">
        <v>11819</v>
      </c>
      <c r="K1646" s="4" t="s">
        <v>11824</v>
      </c>
      <c r="L1646" s="4" t="s">
        <v>11829</v>
      </c>
      <c r="M1646" s="4" t="s">
        <v>11834</v>
      </c>
      <c r="N1646" s="4" t="s">
        <v>11839</v>
      </c>
    </row>
    <row r="1647" spans="1:14" x14ac:dyDescent="0.25">
      <c r="A1647" s="4" t="s">
        <v>59</v>
      </c>
      <c r="B1647" s="4" t="s">
        <v>7113</v>
      </c>
      <c r="C1647" s="4" t="s">
        <v>7114</v>
      </c>
      <c r="D1647" s="4" t="s">
        <v>7115</v>
      </c>
      <c r="E1647" s="4" t="s">
        <v>7116</v>
      </c>
      <c r="J1647" s="4" t="s">
        <v>11820</v>
      </c>
      <c r="K1647" s="4" t="s">
        <v>11825</v>
      </c>
      <c r="L1647" s="4" t="s">
        <v>11830</v>
      </c>
      <c r="M1647" s="4" t="s">
        <v>11835</v>
      </c>
      <c r="N1647" s="4" t="s">
        <v>11840</v>
      </c>
    </row>
    <row r="1648" spans="1:14" x14ac:dyDescent="0.25">
      <c r="A1648" s="4" t="s">
        <v>59</v>
      </c>
      <c r="B1648" s="4" t="s">
        <v>7117</v>
      </c>
      <c r="C1648" s="4" t="s">
        <v>7118</v>
      </c>
      <c r="D1648" s="4" t="s">
        <v>7119</v>
      </c>
      <c r="E1648" s="4" t="s">
        <v>7120</v>
      </c>
      <c r="J1648" s="4" t="s">
        <v>11821</v>
      </c>
      <c r="K1648" s="4" t="s">
        <v>11826</v>
      </c>
      <c r="L1648" s="4" t="s">
        <v>11831</v>
      </c>
      <c r="M1648" s="4" t="s">
        <v>11836</v>
      </c>
      <c r="N1648" s="4" t="s">
        <v>11841</v>
      </c>
    </row>
    <row r="1649" spans="1:14" x14ac:dyDescent="0.25">
      <c r="A1649" s="4" t="s">
        <v>59</v>
      </c>
      <c r="B1649" s="4" t="s">
        <v>7105</v>
      </c>
      <c r="C1649" s="4" t="s">
        <v>7106</v>
      </c>
      <c r="D1649" s="4" t="s">
        <v>7107</v>
      </c>
    </row>
    <row r="1650" spans="1:14" x14ac:dyDescent="0.25">
      <c r="A1650" s="4" t="s">
        <v>59</v>
      </c>
      <c r="B1650" s="4" t="s">
        <v>7121</v>
      </c>
      <c r="C1650" s="4" t="s">
        <v>7122</v>
      </c>
      <c r="E1650" s="4" t="s">
        <v>7123</v>
      </c>
      <c r="F1650" s="4" t="s">
        <v>34</v>
      </c>
      <c r="H1650" s="4" t="s">
        <v>7124</v>
      </c>
      <c r="I1650" s="4" t="s">
        <v>7125</v>
      </c>
    </row>
    <row r="1651" spans="1:14" x14ac:dyDescent="0.25">
      <c r="A1651" s="4" t="s">
        <v>59</v>
      </c>
      <c r="B1651" s="4" t="s">
        <v>7126</v>
      </c>
      <c r="C1651" s="4" t="s">
        <v>7127</v>
      </c>
      <c r="D1651" s="4" t="s">
        <v>7128</v>
      </c>
      <c r="E1651" s="4" t="s">
        <v>7129</v>
      </c>
      <c r="F1651" s="4" t="s">
        <v>41</v>
      </c>
      <c r="I1651" s="4" t="s">
        <v>7130</v>
      </c>
      <c r="J1651" s="4" t="s">
        <v>7131</v>
      </c>
      <c r="K1651" s="4" t="s">
        <v>7132</v>
      </c>
      <c r="L1651" s="4" t="s">
        <v>7133</v>
      </c>
      <c r="M1651" s="4" t="s">
        <v>7134</v>
      </c>
    </row>
    <row r="1652" spans="1:14" x14ac:dyDescent="0.25">
      <c r="A1652" s="4" t="s">
        <v>59</v>
      </c>
      <c r="B1652" s="4" t="s">
        <v>7135</v>
      </c>
      <c r="C1652" s="4" t="s">
        <v>7136</v>
      </c>
      <c r="D1652" s="4" t="s">
        <v>7137</v>
      </c>
      <c r="E1652" s="4" t="s">
        <v>7138</v>
      </c>
      <c r="J1652" s="4" t="s">
        <v>11717</v>
      </c>
      <c r="K1652" s="4" t="s">
        <v>11723</v>
      </c>
      <c r="L1652" s="4" t="s">
        <v>11729</v>
      </c>
      <c r="M1652" s="4" t="s">
        <v>11735</v>
      </c>
      <c r="N1652" s="4" t="s">
        <v>11741</v>
      </c>
    </row>
    <row r="1653" spans="1:14" x14ac:dyDescent="0.25">
      <c r="A1653" s="4" t="s">
        <v>59</v>
      </c>
      <c r="B1653" s="4" t="s">
        <v>7139</v>
      </c>
      <c r="C1653" s="4" t="s">
        <v>7140</v>
      </c>
      <c r="D1653" s="4" t="s">
        <v>7141</v>
      </c>
      <c r="E1653" s="4" t="s">
        <v>7142</v>
      </c>
      <c r="J1653" s="4" t="s">
        <v>11718</v>
      </c>
      <c r="K1653" s="4" t="s">
        <v>11724</v>
      </c>
      <c r="L1653" s="4" t="s">
        <v>11730</v>
      </c>
      <c r="M1653" s="4" t="s">
        <v>11736</v>
      </c>
      <c r="N1653" s="4" t="s">
        <v>11742</v>
      </c>
    </row>
    <row r="1654" spans="1:14" x14ac:dyDescent="0.25">
      <c r="A1654" s="4" t="s">
        <v>59</v>
      </c>
      <c r="B1654" s="4" t="s">
        <v>7143</v>
      </c>
      <c r="C1654" s="4" t="s">
        <v>7144</v>
      </c>
      <c r="D1654" s="4" t="s">
        <v>7145</v>
      </c>
      <c r="E1654" s="4" t="s">
        <v>7146</v>
      </c>
      <c r="J1654" s="4" t="s">
        <v>11719</v>
      </c>
      <c r="K1654" s="4" t="s">
        <v>11725</v>
      </c>
      <c r="L1654" s="4" t="s">
        <v>11731</v>
      </c>
      <c r="M1654" s="4" t="s">
        <v>11737</v>
      </c>
      <c r="N1654" s="4" t="s">
        <v>11743</v>
      </c>
    </row>
    <row r="1655" spans="1:14" x14ac:dyDescent="0.25">
      <c r="A1655" s="4" t="s">
        <v>59</v>
      </c>
      <c r="B1655" s="4" t="s">
        <v>7147</v>
      </c>
      <c r="C1655" s="4" t="s">
        <v>7148</v>
      </c>
      <c r="D1655" s="4" t="s">
        <v>7149</v>
      </c>
      <c r="E1655" s="4" t="s">
        <v>7150</v>
      </c>
      <c r="J1655" s="4" t="s">
        <v>11720</v>
      </c>
      <c r="K1655" s="4" t="s">
        <v>11726</v>
      </c>
      <c r="L1655" s="4" t="s">
        <v>11732</v>
      </c>
      <c r="M1655" s="4" t="s">
        <v>11738</v>
      </c>
      <c r="N1655" s="4" t="s">
        <v>11744</v>
      </c>
    </row>
    <row r="1656" spans="1:14" x14ac:dyDescent="0.25">
      <c r="A1656" s="4" t="s">
        <v>59</v>
      </c>
      <c r="B1656" s="4" t="s">
        <v>7151</v>
      </c>
      <c r="C1656" s="4" t="s">
        <v>7152</v>
      </c>
      <c r="D1656" s="4" t="s">
        <v>7153</v>
      </c>
      <c r="E1656" s="4" t="s">
        <v>7154</v>
      </c>
      <c r="J1656" s="4" t="s">
        <v>11721</v>
      </c>
      <c r="K1656" s="4" t="s">
        <v>11727</v>
      </c>
      <c r="L1656" s="4" t="s">
        <v>11733</v>
      </c>
      <c r="M1656" s="4" t="s">
        <v>11739</v>
      </c>
      <c r="N1656" s="4" t="s">
        <v>11745</v>
      </c>
    </row>
    <row r="1657" spans="1:14" x14ac:dyDescent="0.25">
      <c r="A1657" s="4" t="s">
        <v>59</v>
      </c>
      <c r="B1657" s="4" t="s">
        <v>7155</v>
      </c>
      <c r="C1657" s="4" t="s">
        <v>7156</v>
      </c>
      <c r="D1657" s="4" t="s">
        <v>7157</v>
      </c>
      <c r="E1657" s="4" t="s">
        <v>7158</v>
      </c>
      <c r="J1657" s="4" t="s">
        <v>11722</v>
      </c>
      <c r="K1657" s="4" t="s">
        <v>11728</v>
      </c>
      <c r="L1657" s="4" t="s">
        <v>11734</v>
      </c>
      <c r="M1657" s="4" t="s">
        <v>11740</v>
      </c>
      <c r="N1657" s="4" t="s">
        <v>11746</v>
      </c>
    </row>
    <row r="1658" spans="1:14" x14ac:dyDescent="0.25">
      <c r="A1658" s="4" t="s">
        <v>59</v>
      </c>
      <c r="B1658" s="4" t="s">
        <v>7139</v>
      </c>
      <c r="C1658" s="4" t="s">
        <v>7140</v>
      </c>
      <c r="D1658" s="4" t="s">
        <v>7141</v>
      </c>
    </row>
    <row r="1659" spans="1:14" x14ac:dyDescent="0.25">
      <c r="A1659" s="4" t="s">
        <v>59</v>
      </c>
      <c r="B1659" s="4" t="s">
        <v>7159</v>
      </c>
      <c r="C1659" s="4" t="s">
        <v>7160</v>
      </c>
      <c r="D1659" s="4" t="s">
        <v>7161</v>
      </c>
      <c r="E1659" s="4" t="s">
        <v>7162</v>
      </c>
      <c r="F1659" s="4" t="s">
        <v>41</v>
      </c>
      <c r="I1659" s="4" t="s">
        <v>7163</v>
      </c>
      <c r="J1659" s="4" t="s">
        <v>7164</v>
      </c>
      <c r="K1659" s="4" t="s">
        <v>7165</v>
      </c>
      <c r="L1659" s="4" t="s">
        <v>7166</v>
      </c>
      <c r="M1659" s="4" t="s">
        <v>7167</v>
      </c>
    </row>
    <row r="1660" spans="1:14" x14ac:dyDescent="0.25">
      <c r="A1660" s="4" t="s">
        <v>59</v>
      </c>
      <c r="B1660" s="4" t="s">
        <v>7168</v>
      </c>
      <c r="C1660" s="4" t="s">
        <v>7169</v>
      </c>
      <c r="D1660" s="4" t="s">
        <v>7170</v>
      </c>
      <c r="E1660" s="4" t="s">
        <v>7171</v>
      </c>
      <c r="J1660" s="4" t="s">
        <v>11762</v>
      </c>
      <c r="K1660" s="4" t="s">
        <v>11768</v>
      </c>
      <c r="L1660" s="4" t="s">
        <v>11774</v>
      </c>
      <c r="M1660" s="4" t="s">
        <v>11780</v>
      </c>
      <c r="N1660" s="4" t="s">
        <v>11786</v>
      </c>
    </row>
    <row r="1661" spans="1:14" x14ac:dyDescent="0.25">
      <c r="A1661" s="4" t="s">
        <v>59</v>
      </c>
      <c r="B1661" s="4" t="s">
        <v>7172</v>
      </c>
      <c r="C1661" s="4" t="s">
        <v>7173</v>
      </c>
      <c r="D1661" s="4" t="s">
        <v>7174</v>
      </c>
      <c r="E1661" s="4" t="s">
        <v>7175</v>
      </c>
      <c r="J1661" s="4" t="s">
        <v>11763</v>
      </c>
      <c r="K1661" s="4" t="s">
        <v>11769</v>
      </c>
      <c r="L1661" s="4" t="s">
        <v>11775</v>
      </c>
      <c r="M1661" s="4" t="s">
        <v>11781</v>
      </c>
      <c r="N1661" s="4" t="s">
        <v>11787</v>
      </c>
    </row>
    <row r="1662" spans="1:14" x14ac:dyDescent="0.25">
      <c r="A1662" s="4" t="s">
        <v>59</v>
      </c>
      <c r="B1662" s="4" t="s">
        <v>7176</v>
      </c>
      <c r="C1662" s="4" t="s">
        <v>7177</v>
      </c>
      <c r="D1662" s="4" t="s">
        <v>7178</v>
      </c>
      <c r="E1662" s="4" t="s">
        <v>7179</v>
      </c>
      <c r="J1662" s="4" t="s">
        <v>11764</v>
      </c>
      <c r="K1662" s="4" t="s">
        <v>11770</v>
      </c>
      <c r="L1662" s="4" t="s">
        <v>11776</v>
      </c>
      <c r="M1662" s="4" t="s">
        <v>11782</v>
      </c>
      <c r="N1662" s="4" t="s">
        <v>11788</v>
      </c>
    </row>
    <row r="1663" spans="1:14" x14ac:dyDescent="0.25">
      <c r="A1663" s="4" t="s">
        <v>59</v>
      </c>
      <c r="B1663" s="4" t="s">
        <v>7180</v>
      </c>
      <c r="C1663" s="4" t="s">
        <v>7181</v>
      </c>
      <c r="D1663" s="4" t="s">
        <v>7182</v>
      </c>
      <c r="E1663" s="4" t="s">
        <v>7183</v>
      </c>
      <c r="J1663" s="4" t="s">
        <v>11765</v>
      </c>
      <c r="K1663" s="4" t="s">
        <v>11771</v>
      </c>
      <c r="L1663" s="4" t="s">
        <v>11777</v>
      </c>
      <c r="M1663" s="4" t="s">
        <v>11783</v>
      </c>
      <c r="N1663" s="4" t="s">
        <v>11789</v>
      </c>
    </row>
    <row r="1664" spans="1:14" x14ac:dyDescent="0.25">
      <c r="A1664" s="4" t="s">
        <v>59</v>
      </c>
      <c r="B1664" s="4" t="s">
        <v>7184</v>
      </c>
      <c r="C1664" s="4" t="s">
        <v>7185</v>
      </c>
      <c r="D1664" s="4" t="s">
        <v>7186</v>
      </c>
      <c r="E1664" s="4" t="s">
        <v>7187</v>
      </c>
      <c r="J1664" s="4" t="s">
        <v>11766</v>
      </c>
      <c r="K1664" s="4" t="s">
        <v>11772</v>
      </c>
      <c r="L1664" s="4" t="s">
        <v>11778</v>
      </c>
      <c r="M1664" s="4" t="s">
        <v>11784</v>
      </c>
      <c r="N1664" s="4" t="s">
        <v>11790</v>
      </c>
    </row>
    <row r="1665" spans="1:14" x14ac:dyDescent="0.25">
      <c r="A1665" s="4" t="s">
        <v>59</v>
      </c>
      <c r="B1665" s="4" t="s">
        <v>7188</v>
      </c>
      <c r="C1665" s="4" t="s">
        <v>7189</v>
      </c>
      <c r="D1665" s="4" t="s">
        <v>7190</v>
      </c>
      <c r="E1665" s="4" t="s">
        <v>7191</v>
      </c>
      <c r="J1665" s="4" t="s">
        <v>11767</v>
      </c>
      <c r="K1665" s="4" t="s">
        <v>11773</v>
      </c>
      <c r="L1665" s="4" t="s">
        <v>11779</v>
      </c>
      <c r="M1665" s="4" t="s">
        <v>11785</v>
      </c>
      <c r="N1665" s="4" t="s">
        <v>11791</v>
      </c>
    </row>
    <row r="1666" spans="1:14" x14ac:dyDescent="0.25">
      <c r="A1666" s="4" t="s">
        <v>59</v>
      </c>
      <c r="B1666" s="4" t="s">
        <v>7172</v>
      </c>
      <c r="C1666" s="4" t="s">
        <v>7173</v>
      </c>
      <c r="D1666" s="4" t="s">
        <v>7174</v>
      </c>
    </row>
    <row r="1667" spans="1:14" x14ac:dyDescent="0.25">
      <c r="A1667" s="4" t="s">
        <v>59</v>
      </c>
      <c r="B1667" s="4" t="s">
        <v>7192</v>
      </c>
      <c r="C1667" s="4" t="s">
        <v>7193</v>
      </c>
      <c r="D1667" s="4" t="s">
        <v>7194</v>
      </c>
      <c r="E1667" s="4" t="s">
        <v>7195</v>
      </c>
      <c r="F1667" s="4" t="s">
        <v>41</v>
      </c>
      <c r="I1667" s="4" t="s">
        <v>7196</v>
      </c>
      <c r="J1667" s="4" t="s">
        <v>7197</v>
      </c>
      <c r="K1667" s="4" t="s">
        <v>7198</v>
      </c>
      <c r="L1667" s="4" t="s">
        <v>7199</v>
      </c>
      <c r="M1667" s="4" t="s">
        <v>7200</v>
      </c>
    </row>
    <row r="1668" spans="1:14" x14ac:dyDescent="0.25">
      <c r="A1668" s="4" t="s">
        <v>59</v>
      </c>
      <c r="B1668" s="4" t="s">
        <v>7201</v>
      </c>
      <c r="C1668" s="4" t="s">
        <v>7202</v>
      </c>
      <c r="D1668" s="4" t="s">
        <v>7203</v>
      </c>
      <c r="E1668" s="4" t="s">
        <v>7204</v>
      </c>
      <c r="J1668" s="4" t="s">
        <v>11747</v>
      </c>
      <c r="K1668" s="4" t="s">
        <v>11750</v>
      </c>
      <c r="L1668" s="4" t="s">
        <v>11753</v>
      </c>
      <c r="M1668" s="4" t="s">
        <v>11756</v>
      </c>
      <c r="N1668" s="4" t="s">
        <v>11759</v>
      </c>
    </row>
    <row r="1669" spans="1:14" x14ac:dyDescent="0.25">
      <c r="A1669" s="4" t="s">
        <v>59</v>
      </c>
      <c r="B1669" s="4" t="s">
        <v>7205</v>
      </c>
      <c r="C1669" s="4" t="s">
        <v>7206</v>
      </c>
      <c r="D1669" s="4" t="s">
        <v>7207</v>
      </c>
      <c r="E1669" s="4" t="s">
        <v>7208</v>
      </c>
      <c r="J1669" s="4" t="s">
        <v>11748</v>
      </c>
      <c r="K1669" s="4" t="s">
        <v>11751</v>
      </c>
      <c r="L1669" s="4" t="s">
        <v>11754</v>
      </c>
      <c r="M1669" s="4" t="s">
        <v>11757</v>
      </c>
      <c r="N1669" s="4" t="s">
        <v>11760</v>
      </c>
    </row>
    <row r="1670" spans="1:14" x14ac:dyDescent="0.25">
      <c r="A1670" s="4" t="s">
        <v>59</v>
      </c>
      <c r="B1670" s="4" t="s">
        <v>7209</v>
      </c>
      <c r="C1670" s="4" t="s">
        <v>7210</v>
      </c>
      <c r="D1670" s="4" t="s">
        <v>7211</v>
      </c>
      <c r="E1670" s="4" t="s">
        <v>7212</v>
      </c>
      <c r="J1670" s="4" t="s">
        <v>11749</v>
      </c>
      <c r="K1670" s="4" t="s">
        <v>11752</v>
      </c>
      <c r="L1670" s="4" t="s">
        <v>11755</v>
      </c>
      <c r="M1670" s="4" t="s">
        <v>11758</v>
      </c>
      <c r="N1670" s="4" t="s">
        <v>11761</v>
      </c>
    </row>
    <row r="1671" spans="1:14" x14ac:dyDescent="0.25">
      <c r="A1671" s="4" t="s">
        <v>59</v>
      </c>
      <c r="B1671" s="4" t="s">
        <v>7205</v>
      </c>
      <c r="C1671" s="4" t="s">
        <v>7206</v>
      </c>
      <c r="D1671" s="4" t="s">
        <v>7207</v>
      </c>
    </row>
    <row r="1672" spans="1:14" x14ac:dyDescent="0.25">
      <c r="A1672" s="4" t="s">
        <v>59</v>
      </c>
      <c r="B1672" s="4" t="s">
        <v>7213</v>
      </c>
      <c r="C1672" s="4" t="s">
        <v>7214</v>
      </c>
      <c r="E1672" s="4" t="s">
        <v>7215</v>
      </c>
      <c r="F1672" s="4" t="s">
        <v>34</v>
      </c>
      <c r="H1672" s="4" t="s">
        <v>7216</v>
      </c>
      <c r="I1672" s="4" t="s">
        <v>7217</v>
      </c>
    </row>
    <row r="1673" spans="1:14" x14ac:dyDescent="0.25">
      <c r="A1673" s="4" t="s">
        <v>59</v>
      </c>
      <c r="B1673" s="4" t="s">
        <v>7218</v>
      </c>
      <c r="C1673" s="4" t="s">
        <v>7219</v>
      </c>
      <c r="D1673" s="4" t="s">
        <v>7220</v>
      </c>
      <c r="E1673" s="4" t="s">
        <v>7221</v>
      </c>
      <c r="F1673" s="4" t="s">
        <v>41</v>
      </c>
      <c r="I1673" s="4" t="s">
        <v>7222</v>
      </c>
      <c r="J1673" s="4" t="s">
        <v>7223</v>
      </c>
      <c r="K1673" s="4" t="s">
        <v>7224</v>
      </c>
      <c r="L1673" s="4" t="s">
        <v>7225</v>
      </c>
      <c r="M1673" s="4" t="s">
        <v>7226</v>
      </c>
    </row>
    <row r="1674" spans="1:14" x14ac:dyDescent="0.25">
      <c r="A1674" s="4" t="s">
        <v>59</v>
      </c>
      <c r="B1674" s="4" t="s">
        <v>7227</v>
      </c>
      <c r="C1674" s="4" t="s">
        <v>7228</v>
      </c>
      <c r="D1674" s="4" t="s">
        <v>7229</v>
      </c>
      <c r="E1674" s="4" t="s">
        <v>7230</v>
      </c>
      <c r="J1674" s="4" t="s">
        <v>11657</v>
      </c>
      <c r="K1674" s="4" t="s">
        <v>11660</v>
      </c>
      <c r="L1674" s="4" t="s">
        <v>11663</v>
      </c>
      <c r="M1674" s="4" t="s">
        <v>11666</v>
      </c>
      <c r="N1674" s="4" t="s">
        <v>11669</v>
      </c>
    </row>
    <row r="1675" spans="1:14" x14ac:dyDescent="0.25">
      <c r="A1675" s="4" t="s">
        <v>59</v>
      </c>
      <c r="B1675" s="4" t="s">
        <v>7231</v>
      </c>
      <c r="C1675" s="4" t="s">
        <v>7232</v>
      </c>
      <c r="D1675" s="4" t="s">
        <v>7233</v>
      </c>
      <c r="E1675" s="4" t="s">
        <v>7234</v>
      </c>
      <c r="J1675" s="4" t="s">
        <v>11658</v>
      </c>
      <c r="K1675" s="4" t="s">
        <v>11661</v>
      </c>
      <c r="L1675" s="4" t="s">
        <v>11664</v>
      </c>
      <c r="M1675" s="4" t="s">
        <v>11667</v>
      </c>
      <c r="N1675" s="4" t="s">
        <v>11670</v>
      </c>
    </row>
    <row r="1676" spans="1:14" x14ac:dyDescent="0.25">
      <c r="A1676" s="4" t="s">
        <v>59</v>
      </c>
      <c r="B1676" s="4" t="s">
        <v>7235</v>
      </c>
      <c r="C1676" s="4" t="s">
        <v>7236</v>
      </c>
      <c r="D1676" s="4" t="s">
        <v>7237</v>
      </c>
      <c r="E1676" s="4" t="s">
        <v>7238</v>
      </c>
      <c r="J1676" s="4" t="s">
        <v>11659</v>
      </c>
      <c r="K1676" s="4" t="s">
        <v>11662</v>
      </c>
      <c r="L1676" s="4" t="s">
        <v>11665</v>
      </c>
      <c r="M1676" s="4" t="s">
        <v>11668</v>
      </c>
      <c r="N1676" s="4" t="s">
        <v>11671</v>
      </c>
    </row>
    <row r="1677" spans="1:14" x14ac:dyDescent="0.25">
      <c r="A1677" s="4" t="s">
        <v>59</v>
      </c>
      <c r="B1677" s="4" t="s">
        <v>7231</v>
      </c>
      <c r="C1677" s="4" t="s">
        <v>7232</v>
      </c>
      <c r="D1677" s="4" t="s">
        <v>7233</v>
      </c>
    </row>
    <row r="1678" spans="1:14" x14ac:dyDescent="0.25">
      <c r="A1678" s="4" t="s">
        <v>59</v>
      </c>
      <c r="B1678" s="4" t="s">
        <v>7239</v>
      </c>
      <c r="C1678" s="4" t="s">
        <v>7240</v>
      </c>
      <c r="D1678" s="4" t="s">
        <v>7241</v>
      </c>
      <c r="E1678" s="4" t="s">
        <v>7242</v>
      </c>
      <c r="F1678" s="4" t="s">
        <v>41</v>
      </c>
      <c r="I1678" s="4" t="s">
        <v>7243</v>
      </c>
      <c r="J1678" s="4" t="s">
        <v>7244</v>
      </c>
      <c r="K1678" s="4" t="s">
        <v>7245</v>
      </c>
      <c r="L1678" s="4" t="s">
        <v>7246</v>
      </c>
      <c r="M1678" s="4" t="s">
        <v>7247</v>
      </c>
    </row>
    <row r="1679" spans="1:14" x14ac:dyDescent="0.25">
      <c r="A1679" s="4" t="s">
        <v>59</v>
      </c>
      <c r="B1679" s="4" t="s">
        <v>7248</v>
      </c>
      <c r="C1679" s="4" t="s">
        <v>7249</v>
      </c>
      <c r="D1679" s="4" t="s">
        <v>7250</v>
      </c>
      <c r="E1679" s="4" t="s">
        <v>7251</v>
      </c>
      <c r="J1679" s="4" t="s">
        <v>11687</v>
      </c>
      <c r="K1679" s="4" t="s">
        <v>11693</v>
      </c>
      <c r="L1679" s="4" t="s">
        <v>11699</v>
      </c>
      <c r="M1679" s="4" t="s">
        <v>11705</v>
      </c>
      <c r="N1679" s="4" t="s">
        <v>11711</v>
      </c>
    </row>
    <row r="1680" spans="1:14" x14ac:dyDescent="0.25">
      <c r="A1680" s="4" t="s">
        <v>59</v>
      </c>
      <c r="B1680" s="4" t="s">
        <v>7252</v>
      </c>
      <c r="C1680" s="4" t="s">
        <v>7253</v>
      </c>
      <c r="D1680" s="4" t="s">
        <v>7254</v>
      </c>
      <c r="E1680" s="4" t="s">
        <v>7255</v>
      </c>
      <c r="J1680" s="4" t="s">
        <v>11688</v>
      </c>
      <c r="K1680" s="4" t="s">
        <v>11694</v>
      </c>
      <c r="L1680" s="4" t="s">
        <v>11700</v>
      </c>
      <c r="M1680" s="4" t="s">
        <v>11706</v>
      </c>
      <c r="N1680" s="4" t="s">
        <v>11712</v>
      </c>
    </row>
    <row r="1681" spans="1:14" x14ac:dyDescent="0.25">
      <c r="A1681" s="4" t="s">
        <v>59</v>
      </c>
      <c r="B1681" s="4" t="s">
        <v>7256</v>
      </c>
      <c r="C1681" s="4" t="s">
        <v>7257</v>
      </c>
      <c r="D1681" s="4" t="s">
        <v>7258</v>
      </c>
      <c r="E1681" s="4" t="s">
        <v>7259</v>
      </c>
      <c r="J1681" s="4" t="s">
        <v>11689</v>
      </c>
      <c r="K1681" s="4" t="s">
        <v>11695</v>
      </c>
      <c r="L1681" s="4" t="s">
        <v>11701</v>
      </c>
      <c r="M1681" s="4" t="s">
        <v>11707</v>
      </c>
      <c r="N1681" s="4" t="s">
        <v>11713</v>
      </c>
    </row>
    <row r="1682" spans="1:14" x14ac:dyDescent="0.25">
      <c r="A1682" s="4" t="s">
        <v>59</v>
      </c>
      <c r="B1682" s="4" t="s">
        <v>7260</v>
      </c>
      <c r="C1682" s="4" t="s">
        <v>7261</v>
      </c>
      <c r="D1682" s="4" t="s">
        <v>7262</v>
      </c>
      <c r="E1682" s="4" t="s">
        <v>7263</v>
      </c>
      <c r="J1682" s="4" t="s">
        <v>11690</v>
      </c>
      <c r="K1682" s="4" t="s">
        <v>11696</v>
      </c>
      <c r="L1682" s="4" t="s">
        <v>11702</v>
      </c>
      <c r="M1682" s="4" t="s">
        <v>11708</v>
      </c>
      <c r="N1682" s="4" t="s">
        <v>11714</v>
      </c>
    </row>
    <row r="1683" spans="1:14" x14ac:dyDescent="0.25">
      <c r="A1683" s="4" t="s">
        <v>59</v>
      </c>
      <c r="B1683" s="4" t="s">
        <v>7264</v>
      </c>
      <c r="C1683" s="4" t="s">
        <v>7265</v>
      </c>
      <c r="D1683" s="4" t="s">
        <v>7266</v>
      </c>
      <c r="E1683" s="4" t="s">
        <v>7267</v>
      </c>
      <c r="J1683" s="4" t="s">
        <v>11691</v>
      </c>
      <c r="K1683" s="4" t="s">
        <v>11697</v>
      </c>
      <c r="L1683" s="4" t="s">
        <v>11703</v>
      </c>
      <c r="M1683" s="4" t="s">
        <v>11709</v>
      </c>
      <c r="N1683" s="4" t="s">
        <v>11715</v>
      </c>
    </row>
    <row r="1684" spans="1:14" x14ac:dyDescent="0.25">
      <c r="A1684" s="4" t="s">
        <v>59</v>
      </c>
      <c r="B1684" s="4" t="s">
        <v>7268</v>
      </c>
      <c r="C1684" s="4" t="s">
        <v>7269</v>
      </c>
      <c r="D1684" s="4" t="s">
        <v>7270</v>
      </c>
      <c r="E1684" s="4" t="s">
        <v>7271</v>
      </c>
      <c r="J1684" s="4" t="s">
        <v>11692</v>
      </c>
      <c r="K1684" s="4" t="s">
        <v>11698</v>
      </c>
      <c r="L1684" s="4" t="s">
        <v>11704</v>
      </c>
      <c r="M1684" s="4" t="s">
        <v>11710</v>
      </c>
      <c r="N1684" s="4" t="s">
        <v>11716</v>
      </c>
    </row>
    <row r="1685" spans="1:14" x14ac:dyDescent="0.25">
      <c r="A1685" s="4" t="s">
        <v>59</v>
      </c>
      <c r="B1685" s="4" t="s">
        <v>7252</v>
      </c>
      <c r="C1685" s="4" t="s">
        <v>7253</v>
      </c>
      <c r="D1685" s="4" t="s">
        <v>7254</v>
      </c>
    </row>
    <row r="1686" spans="1:14" x14ac:dyDescent="0.25">
      <c r="A1686" s="4" t="s">
        <v>59</v>
      </c>
      <c r="B1686" s="4" t="s">
        <v>7272</v>
      </c>
      <c r="C1686" s="4" t="s">
        <v>7273</v>
      </c>
      <c r="D1686" s="4" t="s">
        <v>7274</v>
      </c>
      <c r="E1686" s="4" t="s">
        <v>7275</v>
      </c>
      <c r="F1686" s="4" t="s">
        <v>41</v>
      </c>
      <c r="I1686" s="4" t="s">
        <v>7276</v>
      </c>
      <c r="J1686" s="4" t="s">
        <v>7277</v>
      </c>
      <c r="K1686" s="4" t="s">
        <v>7278</v>
      </c>
      <c r="L1686" s="4" t="s">
        <v>7279</v>
      </c>
      <c r="M1686" s="4" t="s">
        <v>7280</v>
      </c>
    </row>
    <row r="1687" spans="1:14" x14ac:dyDescent="0.25">
      <c r="A1687" s="4" t="s">
        <v>59</v>
      </c>
      <c r="B1687" s="4" t="s">
        <v>7281</v>
      </c>
      <c r="C1687" s="4" t="s">
        <v>7282</v>
      </c>
      <c r="D1687" s="4" t="s">
        <v>7283</v>
      </c>
      <c r="E1687" s="4" t="s">
        <v>7284</v>
      </c>
      <c r="J1687" s="4" t="s">
        <v>11672</v>
      </c>
      <c r="K1687" s="4" t="s">
        <v>11675</v>
      </c>
      <c r="L1687" s="4" t="s">
        <v>11678</v>
      </c>
      <c r="M1687" s="4" t="s">
        <v>11681</v>
      </c>
      <c r="N1687" s="4" t="s">
        <v>11684</v>
      </c>
    </row>
    <row r="1688" spans="1:14" x14ac:dyDescent="0.25">
      <c r="A1688" s="4" t="s">
        <v>59</v>
      </c>
      <c r="B1688" s="4" t="s">
        <v>7285</v>
      </c>
      <c r="C1688" s="4" t="s">
        <v>7286</v>
      </c>
      <c r="D1688" s="4" t="s">
        <v>7287</v>
      </c>
      <c r="E1688" s="4" t="s">
        <v>7288</v>
      </c>
      <c r="J1688" s="4" t="s">
        <v>11673</v>
      </c>
      <c r="K1688" s="4" t="s">
        <v>11676</v>
      </c>
      <c r="L1688" s="4" t="s">
        <v>11679</v>
      </c>
      <c r="M1688" s="4" t="s">
        <v>11682</v>
      </c>
      <c r="N1688" s="4" t="s">
        <v>11685</v>
      </c>
    </row>
    <row r="1689" spans="1:14" x14ac:dyDescent="0.25">
      <c r="A1689" s="4" t="s">
        <v>59</v>
      </c>
      <c r="B1689" s="4" t="s">
        <v>7289</v>
      </c>
      <c r="C1689" s="4" t="s">
        <v>7290</v>
      </c>
      <c r="D1689" s="4" t="s">
        <v>7291</v>
      </c>
      <c r="E1689" s="4" t="s">
        <v>7292</v>
      </c>
      <c r="J1689" s="4" t="s">
        <v>11674</v>
      </c>
      <c r="K1689" s="4" t="s">
        <v>11677</v>
      </c>
      <c r="L1689" s="4" t="s">
        <v>11680</v>
      </c>
      <c r="M1689" s="4" t="s">
        <v>11683</v>
      </c>
      <c r="N1689" s="4" t="s">
        <v>11686</v>
      </c>
    </row>
    <row r="1690" spans="1:14" x14ac:dyDescent="0.25">
      <c r="A1690" s="4" t="s">
        <v>59</v>
      </c>
      <c r="B1690" s="4" t="s">
        <v>7285</v>
      </c>
      <c r="C1690" s="4" t="s">
        <v>7286</v>
      </c>
      <c r="D1690" s="4" t="s">
        <v>7287</v>
      </c>
    </row>
    <row r="1691" spans="1:14" x14ac:dyDescent="0.25">
      <c r="A1691" s="4" t="s">
        <v>59</v>
      </c>
      <c r="B1691" s="4" t="s">
        <v>7293</v>
      </c>
      <c r="C1691" s="4" t="s">
        <v>7294</v>
      </c>
      <c r="E1691" s="4" t="s">
        <v>7295</v>
      </c>
      <c r="F1691" s="4" t="s">
        <v>34</v>
      </c>
      <c r="H1691" s="4" t="s">
        <v>7296</v>
      </c>
      <c r="I1691" s="4" t="s">
        <v>7297</v>
      </c>
    </row>
    <row r="1692" spans="1:14" x14ac:dyDescent="0.25">
      <c r="A1692" s="4" t="s">
        <v>59</v>
      </c>
      <c r="B1692" s="4" t="s">
        <v>7298</v>
      </c>
      <c r="C1692" s="4" t="s">
        <v>7299</v>
      </c>
      <c r="D1692" s="4" t="s">
        <v>7300</v>
      </c>
      <c r="E1692" s="4" t="s">
        <v>7301</v>
      </c>
      <c r="F1692" s="4" t="s">
        <v>41</v>
      </c>
      <c r="I1692" s="4" t="s">
        <v>7302</v>
      </c>
      <c r="J1692" s="4" t="s">
        <v>7303</v>
      </c>
      <c r="K1692" s="4" t="s">
        <v>7304</v>
      </c>
      <c r="L1692" s="4" t="s">
        <v>7305</v>
      </c>
      <c r="M1692" s="4" t="s">
        <v>7306</v>
      </c>
    </row>
    <row r="1693" spans="1:14" x14ac:dyDescent="0.25">
      <c r="A1693" s="4" t="s">
        <v>59</v>
      </c>
      <c r="B1693" s="4" t="s">
        <v>7307</v>
      </c>
      <c r="C1693" s="4" t="s">
        <v>7308</v>
      </c>
      <c r="D1693" s="4" t="s">
        <v>7309</v>
      </c>
      <c r="E1693" s="4" t="s">
        <v>7310</v>
      </c>
      <c r="J1693" s="4" t="s">
        <v>11587</v>
      </c>
      <c r="K1693" s="4" t="s">
        <v>11593</v>
      </c>
      <c r="L1693" s="4" t="s">
        <v>11599</v>
      </c>
      <c r="M1693" s="4" t="s">
        <v>11605</v>
      </c>
      <c r="N1693" s="4" t="s">
        <v>11611</v>
      </c>
    </row>
    <row r="1694" spans="1:14" x14ac:dyDescent="0.25">
      <c r="A1694" s="4" t="s">
        <v>59</v>
      </c>
      <c r="B1694" s="4" t="s">
        <v>7311</v>
      </c>
      <c r="C1694" s="4" t="s">
        <v>7312</v>
      </c>
      <c r="D1694" s="4" t="s">
        <v>7313</v>
      </c>
      <c r="E1694" s="4" t="s">
        <v>7314</v>
      </c>
      <c r="J1694" s="4" t="s">
        <v>11588</v>
      </c>
      <c r="K1694" s="4" t="s">
        <v>11594</v>
      </c>
      <c r="L1694" s="4" t="s">
        <v>11600</v>
      </c>
      <c r="M1694" s="4" t="s">
        <v>11606</v>
      </c>
      <c r="N1694" s="4" t="s">
        <v>11612</v>
      </c>
    </row>
    <row r="1695" spans="1:14" x14ac:dyDescent="0.25">
      <c r="A1695" s="4" t="s">
        <v>59</v>
      </c>
      <c r="B1695" s="4" t="s">
        <v>7315</v>
      </c>
      <c r="C1695" s="4" t="s">
        <v>7316</v>
      </c>
      <c r="D1695" s="4" t="s">
        <v>7317</v>
      </c>
      <c r="E1695" s="4" t="s">
        <v>7318</v>
      </c>
      <c r="J1695" s="4" t="s">
        <v>11589</v>
      </c>
      <c r="K1695" s="4" t="s">
        <v>11595</v>
      </c>
      <c r="L1695" s="4" t="s">
        <v>11601</v>
      </c>
      <c r="M1695" s="4" t="s">
        <v>11607</v>
      </c>
      <c r="N1695" s="4" t="s">
        <v>11613</v>
      </c>
    </row>
    <row r="1696" spans="1:14" x14ac:dyDescent="0.25">
      <c r="A1696" s="4" t="s">
        <v>59</v>
      </c>
      <c r="B1696" s="4" t="s">
        <v>7319</v>
      </c>
      <c r="C1696" s="4" t="s">
        <v>7320</v>
      </c>
      <c r="D1696" s="4" t="s">
        <v>7321</v>
      </c>
      <c r="E1696" s="4" t="s">
        <v>7322</v>
      </c>
      <c r="J1696" s="4" t="s">
        <v>11590</v>
      </c>
      <c r="K1696" s="4" t="s">
        <v>11596</v>
      </c>
      <c r="L1696" s="4" t="s">
        <v>11602</v>
      </c>
      <c r="M1696" s="4" t="s">
        <v>11608</v>
      </c>
      <c r="N1696" s="4" t="s">
        <v>11614</v>
      </c>
    </row>
    <row r="1697" spans="1:14" x14ac:dyDescent="0.25">
      <c r="A1697" s="4" t="s">
        <v>59</v>
      </c>
      <c r="B1697" s="4" t="s">
        <v>7323</v>
      </c>
      <c r="C1697" s="4" t="s">
        <v>7324</v>
      </c>
      <c r="D1697" s="4" t="s">
        <v>7325</v>
      </c>
      <c r="E1697" s="4" t="s">
        <v>7326</v>
      </c>
      <c r="J1697" s="4" t="s">
        <v>11591</v>
      </c>
      <c r="K1697" s="4" t="s">
        <v>11597</v>
      </c>
      <c r="L1697" s="4" t="s">
        <v>11603</v>
      </c>
      <c r="M1697" s="4" t="s">
        <v>11609</v>
      </c>
      <c r="N1697" s="4" t="s">
        <v>11615</v>
      </c>
    </row>
    <row r="1698" spans="1:14" x14ac:dyDescent="0.25">
      <c r="A1698" s="4" t="s">
        <v>59</v>
      </c>
      <c r="B1698" s="4" t="s">
        <v>7327</v>
      </c>
      <c r="C1698" s="4" t="s">
        <v>7328</v>
      </c>
      <c r="D1698" s="4" t="s">
        <v>7329</v>
      </c>
      <c r="E1698" s="4" t="s">
        <v>7330</v>
      </c>
      <c r="J1698" s="4" t="s">
        <v>11592</v>
      </c>
      <c r="K1698" s="4" t="s">
        <v>11598</v>
      </c>
      <c r="L1698" s="4" t="s">
        <v>11604</v>
      </c>
      <c r="M1698" s="4" t="s">
        <v>11610</v>
      </c>
      <c r="N1698" s="4" t="s">
        <v>11616</v>
      </c>
    </row>
    <row r="1699" spans="1:14" x14ac:dyDescent="0.25">
      <c r="A1699" s="4" t="s">
        <v>59</v>
      </c>
      <c r="B1699" s="4" t="s">
        <v>7311</v>
      </c>
      <c r="C1699" s="4" t="s">
        <v>7312</v>
      </c>
      <c r="D1699" s="4" t="s">
        <v>7313</v>
      </c>
    </row>
    <row r="1700" spans="1:14" x14ac:dyDescent="0.25">
      <c r="A1700" s="4" t="s">
        <v>59</v>
      </c>
      <c r="B1700" s="4" t="s">
        <v>7331</v>
      </c>
      <c r="C1700" s="4" t="s">
        <v>7332</v>
      </c>
      <c r="D1700" s="4" t="s">
        <v>7333</v>
      </c>
      <c r="E1700" s="4" t="s">
        <v>7334</v>
      </c>
      <c r="F1700" s="4" t="s">
        <v>41</v>
      </c>
      <c r="I1700" s="4" t="s">
        <v>7335</v>
      </c>
      <c r="J1700" s="4" t="s">
        <v>7336</v>
      </c>
      <c r="K1700" s="4" t="s">
        <v>7337</v>
      </c>
      <c r="L1700" s="4" t="s">
        <v>7338</v>
      </c>
      <c r="M1700" s="4" t="s">
        <v>7339</v>
      </c>
    </row>
    <row r="1701" spans="1:14" x14ac:dyDescent="0.25">
      <c r="A1701" s="4" t="s">
        <v>59</v>
      </c>
      <c r="B1701" s="4" t="s">
        <v>7340</v>
      </c>
      <c r="C1701" s="4" t="s">
        <v>7341</v>
      </c>
      <c r="D1701" s="4" t="s">
        <v>7342</v>
      </c>
      <c r="E1701" s="4" t="s">
        <v>7343</v>
      </c>
      <c r="J1701" s="4" t="s">
        <v>11642</v>
      </c>
      <c r="K1701" s="4" t="s">
        <v>11645</v>
      </c>
      <c r="L1701" s="4" t="s">
        <v>11648</v>
      </c>
      <c r="M1701" s="4" t="s">
        <v>11651</v>
      </c>
      <c r="N1701" s="4" t="s">
        <v>11654</v>
      </c>
    </row>
    <row r="1702" spans="1:14" x14ac:dyDescent="0.25">
      <c r="A1702" s="4" t="s">
        <v>59</v>
      </c>
      <c r="B1702" s="4" t="s">
        <v>7344</v>
      </c>
      <c r="C1702" s="4" t="s">
        <v>7345</v>
      </c>
      <c r="D1702" s="4" t="s">
        <v>7346</v>
      </c>
      <c r="E1702" s="4" t="s">
        <v>7347</v>
      </c>
      <c r="J1702" s="4" t="s">
        <v>11643</v>
      </c>
      <c r="K1702" s="4" t="s">
        <v>11646</v>
      </c>
      <c r="L1702" s="4" t="s">
        <v>11649</v>
      </c>
      <c r="M1702" s="4" t="s">
        <v>11652</v>
      </c>
      <c r="N1702" s="4" t="s">
        <v>11655</v>
      </c>
    </row>
    <row r="1703" spans="1:14" x14ac:dyDescent="0.25">
      <c r="A1703" s="4" t="s">
        <v>59</v>
      </c>
      <c r="B1703" s="4" t="s">
        <v>7348</v>
      </c>
      <c r="C1703" s="4" t="s">
        <v>7349</v>
      </c>
      <c r="D1703" s="4" t="s">
        <v>7350</v>
      </c>
      <c r="E1703" s="4" t="s">
        <v>7351</v>
      </c>
      <c r="J1703" s="4" t="s">
        <v>11644</v>
      </c>
      <c r="K1703" s="4" t="s">
        <v>11647</v>
      </c>
      <c r="L1703" s="4" t="s">
        <v>11650</v>
      </c>
      <c r="M1703" s="4" t="s">
        <v>11653</v>
      </c>
      <c r="N1703" s="4" t="s">
        <v>11656</v>
      </c>
    </row>
    <row r="1704" spans="1:14" x14ac:dyDescent="0.25">
      <c r="A1704" s="4" t="s">
        <v>59</v>
      </c>
      <c r="B1704" s="4" t="s">
        <v>7344</v>
      </c>
      <c r="C1704" s="4" t="s">
        <v>7345</v>
      </c>
      <c r="D1704" s="4" t="s">
        <v>7346</v>
      </c>
    </row>
    <row r="1705" spans="1:14" x14ac:dyDescent="0.25">
      <c r="A1705" s="4" t="s">
        <v>59</v>
      </c>
      <c r="B1705" s="4" t="s">
        <v>7352</v>
      </c>
      <c r="C1705" s="4" t="s">
        <v>7353</v>
      </c>
      <c r="D1705" s="4" t="s">
        <v>7354</v>
      </c>
      <c r="E1705" s="4" t="s">
        <v>7355</v>
      </c>
      <c r="F1705" s="4" t="s">
        <v>41</v>
      </c>
      <c r="I1705" s="4" t="s">
        <v>7356</v>
      </c>
      <c r="J1705" s="4" t="s">
        <v>7357</v>
      </c>
      <c r="K1705" s="4" t="s">
        <v>7358</v>
      </c>
      <c r="L1705" s="4" t="s">
        <v>7359</v>
      </c>
      <c r="M1705" s="4" t="s">
        <v>7360</v>
      </c>
    </row>
    <row r="1706" spans="1:14" x14ac:dyDescent="0.25">
      <c r="A1706" s="4" t="s">
        <v>59</v>
      </c>
      <c r="B1706" s="4" t="s">
        <v>7361</v>
      </c>
      <c r="C1706" s="4" t="s">
        <v>7362</v>
      </c>
      <c r="D1706" s="4" t="s">
        <v>7363</v>
      </c>
      <c r="E1706" s="4" t="s">
        <v>7364</v>
      </c>
      <c r="J1706" s="4" t="s">
        <v>11617</v>
      </c>
      <c r="K1706" s="4" t="s">
        <v>11622</v>
      </c>
      <c r="L1706" s="4" t="s">
        <v>11627</v>
      </c>
      <c r="M1706" s="4" t="s">
        <v>11632</v>
      </c>
      <c r="N1706" s="4" t="s">
        <v>11637</v>
      </c>
    </row>
    <row r="1707" spans="1:14" x14ac:dyDescent="0.25">
      <c r="A1707" s="4" t="s">
        <v>59</v>
      </c>
      <c r="B1707" s="4" t="s">
        <v>7365</v>
      </c>
      <c r="C1707" s="4" t="s">
        <v>7366</v>
      </c>
      <c r="D1707" s="4" t="s">
        <v>7367</v>
      </c>
      <c r="E1707" s="4" t="s">
        <v>7368</v>
      </c>
      <c r="J1707" s="4" t="s">
        <v>11618</v>
      </c>
      <c r="K1707" s="4" t="s">
        <v>11623</v>
      </c>
      <c r="L1707" s="4" t="s">
        <v>11628</v>
      </c>
      <c r="M1707" s="4" t="s">
        <v>11633</v>
      </c>
      <c r="N1707" s="4" t="s">
        <v>11638</v>
      </c>
    </row>
    <row r="1708" spans="1:14" x14ac:dyDescent="0.25">
      <c r="A1708" s="4" t="s">
        <v>59</v>
      </c>
      <c r="B1708" s="4" t="s">
        <v>7369</v>
      </c>
      <c r="C1708" s="4" t="s">
        <v>7370</v>
      </c>
      <c r="D1708" s="4" t="s">
        <v>7371</v>
      </c>
      <c r="E1708" s="4" t="s">
        <v>7372</v>
      </c>
      <c r="J1708" s="4" t="s">
        <v>11619</v>
      </c>
      <c r="K1708" s="4" t="s">
        <v>11624</v>
      </c>
      <c r="L1708" s="4" t="s">
        <v>11629</v>
      </c>
      <c r="M1708" s="4" t="s">
        <v>11634</v>
      </c>
      <c r="N1708" s="4" t="s">
        <v>11639</v>
      </c>
    </row>
    <row r="1709" spans="1:14" x14ac:dyDescent="0.25">
      <c r="A1709" s="4" t="s">
        <v>59</v>
      </c>
      <c r="B1709" s="4" t="s">
        <v>7373</v>
      </c>
      <c r="C1709" s="4" t="s">
        <v>7374</v>
      </c>
      <c r="D1709" s="4" t="s">
        <v>7375</v>
      </c>
      <c r="E1709" s="4" t="s">
        <v>7376</v>
      </c>
      <c r="J1709" s="4" t="s">
        <v>11620</v>
      </c>
      <c r="K1709" s="4" t="s">
        <v>11625</v>
      </c>
      <c r="L1709" s="4" t="s">
        <v>11630</v>
      </c>
      <c r="M1709" s="4" t="s">
        <v>11635</v>
      </c>
      <c r="N1709" s="4" t="s">
        <v>11640</v>
      </c>
    </row>
    <row r="1710" spans="1:14" x14ac:dyDescent="0.25">
      <c r="A1710" s="4" t="s">
        <v>59</v>
      </c>
      <c r="B1710" s="4" t="s">
        <v>7377</v>
      </c>
      <c r="C1710" s="4" t="s">
        <v>7378</v>
      </c>
      <c r="D1710" s="4" t="s">
        <v>7379</v>
      </c>
      <c r="E1710" s="4" t="s">
        <v>7380</v>
      </c>
      <c r="J1710" s="4" t="s">
        <v>11621</v>
      </c>
      <c r="K1710" s="4" t="s">
        <v>11626</v>
      </c>
      <c r="L1710" s="4" t="s">
        <v>11631</v>
      </c>
      <c r="M1710" s="4" t="s">
        <v>11636</v>
      </c>
      <c r="N1710" s="4" t="s">
        <v>11641</v>
      </c>
    </row>
    <row r="1711" spans="1:14" x14ac:dyDescent="0.25">
      <c r="A1711" s="4" t="s">
        <v>59</v>
      </c>
      <c r="B1711" s="4" t="s">
        <v>7365</v>
      </c>
      <c r="C1711" s="4" t="s">
        <v>7366</v>
      </c>
      <c r="D1711" s="4" t="s">
        <v>7367</v>
      </c>
    </row>
    <row r="1712" spans="1:14" x14ac:dyDescent="0.25">
      <c r="A1712" s="4" t="s">
        <v>59</v>
      </c>
      <c r="B1712" s="4" t="s">
        <v>7381</v>
      </c>
      <c r="C1712" s="4" t="s">
        <v>7382</v>
      </c>
      <c r="E1712" s="4" t="s">
        <v>7383</v>
      </c>
      <c r="F1712" s="4" t="s">
        <v>34</v>
      </c>
      <c r="H1712" s="4" t="s">
        <v>7384</v>
      </c>
      <c r="I1712" s="4" t="s">
        <v>7385</v>
      </c>
    </row>
    <row r="1713" spans="1:14" x14ac:dyDescent="0.25">
      <c r="A1713" s="4" t="s">
        <v>59</v>
      </c>
      <c r="B1713" s="4" t="s">
        <v>7386</v>
      </c>
      <c r="C1713" s="4" t="s">
        <v>7387</v>
      </c>
      <c r="D1713" s="4" t="s">
        <v>7388</v>
      </c>
      <c r="E1713" s="4" t="s">
        <v>7389</v>
      </c>
      <c r="F1713" s="4" t="s">
        <v>41</v>
      </c>
      <c r="I1713" s="4" t="s">
        <v>7390</v>
      </c>
      <c r="J1713" s="4" t="s">
        <v>7391</v>
      </c>
      <c r="K1713" s="4" t="s">
        <v>7392</v>
      </c>
      <c r="L1713" s="4" t="s">
        <v>7393</v>
      </c>
      <c r="M1713" s="4" t="s">
        <v>7394</v>
      </c>
    </row>
    <row r="1714" spans="1:14" x14ac:dyDescent="0.25">
      <c r="A1714" s="4" t="s">
        <v>59</v>
      </c>
      <c r="B1714" s="4" t="s">
        <v>7395</v>
      </c>
      <c r="C1714" s="4" t="s">
        <v>7396</v>
      </c>
      <c r="D1714" s="4" t="s">
        <v>7397</v>
      </c>
      <c r="E1714" s="4" t="s">
        <v>7398</v>
      </c>
      <c r="J1714" s="4" t="s">
        <v>11547</v>
      </c>
      <c r="K1714" s="4" t="s">
        <v>11550</v>
      </c>
      <c r="L1714" s="4" t="s">
        <v>11553</v>
      </c>
      <c r="M1714" s="4" t="s">
        <v>11556</v>
      </c>
      <c r="N1714" s="4" t="s">
        <v>11559</v>
      </c>
    </row>
    <row r="1715" spans="1:14" x14ac:dyDescent="0.25">
      <c r="A1715" s="4" t="s">
        <v>59</v>
      </c>
      <c r="B1715" s="4" t="s">
        <v>7399</v>
      </c>
      <c r="C1715" s="4" t="s">
        <v>7400</v>
      </c>
      <c r="D1715" s="4" t="s">
        <v>7401</v>
      </c>
      <c r="E1715" s="4" t="s">
        <v>7402</v>
      </c>
      <c r="J1715" s="4" t="s">
        <v>11548</v>
      </c>
      <c r="K1715" s="4" t="s">
        <v>11551</v>
      </c>
      <c r="L1715" s="4" t="s">
        <v>11554</v>
      </c>
      <c r="M1715" s="4" t="s">
        <v>11557</v>
      </c>
      <c r="N1715" s="4" t="s">
        <v>11560</v>
      </c>
    </row>
    <row r="1716" spans="1:14" x14ac:dyDescent="0.25">
      <c r="A1716" s="4" t="s">
        <v>59</v>
      </c>
      <c r="B1716" s="4" t="s">
        <v>7403</v>
      </c>
      <c r="C1716" s="4" t="s">
        <v>7404</v>
      </c>
      <c r="D1716" s="4" t="s">
        <v>7405</v>
      </c>
      <c r="E1716" s="4" t="s">
        <v>7406</v>
      </c>
      <c r="J1716" s="4" t="s">
        <v>11549</v>
      </c>
      <c r="K1716" s="4" t="s">
        <v>11552</v>
      </c>
      <c r="L1716" s="4" t="s">
        <v>11555</v>
      </c>
      <c r="M1716" s="4" t="s">
        <v>11558</v>
      </c>
      <c r="N1716" s="4" t="s">
        <v>11561</v>
      </c>
    </row>
    <row r="1717" spans="1:14" x14ac:dyDescent="0.25">
      <c r="A1717" s="4" t="s">
        <v>59</v>
      </c>
      <c r="B1717" s="4" t="s">
        <v>7399</v>
      </c>
      <c r="C1717" s="4" t="s">
        <v>7400</v>
      </c>
      <c r="D1717" s="4" t="s">
        <v>7401</v>
      </c>
    </row>
    <row r="1718" spans="1:14" x14ac:dyDescent="0.25">
      <c r="A1718" s="4" t="s">
        <v>59</v>
      </c>
      <c r="B1718" s="4" t="s">
        <v>7407</v>
      </c>
      <c r="C1718" s="4" t="s">
        <v>7408</v>
      </c>
      <c r="D1718" s="4" t="s">
        <v>7409</v>
      </c>
      <c r="E1718" s="4" t="s">
        <v>7410</v>
      </c>
      <c r="F1718" s="4" t="s">
        <v>41</v>
      </c>
      <c r="I1718" s="4" t="s">
        <v>7411</v>
      </c>
      <c r="J1718" s="4" t="s">
        <v>7412</v>
      </c>
      <c r="K1718" s="4" t="s">
        <v>7413</v>
      </c>
      <c r="L1718" s="4" t="s">
        <v>7414</v>
      </c>
      <c r="M1718" s="4" t="s">
        <v>7415</v>
      </c>
    </row>
    <row r="1719" spans="1:14" x14ac:dyDescent="0.25">
      <c r="A1719" s="4" t="s">
        <v>59</v>
      </c>
      <c r="B1719" s="4" t="s">
        <v>7416</v>
      </c>
      <c r="C1719" s="4" t="s">
        <v>7417</v>
      </c>
      <c r="D1719" s="4" t="s">
        <v>7418</v>
      </c>
      <c r="E1719" s="4" t="s">
        <v>7419</v>
      </c>
      <c r="J1719" s="4" t="s">
        <v>11562</v>
      </c>
      <c r="K1719" s="4" t="s">
        <v>11567</v>
      </c>
      <c r="L1719" s="4" t="s">
        <v>11572</v>
      </c>
      <c r="M1719" s="4" t="s">
        <v>11577</v>
      </c>
      <c r="N1719" s="4" t="s">
        <v>11582</v>
      </c>
    </row>
    <row r="1720" spans="1:14" x14ac:dyDescent="0.25">
      <c r="A1720" s="4" t="s">
        <v>59</v>
      </c>
      <c r="B1720" s="4" t="s">
        <v>7420</v>
      </c>
      <c r="C1720" s="4" t="s">
        <v>7421</v>
      </c>
      <c r="D1720" s="4" t="s">
        <v>7422</v>
      </c>
      <c r="E1720" s="4" t="s">
        <v>7423</v>
      </c>
      <c r="J1720" s="4" t="s">
        <v>11563</v>
      </c>
      <c r="K1720" s="4" t="s">
        <v>11568</v>
      </c>
      <c r="L1720" s="4" t="s">
        <v>11573</v>
      </c>
      <c r="M1720" s="4" t="s">
        <v>11578</v>
      </c>
      <c r="N1720" s="4" t="s">
        <v>11583</v>
      </c>
    </row>
    <row r="1721" spans="1:14" x14ac:dyDescent="0.25">
      <c r="A1721" s="4" t="s">
        <v>59</v>
      </c>
      <c r="B1721" s="4" t="s">
        <v>7424</v>
      </c>
      <c r="C1721" s="4" t="s">
        <v>7425</v>
      </c>
      <c r="D1721" s="4" t="s">
        <v>7426</v>
      </c>
      <c r="E1721" s="4" t="s">
        <v>7427</v>
      </c>
      <c r="J1721" s="4" t="s">
        <v>11564</v>
      </c>
      <c r="K1721" s="4" t="s">
        <v>11569</v>
      </c>
      <c r="L1721" s="4" t="s">
        <v>11574</v>
      </c>
      <c r="M1721" s="4" t="s">
        <v>11579</v>
      </c>
      <c r="N1721" s="4" t="s">
        <v>11584</v>
      </c>
    </row>
    <row r="1722" spans="1:14" x14ac:dyDescent="0.25">
      <c r="A1722" s="4" t="s">
        <v>59</v>
      </c>
      <c r="B1722" s="4" t="s">
        <v>7428</v>
      </c>
      <c r="C1722" s="4" t="s">
        <v>7429</v>
      </c>
      <c r="D1722" s="4" t="s">
        <v>7430</v>
      </c>
      <c r="E1722" s="4" t="s">
        <v>7431</v>
      </c>
      <c r="J1722" s="4" t="s">
        <v>11565</v>
      </c>
      <c r="K1722" s="4" t="s">
        <v>11570</v>
      </c>
      <c r="L1722" s="4" t="s">
        <v>11575</v>
      </c>
      <c r="M1722" s="4" t="s">
        <v>11580</v>
      </c>
      <c r="N1722" s="4" t="s">
        <v>11585</v>
      </c>
    </row>
    <row r="1723" spans="1:14" x14ac:dyDescent="0.25">
      <c r="A1723" s="4" t="s">
        <v>59</v>
      </c>
      <c r="B1723" s="4" t="s">
        <v>7432</v>
      </c>
      <c r="C1723" s="4" t="s">
        <v>7433</v>
      </c>
      <c r="D1723" s="4" t="s">
        <v>7434</v>
      </c>
      <c r="E1723" s="4" t="s">
        <v>7435</v>
      </c>
      <c r="J1723" s="4" t="s">
        <v>11566</v>
      </c>
      <c r="K1723" s="4" t="s">
        <v>11571</v>
      </c>
      <c r="L1723" s="4" t="s">
        <v>11576</v>
      </c>
      <c r="M1723" s="4" t="s">
        <v>11581</v>
      </c>
      <c r="N1723" s="4" t="s">
        <v>11586</v>
      </c>
    </row>
    <row r="1724" spans="1:14" x14ac:dyDescent="0.25">
      <c r="A1724" s="4" t="s">
        <v>59</v>
      </c>
      <c r="B1724" s="4" t="s">
        <v>7420</v>
      </c>
      <c r="C1724" s="4" t="s">
        <v>7421</v>
      </c>
      <c r="D1724" s="4" t="s">
        <v>7422</v>
      </c>
    </row>
    <row r="1725" spans="1:14" x14ac:dyDescent="0.25">
      <c r="A1725" s="4" t="s">
        <v>59</v>
      </c>
      <c r="B1725" s="4" t="s">
        <v>7436</v>
      </c>
      <c r="C1725" s="4" t="s">
        <v>7437</v>
      </c>
      <c r="E1725" s="4" t="s">
        <v>7438</v>
      </c>
      <c r="F1725" s="4" t="s">
        <v>34</v>
      </c>
      <c r="H1725" s="4" t="s">
        <v>7439</v>
      </c>
      <c r="I1725" s="4" t="s">
        <v>7440</v>
      </c>
    </row>
    <row r="1726" spans="1:14" x14ac:dyDescent="0.25">
      <c r="A1726" s="4" t="s">
        <v>59</v>
      </c>
      <c r="B1726" s="4" t="s">
        <v>7441</v>
      </c>
      <c r="C1726" s="4" t="s">
        <v>7442</v>
      </c>
      <c r="D1726" s="4" t="s">
        <v>7443</v>
      </c>
      <c r="E1726" s="4" t="s">
        <v>7444</v>
      </c>
      <c r="F1726" s="4" t="s">
        <v>41</v>
      </c>
      <c r="I1726" s="4" t="s">
        <v>7445</v>
      </c>
      <c r="J1726" s="4" t="s">
        <v>7446</v>
      </c>
      <c r="K1726" s="4" t="s">
        <v>7447</v>
      </c>
      <c r="L1726" s="4" t="s">
        <v>7448</v>
      </c>
      <c r="M1726" s="4" t="s">
        <v>7449</v>
      </c>
    </row>
    <row r="1727" spans="1:14" x14ac:dyDescent="0.25">
      <c r="A1727" s="4" t="s">
        <v>59</v>
      </c>
      <c r="B1727" s="4" t="s">
        <v>7450</v>
      </c>
      <c r="C1727" s="4" t="s">
        <v>7451</v>
      </c>
      <c r="D1727" s="4" t="s">
        <v>7452</v>
      </c>
      <c r="E1727" s="4" t="s">
        <v>7453</v>
      </c>
      <c r="J1727" s="4" t="s">
        <v>11477</v>
      </c>
      <c r="K1727" s="4" t="s">
        <v>11483</v>
      </c>
      <c r="L1727" s="4" t="s">
        <v>11489</v>
      </c>
      <c r="M1727" s="4" t="s">
        <v>11495</v>
      </c>
      <c r="N1727" s="4" t="s">
        <v>11501</v>
      </c>
    </row>
    <row r="1728" spans="1:14" x14ac:dyDescent="0.25">
      <c r="A1728" s="4" t="s">
        <v>59</v>
      </c>
      <c r="B1728" s="4" t="s">
        <v>7454</v>
      </c>
      <c r="C1728" s="4" t="s">
        <v>7455</v>
      </c>
      <c r="D1728" s="4" t="s">
        <v>7456</v>
      </c>
      <c r="E1728" s="4" t="s">
        <v>7457</v>
      </c>
      <c r="J1728" s="4" t="s">
        <v>11478</v>
      </c>
      <c r="K1728" s="4" t="s">
        <v>11484</v>
      </c>
      <c r="L1728" s="4" t="s">
        <v>11490</v>
      </c>
      <c r="M1728" s="4" t="s">
        <v>11496</v>
      </c>
      <c r="N1728" s="4" t="s">
        <v>11502</v>
      </c>
    </row>
    <row r="1729" spans="1:14" x14ac:dyDescent="0.25">
      <c r="A1729" s="4" t="s">
        <v>59</v>
      </c>
      <c r="B1729" s="4" t="s">
        <v>7458</v>
      </c>
      <c r="C1729" s="4" t="s">
        <v>7459</v>
      </c>
      <c r="D1729" s="4" t="s">
        <v>7460</v>
      </c>
      <c r="E1729" s="4" t="s">
        <v>7461</v>
      </c>
      <c r="J1729" s="4" t="s">
        <v>11479</v>
      </c>
      <c r="K1729" s="4" t="s">
        <v>11485</v>
      </c>
      <c r="L1729" s="4" t="s">
        <v>11491</v>
      </c>
      <c r="M1729" s="4" t="s">
        <v>11497</v>
      </c>
      <c r="N1729" s="4" t="s">
        <v>11503</v>
      </c>
    </row>
    <row r="1730" spans="1:14" x14ac:dyDescent="0.25">
      <c r="A1730" s="4" t="s">
        <v>59</v>
      </c>
      <c r="B1730" s="4" t="s">
        <v>7462</v>
      </c>
      <c r="C1730" s="4" t="s">
        <v>7463</v>
      </c>
      <c r="D1730" s="4" t="s">
        <v>7464</v>
      </c>
      <c r="E1730" s="4" t="s">
        <v>7465</v>
      </c>
      <c r="J1730" s="4" t="s">
        <v>11480</v>
      </c>
      <c r="K1730" s="4" t="s">
        <v>11486</v>
      </c>
      <c r="L1730" s="4" t="s">
        <v>11492</v>
      </c>
      <c r="M1730" s="4" t="s">
        <v>11498</v>
      </c>
      <c r="N1730" s="4" t="s">
        <v>11504</v>
      </c>
    </row>
    <row r="1731" spans="1:14" x14ac:dyDescent="0.25">
      <c r="A1731" s="4" t="s">
        <v>59</v>
      </c>
      <c r="B1731" s="4" t="s">
        <v>7466</v>
      </c>
      <c r="C1731" s="4" t="s">
        <v>7467</v>
      </c>
      <c r="D1731" s="4" t="s">
        <v>7468</v>
      </c>
      <c r="E1731" s="4" t="s">
        <v>7469</v>
      </c>
      <c r="J1731" s="4" t="s">
        <v>11481</v>
      </c>
      <c r="K1731" s="4" t="s">
        <v>11487</v>
      </c>
      <c r="L1731" s="4" t="s">
        <v>11493</v>
      </c>
      <c r="M1731" s="4" t="s">
        <v>11499</v>
      </c>
      <c r="N1731" s="4" t="s">
        <v>11505</v>
      </c>
    </row>
    <row r="1732" spans="1:14" x14ac:dyDescent="0.25">
      <c r="A1732" s="4" t="s">
        <v>59</v>
      </c>
      <c r="B1732" s="4" t="s">
        <v>7470</v>
      </c>
      <c r="C1732" s="4" t="s">
        <v>7471</v>
      </c>
      <c r="D1732" s="4" t="s">
        <v>7472</v>
      </c>
      <c r="E1732" s="4" t="s">
        <v>7473</v>
      </c>
      <c r="J1732" s="4" t="s">
        <v>11482</v>
      </c>
      <c r="K1732" s="4" t="s">
        <v>11488</v>
      </c>
      <c r="L1732" s="4" t="s">
        <v>11494</v>
      </c>
      <c r="M1732" s="4" t="s">
        <v>11500</v>
      </c>
      <c r="N1732" s="4" t="s">
        <v>11506</v>
      </c>
    </row>
    <row r="1733" spans="1:14" x14ac:dyDescent="0.25">
      <c r="A1733" s="4" t="s">
        <v>59</v>
      </c>
      <c r="B1733" s="4" t="s">
        <v>7454</v>
      </c>
      <c r="C1733" s="4" t="s">
        <v>7455</v>
      </c>
      <c r="D1733" s="4" t="s">
        <v>7456</v>
      </c>
    </row>
    <row r="1734" spans="1:14" x14ac:dyDescent="0.25">
      <c r="A1734" s="4" t="s">
        <v>59</v>
      </c>
      <c r="B1734" s="4" t="s">
        <v>7474</v>
      </c>
      <c r="C1734" s="4" t="s">
        <v>7475</v>
      </c>
      <c r="D1734" s="4" t="s">
        <v>7476</v>
      </c>
      <c r="E1734" s="4" t="s">
        <v>7477</v>
      </c>
      <c r="F1734" s="4" t="s">
        <v>41</v>
      </c>
      <c r="I1734" s="4" t="s">
        <v>7478</v>
      </c>
      <c r="J1734" s="4" t="s">
        <v>7479</v>
      </c>
      <c r="K1734" s="4" t="s">
        <v>7480</v>
      </c>
      <c r="L1734" s="4" t="s">
        <v>7481</v>
      </c>
      <c r="M1734" s="4" t="s">
        <v>7482</v>
      </c>
    </row>
    <row r="1735" spans="1:14" x14ac:dyDescent="0.25">
      <c r="A1735" s="4" t="s">
        <v>59</v>
      </c>
      <c r="B1735" s="4" t="s">
        <v>7483</v>
      </c>
      <c r="C1735" s="4" t="s">
        <v>7484</v>
      </c>
      <c r="D1735" s="4" t="s">
        <v>7485</v>
      </c>
      <c r="E1735" s="4" t="s">
        <v>7486</v>
      </c>
      <c r="J1735" s="4" t="s">
        <v>11522</v>
      </c>
      <c r="K1735" s="4" t="s">
        <v>11527</v>
      </c>
      <c r="L1735" s="4" t="s">
        <v>11532</v>
      </c>
      <c r="M1735" s="4" t="s">
        <v>11537</v>
      </c>
      <c r="N1735" s="4" t="s">
        <v>11542</v>
      </c>
    </row>
    <row r="1736" spans="1:14" x14ac:dyDescent="0.25">
      <c r="A1736" s="4" t="s">
        <v>59</v>
      </c>
      <c r="B1736" s="4" t="s">
        <v>7487</v>
      </c>
      <c r="C1736" s="4" t="s">
        <v>7488</v>
      </c>
      <c r="D1736" s="4" t="s">
        <v>7489</v>
      </c>
      <c r="E1736" s="4" t="s">
        <v>7490</v>
      </c>
      <c r="J1736" s="4" t="s">
        <v>11523</v>
      </c>
      <c r="K1736" s="4" t="s">
        <v>11528</v>
      </c>
      <c r="L1736" s="4" t="s">
        <v>11533</v>
      </c>
      <c r="M1736" s="4" t="s">
        <v>11538</v>
      </c>
      <c r="N1736" s="4" t="s">
        <v>11543</v>
      </c>
    </row>
    <row r="1737" spans="1:14" x14ac:dyDescent="0.25">
      <c r="A1737" s="4" t="s">
        <v>59</v>
      </c>
      <c r="B1737" s="4" t="s">
        <v>7491</v>
      </c>
      <c r="C1737" s="4" t="s">
        <v>7492</v>
      </c>
      <c r="D1737" s="4" t="s">
        <v>7493</v>
      </c>
      <c r="E1737" s="4" t="s">
        <v>7494</v>
      </c>
      <c r="J1737" s="4" t="s">
        <v>11524</v>
      </c>
      <c r="K1737" s="4" t="s">
        <v>11529</v>
      </c>
      <c r="L1737" s="4" t="s">
        <v>11534</v>
      </c>
      <c r="M1737" s="4" t="s">
        <v>11539</v>
      </c>
      <c r="N1737" s="4" t="s">
        <v>11544</v>
      </c>
    </row>
    <row r="1738" spans="1:14" x14ac:dyDescent="0.25">
      <c r="A1738" s="4" t="s">
        <v>59</v>
      </c>
      <c r="B1738" s="4" t="s">
        <v>7495</v>
      </c>
      <c r="C1738" s="4" t="s">
        <v>7496</v>
      </c>
      <c r="D1738" s="4" t="s">
        <v>7497</v>
      </c>
      <c r="E1738" s="4" t="s">
        <v>7498</v>
      </c>
      <c r="J1738" s="4" t="s">
        <v>11525</v>
      </c>
      <c r="K1738" s="4" t="s">
        <v>11530</v>
      </c>
      <c r="L1738" s="4" t="s">
        <v>11535</v>
      </c>
      <c r="M1738" s="4" t="s">
        <v>11540</v>
      </c>
      <c r="N1738" s="4" t="s">
        <v>11545</v>
      </c>
    </row>
    <row r="1739" spans="1:14" x14ac:dyDescent="0.25">
      <c r="A1739" s="4" t="s">
        <v>59</v>
      </c>
      <c r="B1739" s="4" t="s">
        <v>7499</v>
      </c>
      <c r="C1739" s="4" t="s">
        <v>7500</v>
      </c>
      <c r="D1739" s="4" t="s">
        <v>7501</v>
      </c>
      <c r="E1739" s="4" t="s">
        <v>7502</v>
      </c>
      <c r="J1739" s="4" t="s">
        <v>11526</v>
      </c>
      <c r="K1739" s="4" t="s">
        <v>11531</v>
      </c>
      <c r="L1739" s="4" t="s">
        <v>11536</v>
      </c>
      <c r="M1739" s="4" t="s">
        <v>11541</v>
      </c>
      <c r="N1739" s="4" t="s">
        <v>11546</v>
      </c>
    </row>
    <row r="1740" spans="1:14" x14ac:dyDescent="0.25">
      <c r="A1740" s="4" t="s">
        <v>59</v>
      </c>
      <c r="B1740" s="4" t="s">
        <v>7487</v>
      </c>
      <c r="C1740" s="4" t="s">
        <v>7488</v>
      </c>
      <c r="D1740" s="4" t="s">
        <v>7489</v>
      </c>
    </row>
    <row r="1741" spans="1:14" x14ac:dyDescent="0.25">
      <c r="A1741" s="4" t="s">
        <v>59</v>
      </c>
      <c r="B1741" s="4" t="s">
        <v>7503</v>
      </c>
      <c r="C1741" s="4" t="s">
        <v>7504</v>
      </c>
      <c r="D1741" s="4" t="s">
        <v>7505</v>
      </c>
      <c r="E1741" s="4" t="s">
        <v>7506</v>
      </c>
      <c r="F1741" s="4" t="s">
        <v>41</v>
      </c>
      <c r="I1741" s="4" t="s">
        <v>7507</v>
      </c>
      <c r="J1741" s="4" t="s">
        <v>7508</v>
      </c>
      <c r="K1741" s="4" t="s">
        <v>7509</v>
      </c>
      <c r="L1741" s="4" t="s">
        <v>7510</v>
      </c>
      <c r="M1741" s="4" t="s">
        <v>7511</v>
      </c>
    </row>
    <row r="1742" spans="1:14" x14ac:dyDescent="0.25">
      <c r="A1742" s="4" t="s">
        <v>59</v>
      </c>
      <c r="B1742" s="4" t="s">
        <v>7512</v>
      </c>
      <c r="C1742" s="4" t="s">
        <v>7513</v>
      </c>
      <c r="D1742" s="4" t="s">
        <v>7514</v>
      </c>
      <c r="E1742" s="4" t="s">
        <v>7515</v>
      </c>
      <c r="J1742" s="4" t="s">
        <v>11507</v>
      </c>
      <c r="K1742" s="4" t="s">
        <v>11510</v>
      </c>
      <c r="L1742" s="4" t="s">
        <v>11513</v>
      </c>
      <c r="M1742" s="4" t="s">
        <v>11516</v>
      </c>
      <c r="N1742" s="4" t="s">
        <v>11519</v>
      </c>
    </row>
    <row r="1743" spans="1:14" x14ac:dyDescent="0.25">
      <c r="A1743" s="4" t="s">
        <v>59</v>
      </c>
      <c r="B1743" s="4" t="s">
        <v>7516</v>
      </c>
      <c r="C1743" s="4" t="s">
        <v>7517</v>
      </c>
      <c r="D1743" s="4" t="s">
        <v>7518</v>
      </c>
      <c r="E1743" s="4" t="s">
        <v>7519</v>
      </c>
      <c r="J1743" s="4" t="s">
        <v>11508</v>
      </c>
      <c r="K1743" s="4" t="s">
        <v>11511</v>
      </c>
      <c r="L1743" s="4" t="s">
        <v>11514</v>
      </c>
      <c r="M1743" s="4" t="s">
        <v>11517</v>
      </c>
      <c r="N1743" s="4" t="s">
        <v>11520</v>
      </c>
    </row>
    <row r="1744" spans="1:14" x14ac:dyDescent="0.25">
      <c r="A1744" s="4" t="s">
        <v>59</v>
      </c>
      <c r="B1744" s="4" t="s">
        <v>7520</v>
      </c>
      <c r="C1744" s="4" t="s">
        <v>7521</v>
      </c>
      <c r="D1744" s="4" t="s">
        <v>7522</v>
      </c>
      <c r="E1744" s="4" t="s">
        <v>7523</v>
      </c>
      <c r="J1744" s="4" t="s">
        <v>11509</v>
      </c>
      <c r="K1744" s="4" t="s">
        <v>11512</v>
      </c>
      <c r="L1744" s="4" t="s">
        <v>11515</v>
      </c>
      <c r="M1744" s="4" t="s">
        <v>11518</v>
      </c>
      <c r="N1744" s="4" t="s">
        <v>11521</v>
      </c>
    </row>
    <row r="1745" spans="1:14" x14ac:dyDescent="0.25">
      <c r="A1745" s="4" t="s">
        <v>59</v>
      </c>
      <c r="B1745" s="4" t="s">
        <v>7516</v>
      </c>
      <c r="C1745" s="4" t="s">
        <v>7517</v>
      </c>
      <c r="D1745" s="4" t="s">
        <v>7518</v>
      </c>
    </row>
    <row r="1746" spans="1:14" x14ac:dyDescent="0.25">
      <c r="A1746" s="4" t="s">
        <v>59</v>
      </c>
      <c r="B1746" s="4" t="s">
        <v>7524</v>
      </c>
      <c r="C1746" s="4" t="s">
        <v>7525</v>
      </c>
      <c r="E1746" s="4" t="s">
        <v>7526</v>
      </c>
      <c r="F1746" s="4" t="s">
        <v>34</v>
      </c>
      <c r="H1746" s="4" t="s">
        <v>7527</v>
      </c>
      <c r="I1746" s="4" t="s">
        <v>7528</v>
      </c>
    </row>
    <row r="1747" spans="1:14" x14ac:dyDescent="0.25">
      <c r="A1747" s="4" t="s">
        <v>59</v>
      </c>
      <c r="B1747" s="4" t="s">
        <v>7529</v>
      </c>
      <c r="C1747" s="4" t="s">
        <v>7530</v>
      </c>
      <c r="D1747" s="4" t="s">
        <v>7531</v>
      </c>
      <c r="E1747" s="4" t="s">
        <v>7532</v>
      </c>
      <c r="F1747" s="4" t="s">
        <v>41</v>
      </c>
      <c r="I1747" s="4" t="s">
        <v>7533</v>
      </c>
      <c r="J1747" s="4" t="s">
        <v>7534</v>
      </c>
      <c r="K1747" s="4" t="s">
        <v>7535</v>
      </c>
      <c r="L1747" s="4" t="s">
        <v>7536</v>
      </c>
      <c r="M1747" s="4" t="s">
        <v>7537</v>
      </c>
    </row>
    <row r="1748" spans="1:14" x14ac:dyDescent="0.25">
      <c r="A1748" s="4" t="s">
        <v>59</v>
      </c>
      <c r="B1748" s="4" t="s">
        <v>7538</v>
      </c>
      <c r="C1748" s="4" t="s">
        <v>7539</v>
      </c>
      <c r="D1748" s="4" t="s">
        <v>7540</v>
      </c>
      <c r="E1748" s="4" t="s">
        <v>7541</v>
      </c>
      <c r="J1748" s="4" t="s">
        <v>11362</v>
      </c>
      <c r="K1748" s="4" t="s">
        <v>11368</v>
      </c>
      <c r="L1748" s="4" t="s">
        <v>11374</v>
      </c>
      <c r="M1748" s="4" t="s">
        <v>11380</v>
      </c>
      <c r="N1748" s="4" t="s">
        <v>11386</v>
      </c>
    </row>
    <row r="1749" spans="1:14" x14ac:dyDescent="0.25">
      <c r="A1749" s="4" t="s">
        <v>59</v>
      </c>
      <c r="B1749" s="4" t="s">
        <v>7542</v>
      </c>
      <c r="C1749" s="4" t="s">
        <v>7543</v>
      </c>
      <c r="D1749" s="4" t="s">
        <v>7544</v>
      </c>
      <c r="E1749" s="4" t="s">
        <v>7545</v>
      </c>
      <c r="J1749" s="4" t="s">
        <v>11363</v>
      </c>
      <c r="K1749" s="4" t="s">
        <v>11369</v>
      </c>
      <c r="L1749" s="4" t="s">
        <v>11375</v>
      </c>
      <c r="M1749" s="4" t="s">
        <v>11381</v>
      </c>
      <c r="N1749" s="4" t="s">
        <v>11387</v>
      </c>
    </row>
    <row r="1750" spans="1:14" x14ac:dyDescent="0.25">
      <c r="A1750" s="4" t="s">
        <v>59</v>
      </c>
      <c r="B1750" s="4" t="s">
        <v>7546</v>
      </c>
      <c r="C1750" s="4" t="s">
        <v>7547</v>
      </c>
      <c r="D1750" s="4" t="s">
        <v>7548</v>
      </c>
      <c r="E1750" s="4" t="s">
        <v>7549</v>
      </c>
      <c r="J1750" s="4" t="s">
        <v>11364</v>
      </c>
      <c r="K1750" s="4" t="s">
        <v>11370</v>
      </c>
      <c r="L1750" s="4" t="s">
        <v>11376</v>
      </c>
      <c r="M1750" s="4" t="s">
        <v>11382</v>
      </c>
      <c r="N1750" s="4" t="s">
        <v>11388</v>
      </c>
    </row>
    <row r="1751" spans="1:14" x14ac:dyDescent="0.25">
      <c r="A1751" s="4" t="s">
        <v>59</v>
      </c>
      <c r="B1751" s="4" t="s">
        <v>7550</v>
      </c>
      <c r="C1751" s="4" t="s">
        <v>7551</v>
      </c>
      <c r="D1751" s="4" t="s">
        <v>7552</v>
      </c>
      <c r="E1751" s="4" t="s">
        <v>7553</v>
      </c>
      <c r="J1751" s="4" t="s">
        <v>11365</v>
      </c>
      <c r="K1751" s="4" t="s">
        <v>11371</v>
      </c>
      <c r="L1751" s="4" t="s">
        <v>11377</v>
      </c>
      <c r="M1751" s="4" t="s">
        <v>11383</v>
      </c>
      <c r="N1751" s="4" t="s">
        <v>11389</v>
      </c>
    </row>
    <row r="1752" spans="1:14" x14ac:dyDescent="0.25">
      <c r="A1752" s="4" t="s">
        <v>59</v>
      </c>
      <c r="B1752" s="4" t="s">
        <v>7554</v>
      </c>
      <c r="C1752" s="4" t="s">
        <v>7555</v>
      </c>
      <c r="D1752" s="4" t="s">
        <v>7556</v>
      </c>
      <c r="E1752" s="4" t="s">
        <v>7557</v>
      </c>
      <c r="J1752" s="4" t="s">
        <v>11366</v>
      </c>
      <c r="K1752" s="4" t="s">
        <v>11372</v>
      </c>
      <c r="L1752" s="4" t="s">
        <v>11378</v>
      </c>
      <c r="M1752" s="4" t="s">
        <v>11384</v>
      </c>
      <c r="N1752" s="4" t="s">
        <v>11390</v>
      </c>
    </row>
    <row r="1753" spans="1:14" x14ac:dyDescent="0.25">
      <c r="A1753" s="4" t="s">
        <v>59</v>
      </c>
      <c r="B1753" s="4" t="s">
        <v>7558</v>
      </c>
      <c r="C1753" s="4" t="s">
        <v>7559</v>
      </c>
      <c r="D1753" s="4" t="s">
        <v>7560</v>
      </c>
      <c r="E1753" s="4" t="s">
        <v>7561</v>
      </c>
      <c r="J1753" s="4" t="s">
        <v>11367</v>
      </c>
      <c r="K1753" s="4" t="s">
        <v>11373</v>
      </c>
      <c r="L1753" s="4" t="s">
        <v>11379</v>
      </c>
      <c r="M1753" s="4" t="s">
        <v>11385</v>
      </c>
      <c r="N1753" s="4" t="s">
        <v>11391</v>
      </c>
    </row>
    <row r="1754" spans="1:14" x14ac:dyDescent="0.25">
      <c r="A1754" s="4" t="s">
        <v>59</v>
      </c>
      <c r="B1754" s="4" t="s">
        <v>7542</v>
      </c>
      <c r="C1754" s="4" t="s">
        <v>7543</v>
      </c>
      <c r="D1754" s="4" t="s">
        <v>7544</v>
      </c>
    </row>
    <row r="1755" spans="1:14" x14ac:dyDescent="0.25">
      <c r="A1755" s="4" t="s">
        <v>59</v>
      </c>
      <c r="B1755" s="4" t="s">
        <v>7562</v>
      </c>
      <c r="C1755" s="4" t="s">
        <v>7563</v>
      </c>
      <c r="D1755" s="4" t="s">
        <v>7564</v>
      </c>
      <c r="E1755" s="4" t="s">
        <v>7565</v>
      </c>
      <c r="F1755" s="4" t="s">
        <v>41</v>
      </c>
      <c r="I1755" s="4" t="s">
        <v>7566</v>
      </c>
      <c r="J1755" s="4" t="s">
        <v>7567</v>
      </c>
      <c r="K1755" s="4" t="s">
        <v>7568</v>
      </c>
      <c r="L1755" s="4" t="s">
        <v>7569</v>
      </c>
      <c r="M1755" s="4" t="s">
        <v>7570</v>
      </c>
    </row>
    <row r="1756" spans="1:14" x14ac:dyDescent="0.25">
      <c r="A1756" s="4" t="s">
        <v>59</v>
      </c>
      <c r="B1756" s="4" t="s">
        <v>7571</v>
      </c>
      <c r="C1756" s="4" t="s">
        <v>7572</v>
      </c>
      <c r="D1756" s="4" t="s">
        <v>7573</v>
      </c>
      <c r="E1756" s="4" t="s">
        <v>7574</v>
      </c>
      <c r="J1756" s="4" t="s">
        <v>11452</v>
      </c>
      <c r="K1756" s="4" t="s">
        <v>11457</v>
      </c>
      <c r="L1756" s="4" t="s">
        <v>11462</v>
      </c>
      <c r="M1756" s="4" t="s">
        <v>11467</v>
      </c>
      <c r="N1756" s="4" t="s">
        <v>11472</v>
      </c>
    </row>
    <row r="1757" spans="1:14" x14ac:dyDescent="0.25">
      <c r="A1757" s="4" t="s">
        <v>59</v>
      </c>
      <c r="B1757" s="4" t="s">
        <v>7575</v>
      </c>
      <c r="C1757" s="4" t="s">
        <v>7576</v>
      </c>
      <c r="D1757" s="4" t="s">
        <v>7577</v>
      </c>
      <c r="E1757" s="4" t="s">
        <v>7578</v>
      </c>
      <c r="J1757" s="4" t="s">
        <v>11453</v>
      </c>
      <c r="K1757" s="4" t="s">
        <v>11458</v>
      </c>
      <c r="L1757" s="4" t="s">
        <v>11463</v>
      </c>
      <c r="M1757" s="4" t="s">
        <v>11468</v>
      </c>
      <c r="N1757" s="4" t="s">
        <v>11473</v>
      </c>
    </row>
    <row r="1758" spans="1:14" x14ac:dyDescent="0.25">
      <c r="A1758" s="4" t="s">
        <v>59</v>
      </c>
      <c r="B1758" s="4" t="s">
        <v>7579</v>
      </c>
      <c r="C1758" s="4" t="s">
        <v>7580</v>
      </c>
      <c r="D1758" s="4" t="s">
        <v>7581</v>
      </c>
      <c r="E1758" s="4" t="s">
        <v>7582</v>
      </c>
      <c r="J1758" s="4" t="s">
        <v>11454</v>
      </c>
      <c r="K1758" s="4" t="s">
        <v>11459</v>
      </c>
      <c r="L1758" s="4" t="s">
        <v>11464</v>
      </c>
      <c r="M1758" s="4" t="s">
        <v>11469</v>
      </c>
      <c r="N1758" s="4" t="s">
        <v>11474</v>
      </c>
    </row>
    <row r="1759" spans="1:14" x14ac:dyDescent="0.25">
      <c r="A1759" s="4" t="s">
        <v>59</v>
      </c>
      <c r="B1759" s="4" t="s">
        <v>7583</v>
      </c>
      <c r="C1759" s="4" t="s">
        <v>7584</v>
      </c>
      <c r="D1759" s="4" t="s">
        <v>7585</v>
      </c>
      <c r="E1759" s="4" t="s">
        <v>7586</v>
      </c>
      <c r="J1759" s="4" t="s">
        <v>11455</v>
      </c>
      <c r="K1759" s="4" t="s">
        <v>11460</v>
      </c>
      <c r="L1759" s="4" t="s">
        <v>11465</v>
      </c>
      <c r="M1759" s="4" t="s">
        <v>11470</v>
      </c>
      <c r="N1759" s="4" t="s">
        <v>11475</v>
      </c>
    </row>
    <row r="1760" spans="1:14" x14ac:dyDescent="0.25">
      <c r="A1760" s="4" t="s">
        <v>59</v>
      </c>
      <c r="B1760" s="4" t="s">
        <v>7587</v>
      </c>
      <c r="C1760" s="4" t="s">
        <v>7588</v>
      </c>
      <c r="D1760" s="4" t="s">
        <v>7589</v>
      </c>
      <c r="E1760" s="4" t="s">
        <v>7590</v>
      </c>
      <c r="J1760" s="4" t="s">
        <v>11456</v>
      </c>
      <c r="K1760" s="4" t="s">
        <v>11461</v>
      </c>
      <c r="L1760" s="4" t="s">
        <v>11466</v>
      </c>
      <c r="M1760" s="4" t="s">
        <v>11471</v>
      </c>
      <c r="N1760" s="4" t="s">
        <v>11476</v>
      </c>
    </row>
    <row r="1761" spans="1:14" x14ac:dyDescent="0.25">
      <c r="A1761" s="4" t="s">
        <v>59</v>
      </c>
      <c r="B1761" s="4" t="s">
        <v>7575</v>
      </c>
      <c r="C1761" s="4" t="s">
        <v>7576</v>
      </c>
      <c r="D1761" s="4" t="s">
        <v>7577</v>
      </c>
    </row>
    <row r="1762" spans="1:14" x14ac:dyDescent="0.25">
      <c r="A1762" s="4" t="s">
        <v>59</v>
      </c>
      <c r="B1762" s="4" t="s">
        <v>7591</v>
      </c>
      <c r="C1762" s="4" t="s">
        <v>7592</v>
      </c>
      <c r="D1762" s="4" t="s">
        <v>7593</v>
      </c>
      <c r="E1762" s="4" t="s">
        <v>7594</v>
      </c>
      <c r="F1762" s="4" t="s">
        <v>41</v>
      </c>
      <c r="I1762" s="4" t="s">
        <v>7595</v>
      </c>
      <c r="J1762" s="4" t="s">
        <v>7596</v>
      </c>
      <c r="K1762" s="4" t="s">
        <v>7597</v>
      </c>
      <c r="L1762" s="4" t="s">
        <v>7598</v>
      </c>
      <c r="M1762" s="4" t="s">
        <v>7599</v>
      </c>
    </row>
    <row r="1763" spans="1:14" x14ac:dyDescent="0.25">
      <c r="A1763" s="4" t="s">
        <v>59</v>
      </c>
      <c r="B1763" s="4" t="s">
        <v>7600</v>
      </c>
      <c r="C1763" s="4" t="s">
        <v>7601</v>
      </c>
      <c r="D1763" s="4" t="s">
        <v>7602</v>
      </c>
      <c r="E1763" s="4" t="s">
        <v>7603</v>
      </c>
      <c r="J1763" s="4" t="s">
        <v>11437</v>
      </c>
      <c r="K1763" s="4" t="s">
        <v>11440</v>
      </c>
      <c r="L1763" s="4" t="s">
        <v>11443</v>
      </c>
      <c r="M1763" s="4" t="s">
        <v>11446</v>
      </c>
      <c r="N1763" s="4" t="s">
        <v>11449</v>
      </c>
    </row>
    <row r="1764" spans="1:14" x14ac:dyDescent="0.25">
      <c r="A1764" s="4" t="s">
        <v>59</v>
      </c>
      <c r="B1764" s="4" t="s">
        <v>7604</v>
      </c>
      <c r="C1764" s="4" t="s">
        <v>7605</v>
      </c>
      <c r="D1764" s="4" t="s">
        <v>7606</v>
      </c>
      <c r="E1764" s="4" t="s">
        <v>7607</v>
      </c>
      <c r="J1764" s="4" t="s">
        <v>11438</v>
      </c>
      <c r="K1764" s="4" t="s">
        <v>11441</v>
      </c>
      <c r="L1764" s="4" t="s">
        <v>11444</v>
      </c>
      <c r="M1764" s="4" t="s">
        <v>11447</v>
      </c>
      <c r="N1764" s="4" t="s">
        <v>11450</v>
      </c>
    </row>
    <row r="1765" spans="1:14" x14ac:dyDescent="0.25">
      <c r="A1765" s="4" t="s">
        <v>59</v>
      </c>
      <c r="B1765" s="4" t="s">
        <v>7608</v>
      </c>
      <c r="C1765" s="4" t="s">
        <v>7609</v>
      </c>
      <c r="D1765" s="4" t="s">
        <v>7610</v>
      </c>
      <c r="E1765" s="4" t="s">
        <v>7611</v>
      </c>
      <c r="J1765" s="4" t="s">
        <v>11439</v>
      </c>
      <c r="K1765" s="4" t="s">
        <v>11442</v>
      </c>
      <c r="L1765" s="4" t="s">
        <v>11445</v>
      </c>
      <c r="M1765" s="4" t="s">
        <v>11448</v>
      </c>
      <c r="N1765" s="4" t="s">
        <v>11451</v>
      </c>
    </row>
    <row r="1766" spans="1:14" x14ac:dyDescent="0.25">
      <c r="A1766" s="4" t="s">
        <v>59</v>
      </c>
      <c r="B1766" s="4" t="s">
        <v>7604</v>
      </c>
      <c r="C1766" s="4" t="s">
        <v>7605</v>
      </c>
      <c r="D1766" s="4" t="s">
        <v>7606</v>
      </c>
    </row>
    <row r="1767" spans="1:14" x14ac:dyDescent="0.25">
      <c r="A1767" s="4" t="s">
        <v>59</v>
      </c>
      <c r="B1767" s="4" t="s">
        <v>7612</v>
      </c>
      <c r="C1767" s="4" t="s">
        <v>7613</v>
      </c>
      <c r="D1767" s="4" t="s">
        <v>7614</v>
      </c>
      <c r="E1767" s="4" t="s">
        <v>7615</v>
      </c>
      <c r="F1767" s="4" t="s">
        <v>41</v>
      </c>
      <c r="I1767" s="4" t="s">
        <v>7616</v>
      </c>
      <c r="J1767" s="4" t="s">
        <v>7617</v>
      </c>
      <c r="K1767" s="4" t="s">
        <v>7618</v>
      </c>
      <c r="L1767" s="4" t="s">
        <v>7619</v>
      </c>
      <c r="M1767" s="4" t="s">
        <v>7620</v>
      </c>
    </row>
    <row r="1768" spans="1:14" x14ac:dyDescent="0.25">
      <c r="A1768" s="4" t="s">
        <v>59</v>
      </c>
      <c r="B1768" s="4" t="s">
        <v>7621</v>
      </c>
      <c r="C1768" s="4" t="s">
        <v>7622</v>
      </c>
      <c r="D1768" s="4" t="s">
        <v>7623</v>
      </c>
      <c r="E1768" s="4" t="s">
        <v>7624</v>
      </c>
      <c r="J1768" s="4" t="s">
        <v>11422</v>
      </c>
      <c r="K1768" s="4" t="s">
        <v>11425</v>
      </c>
      <c r="L1768" s="4" t="s">
        <v>11428</v>
      </c>
      <c r="M1768" s="4" t="s">
        <v>11431</v>
      </c>
      <c r="N1768" s="4" t="s">
        <v>11434</v>
      </c>
    </row>
    <row r="1769" spans="1:14" x14ac:dyDescent="0.25">
      <c r="A1769" s="4" t="s">
        <v>59</v>
      </c>
      <c r="B1769" s="4" t="s">
        <v>7625</v>
      </c>
      <c r="C1769" s="4" t="s">
        <v>7626</v>
      </c>
      <c r="D1769" s="4" t="s">
        <v>7627</v>
      </c>
      <c r="E1769" s="4" t="s">
        <v>7628</v>
      </c>
      <c r="J1769" s="4" t="s">
        <v>11423</v>
      </c>
      <c r="K1769" s="4" t="s">
        <v>11426</v>
      </c>
      <c r="L1769" s="4" t="s">
        <v>11429</v>
      </c>
      <c r="M1769" s="4" t="s">
        <v>11432</v>
      </c>
      <c r="N1769" s="4" t="s">
        <v>11435</v>
      </c>
    </row>
    <row r="1770" spans="1:14" x14ac:dyDescent="0.25">
      <c r="A1770" s="4" t="s">
        <v>59</v>
      </c>
      <c r="B1770" s="4" t="s">
        <v>7629</v>
      </c>
      <c r="C1770" s="4" t="s">
        <v>7630</v>
      </c>
      <c r="D1770" s="4" t="s">
        <v>7631</v>
      </c>
      <c r="E1770" s="4" t="s">
        <v>7632</v>
      </c>
      <c r="J1770" s="4" t="s">
        <v>11424</v>
      </c>
      <c r="K1770" s="4" t="s">
        <v>11427</v>
      </c>
      <c r="L1770" s="4" t="s">
        <v>11430</v>
      </c>
      <c r="M1770" s="4" t="s">
        <v>11433</v>
      </c>
      <c r="N1770" s="4" t="s">
        <v>11436</v>
      </c>
    </row>
    <row r="1771" spans="1:14" x14ac:dyDescent="0.25">
      <c r="A1771" s="4" t="s">
        <v>59</v>
      </c>
      <c r="B1771" s="4" t="s">
        <v>7625</v>
      </c>
      <c r="C1771" s="4" t="s">
        <v>7626</v>
      </c>
      <c r="D1771" s="4" t="s">
        <v>7627</v>
      </c>
    </row>
    <row r="1772" spans="1:14" x14ac:dyDescent="0.25">
      <c r="A1772" s="4" t="s">
        <v>59</v>
      </c>
      <c r="B1772" s="4" t="s">
        <v>7633</v>
      </c>
      <c r="C1772" s="4" t="s">
        <v>7634</v>
      </c>
      <c r="D1772" s="4" t="s">
        <v>7635</v>
      </c>
      <c r="E1772" s="4" t="s">
        <v>7636</v>
      </c>
      <c r="F1772" s="4" t="s">
        <v>41</v>
      </c>
      <c r="I1772" s="4" t="s">
        <v>7637</v>
      </c>
      <c r="J1772" s="4" t="s">
        <v>7638</v>
      </c>
      <c r="K1772" s="4" t="s">
        <v>7639</v>
      </c>
      <c r="L1772" s="4" t="s">
        <v>7640</v>
      </c>
      <c r="M1772" s="4" t="s">
        <v>7641</v>
      </c>
    </row>
    <row r="1773" spans="1:14" x14ac:dyDescent="0.25">
      <c r="A1773" s="4" t="s">
        <v>59</v>
      </c>
      <c r="B1773" s="4" t="s">
        <v>7642</v>
      </c>
      <c r="C1773" s="4" t="s">
        <v>7643</v>
      </c>
      <c r="D1773" s="4" t="s">
        <v>7644</v>
      </c>
      <c r="E1773" s="4" t="s">
        <v>7645</v>
      </c>
      <c r="J1773" s="4" t="s">
        <v>11392</v>
      </c>
      <c r="K1773" s="4" t="s">
        <v>11398</v>
      </c>
      <c r="L1773" s="4" t="s">
        <v>11404</v>
      </c>
      <c r="M1773" s="4" t="s">
        <v>11410</v>
      </c>
      <c r="N1773" s="4" t="s">
        <v>11416</v>
      </c>
    </row>
    <row r="1774" spans="1:14" x14ac:dyDescent="0.25">
      <c r="A1774" s="4" t="s">
        <v>59</v>
      </c>
      <c r="B1774" s="4" t="s">
        <v>7646</v>
      </c>
      <c r="C1774" s="4" t="s">
        <v>7647</v>
      </c>
      <c r="D1774" s="4" t="s">
        <v>7648</v>
      </c>
      <c r="E1774" s="4" t="s">
        <v>7649</v>
      </c>
      <c r="J1774" s="4" t="s">
        <v>11393</v>
      </c>
      <c r="K1774" s="4" t="s">
        <v>11399</v>
      </c>
      <c r="L1774" s="4" t="s">
        <v>11405</v>
      </c>
      <c r="M1774" s="4" t="s">
        <v>11411</v>
      </c>
      <c r="N1774" s="4" t="s">
        <v>11417</v>
      </c>
    </row>
    <row r="1775" spans="1:14" x14ac:dyDescent="0.25">
      <c r="A1775" s="4" t="s">
        <v>59</v>
      </c>
      <c r="B1775" s="4" t="s">
        <v>7650</v>
      </c>
      <c r="C1775" s="4" t="s">
        <v>7651</v>
      </c>
      <c r="D1775" s="4" t="s">
        <v>7652</v>
      </c>
      <c r="E1775" s="4" t="s">
        <v>7653</v>
      </c>
      <c r="J1775" s="4" t="s">
        <v>11394</v>
      </c>
      <c r="K1775" s="4" t="s">
        <v>11400</v>
      </c>
      <c r="L1775" s="4" t="s">
        <v>11406</v>
      </c>
      <c r="M1775" s="4" t="s">
        <v>11412</v>
      </c>
      <c r="N1775" s="4" t="s">
        <v>11418</v>
      </c>
    </row>
    <row r="1776" spans="1:14" x14ac:dyDescent="0.25">
      <c r="A1776" s="4" t="s">
        <v>59</v>
      </c>
      <c r="B1776" s="4" t="s">
        <v>7654</v>
      </c>
      <c r="C1776" s="4" t="s">
        <v>7655</v>
      </c>
      <c r="D1776" s="4" t="s">
        <v>7656</v>
      </c>
      <c r="E1776" s="4" t="s">
        <v>7657</v>
      </c>
      <c r="J1776" s="4" t="s">
        <v>11395</v>
      </c>
      <c r="K1776" s="4" t="s">
        <v>11401</v>
      </c>
      <c r="L1776" s="4" t="s">
        <v>11407</v>
      </c>
      <c r="M1776" s="4" t="s">
        <v>11413</v>
      </c>
      <c r="N1776" s="4" t="s">
        <v>11419</v>
      </c>
    </row>
    <row r="1777" spans="1:14" x14ac:dyDescent="0.25">
      <c r="A1777" s="4" t="s">
        <v>59</v>
      </c>
      <c r="B1777" s="4" t="s">
        <v>7658</v>
      </c>
      <c r="C1777" s="4" t="s">
        <v>7659</v>
      </c>
      <c r="D1777" s="4" t="s">
        <v>7660</v>
      </c>
      <c r="E1777" s="4" t="s">
        <v>7661</v>
      </c>
      <c r="J1777" s="4" t="s">
        <v>11396</v>
      </c>
      <c r="K1777" s="4" t="s">
        <v>11402</v>
      </c>
      <c r="L1777" s="4" t="s">
        <v>11408</v>
      </c>
      <c r="M1777" s="4" t="s">
        <v>11414</v>
      </c>
      <c r="N1777" s="4" t="s">
        <v>11420</v>
      </c>
    </row>
    <row r="1778" spans="1:14" x14ac:dyDescent="0.25">
      <c r="A1778" s="4" t="s">
        <v>59</v>
      </c>
      <c r="B1778" s="4" t="s">
        <v>7662</v>
      </c>
      <c r="C1778" s="4" t="s">
        <v>7663</v>
      </c>
      <c r="D1778" s="4" t="s">
        <v>7664</v>
      </c>
      <c r="E1778" s="4" t="s">
        <v>7665</v>
      </c>
      <c r="J1778" s="4" t="s">
        <v>11397</v>
      </c>
      <c r="K1778" s="4" t="s">
        <v>11403</v>
      </c>
      <c r="L1778" s="4" t="s">
        <v>11409</v>
      </c>
      <c r="M1778" s="4" t="s">
        <v>11415</v>
      </c>
      <c r="N1778" s="4" t="s">
        <v>11421</v>
      </c>
    </row>
    <row r="1779" spans="1:14" x14ac:dyDescent="0.25">
      <c r="A1779" s="4" t="s">
        <v>59</v>
      </c>
      <c r="B1779" s="4" t="s">
        <v>7646</v>
      </c>
      <c r="C1779" s="4" t="s">
        <v>7647</v>
      </c>
      <c r="D1779" s="4" t="s">
        <v>7648</v>
      </c>
    </row>
    <row r="1780" spans="1:14" x14ac:dyDescent="0.25">
      <c r="A1780" s="4" t="s">
        <v>59</v>
      </c>
      <c r="B1780" s="4" t="s">
        <v>7666</v>
      </c>
      <c r="C1780" s="4" t="s">
        <v>7667</v>
      </c>
      <c r="E1780" s="4" t="s">
        <v>7668</v>
      </c>
      <c r="F1780" s="4" t="s">
        <v>34</v>
      </c>
      <c r="H1780" s="4" t="s">
        <v>7669</v>
      </c>
      <c r="I1780" s="4" t="s">
        <v>7670</v>
      </c>
    </row>
    <row r="1781" spans="1:14" x14ac:dyDescent="0.25">
      <c r="A1781" s="4" t="s">
        <v>59</v>
      </c>
      <c r="B1781" s="4" t="s">
        <v>7671</v>
      </c>
      <c r="C1781" s="4" t="s">
        <v>7672</v>
      </c>
      <c r="D1781" s="4" t="s">
        <v>7673</v>
      </c>
      <c r="E1781" s="4" t="s">
        <v>7674</v>
      </c>
      <c r="F1781" s="4" t="s">
        <v>41</v>
      </c>
      <c r="I1781" s="4" t="s">
        <v>7675</v>
      </c>
      <c r="J1781" s="4" t="s">
        <v>7676</v>
      </c>
      <c r="K1781" s="4" t="s">
        <v>7677</v>
      </c>
      <c r="L1781" s="4" t="s">
        <v>7678</v>
      </c>
      <c r="M1781" s="4" t="s">
        <v>7679</v>
      </c>
    </row>
    <row r="1782" spans="1:14" x14ac:dyDescent="0.25">
      <c r="A1782" s="4" t="s">
        <v>59</v>
      </c>
      <c r="B1782" s="4" t="s">
        <v>7680</v>
      </c>
      <c r="C1782" s="4" t="s">
        <v>7681</v>
      </c>
      <c r="D1782" s="4" t="s">
        <v>7682</v>
      </c>
      <c r="E1782" s="4" t="s">
        <v>7683</v>
      </c>
      <c r="J1782" s="4" t="s">
        <v>11252</v>
      </c>
      <c r="K1782" s="4" t="s">
        <v>11258</v>
      </c>
      <c r="L1782" s="4" t="s">
        <v>11264</v>
      </c>
      <c r="M1782" s="4" t="s">
        <v>11270</v>
      </c>
      <c r="N1782" s="4" t="s">
        <v>11276</v>
      </c>
    </row>
    <row r="1783" spans="1:14" x14ac:dyDescent="0.25">
      <c r="A1783" s="4" t="s">
        <v>59</v>
      </c>
      <c r="B1783" s="4" t="s">
        <v>7684</v>
      </c>
      <c r="C1783" s="4" t="s">
        <v>7685</v>
      </c>
      <c r="D1783" s="4" t="s">
        <v>7686</v>
      </c>
      <c r="E1783" s="4" t="s">
        <v>7687</v>
      </c>
      <c r="J1783" s="4" t="s">
        <v>11253</v>
      </c>
      <c r="K1783" s="4" t="s">
        <v>11259</v>
      </c>
      <c r="L1783" s="4" t="s">
        <v>11265</v>
      </c>
      <c r="M1783" s="4" t="s">
        <v>11271</v>
      </c>
      <c r="N1783" s="4" t="s">
        <v>11277</v>
      </c>
    </row>
    <row r="1784" spans="1:14" x14ac:dyDescent="0.25">
      <c r="A1784" s="4" t="s">
        <v>59</v>
      </c>
      <c r="B1784" s="4" t="s">
        <v>7688</v>
      </c>
      <c r="C1784" s="4" t="s">
        <v>7689</v>
      </c>
      <c r="D1784" s="4" t="s">
        <v>7690</v>
      </c>
      <c r="E1784" s="4" t="s">
        <v>7691</v>
      </c>
      <c r="J1784" s="4" t="s">
        <v>11254</v>
      </c>
      <c r="K1784" s="4" t="s">
        <v>11260</v>
      </c>
      <c r="L1784" s="4" t="s">
        <v>11266</v>
      </c>
      <c r="M1784" s="4" t="s">
        <v>11272</v>
      </c>
      <c r="N1784" s="4" t="s">
        <v>11278</v>
      </c>
    </row>
    <row r="1785" spans="1:14" x14ac:dyDescent="0.25">
      <c r="A1785" s="4" t="s">
        <v>59</v>
      </c>
      <c r="B1785" s="4" t="s">
        <v>7692</v>
      </c>
      <c r="C1785" s="4" t="s">
        <v>7693</v>
      </c>
      <c r="D1785" s="4" t="s">
        <v>7694</v>
      </c>
      <c r="E1785" s="4" t="s">
        <v>7695</v>
      </c>
      <c r="J1785" s="4" t="s">
        <v>11255</v>
      </c>
      <c r="K1785" s="4" t="s">
        <v>11261</v>
      </c>
      <c r="L1785" s="4" t="s">
        <v>11267</v>
      </c>
      <c r="M1785" s="4" t="s">
        <v>11273</v>
      </c>
      <c r="N1785" s="4" t="s">
        <v>11279</v>
      </c>
    </row>
    <row r="1786" spans="1:14" x14ac:dyDescent="0.25">
      <c r="A1786" s="4" t="s">
        <v>59</v>
      </c>
      <c r="B1786" s="4" t="s">
        <v>7696</v>
      </c>
      <c r="C1786" s="4" t="s">
        <v>7697</v>
      </c>
      <c r="D1786" s="4" t="s">
        <v>7698</v>
      </c>
      <c r="E1786" s="4" t="s">
        <v>7699</v>
      </c>
      <c r="J1786" s="4" t="s">
        <v>11256</v>
      </c>
      <c r="K1786" s="4" t="s">
        <v>11262</v>
      </c>
      <c r="L1786" s="4" t="s">
        <v>11268</v>
      </c>
      <c r="M1786" s="4" t="s">
        <v>11274</v>
      </c>
      <c r="N1786" s="4" t="s">
        <v>11280</v>
      </c>
    </row>
    <row r="1787" spans="1:14" x14ac:dyDescent="0.25">
      <c r="A1787" s="4" t="s">
        <v>59</v>
      </c>
      <c r="B1787" s="4" t="s">
        <v>7700</v>
      </c>
      <c r="C1787" s="4" t="s">
        <v>7701</v>
      </c>
      <c r="D1787" s="4" t="s">
        <v>7702</v>
      </c>
      <c r="E1787" s="4" t="s">
        <v>7703</v>
      </c>
      <c r="J1787" s="4" t="s">
        <v>11257</v>
      </c>
      <c r="K1787" s="4" t="s">
        <v>11263</v>
      </c>
      <c r="L1787" s="4" t="s">
        <v>11269</v>
      </c>
      <c r="M1787" s="4" t="s">
        <v>11275</v>
      </c>
      <c r="N1787" s="4" t="s">
        <v>11281</v>
      </c>
    </row>
    <row r="1788" spans="1:14" x14ac:dyDescent="0.25">
      <c r="A1788" s="4" t="s">
        <v>59</v>
      </c>
      <c r="B1788" s="4" t="s">
        <v>7684</v>
      </c>
      <c r="C1788" s="4" t="s">
        <v>7685</v>
      </c>
      <c r="D1788" s="4" t="s">
        <v>7686</v>
      </c>
    </row>
    <row r="1789" spans="1:14" x14ac:dyDescent="0.25">
      <c r="A1789" s="4" t="s">
        <v>59</v>
      </c>
      <c r="B1789" s="4" t="s">
        <v>7704</v>
      </c>
      <c r="C1789" s="4" t="s">
        <v>7705</v>
      </c>
      <c r="D1789" s="4" t="s">
        <v>7706</v>
      </c>
      <c r="E1789" s="4" t="s">
        <v>7707</v>
      </c>
      <c r="F1789" s="4" t="s">
        <v>41</v>
      </c>
      <c r="I1789" s="4" t="s">
        <v>7708</v>
      </c>
      <c r="J1789" s="4" t="s">
        <v>7709</v>
      </c>
      <c r="K1789" s="4" t="s">
        <v>7710</v>
      </c>
      <c r="L1789" s="4" t="s">
        <v>7711</v>
      </c>
      <c r="M1789" s="4" t="s">
        <v>7712</v>
      </c>
    </row>
    <row r="1790" spans="1:14" x14ac:dyDescent="0.25">
      <c r="A1790" s="4" t="s">
        <v>59</v>
      </c>
      <c r="B1790" s="4" t="s">
        <v>7713</v>
      </c>
      <c r="C1790" s="4" t="s">
        <v>7714</v>
      </c>
      <c r="D1790" s="4" t="s">
        <v>7715</v>
      </c>
      <c r="E1790" s="4" t="s">
        <v>7716</v>
      </c>
      <c r="J1790" s="4" t="s">
        <v>11337</v>
      </c>
      <c r="K1790" s="4" t="s">
        <v>11342</v>
      </c>
      <c r="L1790" s="4" t="s">
        <v>11347</v>
      </c>
      <c r="M1790" s="4" t="s">
        <v>11352</v>
      </c>
      <c r="N1790" s="4" t="s">
        <v>11357</v>
      </c>
    </row>
    <row r="1791" spans="1:14" x14ac:dyDescent="0.25">
      <c r="A1791" s="4" t="s">
        <v>59</v>
      </c>
      <c r="B1791" s="4" t="s">
        <v>7717</v>
      </c>
      <c r="C1791" s="4" t="s">
        <v>7718</v>
      </c>
      <c r="D1791" s="4" t="s">
        <v>7719</v>
      </c>
      <c r="E1791" s="4" t="s">
        <v>7720</v>
      </c>
      <c r="J1791" s="4" t="s">
        <v>11338</v>
      </c>
      <c r="K1791" s="4" t="s">
        <v>11343</v>
      </c>
      <c r="L1791" s="4" t="s">
        <v>11348</v>
      </c>
      <c r="M1791" s="4" t="s">
        <v>11353</v>
      </c>
      <c r="N1791" s="4" t="s">
        <v>11358</v>
      </c>
    </row>
    <row r="1792" spans="1:14" x14ac:dyDescent="0.25">
      <c r="A1792" s="4" t="s">
        <v>59</v>
      </c>
      <c r="B1792" s="4" t="s">
        <v>7721</v>
      </c>
      <c r="C1792" s="4" t="s">
        <v>7722</v>
      </c>
      <c r="D1792" s="4" t="s">
        <v>7723</v>
      </c>
      <c r="E1792" s="4" t="s">
        <v>7724</v>
      </c>
      <c r="J1792" s="4" t="s">
        <v>11339</v>
      </c>
      <c r="K1792" s="4" t="s">
        <v>11344</v>
      </c>
      <c r="L1792" s="4" t="s">
        <v>11349</v>
      </c>
      <c r="M1792" s="4" t="s">
        <v>11354</v>
      </c>
      <c r="N1792" s="4" t="s">
        <v>11359</v>
      </c>
    </row>
    <row r="1793" spans="1:14" x14ac:dyDescent="0.25">
      <c r="A1793" s="4" t="s">
        <v>59</v>
      </c>
      <c r="B1793" s="4" t="s">
        <v>7725</v>
      </c>
      <c r="C1793" s="4" t="s">
        <v>7726</v>
      </c>
      <c r="D1793" s="4" t="s">
        <v>7727</v>
      </c>
      <c r="E1793" s="4" t="s">
        <v>7728</v>
      </c>
      <c r="J1793" s="4" t="s">
        <v>11340</v>
      </c>
      <c r="K1793" s="4" t="s">
        <v>11345</v>
      </c>
      <c r="L1793" s="4" t="s">
        <v>11350</v>
      </c>
      <c r="M1793" s="4" t="s">
        <v>11355</v>
      </c>
      <c r="N1793" s="4" t="s">
        <v>11360</v>
      </c>
    </row>
    <row r="1794" spans="1:14" x14ac:dyDescent="0.25">
      <c r="A1794" s="4" t="s">
        <v>59</v>
      </c>
      <c r="B1794" s="4" t="s">
        <v>7729</v>
      </c>
      <c r="C1794" s="4" t="s">
        <v>7730</v>
      </c>
      <c r="D1794" s="4" t="s">
        <v>7731</v>
      </c>
      <c r="E1794" s="4" t="s">
        <v>7732</v>
      </c>
      <c r="J1794" s="4" t="s">
        <v>11341</v>
      </c>
      <c r="K1794" s="4" t="s">
        <v>11346</v>
      </c>
      <c r="L1794" s="4" t="s">
        <v>11351</v>
      </c>
      <c r="M1794" s="4" t="s">
        <v>11356</v>
      </c>
      <c r="N1794" s="4" t="s">
        <v>11361</v>
      </c>
    </row>
    <row r="1795" spans="1:14" x14ac:dyDescent="0.25">
      <c r="A1795" s="4" t="s">
        <v>59</v>
      </c>
      <c r="B1795" s="4" t="s">
        <v>7717</v>
      </c>
      <c r="C1795" s="4" t="s">
        <v>7718</v>
      </c>
      <c r="D1795" s="4" t="s">
        <v>7719</v>
      </c>
    </row>
    <row r="1796" spans="1:14" x14ac:dyDescent="0.25">
      <c r="A1796" s="4" t="s">
        <v>59</v>
      </c>
      <c r="B1796" s="4" t="s">
        <v>7733</v>
      </c>
      <c r="C1796" s="4" t="s">
        <v>7734</v>
      </c>
      <c r="D1796" s="4" t="s">
        <v>7735</v>
      </c>
      <c r="E1796" s="4" t="s">
        <v>7736</v>
      </c>
      <c r="F1796" s="4" t="s">
        <v>41</v>
      </c>
      <c r="I1796" s="4" t="s">
        <v>7737</v>
      </c>
      <c r="J1796" s="4" t="s">
        <v>7738</v>
      </c>
      <c r="K1796" s="4" t="s">
        <v>7739</v>
      </c>
      <c r="L1796" s="4" t="s">
        <v>7740</v>
      </c>
      <c r="M1796" s="4" t="s">
        <v>7741</v>
      </c>
    </row>
    <row r="1797" spans="1:14" x14ac:dyDescent="0.25">
      <c r="A1797" s="4" t="s">
        <v>59</v>
      </c>
      <c r="B1797" s="4" t="s">
        <v>7742</v>
      </c>
      <c r="C1797" s="4" t="s">
        <v>7743</v>
      </c>
      <c r="D1797" s="4" t="s">
        <v>7744</v>
      </c>
      <c r="E1797" s="4" t="s">
        <v>7745</v>
      </c>
      <c r="J1797" s="4" t="s">
        <v>11307</v>
      </c>
      <c r="K1797" s="4" t="s">
        <v>11313</v>
      </c>
      <c r="L1797" s="4" t="s">
        <v>11319</v>
      </c>
      <c r="M1797" s="4" t="s">
        <v>11325</v>
      </c>
      <c r="N1797" s="4" t="s">
        <v>11331</v>
      </c>
    </row>
    <row r="1798" spans="1:14" x14ac:dyDescent="0.25">
      <c r="A1798" s="4" t="s">
        <v>59</v>
      </c>
      <c r="B1798" s="4" t="s">
        <v>7746</v>
      </c>
      <c r="C1798" s="4" t="s">
        <v>7747</v>
      </c>
      <c r="D1798" s="4" t="s">
        <v>7748</v>
      </c>
      <c r="E1798" s="4" t="s">
        <v>7749</v>
      </c>
      <c r="J1798" s="4" t="s">
        <v>11308</v>
      </c>
      <c r="K1798" s="4" t="s">
        <v>11314</v>
      </c>
      <c r="L1798" s="4" t="s">
        <v>11320</v>
      </c>
      <c r="M1798" s="4" t="s">
        <v>11326</v>
      </c>
      <c r="N1798" s="4" t="s">
        <v>11332</v>
      </c>
    </row>
    <row r="1799" spans="1:14" x14ac:dyDescent="0.25">
      <c r="A1799" s="4" t="s">
        <v>59</v>
      </c>
      <c r="B1799" s="4" t="s">
        <v>7750</v>
      </c>
      <c r="C1799" s="4" t="s">
        <v>7751</v>
      </c>
      <c r="D1799" s="4" t="s">
        <v>7752</v>
      </c>
      <c r="E1799" s="4" t="s">
        <v>7753</v>
      </c>
      <c r="J1799" s="4" t="s">
        <v>11309</v>
      </c>
      <c r="K1799" s="4" t="s">
        <v>11315</v>
      </c>
      <c r="L1799" s="4" t="s">
        <v>11321</v>
      </c>
      <c r="M1799" s="4" t="s">
        <v>11327</v>
      </c>
      <c r="N1799" s="4" t="s">
        <v>11333</v>
      </c>
    </row>
    <row r="1800" spans="1:14" x14ac:dyDescent="0.25">
      <c r="A1800" s="4" t="s">
        <v>59</v>
      </c>
      <c r="B1800" s="4" t="s">
        <v>7754</v>
      </c>
      <c r="C1800" s="4" t="s">
        <v>7755</v>
      </c>
      <c r="D1800" s="4" t="s">
        <v>7756</v>
      </c>
      <c r="E1800" s="4" t="s">
        <v>7757</v>
      </c>
      <c r="J1800" s="4" t="s">
        <v>11310</v>
      </c>
      <c r="K1800" s="4" t="s">
        <v>11316</v>
      </c>
      <c r="L1800" s="4" t="s">
        <v>11322</v>
      </c>
      <c r="M1800" s="4" t="s">
        <v>11328</v>
      </c>
      <c r="N1800" s="4" t="s">
        <v>11334</v>
      </c>
    </row>
    <row r="1801" spans="1:14" x14ac:dyDescent="0.25">
      <c r="A1801" s="4" t="s">
        <v>59</v>
      </c>
      <c r="B1801" s="4" t="s">
        <v>7758</v>
      </c>
      <c r="C1801" s="4" t="s">
        <v>7759</v>
      </c>
      <c r="D1801" s="4" t="s">
        <v>7760</v>
      </c>
      <c r="E1801" s="4" t="s">
        <v>7761</v>
      </c>
      <c r="J1801" s="4" t="s">
        <v>11311</v>
      </c>
      <c r="K1801" s="4" t="s">
        <v>11317</v>
      </c>
      <c r="L1801" s="4" t="s">
        <v>11323</v>
      </c>
      <c r="M1801" s="4" t="s">
        <v>11329</v>
      </c>
      <c r="N1801" s="4" t="s">
        <v>11335</v>
      </c>
    </row>
    <row r="1802" spans="1:14" x14ac:dyDescent="0.25">
      <c r="A1802" s="4" t="s">
        <v>59</v>
      </c>
      <c r="B1802" s="4" t="s">
        <v>7762</v>
      </c>
      <c r="C1802" s="4" t="s">
        <v>7763</v>
      </c>
      <c r="D1802" s="4" t="s">
        <v>7764</v>
      </c>
      <c r="E1802" s="4" t="s">
        <v>7765</v>
      </c>
      <c r="J1802" s="4" t="s">
        <v>11312</v>
      </c>
      <c r="K1802" s="4" t="s">
        <v>11318</v>
      </c>
      <c r="L1802" s="4" t="s">
        <v>11324</v>
      </c>
      <c r="M1802" s="4" t="s">
        <v>11330</v>
      </c>
      <c r="N1802" s="4" t="s">
        <v>11336</v>
      </c>
    </row>
    <row r="1803" spans="1:14" x14ac:dyDescent="0.25">
      <c r="A1803" s="4" t="s">
        <v>59</v>
      </c>
      <c r="B1803" s="4" t="s">
        <v>7746</v>
      </c>
      <c r="C1803" s="4" t="s">
        <v>7747</v>
      </c>
      <c r="D1803" s="4" t="s">
        <v>7748</v>
      </c>
    </row>
    <row r="1804" spans="1:14" x14ac:dyDescent="0.25">
      <c r="A1804" s="4" t="s">
        <v>59</v>
      </c>
      <c r="B1804" s="4" t="s">
        <v>7766</v>
      </c>
      <c r="C1804" s="4" t="s">
        <v>7767</v>
      </c>
      <c r="D1804" s="4" t="s">
        <v>7768</v>
      </c>
      <c r="E1804" s="4" t="s">
        <v>7769</v>
      </c>
      <c r="F1804" s="4" t="s">
        <v>41</v>
      </c>
      <c r="I1804" s="4" t="s">
        <v>7770</v>
      </c>
      <c r="J1804" s="4" t="s">
        <v>7771</v>
      </c>
      <c r="K1804" s="4" t="s">
        <v>7772</v>
      </c>
      <c r="L1804" s="4" t="s">
        <v>7773</v>
      </c>
      <c r="M1804" s="4" t="s">
        <v>7774</v>
      </c>
    </row>
    <row r="1805" spans="1:14" x14ac:dyDescent="0.25">
      <c r="A1805" s="4" t="s">
        <v>59</v>
      </c>
      <c r="B1805" s="4" t="s">
        <v>7775</v>
      </c>
      <c r="C1805" s="4" t="s">
        <v>7776</v>
      </c>
      <c r="D1805" s="4" t="s">
        <v>7777</v>
      </c>
      <c r="E1805" s="4" t="s">
        <v>7778</v>
      </c>
      <c r="J1805" s="4" t="s">
        <v>11282</v>
      </c>
      <c r="K1805" s="4" t="s">
        <v>11287</v>
      </c>
      <c r="L1805" s="4" t="s">
        <v>11292</v>
      </c>
      <c r="M1805" s="4" t="s">
        <v>11297</v>
      </c>
      <c r="N1805" s="4" t="s">
        <v>11302</v>
      </c>
    </row>
    <row r="1806" spans="1:14" x14ac:dyDescent="0.25">
      <c r="A1806" s="4" t="s">
        <v>59</v>
      </c>
      <c r="B1806" s="4" t="s">
        <v>7779</v>
      </c>
      <c r="C1806" s="4" t="s">
        <v>7780</v>
      </c>
      <c r="D1806" s="4" t="s">
        <v>7781</v>
      </c>
      <c r="E1806" s="4" t="s">
        <v>7782</v>
      </c>
      <c r="J1806" s="4" t="s">
        <v>11283</v>
      </c>
      <c r="K1806" s="4" t="s">
        <v>11288</v>
      </c>
      <c r="L1806" s="4" t="s">
        <v>11293</v>
      </c>
      <c r="M1806" s="4" t="s">
        <v>11298</v>
      </c>
      <c r="N1806" s="4" t="s">
        <v>11303</v>
      </c>
    </row>
    <row r="1807" spans="1:14" x14ac:dyDescent="0.25">
      <c r="A1807" s="4" t="s">
        <v>59</v>
      </c>
      <c r="B1807" s="4" t="s">
        <v>7783</v>
      </c>
      <c r="C1807" s="4" t="s">
        <v>7784</v>
      </c>
      <c r="D1807" s="4" t="s">
        <v>7785</v>
      </c>
      <c r="E1807" s="4" t="s">
        <v>7786</v>
      </c>
      <c r="J1807" s="4" t="s">
        <v>11284</v>
      </c>
      <c r="K1807" s="4" t="s">
        <v>11289</v>
      </c>
      <c r="L1807" s="4" t="s">
        <v>11294</v>
      </c>
      <c r="M1807" s="4" t="s">
        <v>11299</v>
      </c>
      <c r="N1807" s="4" t="s">
        <v>11304</v>
      </c>
    </row>
    <row r="1808" spans="1:14" x14ac:dyDescent="0.25">
      <c r="A1808" s="4" t="s">
        <v>59</v>
      </c>
      <c r="B1808" s="4" t="s">
        <v>7787</v>
      </c>
      <c r="C1808" s="4" t="s">
        <v>7788</v>
      </c>
      <c r="D1808" s="4" t="s">
        <v>7789</v>
      </c>
      <c r="E1808" s="4" t="s">
        <v>7790</v>
      </c>
      <c r="J1808" s="4" t="s">
        <v>11285</v>
      </c>
      <c r="K1808" s="4" t="s">
        <v>11290</v>
      </c>
      <c r="L1808" s="4" t="s">
        <v>11295</v>
      </c>
      <c r="M1808" s="4" t="s">
        <v>11300</v>
      </c>
      <c r="N1808" s="4" t="s">
        <v>11305</v>
      </c>
    </row>
    <row r="1809" spans="1:14" x14ac:dyDescent="0.25">
      <c r="A1809" s="4" t="s">
        <v>59</v>
      </c>
      <c r="B1809" s="4" t="s">
        <v>7791</v>
      </c>
      <c r="C1809" s="4" t="s">
        <v>7792</v>
      </c>
      <c r="D1809" s="4" t="s">
        <v>7793</v>
      </c>
      <c r="E1809" s="4" t="s">
        <v>7794</v>
      </c>
      <c r="J1809" s="4" t="s">
        <v>11286</v>
      </c>
      <c r="K1809" s="4" t="s">
        <v>11291</v>
      </c>
      <c r="L1809" s="4" t="s">
        <v>11296</v>
      </c>
      <c r="M1809" s="4" t="s">
        <v>11301</v>
      </c>
      <c r="N1809" s="4" t="s">
        <v>11306</v>
      </c>
    </row>
    <row r="1810" spans="1:14" x14ac:dyDescent="0.25">
      <c r="A1810" s="4" t="s">
        <v>59</v>
      </c>
      <c r="B1810" s="4" t="s">
        <v>7779</v>
      </c>
      <c r="C1810" s="4" t="s">
        <v>7780</v>
      </c>
      <c r="D1810" s="4" t="s">
        <v>7781</v>
      </c>
    </row>
    <row r="1811" spans="1:14" x14ac:dyDescent="0.25">
      <c r="A1811" s="4" t="s">
        <v>59</v>
      </c>
      <c r="B1811" s="4" t="s">
        <v>7795</v>
      </c>
      <c r="C1811" s="4" t="s">
        <v>7796</v>
      </c>
      <c r="E1811" s="4" t="s">
        <v>7797</v>
      </c>
      <c r="F1811" s="4" t="s">
        <v>34</v>
      </c>
      <c r="H1811" s="4" t="s">
        <v>7798</v>
      </c>
      <c r="I1811" s="4" t="s">
        <v>7799</v>
      </c>
    </row>
    <row r="1812" spans="1:14" x14ac:dyDescent="0.25">
      <c r="A1812" s="4" t="s">
        <v>59</v>
      </c>
      <c r="B1812" s="4" t="s">
        <v>7800</v>
      </c>
      <c r="C1812" s="4" t="s">
        <v>7801</v>
      </c>
      <c r="D1812" s="4" t="s">
        <v>7802</v>
      </c>
      <c r="E1812" s="4" t="s">
        <v>7803</v>
      </c>
      <c r="F1812" s="4" t="s">
        <v>41</v>
      </c>
      <c r="I1812" s="4" t="s">
        <v>7804</v>
      </c>
      <c r="J1812" s="4" t="s">
        <v>7805</v>
      </c>
      <c r="K1812" s="4" t="s">
        <v>7806</v>
      </c>
      <c r="L1812" s="4" t="s">
        <v>7807</v>
      </c>
      <c r="M1812" s="4" t="s">
        <v>7808</v>
      </c>
    </row>
    <row r="1813" spans="1:14" x14ac:dyDescent="0.25">
      <c r="A1813" s="4" t="s">
        <v>59</v>
      </c>
      <c r="B1813" s="4" t="s">
        <v>7809</v>
      </c>
      <c r="C1813" s="4" t="s">
        <v>7810</v>
      </c>
      <c r="D1813" s="4" t="s">
        <v>7811</v>
      </c>
      <c r="E1813" s="4" t="s">
        <v>7812</v>
      </c>
      <c r="J1813" s="4" t="s">
        <v>11172</v>
      </c>
      <c r="K1813" s="4" t="s">
        <v>11178</v>
      </c>
      <c r="L1813" s="4" t="s">
        <v>11184</v>
      </c>
      <c r="M1813" s="4" t="s">
        <v>11190</v>
      </c>
      <c r="N1813" s="4" t="s">
        <v>11196</v>
      </c>
    </row>
    <row r="1814" spans="1:14" x14ac:dyDescent="0.25">
      <c r="A1814" s="4" t="s">
        <v>59</v>
      </c>
      <c r="B1814" s="4" t="s">
        <v>7813</v>
      </c>
      <c r="C1814" s="4" t="s">
        <v>7814</v>
      </c>
      <c r="D1814" s="4" t="s">
        <v>7815</v>
      </c>
      <c r="E1814" s="4" t="s">
        <v>7816</v>
      </c>
      <c r="J1814" s="4" t="s">
        <v>11173</v>
      </c>
      <c r="K1814" s="4" t="s">
        <v>11179</v>
      </c>
      <c r="L1814" s="4" t="s">
        <v>11185</v>
      </c>
      <c r="M1814" s="4" t="s">
        <v>11191</v>
      </c>
      <c r="N1814" s="4" t="s">
        <v>11197</v>
      </c>
    </row>
    <row r="1815" spans="1:14" x14ac:dyDescent="0.25">
      <c r="A1815" s="4" t="s">
        <v>59</v>
      </c>
      <c r="B1815" s="4" t="s">
        <v>7817</v>
      </c>
      <c r="C1815" s="4" t="s">
        <v>7818</v>
      </c>
      <c r="D1815" s="4" t="s">
        <v>7819</v>
      </c>
      <c r="E1815" s="4" t="s">
        <v>7820</v>
      </c>
      <c r="J1815" s="4" t="s">
        <v>11174</v>
      </c>
      <c r="K1815" s="4" t="s">
        <v>11180</v>
      </c>
      <c r="L1815" s="4" t="s">
        <v>11186</v>
      </c>
      <c r="M1815" s="4" t="s">
        <v>11192</v>
      </c>
      <c r="N1815" s="4" t="s">
        <v>11198</v>
      </c>
    </row>
    <row r="1816" spans="1:14" x14ac:dyDescent="0.25">
      <c r="A1816" s="4" t="s">
        <v>59</v>
      </c>
      <c r="B1816" s="4" t="s">
        <v>7821</v>
      </c>
      <c r="C1816" s="4" t="s">
        <v>7822</v>
      </c>
      <c r="D1816" s="4" t="s">
        <v>7823</v>
      </c>
      <c r="E1816" s="4" t="s">
        <v>7824</v>
      </c>
      <c r="J1816" s="4" t="s">
        <v>11175</v>
      </c>
      <c r="K1816" s="4" t="s">
        <v>11181</v>
      </c>
      <c r="L1816" s="4" t="s">
        <v>11187</v>
      </c>
      <c r="M1816" s="4" t="s">
        <v>11193</v>
      </c>
      <c r="N1816" s="4" t="s">
        <v>11199</v>
      </c>
    </row>
    <row r="1817" spans="1:14" x14ac:dyDescent="0.25">
      <c r="A1817" s="4" t="s">
        <v>59</v>
      </c>
      <c r="B1817" s="4" t="s">
        <v>7825</v>
      </c>
      <c r="C1817" s="4" t="s">
        <v>7826</v>
      </c>
      <c r="D1817" s="4" t="s">
        <v>7827</v>
      </c>
      <c r="E1817" s="4" t="s">
        <v>7828</v>
      </c>
      <c r="J1817" s="4" t="s">
        <v>11176</v>
      </c>
      <c r="K1817" s="4" t="s">
        <v>11182</v>
      </c>
      <c r="L1817" s="4" t="s">
        <v>11188</v>
      </c>
      <c r="M1817" s="4" t="s">
        <v>11194</v>
      </c>
      <c r="N1817" s="4" t="s">
        <v>11200</v>
      </c>
    </row>
    <row r="1818" spans="1:14" x14ac:dyDescent="0.25">
      <c r="A1818" s="4" t="s">
        <v>59</v>
      </c>
      <c r="B1818" s="4" t="s">
        <v>7829</v>
      </c>
      <c r="C1818" s="4" t="s">
        <v>7830</v>
      </c>
      <c r="D1818" s="4" t="s">
        <v>7831</v>
      </c>
      <c r="E1818" s="4" t="s">
        <v>7832</v>
      </c>
      <c r="J1818" s="4" t="s">
        <v>11177</v>
      </c>
      <c r="K1818" s="4" t="s">
        <v>11183</v>
      </c>
      <c r="L1818" s="4" t="s">
        <v>11189</v>
      </c>
      <c r="M1818" s="4" t="s">
        <v>11195</v>
      </c>
      <c r="N1818" s="4" t="s">
        <v>11201</v>
      </c>
    </row>
    <row r="1819" spans="1:14" x14ac:dyDescent="0.25">
      <c r="A1819" s="4" t="s">
        <v>59</v>
      </c>
      <c r="B1819" s="4" t="s">
        <v>7813</v>
      </c>
      <c r="C1819" s="4" t="s">
        <v>7814</v>
      </c>
      <c r="D1819" s="4" t="s">
        <v>7815</v>
      </c>
    </row>
    <row r="1820" spans="1:14" x14ac:dyDescent="0.25">
      <c r="A1820" s="4" t="s">
        <v>59</v>
      </c>
      <c r="B1820" s="4" t="s">
        <v>7833</v>
      </c>
      <c r="C1820" s="4" t="s">
        <v>7834</v>
      </c>
      <c r="D1820" s="4" t="s">
        <v>7835</v>
      </c>
      <c r="E1820" s="4" t="s">
        <v>7836</v>
      </c>
      <c r="F1820" s="4" t="s">
        <v>41</v>
      </c>
      <c r="I1820" s="4" t="s">
        <v>7837</v>
      </c>
      <c r="J1820" s="4" t="s">
        <v>7838</v>
      </c>
      <c r="K1820" s="4" t="s">
        <v>7839</v>
      </c>
      <c r="L1820" s="4" t="s">
        <v>7840</v>
      </c>
      <c r="M1820" s="4" t="s">
        <v>7841</v>
      </c>
    </row>
    <row r="1821" spans="1:14" x14ac:dyDescent="0.25">
      <c r="A1821" s="4" t="s">
        <v>59</v>
      </c>
      <c r="B1821" s="4" t="s">
        <v>7842</v>
      </c>
      <c r="C1821" s="4" t="s">
        <v>7843</v>
      </c>
      <c r="D1821" s="4" t="s">
        <v>7844</v>
      </c>
      <c r="E1821" s="4" t="s">
        <v>7845</v>
      </c>
      <c r="J1821" s="4" t="s">
        <v>11227</v>
      </c>
      <c r="K1821" s="4" t="s">
        <v>11232</v>
      </c>
      <c r="L1821" s="4" t="s">
        <v>11237</v>
      </c>
      <c r="M1821" s="4" t="s">
        <v>11242</v>
      </c>
      <c r="N1821" s="4" t="s">
        <v>11247</v>
      </c>
    </row>
    <row r="1822" spans="1:14" x14ac:dyDescent="0.25">
      <c r="A1822" s="4" t="s">
        <v>59</v>
      </c>
      <c r="B1822" s="4" t="s">
        <v>7846</v>
      </c>
      <c r="C1822" s="4" t="s">
        <v>7847</v>
      </c>
      <c r="D1822" s="4" t="s">
        <v>7848</v>
      </c>
      <c r="E1822" s="4" t="s">
        <v>7849</v>
      </c>
      <c r="J1822" s="4" t="s">
        <v>11228</v>
      </c>
      <c r="K1822" s="4" t="s">
        <v>11233</v>
      </c>
      <c r="L1822" s="4" t="s">
        <v>11238</v>
      </c>
      <c r="M1822" s="4" t="s">
        <v>11243</v>
      </c>
      <c r="N1822" s="4" t="s">
        <v>11248</v>
      </c>
    </row>
    <row r="1823" spans="1:14" x14ac:dyDescent="0.25">
      <c r="A1823" s="4" t="s">
        <v>59</v>
      </c>
      <c r="B1823" s="4" t="s">
        <v>7850</v>
      </c>
      <c r="C1823" s="4" t="s">
        <v>7851</v>
      </c>
      <c r="D1823" s="4" t="s">
        <v>7852</v>
      </c>
      <c r="E1823" s="4" t="s">
        <v>7853</v>
      </c>
      <c r="J1823" s="4" t="s">
        <v>11229</v>
      </c>
      <c r="K1823" s="4" t="s">
        <v>11234</v>
      </c>
      <c r="L1823" s="4" t="s">
        <v>11239</v>
      </c>
      <c r="M1823" s="4" t="s">
        <v>11244</v>
      </c>
      <c r="N1823" s="4" t="s">
        <v>11249</v>
      </c>
    </row>
    <row r="1824" spans="1:14" x14ac:dyDescent="0.25">
      <c r="A1824" s="4" t="s">
        <v>59</v>
      </c>
      <c r="B1824" s="4" t="s">
        <v>7854</v>
      </c>
      <c r="C1824" s="4" t="s">
        <v>7855</v>
      </c>
      <c r="D1824" s="4" t="s">
        <v>7856</v>
      </c>
      <c r="E1824" s="4" t="s">
        <v>7857</v>
      </c>
      <c r="J1824" s="4" t="s">
        <v>11230</v>
      </c>
      <c r="K1824" s="4" t="s">
        <v>11235</v>
      </c>
      <c r="L1824" s="4" t="s">
        <v>11240</v>
      </c>
      <c r="M1824" s="4" t="s">
        <v>11245</v>
      </c>
      <c r="N1824" s="4" t="s">
        <v>11250</v>
      </c>
    </row>
    <row r="1825" spans="1:14" x14ac:dyDescent="0.25">
      <c r="A1825" s="4" t="s">
        <v>59</v>
      </c>
      <c r="B1825" s="4" t="s">
        <v>7858</v>
      </c>
      <c r="C1825" s="4" t="s">
        <v>7859</v>
      </c>
      <c r="D1825" s="4" t="s">
        <v>7860</v>
      </c>
      <c r="E1825" s="4" t="s">
        <v>7861</v>
      </c>
      <c r="J1825" s="4" t="s">
        <v>11231</v>
      </c>
      <c r="K1825" s="4" t="s">
        <v>11236</v>
      </c>
      <c r="L1825" s="4" t="s">
        <v>11241</v>
      </c>
      <c r="M1825" s="4" t="s">
        <v>11246</v>
      </c>
      <c r="N1825" s="4" t="s">
        <v>11251</v>
      </c>
    </row>
    <row r="1826" spans="1:14" x14ac:dyDescent="0.25">
      <c r="A1826" s="4" t="s">
        <v>59</v>
      </c>
      <c r="B1826" s="4" t="s">
        <v>7846</v>
      </c>
      <c r="C1826" s="4" t="s">
        <v>7847</v>
      </c>
      <c r="D1826" s="4" t="s">
        <v>7848</v>
      </c>
    </row>
    <row r="1827" spans="1:14" x14ac:dyDescent="0.25">
      <c r="A1827" s="4" t="s">
        <v>59</v>
      </c>
      <c r="B1827" s="4" t="s">
        <v>7862</v>
      </c>
      <c r="C1827" s="4" t="s">
        <v>7863</v>
      </c>
      <c r="D1827" s="4" t="s">
        <v>7864</v>
      </c>
      <c r="E1827" s="4" t="s">
        <v>7865</v>
      </c>
      <c r="F1827" s="4" t="s">
        <v>41</v>
      </c>
      <c r="I1827" s="4" t="s">
        <v>7866</v>
      </c>
      <c r="J1827" s="4" t="s">
        <v>7867</v>
      </c>
      <c r="K1827" s="4" t="s">
        <v>7868</v>
      </c>
      <c r="L1827" s="4" t="s">
        <v>7869</v>
      </c>
      <c r="M1827" s="4" t="s">
        <v>7870</v>
      </c>
    </row>
    <row r="1828" spans="1:14" x14ac:dyDescent="0.25">
      <c r="A1828" s="4" t="s">
        <v>59</v>
      </c>
      <c r="B1828" s="4" t="s">
        <v>7871</v>
      </c>
      <c r="C1828" s="4" t="s">
        <v>7872</v>
      </c>
      <c r="D1828" s="4" t="s">
        <v>7873</v>
      </c>
      <c r="E1828" s="4" t="s">
        <v>7874</v>
      </c>
      <c r="J1828" s="4" t="s">
        <v>11202</v>
      </c>
      <c r="K1828" s="4" t="s">
        <v>11207</v>
      </c>
      <c r="L1828" s="4" t="s">
        <v>11212</v>
      </c>
      <c r="M1828" s="4" t="s">
        <v>11217</v>
      </c>
      <c r="N1828" s="4" t="s">
        <v>11222</v>
      </c>
    </row>
    <row r="1829" spans="1:14" x14ac:dyDescent="0.25">
      <c r="A1829" s="4" t="s">
        <v>59</v>
      </c>
      <c r="B1829" s="4" t="s">
        <v>7875</v>
      </c>
      <c r="C1829" s="4" t="s">
        <v>7876</v>
      </c>
      <c r="D1829" s="4" t="s">
        <v>7877</v>
      </c>
      <c r="E1829" s="4" t="s">
        <v>7878</v>
      </c>
      <c r="J1829" s="4" t="s">
        <v>11203</v>
      </c>
      <c r="K1829" s="4" t="s">
        <v>11208</v>
      </c>
      <c r="L1829" s="4" t="s">
        <v>11213</v>
      </c>
      <c r="M1829" s="4" t="s">
        <v>11218</v>
      </c>
      <c r="N1829" s="4" t="s">
        <v>11223</v>
      </c>
    </row>
    <row r="1830" spans="1:14" x14ac:dyDescent="0.25">
      <c r="A1830" s="4" t="s">
        <v>59</v>
      </c>
      <c r="B1830" s="4" t="s">
        <v>7879</v>
      </c>
      <c r="C1830" s="4" t="s">
        <v>7880</v>
      </c>
      <c r="D1830" s="4" t="s">
        <v>7881</v>
      </c>
      <c r="E1830" s="4" t="s">
        <v>7882</v>
      </c>
      <c r="J1830" s="4" t="s">
        <v>11204</v>
      </c>
      <c r="K1830" s="4" t="s">
        <v>11209</v>
      </c>
      <c r="L1830" s="4" t="s">
        <v>11214</v>
      </c>
      <c r="M1830" s="4" t="s">
        <v>11219</v>
      </c>
      <c r="N1830" s="4" t="s">
        <v>11224</v>
      </c>
    </row>
    <row r="1831" spans="1:14" x14ac:dyDescent="0.25">
      <c r="A1831" s="4" t="s">
        <v>59</v>
      </c>
      <c r="B1831" s="4" t="s">
        <v>7883</v>
      </c>
      <c r="C1831" s="4" t="s">
        <v>7884</v>
      </c>
      <c r="D1831" s="4" t="s">
        <v>7885</v>
      </c>
      <c r="E1831" s="4" t="s">
        <v>7886</v>
      </c>
      <c r="J1831" s="4" t="s">
        <v>11205</v>
      </c>
      <c r="K1831" s="4" t="s">
        <v>11210</v>
      </c>
      <c r="L1831" s="4" t="s">
        <v>11215</v>
      </c>
      <c r="M1831" s="4" t="s">
        <v>11220</v>
      </c>
      <c r="N1831" s="4" t="s">
        <v>11225</v>
      </c>
    </row>
    <row r="1832" spans="1:14" x14ac:dyDescent="0.25">
      <c r="A1832" s="4" t="s">
        <v>59</v>
      </c>
      <c r="B1832" s="4" t="s">
        <v>7887</v>
      </c>
      <c r="C1832" s="4" t="s">
        <v>7888</v>
      </c>
      <c r="D1832" s="4" t="s">
        <v>7889</v>
      </c>
      <c r="E1832" s="4" t="s">
        <v>7890</v>
      </c>
      <c r="J1832" s="4" t="s">
        <v>11206</v>
      </c>
      <c r="K1832" s="4" t="s">
        <v>11211</v>
      </c>
      <c r="L1832" s="4" t="s">
        <v>11216</v>
      </c>
      <c r="M1832" s="4" t="s">
        <v>11221</v>
      </c>
      <c r="N1832" s="4" t="s">
        <v>11226</v>
      </c>
    </row>
    <row r="1833" spans="1:14" x14ac:dyDescent="0.25">
      <c r="A1833" s="4" t="s">
        <v>59</v>
      </c>
      <c r="B1833" s="4" t="s">
        <v>7875</v>
      </c>
      <c r="C1833" s="4" t="s">
        <v>7876</v>
      </c>
      <c r="D1833" s="4" t="s">
        <v>7877</v>
      </c>
    </row>
    <row r="1834" spans="1:14" x14ac:dyDescent="0.25">
      <c r="A1834" s="4" t="s">
        <v>59</v>
      </c>
      <c r="B1834" s="4" t="s">
        <v>7891</v>
      </c>
      <c r="C1834" s="4" t="s">
        <v>7892</v>
      </c>
      <c r="E1834" s="4" t="s">
        <v>7893</v>
      </c>
      <c r="F1834" s="4" t="s">
        <v>34</v>
      </c>
      <c r="H1834" s="4" t="s">
        <v>7894</v>
      </c>
      <c r="I1834" s="4" t="s">
        <v>7895</v>
      </c>
    </row>
    <row r="1835" spans="1:14" x14ac:dyDescent="0.25">
      <c r="A1835" s="4" t="s">
        <v>59</v>
      </c>
      <c r="B1835" s="4" t="s">
        <v>7896</v>
      </c>
      <c r="C1835" s="4" t="s">
        <v>7897</v>
      </c>
      <c r="D1835" s="4" t="s">
        <v>7898</v>
      </c>
      <c r="E1835" s="4" t="s">
        <v>7899</v>
      </c>
      <c r="F1835" s="4" t="s">
        <v>41</v>
      </c>
      <c r="I1835" s="4" t="s">
        <v>7900</v>
      </c>
      <c r="J1835" s="4" t="s">
        <v>7901</v>
      </c>
      <c r="K1835" s="4" t="s">
        <v>7902</v>
      </c>
      <c r="L1835" s="4" t="s">
        <v>7903</v>
      </c>
      <c r="M1835" s="4" t="s">
        <v>7904</v>
      </c>
    </row>
    <row r="1836" spans="1:14" x14ac:dyDescent="0.25">
      <c r="A1836" s="4" t="s">
        <v>59</v>
      </c>
      <c r="B1836" s="4" t="s">
        <v>7905</v>
      </c>
      <c r="C1836" s="4" t="s">
        <v>7906</v>
      </c>
      <c r="D1836" s="4" t="s">
        <v>7907</v>
      </c>
      <c r="E1836" s="4" t="s">
        <v>7908</v>
      </c>
      <c r="J1836" s="4" t="s">
        <v>11127</v>
      </c>
      <c r="K1836" s="4" t="s">
        <v>11130</v>
      </c>
      <c r="L1836" s="4" t="s">
        <v>11133</v>
      </c>
      <c r="M1836" s="4" t="s">
        <v>11136</v>
      </c>
      <c r="N1836" s="4" t="s">
        <v>11139</v>
      </c>
    </row>
    <row r="1837" spans="1:14" x14ac:dyDescent="0.25">
      <c r="A1837" s="4" t="s">
        <v>59</v>
      </c>
      <c r="B1837" s="4" t="s">
        <v>7909</v>
      </c>
      <c r="C1837" s="4" t="s">
        <v>7910</v>
      </c>
      <c r="D1837" s="4" t="s">
        <v>7911</v>
      </c>
      <c r="E1837" s="4" t="s">
        <v>7912</v>
      </c>
      <c r="J1837" s="4" t="s">
        <v>11128</v>
      </c>
      <c r="K1837" s="4" t="s">
        <v>11131</v>
      </c>
      <c r="L1837" s="4" t="s">
        <v>11134</v>
      </c>
      <c r="M1837" s="4" t="s">
        <v>11137</v>
      </c>
      <c r="N1837" s="4" t="s">
        <v>11140</v>
      </c>
    </row>
    <row r="1838" spans="1:14" x14ac:dyDescent="0.25">
      <c r="A1838" s="4" t="s">
        <v>59</v>
      </c>
      <c r="B1838" s="4" t="s">
        <v>7913</v>
      </c>
      <c r="C1838" s="4" t="s">
        <v>7914</v>
      </c>
      <c r="D1838" s="4" t="s">
        <v>7915</v>
      </c>
      <c r="E1838" s="4" t="s">
        <v>7916</v>
      </c>
      <c r="J1838" s="4" t="s">
        <v>11129</v>
      </c>
      <c r="K1838" s="4" t="s">
        <v>11132</v>
      </c>
      <c r="L1838" s="4" t="s">
        <v>11135</v>
      </c>
      <c r="M1838" s="4" t="s">
        <v>11138</v>
      </c>
      <c r="N1838" s="4" t="s">
        <v>11141</v>
      </c>
    </row>
    <row r="1839" spans="1:14" x14ac:dyDescent="0.25">
      <c r="A1839" s="4" t="s">
        <v>59</v>
      </c>
      <c r="B1839" s="4" t="s">
        <v>7909</v>
      </c>
      <c r="C1839" s="4" t="s">
        <v>7910</v>
      </c>
      <c r="D1839" s="4" t="s">
        <v>7911</v>
      </c>
    </row>
    <row r="1840" spans="1:14" x14ac:dyDescent="0.25">
      <c r="A1840" s="4" t="s">
        <v>59</v>
      </c>
      <c r="B1840" s="4" t="s">
        <v>7917</v>
      </c>
      <c r="C1840" s="4" t="s">
        <v>7918</v>
      </c>
      <c r="D1840" s="4" t="s">
        <v>7919</v>
      </c>
      <c r="E1840" s="4" t="s">
        <v>7920</v>
      </c>
      <c r="F1840" s="4" t="s">
        <v>41</v>
      </c>
      <c r="I1840" s="4" t="s">
        <v>7921</v>
      </c>
      <c r="J1840" s="4" t="s">
        <v>7922</v>
      </c>
      <c r="K1840" s="4" t="s">
        <v>7923</v>
      </c>
      <c r="L1840" s="4" t="s">
        <v>7924</v>
      </c>
      <c r="M1840" s="4" t="s">
        <v>7925</v>
      </c>
    </row>
    <row r="1841" spans="1:14" x14ac:dyDescent="0.25">
      <c r="A1841" s="4" t="s">
        <v>59</v>
      </c>
      <c r="B1841" s="4" t="s">
        <v>7926</v>
      </c>
      <c r="C1841" s="4" t="s">
        <v>7927</v>
      </c>
      <c r="D1841" s="4" t="s">
        <v>7928</v>
      </c>
      <c r="E1841" s="4" t="s">
        <v>7929</v>
      </c>
      <c r="J1841" s="4" t="s">
        <v>11142</v>
      </c>
      <c r="K1841" s="4" t="s">
        <v>11148</v>
      </c>
      <c r="L1841" s="4" t="s">
        <v>11154</v>
      </c>
      <c r="M1841" s="4" t="s">
        <v>11160</v>
      </c>
      <c r="N1841" s="4" t="s">
        <v>11166</v>
      </c>
    </row>
    <row r="1842" spans="1:14" x14ac:dyDescent="0.25">
      <c r="A1842" s="4" t="s">
        <v>59</v>
      </c>
      <c r="B1842" s="4" t="s">
        <v>7930</v>
      </c>
      <c r="C1842" s="4" t="s">
        <v>7931</v>
      </c>
      <c r="D1842" s="4" t="s">
        <v>7932</v>
      </c>
      <c r="E1842" s="4" t="s">
        <v>7933</v>
      </c>
      <c r="J1842" s="4" t="s">
        <v>11143</v>
      </c>
      <c r="K1842" s="4" t="s">
        <v>11149</v>
      </c>
      <c r="L1842" s="4" t="s">
        <v>11155</v>
      </c>
      <c r="M1842" s="4" t="s">
        <v>11161</v>
      </c>
      <c r="N1842" s="4" t="s">
        <v>11167</v>
      </c>
    </row>
    <row r="1843" spans="1:14" x14ac:dyDescent="0.25">
      <c r="A1843" s="4" t="s">
        <v>59</v>
      </c>
      <c r="B1843" s="4" t="s">
        <v>7934</v>
      </c>
      <c r="C1843" s="4" t="s">
        <v>7935</v>
      </c>
      <c r="D1843" s="4" t="s">
        <v>7936</v>
      </c>
      <c r="E1843" s="4" t="s">
        <v>7937</v>
      </c>
      <c r="J1843" s="4" t="s">
        <v>11144</v>
      </c>
      <c r="K1843" s="4" t="s">
        <v>11150</v>
      </c>
      <c r="L1843" s="4" t="s">
        <v>11156</v>
      </c>
      <c r="M1843" s="4" t="s">
        <v>11162</v>
      </c>
      <c r="N1843" s="4" t="s">
        <v>11168</v>
      </c>
    </row>
    <row r="1844" spans="1:14" x14ac:dyDescent="0.25">
      <c r="A1844" s="4" t="s">
        <v>59</v>
      </c>
      <c r="B1844" s="4" t="s">
        <v>7938</v>
      </c>
      <c r="C1844" s="4" t="s">
        <v>7939</v>
      </c>
      <c r="D1844" s="4" t="s">
        <v>7940</v>
      </c>
      <c r="E1844" s="4" t="s">
        <v>7941</v>
      </c>
      <c r="J1844" s="4" t="s">
        <v>11145</v>
      </c>
      <c r="K1844" s="4" t="s">
        <v>11151</v>
      </c>
      <c r="L1844" s="4" t="s">
        <v>11157</v>
      </c>
      <c r="M1844" s="4" t="s">
        <v>11163</v>
      </c>
      <c r="N1844" s="4" t="s">
        <v>11169</v>
      </c>
    </row>
    <row r="1845" spans="1:14" x14ac:dyDescent="0.25">
      <c r="A1845" s="4" t="s">
        <v>59</v>
      </c>
      <c r="B1845" s="4" t="s">
        <v>7942</v>
      </c>
      <c r="C1845" s="4" t="s">
        <v>7943</v>
      </c>
      <c r="D1845" s="4" t="s">
        <v>7944</v>
      </c>
      <c r="E1845" s="4" t="s">
        <v>7945</v>
      </c>
      <c r="J1845" s="4" t="s">
        <v>11146</v>
      </c>
      <c r="K1845" s="4" t="s">
        <v>11152</v>
      </c>
      <c r="L1845" s="4" t="s">
        <v>11158</v>
      </c>
      <c r="M1845" s="4" t="s">
        <v>11164</v>
      </c>
      <c r="N1845" s="4" t="s">
        <v>11170</v>
      </c>
    </row>
    <row r="1846" spans="1:14" x14ac:dyDescent="0.25">
      <c r="A1846" s="4" t="s">
        <v>59</v>
      </c>
      <c r="B1846" s="4" t="s">
        <v>7946</v>
      </c>
      <c r="C1846" s="4" t="s">
        <v>7947</v>
      </c>
      <c r="D1846" s="4" t="s">
        <v>7948</v>
      </c>
      <c r="E1846" s="4" t="s">
        <v>7949</v>
      </c>
      <c r="J1846" s="4" t="s">
        <v>11147</v>
      </c>
      <c r="K1846" s="4" t="s">
        <v>11153</v>
      </c>
      <c r="L1846" s="4" t="s">
        <v>11159</v>
      </c>
      <c r="M1846" s="4" t="s">
        <v>11165</v>
      </c>
      <c r="N1846" s="4" t="s">
        <v>11171</v>
      </c>
    </row>
    <row r="1847" spans="1:14" x14ac:dyDescent="0.25">
      <c r="A1847" s="4" t="s">
        <v>59</v>
      </c>
      <c r="B1847" s="4" t="s">
        <v>7930</v>
      </c>
      <c r="C1847" s="4" t="s">
        <v>7931</v>
      </c>
      <c r="D1847" s="4" t="s">
        <v>7932</v>
      </c>
    </row>
    <row r="1848" spans="1:14" x14ac:dyDescent="0.25">
      <c r="A1848" s="4" t="s">
        <v>59</v>
      </c>
      <c r="B1848" s="4" t="s">
        <v>7950</v>
      </c>
      <c r="C1848" s="4" t="s">
        <v>7951</v>
      </c>
      <c r="E1848" s="4" t="s">
        <v>7952</v>
      </c>
      <c r="F1848" s="4" t="s">
        <v>34</v>
      </c>
      <c r="H1848" s="4" t="s">
        <v>7953</v>
      </c>
      <c r="I1848" s="4" t="s">
        <v>7954</v>
      </c>
    </row>
    <row r="1849" spans="1:14" x14ac:dyDescent="0.25">
      <c r="A1849" s="4" t="s">
        <v>59</v>
      </c>
      <c r="B1849" s="4" t="s">
        <v>7955</v>
      </c>
      <c r="C1849" s="4" t="s">
        <v>7956</v>
      </c>
      <c r="D1849" s="4" t="s">
        <v>7957</v>
      </c>
      <c r="E1849" s="4" t="s">
        <v>7958</v>
      </c>
      <c r="F1849" s="4" t="s">
        <v>41</v>
      </c>
      <c r="I1849" s="4" t="s">
        <v>7959</v>
      </c>
      <c r="J1849" s="4" t="s">
        <v>7960</v>
      </c>
      <c r="K1849" s="4" t="s">
        <v>7961</v>
      </c>
      <c r="L1849" s="4" t="s">
        <v>7962</v>
      </c>
      <c r="M1849" s="4" t="s">
        <v>7963</v>
      </c>
    </row>
    <row r="1850" spans="1:14" x14ac:dyDescent="0.25">
      <c r="A1850" s="4" t="s">
        <v>59</v>
      </c>
      <c r="B1850" s="4" t="s">
        <v>7964</v>
      </c>
      <c r="C1850" s="4" t="s">
        <v>7965</v>
      </c>
      <c r="D1850" s="4" t="s">
        <v>7966</v>
      </c>
      <c r="E1850" s="4" t="s">
        <v>7967</v>
      </c>
      <c r="J1850" s="4" t="s">
        <v>11087</v>
      </c>
      <c r="K1850" s="4" t="s">
        <v>11090</v>
      </c>
      <c r="L1850" s="4" t="s">
        <v>11093</v>
      </c>
      <c r="M1850" s="4" t="s">
        <v>11096</v>
      </c>
      <c r="N1850" s="4" t="s">
        <v>11099</v>
      </c>
    </row>
    <row r="1851" spans="1:14" x14ac:dyDescent="0.25">
      <c r="A1851" s="4" t="s">
        <v>59</v>
      </c>
      <c r="B1851" s="4" t="s">
        <v>7968</v>
      </c>
      <c r="C1851" s="4" t="s">
        <v>7969</v>
      </c>
      <c r="D1851" s="4" t="s">
        <v>7970</v>
      </c>
      <c r="E1851" s="4" t="s">
        <v>7971</v>
      </c>
      <c r="J1851" s="4" t="s">
        <v>11088</v>
      </c>
      <c r="K1851" s="4" t="s">
        <v>11091</v>
      </c>
      <c r="L1851" s="4" t="s">
        <v>11094</v>
      </c>
      <c r="M1851" s="4" t="s">
        <v>11097</v>
      </c>
      <c r="N1851" s="4" t="s">
        <v>11100</v>
      </c>
    </row>
    <row r="1852" spans="1:14" x14ac:dyDescent="0.25">
      <c r="A1852" s="4" t="s">
        <v>59</v>
      </c>
      <c r="B1852" s="4" t="s">
        <v>7972</v>
      </c>
      <c r="C1852" s="4" t="s">
        <v>7973</v>
      </c>
      <c r="D1852" s="4" t="s">
        <v>7974</v>
      </c>
      <c r="E1852" s="4" t="s">
        <v>7975</v>
      </c>
      <c r="J1852" s="4" t="s">
        <v>11089</v>
      </c>
      <c r="K1852" s="4" t="s">
        <v>11092</v>
      </c>
      <c r="L1852" s="4" t="s">
        <v>11095</v>
      </c>
      <c r="M1852" s="4" t="s">
        <v>11098</v>
      </c>
      <c r="N1852" s="4" t="s">
        <v>11101</v>
      </c>
    </row>
    <row r="1853" spans="1:14" x14ac:dyDescent="0.25">
      <c r="A1853" s="4" t="s">
        <v>59</v>
      </c>
      <c r="B1853" s="4" t="s">
        <v>7968</v>
      </c>
      <c r="C1853" s="4" t="s">
        <v>7969</v>
      </c>
      <c r="D1853" s="4" t="s">
        <v>7970</v>
      </c>
    </row>
    <row r="1854" spans="1:14" x14ac:dyDescent="0.25">
      <c r="A1854" s="4" t="s">
        <v>59</v>
      </c>
      <c r="B1854" s="4" t="s">
        <v>7976</v>
      </c>
      <c r="C1854" s="4" t="s">
        <v>7977</v>
      </c>
      <c r="D1854" s="4" t="s">
        <v>7978</v>
      </c>
      <c r="E1854" s="4" t="s">
        <v>7979</v>
      </c>
      <c r="F1854" s="4" t="s">
        <v>41</v>
      </c>
      <c r="I1854" s="4" t="s">
        <v>7980</v>
      </c>
      <c r="J1854" s="4" t="s">
        <v>7981</v>
      </c>
      <c r="K1854" s="4" t="s">
        <v>7982</v>
      </c>
      <c r="L1854" s="4" t="s">
        <v>7983</v>
      </c>
      <c r="M1854" s="4" t="s">
        <v>7984</v>
      </c>
    </row>
    <row r="1855" spans="1:14" x14ac:dyDescent="0.25">
      <c r="A1855" s="4" t="s">
        <v>59</v>
      </c>
      <c r="B1855" s="4" t="s">
        <v>7985</v>
      </c>
      <c r="C1855" s="4" t="s">
        <v>7986</v>
      </c>
      <c r="D1855" s="4" t="s">
        <v>7987</v>
      </c>
      <c r="E1855" s="4" t="s">
        <v>7988</v>
      </c>
      <c r="J1855" s="4" t="s">
        <v>11102</v>
      </c>
      <c r="K1855" s="4" t="s">
        <v>11107</v>
      </c>
      <c r="L1855" s="4" t="s">
        <v>11112</v>
      </c>
      <c r="M1855" s="4" t="s">
        <v>11117</v>
      </c>
      <c r="N1855" s="4" t="s">
        <v>11122</v>
      </c>
    </row>
    <row r="1856" spans="1:14" x14ac:dyDescent="0.25">
      <c r="A1856" s="4" t="s">
        <v>59</v>
      </c>
      <c r="B1856" s="4" t="s">
        <v>7989</v>
      </c>
      <c r="C1856" s="4" t="s">
        <v>7990</v>
      </c>
      <c r="D1856" s="4" t="s">
        <v>7991</v>
      </c>
      <c r="E1856" s="4" t="s">
        <v>7992</v>
      </c>
      <c r="J1856" s="4" t="s">
        <v>11103</v>
      </c>
      <c r="K1856" s="4" t="s">
        <v>11108</v>
      </c>
      <c r="L1856" s="4" t="s">
        <v>11113</v>
      </c>
      <c r="M1856" s="4" t="s">
        <v>11118</v>
      </c>
      <c r="N1856" s="4" t="s">
        <v>11123</v>
      </c>
    </row>
    <row r="1857" spans="1:14" x14ac:dyDescent="0.25">
      <c r="A1857" s="4" t="s">
        <v>59</v>
      </c>
      <c r="B1857" s="4" t="s">
        <v>7993</v>
      </c>
      <c r="C1857" s="4" t="s">
        <v>7994</v>
      </c>
      <c r="D1857" s="4" t="s">
        <v>7995</v>
      </c>
      <c r="E1857" s="4" t="s">
        <v>7996</v>
      </c>
      <c r="J1857" s="4" t="s">
        <v>11104</v>
      </c>
      <c r="K1857" s="4" t="s">
        <v>11109</v>
      </c>
      <c r="L1857" s="4" t="s">
        <v>11114</v>
      </c>
      <c r="M1857" s="4" t="s">
        <v>11119</v>
      </c>
      <c r="N1857" s="4" t="s">
        <v>11124</v>
      </c>
    </row>
    <row r="1858" spans="1:14" x14ac:dyDescent="0.25">
      <c r="A1858" s="4" t="s">
        <v>59</v>
      </c>
      <c r="B1858" s="4" t="s">
        <v>7997</v>
      </c>
      <c r="C1858" s="4" t="s">
        <v>7998</v>
      </c>
      <c r="D1858" s="4" t="s">
        <v>7999</v>
      </c>
      <c r="E1858" s="4" t="s">
        <v>8000</v>
      </c>
      <c r="J1858" s="4" t="s">
        <v>11105</v>
      </c>
      <c r="K1858" s="4" t="s">
        <v>11110</v>
      </c>
      <c r="L1858" s="4" t="s">
        <v>11115</v>
      </c>
      <c r="M1858" s="4" t="s">
        <v>11120</v>
      </c>
      <c r="N1858" s="4" t="s">
        <v>11125</v>
      </c>
    </row>
    <row r="1859" spans="1:14" x14ac:dyDescent="0.25">
      <c r="A1859" s="4" t="s">
        <v>59</v>
      </c>
      <c r="B1859" s="4" t="s">
        <v>8001</v>
      </c>
      <c r="C1859" s="4" t="s">
        <v>8002</v>
      </c>
      <c r="D1859" s="4" t="s">
        <v>8003</v>
      </c>
      <c r="E1859" s="4" t="s">
        <v>8004</v>
      </c>
      <c r="J1859" s="4" t="s">
        <v>11106</v>
      </c>
      <c r="K1859" s="4" t="s">
        <v>11111</v>
      </c>
      <c r="L1859" s="4" t="s">
        <v>11116</v>
      </c>
      <c r="M1859" s="4" t="s">
        <v>11121</v>
      </c>
      <c r="N1859" s="4" t="s">
        <v>11126</v>
      </c>
    </row>
    <row r="1860" spans="1:14" x14ac:dyDescent="0.25">
      <c r="A1860" s="4" t="s">
        <v>59</v>
      </c>
      <c r="B1860" s="4" t="s">
        <v>7989</v>
      </c>
      <c r="C1860" s="4" t="s">
        <v>7990</v>
      </c>
      <c r="D1860" s="4" t="s">
        <v>7991</v>
      </c>
    </row>
    <row r="1861" spans="1:14" x14ac:dyDescent="0.25">
      <c r="A1861" s="4" t="s">
        <v>59</v>
      </c>
      <c r="B1861" s="4" t="s">
        <v>8005</v>
      </c>
      <c r="C1861" s="4" t="s">
        <v>8006</v>
      </c>
      <c r="E1861" s="4" t="s">
        <v>8007</v>
      </c>
      <c r="F1861" s="4" t="s">
        <v>34</v>
      </c>
      <c r="H1861" s="4" t="s">
        <v>8008</v>
      </c>
      <c r="I1861" s="4" t="s">
        <v>8009</v>
      </c>
    </row>
    <row r="1862" spans="1:14" x14ac:dyDescent="0.25">
      <c r="A1862" s="4" t="s">
        <v>59</v>
      </c>
      <c r="B1862" s="4" t="s">
        <v>8010</v>
      </c>
      <c r="C1862" s="4" t="s">
        <v>8011</v>
      </c>
      <c r="D1862" s="4" t="s">
        <v>8012</v>
      </c>
      <c r="E1862" s="4" t="s">
        <v>8013</v>
      </c>
      <c r="F1862" s="4" t="s">
        <v>41</v>
      </c>
      <c r="I1862" s="4" t="s">
        <v>8014</v>
      </c>
      <c r="J1862" s="4" t="s">
        <v>8015</v>
      </c>
      <c r="K1862" s="4" t="s">
        <v>8016</v>
      </c>
      <c r="L1862" s="4" t="s">
        <v>8017</v>
      </c>
      <c r="M1862" s="4" t="s">
        <v>8018</v>
      </c>
    </row>
    <row r="1863" spans="1:14" x14ac:dyDescent="0.25">
      <c r="A1863" s="4" t="s">
        <v>59</v>
      </c>
      <c r="B1863" s="4" t="s">
        <v>8019</v>
      </c>
      <c r="C1863" s="4" t="s">
        <v>8020</v>
      </c>
      <c r="D1863" s="4" t="s">
        <v>8021</v>
      </c>
      <c r="E1863" s="4" t="s">
        <v>8022</v>
      </c>
      <c r="J1863" s="4" t="s">
        <v>11032</v>
      </c>
      <c r="K1863" s="4" t="s">
        <v>11035</v>
      </c>
      <c r="L1863" s="4" t="s">
        <v>11038</v>
      </c>
      <c r="M1863" s="4" t="s">
        <v>11041</v>
      </c>
      <c r="N1863" s="4" t="s">
        <v>11044</v>
      </c>
    </row>
    <row r="1864" spans="1:14" x14ac:dyDescent="0.25">
      <c r="A1864" s="4" t="s">
        <v>59</v>
      </c>
      <c r="B1864" s="4" t="s">
        <v>8023</v>
      </c>
      <c r="C1864" s="4" t="s">
        <v>8024</v>
      </c>
      <c r="D1864" s="4" t="s">
        <v>8025</v>
      </c>
      <c r="E1864" s="4" t="s">
        <v>8026</v>
      </c>
      <c r="J1864" s="4" t="s">
        <v>11033</v>
      </c>
      <c r="K1864" s="4" t="s">
        <v>11036</v>
      </c>
      <c r="L1864" s="4" t="s">
        <v>11039</v>
      </c>
      <c r="M1864" s="4" t="s">
        <v>11042</v>
      </c>
      <c r="N1864" s="4" t="s">
        <v>11045</v>
      </c>
    </row>
    <row r="1865" spans="1:14" x14ac:dyDescent="0.25">
      <c r="A1865" s="4" t="s">
        <v>59</v>
      </c>
      <c r="B1865" s="4" t="s">
        <v>8027</v>
      </c>
      <c r="C1865" s="4" t="s">
        <v>8028</v>
      </c>
      <c r="D1865" s="4" t="s">
        <v>8029</v>
      </c>
      <c r="E1865" s="4" t="s">
        <v>8030</v>
      </c>
      <c r="J1865" s="4" t="s">
        <v>11034</v>
      </c>
      <c r="K1865" s="4" t="s">
        <v>11037</v>
      </c>
      <c r="L1865" s="4" t="s">
        <v>11040</v>
      </c>
      <c r="M1865" s="4" t="s">
        <v>11043</v>
      </c>
      <c r="N1865" s="4" t="s">
        <v>11046</v>
      </c>
    </row>
    <row r="1866" spans="1:14" x14ac:dyDescent="0.25">
      <c r="A1866" s="4" t="s">
        <v>59</v>
      </c>
      <c r="B1866" s="4" t="s">
        <v>8023</v>
      </c>
      <c r="C1866" s="4" t="s">
        <v>8024</v>
      </c>
      <c r="D1866" s="4" t="s">
        <v>8025</v>
      </c>
    </row>
    <row r="1867" spans="1:14" x14ac:dyDescent="0.25">
      <c r="A1867" s="4" t="s">
        <v>59</v>
      </c>
      <c r="B1867" s="4" t="s">
        <v>8031</v>
      </c>
      <c r="C1867" s="4" t="s">
        <v>8032</v>
      </c>
      <c r="D1867" s="4" t="s">
        <v>8033</v>
      </c>
      <c r="E1867" s="4" t="s">
        <v>8034</v>
      </c>
      <c r="F1867" s="4" t="s">
        <v>41</v>
      </c>
      <c r="I1867" s="4" t="s">
        <v>8035</v>
      </c>
      <c r="J1867" s="4" t="s">
        <v>8036</v>
      </c>
      <c r="K1867" s="4" t="s">
        <v>8037</v>
      </c>
      <c r="L1867" s="4" t="s">
        <v>8038</v>
      </c>
      <c r="M1867" s="4" t="s">
        <v>8039</v>
      </c>
    </row>
    <row r="1868" spans="1:14" x14ac:dyDescent="0.25">
      <c r="A1868" s="4" t="s">
        <v>59</v>
      </c>
      <c r="B1868" s="4" t="s">
        <v>8040</v>
      </c>
      <c r="C1868" s="4" t="s">
        <v>8041</v>
      </c>
      <c r="D1868" s="4" t="s">
        <v>8042</v>
      </c>
      <c r="E1868" s="4" t="s">
        <v>8043</v>
      </c>
      <c r="J1868" s="4" t="s">
        <v>11072</v>
      </c>
      <c r="K1868" s="4" t="s">
        <v>11075</v>
      </c>
      <c r="L1868" s="4" t="s">
        <v>11078</v>
      </c>
      <c r="M1868" s="4" t="s">
        <v>11081</v>
      </c>
      <c r="N1868" s="4" t="s">
        <v>11084</v>
      </c>
    </row>
    <row r="1869" spans="1:14" x14ac:dyDescent="0.25">
      <c r="A1869" s="4" t="s">
        <v>59</v>
      </c>
      <c r="B1869" s="4" t="s">
        <v>8044</v>
      </c>
      <c r="C1869" s="4" t="s">
        <v>8045</v>
      </c>
      <c r="D1869" s="4" t="s">
        <v>8046</v>
      </c>
      <c r="E1869" s="4" t="s">
        <v>8047</v>
      </c>
      <c r="J1869" s="4" t="s">
        <v>11073</v>
      </c>
      <c r="K1869" s="4" t="s">
        <v>11076</v>
      </c>
      <c r="L1869" s="4" t="s">
        <v>11079</v>
      </c>
      <c r="M1869" s="4" t="s">
        <v>11082</v>
      </c>
      <c r="N1869" s="4" t="s">
        <v>11085</v>
      </c>
    </row>
    <row r="1870" spans="1:14" x14ac:dyDescent="0.25">
      <c r="A1870" s="4" t="s">
        <v>59</v>
      </c>
      <c r="B1870" s="4" t="s">
        <v>8048</v>
      </c>
      <c r="C1870" s="4" t="s">
        <v>8049</v>
      </c>
      <c r="D1870" s="4" t="s">
        <v>8050</v>
      </c>
      <c r="E1870" s="4" t="s">
        <v>8051</v>
      </c>
      <c r="J1870" s="4" t="s">
        <v>11074</v>
      </c>
      <c r="K1870" s="4" t="s">
        <v>11077</v>
      </c>
      <c r="L1870" s="4" t="s">
        <v>11080</v>
      </c>
      <c r="M1870" s="4" t="s">
        <v>11083</v>
      </c>
      <c r="N1870" s="4" t="s">
        <v>11086</v>
      </c>
    </row>
    <row r="1871" spans="1:14" x14ac:dyDescent="0.25">
      <c r="A1871" s="4" t="s">
        <v>59</v>
      </c>
      <c r="B1871" s="4" t="s">
        <v>8044</v>
      </c>
      <c r="C1871" s="4" t="s">
        <v>8045</v>
      </c>
      <c r="D1871" s="4" t="s">
        <v>8046</v>
      </c>
    </row>
    <row r="1872" spans="1:14" x14ac:dyDescent="0.25">
      <c r="A1872" s="4" t="s">
        <v>59</v>
      </c>
      <c r="B1872" s="4" t="s">
        <v>8052</v>
      </c>
      <c r="C1872" s="4" t="s">
        <v>8053</v>
      </c>
      <c r="D1872" s="4" t="s">
        <v>8054</v>
      </c>
      <c r="E1872" s="4" t="s">
        <v>8055</v>
      </c>
      <c r="F1872" s="4" t="s">
        <v>41</v>
      </c>
      <c r="I1872" s="4" t="s">
        <v>8056</v>
      </c>
      <c r="J1872" s="4" t="s">
        <v>8057</v>
      </c>
      <c r="K1872" s="4" t="s">
        <v>8058</v>
      </c>
      <c r="L1872" s="4" t="s">
        <v>8059</v>
      </c>
      <c r="M1872" s="4" t="s">
        <v>8060</v>
      </c>
    </row>
    <row r="1873" spans="1:14" x14ac:dyDescent="0.25">
      <c r="A1873" s="4" t="s">
        <v>59</v>
      </c>
      <c r="B1873" s="4" t="s">
        <v>8061</v>
      </c>
      <c r="C1873" s="4" t="s">
        <v>8062</v>
      </c>
      <c r="D1873" s="4" t="s">
        <v>8063</v>
      </c>
      <c r="E1873" s="4" t="s">
        <v>8064</v>
      </c>
      <c r="J1873" s="4" t="s">
        <v>11047</v>
      </c>
      <c r="K1873" s="4" t="s">
        <v>11052</v>
      </c>
      <c r="L1873" s="4" t="s">
        <v>11057</v>
      </c>
      <c r="M1873" s="4" t="s">
        <v>11062</v>
      </c>
      <c r="N1873" s="4" t="s">
        <v>11067</v>
      </c>
    </row>
    <row r="1874" spans="1:14" x14ac:dyDescent="0.25">
      <c r="A1874" s="4" t="s">
        <v>59</v>
      </c>
      <c r="B1874" s="4" t="s">
        <v>8065</v>
      </c>
      <c r="C1874" s="4" t="s">
        <v>8066</v>
      </c>
      <c r="D1874" s="4" t="s">
        <v>8067</v>
      </c>
      <c r="E1874" s="4" t="s">
        <v>8068</v>
      </c>
      <c r="J1874" s="4" t="s">
        <v>11048</v>
      </c>
      <c r="K1874" s="4" t="s">
        <v>11053</v>
      </c>
      <c r="L1874" s="4" t="s">
        <v>11058</v>
      </c>
      <c r="M1874" s="4" t="s">
        <v>11063</v>
      </c>
      <c r="N1874" s="4" t="s">
        <v>11068</v>
      </c>
    </row>
    <row r="1875" spans="1:14" x14ac:dyDescent="0.25">
      <c r="A1875" s="4" t="s">
        <v>59</v>
      </c>
      <c r="B1875" s="4" t="s">
        <v>8069</v>
      </c>
      <c r="C1875" s="4" t="s">
        <v>8070</v>
      </c>
      <c r="D1875" s="4" t="s">
        <v>8071</v>
      </c>
      <c r="E1875" s="4" t="s">
        <v>8072</v>
      </c>
      <c r="J1875" s="4" t="s">
        <v>11049</v>
      </c>
      <c r="K1875" s="4" t="s">
        <v>11054</v>
      </c>
      <c r="L1875" s="4" t="s">
        <v>11059</v>
      </c>
      <c r="M1875" s="4" t="s">
        <v>11064</v>
      </c>
      <c r="N1875" s="4" t="s">
        <v>11069</v>
      </c>
    </row>
    <row r="1876" spans="1:14" x14ac:dyDescent="0.25">
      <c r="A1876" s="4" t="s">
        <v>59</v>
      </c>
      <c r="B1876" s="4" t="s">
        <v>8073</v>
      </c>
      <c r="C1876" s="4" t="s">
        <v>8074</v>
      </c>
      <c r="D1876" s="4" t="s">
        <v>8075</v>
      </c>
      <c r="E1876" s="4" t="s">
        <v>8076</v>
      </c>
      <c r="J1876" s="4" t="s">
        <v>11050</v>
      </c>
      <c r="K1876" s="4" t="s">
        <v>11055</v>
      </c>
      <c r="L1876" s="4" t="s">
        <v>11060</v>
      </c>
      <c r="M1876" s="4" t="s">
        <v>11065</v>
      </c>
      <c r="N1876" s="4" t="s">
        <v>11070</v>
      </c>
    </row>
    <row r="1877" spans="1:14" x14ac:dyDescent="0.25">
      <c r="A1877" s="4" t="s">
        <v>59</v>
      </c>
      <c r="B1877" s="4" t="s">
        <v>8077</v>
      </c>
      <c r="C1877" s="4" t="s">
        <v>8078</v>
      </c>
      <c r="D1877" s="4" t="s">
        <v>8079</v>
      </c>
      <c r="E1877" s="4" t="s">
        <v>8080</v>
      </c>
      <c r="J1877" s="4" t="s">
        <v>11051</v>
      </c>
      <c r="K1877" s="4" t="s">
        <v>11056</v>
      </c>
      <c r="L1877" s="4" t="s">
        <v>11061</v>
      </c>
      <c r="M1877" s="4" t="s">
        <v>11066</v>
      </c>
      <c r="N1877" s="4" t="s">
        <v>11071</v>
      </c>
    </row>
    <row r="1878" spans="1:14" x14ac:dyDescent="0.25">
      <c r="A1878" s="4" t="s">
        <v>59</v>
      </c>
      <c r="B1878" s="4" t="s">
        <v>8065</v>
      </c>
      <c r="C1878" s="4" t="s">
        <v>8066</v>
      </c>
      <c r="D1878" s="4" t="s">
        <v>8067</v>
      </c>
    </row>
    <row r="1879" spans="1:14" x14ac:dyDescent="0.25">
      <c r="A1879" s="4" t="s">
        <v>59</v>
      </c>
      <c r="B1879" s="4" t="s">
        <v>8081</v>
      </c>
      <c r="C1879" s="4" t="s">
        <v>8082</v>
      </c>
      <c r="E1879" s="4" t="s">
        <v>8083</v>
      </c>
      <c r="F1879" s="4" t="s">
        <v>34</v>
      </c>
      <c r="H1879" s="4" t="s">
        <v>8084</v>
      </c>
      <c r="I1879" s="4" t="s">
        <v>8085</v>
      </c>
    </row>
    <row r="1880" spans="1:14" x14ac:dyDescent="0.25">
      <c r="A1880" s="4" t="s">
        <v>59</v>
      </c>
      <c r="B1880" s="4" t="s">
        <v>8086</v>
      </c>
      <c r="C1880" s="4" t="s">
        <v>8087</v>
      </c>
      <c r="D1880" s="4" t="s">
        <v>8088</v>
      </c>
      <c r="E1880" s="4" t="s">
        <v>8089</v>
      </c>
      <c r="F1880" s="4" t="s">
        <v>41</v>
      </c>
      <c r="I1880" s="4" t="s">
        <v>8090</v>
      </c>
      <c r="J1880" s="4" t="s">
        <v>8091</v>
      </c>
      <c r="K1880" s="4" t="s">
        <v>8092</v>
      </c>
      <c r="L1880" s="4" t="s">
        <v>8093</v>
      </c>
      <c r="M1880" s="4" t="s">
        <v>8094</v>
      </c>
    </row>
    <row r="1881" spans="1:14" x14ac:dyDescent="0.25">
      <c r="A1881" s="4" t="s">
        <v>59</v>
      </c>
      <c r="B1881" s="4" t="s">
        <v>8095</v>
      </c>
      <c r="C1881" s="4" t="s">
        <v>8096</v>
      </c>
      <c r="D1881" s="4" t="s">
        <v>8097</v>
      </c>
      <c r="E1881" s="4" t="s">
        <v>8098</v>
      </c>
      <c r="J1881" s="4" t="s">
        <v>10892</v>
      </c>
      <c r="K1881" s="4" t="s">
        <v>10898</v>
      </c>
      <c r="L1881" s="4" t="s">
        <v>10904</v>
      </c>
      <c r="M1881" s="4" t="s">
        <v>10910</v>
      </c>
      <c r="N1881" s="4" t="s">
        <v>10916</v>
      </c>
    </row>
    <row r="1882" spans="1:14" x14ac:dyDescent="0.25">
      <c r="A1882" s="4" t="s">
        <v>59</v>
      </c>
      <c r="B1882" s="4" t="s">
        <v>8099</v>
      </c>
      <c r="C1882" s="4" t="s">
        <v>8100</v>
      </c>
      <c r="D1882" s="4" t="s">
        <v>8101</v>
      </c>
      <c r="E1882" s="4" t="s">
        <v>8102</v>
      </c>
      <c r="J1882" s="4" t="s">
        <v>10893</v>
      </c>
      <c r="K1882" s="4" t="s">
        <v>10899</v>
      </c>
      <c r="L1882" s="4" t="s">
        <v>10905</v>
      </c>
      <c r="M1882" s="4" t="s">
        <v>10911</v>
      </c>
      <c r="N1882" s="4" t="s">
        <v>10917</v>
      </c>
    </row>
    <row r="1883" spans="1:14" x14ac:dyDescent="0.25">
      <c r="A1883" s="4" t="s">
        <v>59</v>
      </c>
      <c r="B1883" s="4" t="s">
        <v>8103</v>
      </c>
      <c r="C1883" s="4" t="s">
        <v>8104</v>
      </c>
      <c r="D1883" s="4" t="s">
        <v>8105</v>
      </c>
      <c r="E1883" s="4" t="s">
        <v>8106</v>
      </c>
      <c r="J1883" s="4" t="s">
        <v>10894</v>
      </c>
      <c r="K1883" s="4" t="s">
        <v>10900</v>
      </c>
      <c r="L1883" s="4" t="s">
        <v>10906</v>
      </c>
      <c r="M1883" s="4" t="s">
        <v>10912</v>
      </c>
      <c r="N1883" s="4" t="s">
        <v>10918</v>
      </c>
    </row>
    <row r="1884" spans="1:14" x14ac:dyDescent="0.25">
      <c r="A1884" s="4" t="s">
        <v>59</v>
      </c>
      <c r="B1884" s="4" t="s">
        <v>8107</v>
      </c>
      <c r="C1884" s="4" t="s">
        <v>8108</v>
      </c>
      <c r="D1884" s="4" t="s">
        <v>8109</v>
      </c>
      <c r="E1884" s="4" t="s">
        <v>8110</v>
      </c>
      <c r="J1884" s="4" t="s">
        <v>10895</v>
      </c>
      <c r="K1884" s="4" t="s">
        <v>10901</v>
      </c>
      <c r="L1884" s="4" t="s">
        <v>10907</v>
      </c>
      <c r="M1884" s="4" t="s">
        <v>10913</v>
      </c>
      <c r="N1884" s="4" t="s">
        <v>10919</v>
      </c>
    </row>
    <row r="1885" spans="1:14" x14ac:dyDescent="0.25">
      <c r="A1885" s="4" t="s">
        <v>59</v>
      </c>
      <c r="B1885" s="4" t="s">
        <v>8111</v>
      </c>
      <c r="C1885" s="4" t="s">
        <v>8112</v>
      </c>
      <c r="D1885" s="4" t="s">
        <v>8113</v>
      </c>
      <c r="E1885" s="4" t="s">
        <v>8114</v>
      </c>
      <c r="J1885" s="4" t="s">
        <v>10896</v>
      </c>
      <c r="K1885" s="4" t="s">
        <v>10902</v>
      </c>
      <c r="L1885" s="4" t="s">
        <v>10908</v>
      </c>
      <c r="M1885" s="4" t="s">
        <v>10914</v>
      </c>
      <c r="N1885" s="4" t="s">
        <v>10920</v>
      </c>
    </row>
    <row r="1886" spans="1:14" x14ac:dyDescent="0.25">
      <c r="A1886" s="4" t="s">
        <v>59</v>
      </c>
      <c r="B1886" s="4" t="s">
        <v>8115</v>
      </c>
      <c r="C1886" s="4" t="s">
        <v>8116</v>
      </c>
      <c r="D1886" s="4" t="s">
        <v>8117</v>
      </c>
      <c r="E1886" s="4" t="s">
        <v>8118</v>
      </c>
      <c r="J1886" s="4" t="s">
        <v>10897</v>
      </c>
      <c r="K1886" s="4" t="s">
        <v>10903</v>
      </c>
      <c r="L1886" s="4" t="s">
        <v>10909</v>
      </c>
      <c r="M1886" s="4" t="s">
        <v>10915</v>
      </c>
      <c r="N1886" s="4" t="s">
        <v>10921</v>
      </c>
    </row>
    <row r="1887" spans="1:14" x14ac:dyDescent="0.25">
      <c r="A1887" s="4" t="s">
        <v>59</v>
      </c>
      <c r="B1887" s="4" t="s">
        <v>8099</v>
      </c>
      <c r="C1887" s="4" t="s">
        <v>8100</v>
      </c>
      <c r="D1887" s="4" t="s">
        <v>8101</v>
      </c>
    </row>
    <row r="1888" spans="1:14" x14ac:dyDescent="0.25">
      <c r="A1888" s="4" t="s">
        <v>59</v>
      </c>
      <c r="B1888" s="4" t="s">
        <v>8119</v>
      </c>
      <c r="C1888" s="4" t="s">
        <v>8120</v>
      </c>
      <c r="D1888" s="4" t="s">
        <v>8121</v>
      </c>
      <c r="E1888" s="4" t="s">
        <v>8122</v>
      </c>
      <c r="F1888" s="4" t="s">
        <v>41</v>
      </c>
      <c r="I1888" s="4" t="s">
        <v>8123</v>
      </c>
      <c r="J1888" s="4" t="s">
        <v>8124</v>
      </c>
      <c r="K1888" s="4" t="s">
        <v>8125</v>
      </c>
      <c r="L1888" s="4" t="s">
        <v>8126</v>
      </c>
      <c r="M1888" s="4" t="s">
        <v>8127</v>
      </c>
    </row>
    <row r="1889" spans="1:14" x14ac:dyDescent="0.25">
      <c r="A1889" s="4" t="s">
        <v>59</v>
      </c>
      <c r="B1889" s="4" t="s">
        <v>8128</v>
      </c>
      <c r="C1889" s="4" t="s">
        <v>8129</v>
      </c>
      <c r="D1889" s="4" t="s">
        <v>8130</v>
      </c>
      <c r="E1889" s="4" t="s">
        <v>8131</v>
      </c>
      <c r="J1889" s="4" t="s">
        <v>11002</v>
      </c>
      <c r="K1889" s="4" t="s">
        <v>11008</v>
      </c>
      <c r="L1889" s="4" t="s">
        <v>11014</v>
      </c>
      <c r="M1889" s="4" t="s">
        <v>11020</v>
      </c>
      <c r="N1889" s="4" t="s">
        <v>11026</v>
      </c>
    </row>
    <row r="1890" spans="1:14" x14ac:dyDescent="0.25">
      <c r="A1890" s="4" t="s">
        <v>59</v>
      </c>
      <c r="B1890" s="4" t="s">
        <v>8132</v>
      </c>
      <c r="C1890" s="4" t="s">
        <v>8133</v>
      </c>
      <c r="D1890" s="4" t="s">
        <v>8134</v>
      </c>
      <c r="E1890" s="4" t="s">
        <v>8135</v>
      </c>
      <c r="J1890" s="4" t="s">
        <v>11003</v>
      </c>
      <c r="K1890" s="4" t="s">
        <v>11009</v>
      </c>
      <c r="L1890" s="4" t="s">
        <v>11015</v>
      </c>
      <c r="M1890" s="4" t="s">
        <v>11021</v>
      </c>
      <c r="N1890" s="4" t="s">
        <v>11027</v>
      </c>
    </row>
    <row r="1891" spans="1:14" x14ac:dyDescent="0.25">
      <c r="A1891" s="4" t="s">
        <v>59</v>
      </c>
      <c r="B1891" s="4" t="s">
        <v>8136</v>
      </c>
      <c r="C1891" s="4" t="s">
        <v>8137</v>
      </c>
      <c r="D1891" s="4" t="s">
        <v>8138</v>
      </c>
      <c r="E1891" s="4" t="s">
        <v>8139</v>
      </c>
      <c r="J1891" s="4" t="s">
        <v>11004</v>
      </c>
      <c r="K1891" s="4" t="s">
        <v>11010</v>
      </c>
      <c r="L1891" s="4" t="s">
        <v>11016</v>
      </c>
      <c r="M1891" s="4" t="s">
        <v>11022</v>
      </c>
      <c r="N1891" s="4" t="s">
        <v>11028</v>
      </c>
    </row>
    <row r="1892" spans="1:14" x14ac:dyDescent="0.25">
      <c r="A1892" s="4" t="s">
        <v>59</v>
      </c>
      <c r="B1892" s="4" t="s">
        <v>8140</v>
      </c>
      <c r="C1892" s="4" t="s">
        <v>8141</v>
      </c>
      <c r="D1892" s="4" t="s">
        <v>8142</v>
      </c>
      <c r="E1892" s="4" t="s">
        <v>8143</v>
      </c>
      <c r="J1892" s="4" t="s">
        <v>11005</v>
      </c>
      <c r="K1892" s="4" t="s">
        <v>11011</v>
      </c>
      <c r="L1892" s="4" t="s">
        <v>11017</v>
      </c>
      <c r="M1892" s="4" t="s">
        <v>11023</v>
      </c>
      <c r="N1892" s="4" t="s">
        <v>11029</v>
      </c>
    </row>
    <row r="1893" spans="1:14" x14ac:dyDescent="0.25">
      <c r="A1893" s="4" t="s">
        <v>59</v>
      </c>
      <c r="B1893" s="4" t="s">
        <v>8144</v>
      </c>
      <c r="C1893" s="4" t="s">
        <v>8145</v>
      </c>
      <c r="D1893" s="4" t="s">
        <v>8146</v>
      </c>
      <c r="E1893" s="4" t="s">
        <v>8147</v>
      </c>
      <c r="J1893" s="4" t="s">
        <v>11006</v>
      </c>
      <c r="K1893" s="4" t="s">
        <v>11012</v>
      </c>
      <c r="L1893" s="4" t="s">
        <v>11018</v>
      </c>
      <c r="M1893" s="4" t="s">
        <v>11024</v>
      </c>
      <c r="N1893" s="4" t="s">
        <v>11030</v>
      </c>
    </row>
    <row r="1894" spans="1:14" x14ac:dyDescent="0.25">
      <c r="A1894" s="4" t="s">
        <v>59</v>
      </c>
      <c r="B1894" s="4" t="s">
        <v>8148</v>
      </c>
      <c r="C1894" s="4" t="s">
        <v>8149</v>
      </c>
      <c r="D1894" s="4" t="s">
        <v>8150</v>
      </c>
      <c r="E1894" s="4" t="s">
        <v>8151</v>
      </c>
      <c r="J1894" s="4" t="s">
        <v>11007</v>
      </c>
      <c r="K1894" s="4" t="s">
        <v>11013</v>
      </c>
      <c r="L1894" s="4" t="s">
        <v>11019</v>
      </c>
      <c r="M1894" s="4" t="s">
        <v>11025</v>
      </c>
      <c r="N1894" s="4" t="s">
        <v>11031</v>
      </c>
    </row>
    <row r="1895" spans="1:14" x14ac:dyDescent="0.25">
      <c r="A1895" s="4" t="s">
        <v>59</v>
      </c>
      <c r="B1895" s="4" t="s">
        <v>8132</v>
      </c>
      <c r="C1895" s="4" t="s">
        <v>8133</v>
      </c>
      <c r="D1895" s="4" t="s">
        <v>8134</v>
      </c>
    </row>
    <row r="1896" spans="1:14" x14ac:dyDescent="0.25">
      <c r="A1896" s="4" t="s">
        <v>59</v>
      </c>
      <c r="B1896" s="4" t="s">
        <v>8152</v>
      </c>
      <c r="C1896" s="4" t="s">
        <v>8153</v>
      </c>
      <c r="D1896" s="4" t="s">
        <v>8154</v>
      </c>
      <c r="E1896" s="4" t="s">
        <v>8155</v>
      </c>
      <c r="F1896" s="4" t="s">
        <v>41</v>
      </c>
      <c r="I1896" s="4" t="s">
        <v>8156</v>
      </c>
      <c r="J1896" s="4" t="s">
        <v>8157</v>
      </c>
      <c r="K1896" s="4" t="s">
        <v>8158</v>
      </c>
      <c r="L1896" s="4" t="s">
        <v>8159</v>
      </c>
      <c r="M1896" s="4" t="s">
        <v>8160</v>
      </c>
    </row>
    <row r="1897" spans="1:14" x14ac:dyDescent="0.25">
      <c r="A1897" s="4" t="s">
        <v>59</v>
      </c>
      <c r="B1897" s="4" t="s">
        <v>8161</v>
      </c>
      <c r="C1897" s="4" t="s">
        <v>8162</v>
      </c>
      <c r="D1897" s="4" t="s">
        <v>8163</v>
      </c>
      <c r="E1897" s="4" t="s">
        <v>8164</v>
      </c>
      <c r="J1897" s="4" t="s">
        <v>10972</v>
      </c>
      <c r="K1897" s="4" t="s">
        <v>10978</v>
      </c>
      <c r="L1897" s="4" t="s">
        <v>10984</v>
      </c>
      <c r="M1897" s="4" t="s">
        <v>10990</v>
      </c>
      <c r="N1897" s="4" t="s">
        <v>10996</v>
      </c>
    </row>
    <row r="1898" spans="1:14" x14ac:dyDescent="0.25">
      <c r="A1898" s="4" t="s">
        <v>59</v>
      </c>
      <c r="B1898" s="4" t="s">
        <v>8165</v>
      </c>
      <c r="C1898" s="4" t="s">
        <v>8166</v>
      </c>
      <c r="D1898" s="4" t="s">
        <v>8167</v>
      </c>
      <c r="E1898" s="4" t="s">
        <v>8168</v>
      </c>
      <c r="J1898" s="4" t="s">
        <v>10973</v>
      </c>
      <c r="K1898" s="4" t="s">
        <v>10979</v>
      </c>
      <c r="L1898" s="4" t="s">
        <v>10985</v>
      </c>
      <c r="M1898" s="4" t="s">
        <v>10991</v>
      </c>
      <c r="N1898" s="4" t="s">
        <v>10997</v>
      </c>
    </row>
    <row r="1899" spans="1:14" x14ac:dyDescent="0.25">
      <c r="A1899" s="4" t="s">
        <v>59</v>
      </c>
      <c r="B1899" s="4" t="s">
        <v>8169</v>
      </c>
      <c r="C1899" s="4" t="s">
        <v>8170</v>
      </c>
      <c r="D1899" s="4" t="s">
        <v>8171</v>
      </c>
      <c r="E1899" s="4" t="s">
        <v>8172</v>
      </c>
      <c r="J1899" s="4" t="s">
        <v>10974</v>
      </c>
      <c r="K1899" s="4" t="s">
        <v>10980</v>
      </c>
      <c r="L1899" s="4" t="s">
        <v>10986</v>
      </c>
      <c r="M1899" s="4" t="s">
        <v>10992</v>
      </c>
      <c r="N1899" s="4" t="s">
        <v>10998</v>
      </c>
    </row>
    <row r="1900" spans="1:14" x14ac:dyDescent="0.25">
      <c r="A1900" s="4" t="s">
        <v>59</v>
      </c>
      <c r="B1900" s="4" t="s">
        <v>8173</v>
      </c>
      <c r="C1900" s="4" t="s">
        <v>8174</v>
      </c>
      <c r="D1900" s="4" t="s">
        <v>8175</v>
      </c>
      <c r="E1900" s="4" t="s">
        <v>8176</v>
      </c>
      <c r="J1900" s="4" t="s">
        <v>10975</v>
      </c>
      <c r="K1900" s="4" t="s">
        <v>10981</v>
      </c>
      <c r="L1900" s="4" t="s">
        <v>10987</v>
      </c>
      <c r="M1900" s="4" t="s">
        <v>10993</v>
      </c>
      <c r="N1900" s="4" t="s">
        <v>10999</v>
      </c>
    </row>
    <row r="1901" spans="1:14" x14ac:dyDescent="0.25">
      <c r="A1901" s="4" t="s">
        <v>59</v>
      </c>
      <c r="B1901" s="4" t="s">
        <v>8177</v>
      </c>
      <c r="C1901" s="4" t="s">
        <v>8178</v>
      </c>
      <c r="D1901" s="4" t="s">
        <v>8179</v>
      </c>
      <c r="E1901" s="4" t="s">
        <v>8180</v>
      </c>
      <c r="J1901" s="4" t="s">
        <v>10976</v>
      </c>
      <c r="K1901" s="4" t="s">
        <v>10982</v>
      </c>
      <c r="L1901" s="4" t="s">
        <v>10988</v>
      </c>
      <c r="M1901" s="4" t="s">
        <v>10994</v>
      </c>
      <c r="N1901" s="4" t="s">
        <v>11000</v>
      </c>
    </row>
    <row r="1902" spans="1:14" x14ac:dyDescent="0.25">
      <c r="A1902" s="4" t="s">
        <v>59</v>
      </c>
      <c r="B1902" s="4" t="s">
        <v>8181</v>
      </c>
      <c r="C1902" s="4" t="s">
        <v>8182</v>
      </c>
      <c r="D1902" s="4" t="s">
        <v>8183</v>
      </c>
      <c r="E1902" s="4" t="s">
        <v>8184</v>
      </c>
      <c r="J1902" s="4" t="s">
        <v>10977</v>
      </c>
      <c r="K1902" s="4" t="s">
        <v>10983</v>
      </c>
      <c r="L1902" s="4" t="s">
        <v>10989</v>
      </c>
      <c r="M1902" s="4" t="s">
        <v>10995</v>
      </c>
      <c r="N1902" s="4" t="s">
        <v>11001</v>
      </c>
    </row>
    <row r="1903" spans="1:14" x14ac:dyDescent="0.25">
      <c r="A1903" s="4" t="s">
        <v>59</v>
      </c>
      <c r="B1903" s="4" t="s">
        <v>8165</v>
      </c>
      <c r="C1903" s="4" t="s">
        <v>8166</v>
      </c>
      <c r="D1903" s="4" t="s">
        <v>8167</v>
      </c>
    </row>
    <row r="1904" spans="1:14" x14ac:dyDescent="0.25">
      <c r="A1904" s="4" t="s">
        <v>59</v>
      </c>
      <c r="B1904" s="4" t="s">
        <v>8185</v>
      </c>
      <c r="C1904" s="4" t="s">
        <v>8186</v>
      </c>
      <c r="D1904" s="4" t="s">
        <v>8187</v>
      </c>
      <c r="E1904" s="4" t="s">
        <v>8188</v>
      </c>
      <c r="F1904" s="4" t="s">
        <v>41</v>
      </c>
      <c r="I1904" s="4" t="s">
        <v>8189</v>
      </c>
      <c r="J1904" s="4" t="s">
        <v>8190</v>
      </c>
      <c r="K1904" s="4" t="s">
        <v>8191</v>
      </c>
      <c r="L1904" s="4" t="s">
        <v>8192</v>
      </c>
      <c r="M1904" s="4" t="s">
        <v>8193</v>
      </c>
    </row>
    <row r="1905" spans="1:14" x14ac:dyDescent="0.25">
      <c r="A1905" s="4" t="s">
        <v>59</v>
      </c>
      <c r="B1905" s="4" t="s">
        <v>8194</v>
      </c>
      <c r="C1905" s="4" t="s">
        <v>8195</v>
      </c>
      <c r="D1905" s="4" t="s">
        <v>8196</v>
      </c>
      <c r="E1905" s="4" t="s">
        <v>8197</v>
      </c>
      <c r="J1905" s="4" t="s">
        <v>10947</v>
      </c>
      <c r="K1905" s="4" t="s">
        <v>10952</v>
      </c>
      <c r="L1905" s="4" t="s">
        <v>10957</v>
      </c>
      <c r="M1905" s="4" t="s">
        <v>10962</v>
      </c>
      <c r="N1905" s="4" t="s">
        <v>10967</v>
      </c>
    </row>
    <row r="1906" spans="1:14" x14ac:dyDescent="0.25">
      <c r="A1906" s="4" t="s">
        <v>59</v>
      </c>
      <c r="B1906" s="4" t="s">
        <v>8198</v>
      </c>
      <c r="C1906" s="4" t="s">
        <v>8199</v>
      </c>
      <c r="D1906" s="4" t="s">
        <v>8200</v>
      </c>
      <c r="E1906" s="4" t="s">
        <v>8201</v>
      </c>
      <c r="J1906" s="4" t="s">
        <v>10948</v>
      </c>
      <c r="K1906" s="4" t="s">
        <v>10953</v>
      </c>
      <c r="L1906" s="4" t="s">
        <v>10958</v>
      </c>
      <c r="M1906" s="4" t="s">
        <v>10963</v>
      </c>
      <c r="N1906" s="4" t="s">
        <v>10968</v>
      </c>
    </row>
    <row r="1907" spans="1:14" x14ac:dyDescent="0.25">
      <c r="A1907" s="4" t="s">
        <v>59</v>
      </c>
      <c r="B1907" s="4" t="s">
        <v>8202</v>
      </c>
      <c r="C1907" s="4" t="s">
        <v>8203</v>
      </c>
      <c r="D1907" s="4" t="s">
        <v>8204</v>
      </c>
      <c r="E1907" s="4" t="s">
        <v>8205</v>
      </c>
      <c r="J1907" s="4" t="s">
        <v>10949</v>
      </c>
      <c r="K1907" s="4" t="s">
        <v>10954</v>
      </c>
      <c r="L1907" s="4" t="s">
        <v>10959</v>
      </c>
      <c r="M1907" s="4" t="s">
        <v>10964</v>
      </c>
      <c r="N1907" s="4" t="s">
        <v>10969</v>
      </c>
    </row>
    <row r="1908" spans="1:14" x14ac:dyDescent="0.25">
      <c r="A1908" s="4" t="s">
        <v>59</v>
      </c>
      <c r="B1908" s="4" t="s">
        <v>8206</v>
      </c>
      <c r="C1908" s="4" t="s">
        <v>8207</v>
      </c>
      <c r="D1908" s="4" t="s">
        <v>8208</v>
      </c>
      <c r="E1908" s="4" t="s">
        <v>8209</v>
      </c>
      <c r="J1908" s="4" t="s">
        <v>10950</v>
      </c>
      <c r="K1908" s="4" t="s">
        <v>10955</v>
      </c>
      <c r="L1908" s="4" t="s">
        <v>10960</v>
      </c>
      <c r="M1908" s="4" t="s">
        <v>10965</v>
      </c>
      <c r="N1908" s="4" t="s">
        <v>10970</v>
      </c>
    </row>
    <row r="1909" spans="1:14" x14ac:dyDescent="0.25">
      <c r="A1909" s="4" t="s">
        <v>59</v>
      </c>
      <c r="B1909" s="4" t="s">
        <v>8210</v>
      </c>
      <c r="C1909" s="4" t="s">
        <v>8211</v>
      </c>
      <c r="D1909" s="4" t="s">
        <v>8212</v>
      </c>
      <c r="E1909" s="4" t="s">
        <v>8213</v>
      </c>
      <c r="J1909" s="4" t="s">
        <v>10951</v>
      </c>
      <c r="K1909" s="4" t="s">
        <v>10956</v>
      </c>
      <c r="L1909" s="4" t="s">
        <v>10961</v>
      </c>
      <c r="M1909" s="4" t="s">
        <v>10966</v>
      </c>
      <c r="N1909" s="4" t="s">
        <v>10971</v>
      </c>
    </row>
    <row r="1910" spans="1:14" x14ac:dyDescent="0.25">
      <c r="A1910" s="4" t="s">
        <v>59</v>
      </c>
      <c r="B1910" s="4" t="s">
        <v>8198</v>
      </c>
      <c r="C1910" s="4" t="s">
        <v>8199</v>
      </c>
      <c r="D1910" s="4" t="s">
        <v>8200</v>
      </c>
    </row>
    <row r="1911" spans="1:14" x14ac:dyDescent="0.25">
      <c r="A1911" s="4" t="s">
        <v>59</v>
      </c>
      <c r="B1911" s="4" t="s">
        <v>8214</v>
      </c>
      <c r="C1911" s="4" t="s">
        <v>8215</v>
      </c>
      <c r="D1911" s="4" t="s">
        <v>8216</v>
      </c>
      <c r="E1911" s="4" t="s">
        <v>8217</v>
      </c>
      <c r="F1911" s="4" t="s">
        <v>41</v>
      </c>
      <c r="I1911" s="4" t="s">
        <v>8218</v>
      </c>
      <c r="J1911" s="4" t="s">
        <v>8219</v>
      </c>
      <c r="K1911" s="4" t="s">
        <v>8220</v>
      </c>
      <c r="L1911" s="4" t="s">
        <v>8221</v>
      </c>
      <c r="M1911" s="4" t="s">
        <v>8222</v>
      </c>
    </row>
    <row r="1912" spans="1:14" x14ac:dyDescent="0.25">
      <c r="A1912" s="4" t="s">
        <v>59</v>
      </c>
      <c r="B1912" s="4" t="s">
        <v>8223</v>
      </c>
      <c r="C1912" s="4" t="s">
        <v>8224</v>
      </c>
      <c r="D1912" s="4" t="s">
        <v>8225</v>
      </c>
      <c r="E1912" s="4" t="s">
        <v>8226</v>
      </c>
      <c r="J1912" s="4" t="s">
        <v>10922</v>
      </c>
      <c r="K1912" s="4" t="s">
        <v>10927</v>
      </c>
      <c r="L1912" s="4" t="s">
        <v>10932</v>
      </c>
      <c r="M1912" s="4" t="s">
        <v>10937</v>
      </c>
      <c r="N1912" s="4" t="s">
        <v>10942</v>
      </c>
    </row>
    <row r="1913" spans="1:14" x14ac:dyDescent="0.25">
      <c r="A1913" s="4" t="s">
        <v>59</v>
      </c>
      <c r="B1913" s="4" t="s">
        <v>8227</v>
      </c>
      <c r="C1913" s="4" t="s">
        <v>8228</v>
      </c>
      <c r="D1913" s="4" t="s">
        <v>8229</v>
      </c>
      <c r="E1913" s="4" t="s">
        <v>8230</v>
      </c>
      <c r="J1913" s="4" t="s">
        <v>10923</v>
      </c>
      <c r="K1913" s="4" t="s">
        <v>10928</v>
      </c>
      <c r="L1913" s="4" t="s">
        <v>10933</v>
      </c>
      <c r="M1913" s="4" t="s">
        <v>10938</v>
      </c>
      <c r="N1913" s="4" t="s">
        <v>10943</v>
      </c>
    </row>
    <row r="1914" spans="1:14" x14ac:dyDescent="0.25">
      <c r="A1914" s="4" t="s">
        <v>59</v>
      </c>
      <c r="B1914" s="4" t="s">
        <v>8231</v>
      </c>
      <c r="C1914" s="4" t="s">
        <v>8232</v>
      </c>
      <c r="D1914" s="4" t="s">
        <v>8233</v>
      </c>
      <c r="E1914" s="4" t="s">
        <v>8234</v>
      </c>
      <c r="J1914" s="4" t="s">
        <v>10924</v>
      </c>
      <c r="K1914" s="4" t="s">
        <v>10929</v>
      </c>
      <c r="L1914" s="4" t="s">
        <v>10934</v>
      </c>
      <c r="M1914" s="4" t="s">
        <v>10939</v>
      </c>
      <c r="N1914" s="4" t="s">
        <v>10944</v>
      </c>
    </row>
    <row r="1915" spans="1:14" x14ac:dyDescent="0.25">
      <c r="A1915" s="4" t="s">
        <v>59</v>
      </c>
      <c r="B1915" s="4" t="s">
        <v>8235</v>
      </c>
      <c r="C1915" s="4" t="s">
        <v>8236</v>
      </c>
      <c r="D1915" s="4" t="s">
        <v>8237</v>
      </c>
      <c r="E1915" s="4" t="s">
        <v>8238</v>
      </c>
      <c r="J1915" s="4" t="s">
        <v>10925</v>
      </c>
      <c r="K1915" s="4" t="s">
        <v>10930</v>
      </c>
      <c r="L1915" s="4" t="s">
        <v>10935</v>
      </c>
      <c r="M1915" s="4" t="s">
        <v>10940</v>
      </c>
      <c r="N1915" s="4" t="s">
        <v>10945</v>
      </c>
    </row>
    <row r="1916" spans="1:14" x14ac:dyDescent="0.25">
      <c r="A1916" s="4" t="s">
        <v>59</v>
      </c>
      <c r="B1916" s="4" t="s">
        <v>8239</v>
      </c>
      <c r="C1916" s="4" t="s">
        <v>8240</v>
      </c>
      <c r="D1916" s="4" t="s">
        <v>8241</v>
      </c>
      <c r="E1916" s="4" t="s">
        <v>8242</v>
      </c>
      <c r="J1916" s="4" t="s">
        <v>10926</v>
      </c>
      <c r="K1916" s="4" t="s">
        <v>10931</v>
      </c>
      <c r="L1916" s="4" t="s">
        <v>10936</v>
      </c>
      <c r="M1916" s="4" t="s">
        <v>10941</v>
      </c>
      <c r="N1916" s="4" t="s">
        <v>10946</v>
      </c>
    </row>
    <row r="1917" spans="1:14" x14ac:dyDescent="0.25">
      <c r="A1917" s="4" t="s">
        <v>59</v>
      </c>
      <c r="B1917" s="4" t="s">
        <v>8227</v>
      </c>
      <c r="C1917" s="4" t="s">
        <v>8228</v>
      </c>
      <c r="D1917" s="4" t="s">
        <v>8229</v>
      </c>
    </row>
    <row r="1918" spans="1:14" x14ac:dyDescent="0.25">
      <c r="A1918" s="4" t="s">
        <v>59</v>
      </c>
      <c r="B1918" s="4" t="s">
        <v>8243</v>
      </c>
      <c r="C1918" s="4" t="s">
        <v>8244</v>
      </c>
      <c r="E1918" s="4" t="s">
        <v>8245</v>
      </c>
      <c r="F1918" s="4" t="s">
        <v>34</v>
      </c>
      <c r="H1918" s="4" t="s">
        <v>8246</v>
      </c>
      <c r="I1918" s="4" t="s">
        <v>8247</v>
      </c>
    </row>
    <row r="1919" spans="1:14" x14ac:dyDescent="0.25">
      <c r="A1919" s="4" t="s">
        <v>59</v>
      </c>
      <c r="B1919" s="4" t="s">
        <v>8248</v>
      </c>
      <c r="C1919" s="4" t="s">
        <v>8249</v>
      </c>
      <c r="D1919" s="4" t="s">
        <v>8250</v>
      </c>
      <c r="E1919" s="4" t="s">
        <v>8251</v>
      </c>
      <c r="F1919" s="4" t="s">
        <v>41</v>
      </c>
      <c r="I1919" s="4" t="s">
        <v>8252</v>
      </c>
      <c r="J1919" s="4" t="s">
        <v>8253</v>
      </c>
      <c r="K1919" s="4" t="s">
        <v>8254</v>
      </c>
      <c r="L1919" s="4" t="s">
        <v>8255</v>
      </c>
      <c r="M1919" s="4" t="s">
        <v>8256</v>
      </c>
    </row>
    <row r="1920" spans="1:14" x14ac:dyDescent="0.25">
      <c r="A1920" s="4" t="s">
        <v>59</v>
      </c>
      <c r="B1920" s="4" t="s">
        <v>8257</v>
      </c>
      <c r="C1920" s="4" t="s">
        <v>8258</v>
      </c>
      <c r="D1920" s="4" t="s">
        <v>8259</v>
      </c>
      <c r="E1920" s="4" t="s">
        <v>8260</v>
      </c>
      <c r="J1920" s="4" t="s">
        <v>10852</v>
      </c>
      <c r="K1920" s="4" t="s">
        <v>10857</v>
      </c>
      <c r="L1920" s="4" t="s">
        <v>10862</v>
      </c>
      <c r="M1920" s="4" t="s">
        <v>10867</v>
      </c>
      <c r="N1920" s="4" t="s">
        <v>10872</v>
      </c>
    </row>
    <row r="1921" spans="1:14" x14ac:dyDescent="0.25">
      <c r="A1921" s="4" t="s">
        <v>59</v>
      </c>
      <c r="B1921" s="4" t="s">
        <v>8261</v>
      </c>
      <c r="C1921" s="4" t="s">
        <v>8262</v>
      </c>
      <c r="D1921" s="4" t="s">
        <v>8263</v>
      </c>
      <c r="E1921" s="4" t="s">
        <v>8264</v>
      </c>
      <c r="J1921" s="4" t="s">
        <v>10853</v>
      </c>
      <c r="K1921" s="4" t="s">
        <v>10858</v>
      </c>
      <c r="L1921" s="4" t="s">
        <v>10863</v>
      </c>
      <c r="M1921" s="4" t="s">
        <v>10868</v>
      </c>
      <c r="N1921" s="4" t="s">
        <v>10873</v>
      </c>
    </row>
    <row r="1922" spans="1:14" x14ac:dyDescent="0.25">
      <c r="A1922" s="4" t="s">
        <v>59</v>
      </c>
      <c r="B1922" s="4" t="s">
        <v>8265</v>
      </c>
      <c r="C1922" s="4" t="s">
        <v>8266</v>
      </c>
      <c r="D1922" s="4" t="s">
        <v>8267</v>
      </c>
      <c r="E1922" s="4" t="s">
        <v>8268</v>
      </c>
      <c r="J1922" s="4" t="s">
        <v>10854</v>
      </c>
      <c r="K1922" s="4" t="s">
        <v>10859</v>
      </c>
      <c r="L1922" s="4" t="s">
        <v>10864</v>
      </c>
      <c r="M1922" s="4" t="s">
        <v>10869</v>
      </c>
      <c r="N1922" s="4" t="s">
        <v>10874</v>
      </c>
    </row>
    <row r="1923" spans="1:14" x14ac:dyDescent="0.25">
      <c r="A1923" s="4" t="s">
        <v>59</v>
      </c>
      <c r="B1923" s="4" t="s">
        <v>8269</v>
      </c>
      <c r="C1923" s="4" t="s">
        <v>8270</v>
      </c>
      <c r="D1923" s="4" t="s">
        <v>8271</v>
      </c>
      <c r="E1923" s="4" t="s">
        <v>8272</v>
      </c>
      <c r="J1923" s="4" t="s">
        <v>10855</v>
      </c>
      <c r="K1923" s="4" t="s">
        <v>10860</v>
      </c>
      <c r="L1923" s="4" t="s">
        <v>10865</v>
      </c>
      <c r="M1923" s="4" t="s">
        <v>10870</v>
      </c>
      <c r="N1923" s="4" t="s">
        <v>10875</v>
      </c>
    </row>
    <row r="1924" spans="1:14" x14ac:dyDescent="0.25">
      <c r="A1924" s="4" t="s">
        <v>59</v>
      </c>
      <c r="B1924" s="4" t="s">
        <v>8273</v>
      </c>
      <c r="C1924" s="4" t="s">
        <v>8274</v>
      </c>
      <c r="D1924" s="4" t="s">
        <v>8275</v>
      </c>
      <c r="E1924" s="4" t="s">
        <v>8276</v>
      </c>
      <c r="J1924" s="4" t="s">
        <v>10856</v>
      </c>
      <c r="K1924" s="4" t="s">
        <v>10861</v>
      </c>
      <c r="L1924" s="4" t="s">
        <v>10866</v>
      </c>
      <c r="M1924" s="4" t="s">
        <v>10871</v>
      </c>
      <c r="N1924" s="4" t="s">
        <v>10876</v>
      </c>
    </row>
    <row r="1925" spans="1:14" x14ac:dyDescent="0.25">
      <c r="A1925" s="4" t="s">
        <v>59</v>
      </c>
      <c r="B1925" s="4" t="s">
        <v>8261</v>
      </c>
      <c r="C1925" s="4" t="s">
        <v>8262</v>
      </c>
      <c r="D1925" s="4" t="s">
        <v>8263</v>
      </c>
    </row>
    <row r="1926" spans="1:14" x14ac:dyDescent="0.25">
      <c r="A1926" s="4" t="s">
        <v>59</v>
      </c>
      <c r="B1926" s="4" t="s">
        <v>8277</v>
      </c>
      <c r="C1926" s="4" t="s">
        <v>8278</v>
      </c>
      <c r="D1926" s="4" t="s">
        <v>8279</v>
      </c>
      <c r="E1926" s="4" t="s">
        <v>8280</v>
      </c>
      <c r="F1926" s="4" t="s">
        <v>41</v>
      </c>
      <c r="I1926" s="4" t="s">
        <v>8281</v>
      </c>
      <c r="J1926" s="4" t="s">
        <v>8282</v>
      </c>
      <c r="K1926" s="4" t="s">
        <v>8283</v>
      </c>
      <c r="L1926" s="4" t="s">
        <v>8284</v>
      </c>
      <c r="M1926" s="4" t="s">
        <v>8285</v>
      </c>
    </row>
    <row r="1927" spans="1:14" x14ac:dyDescent="0.25">
      <c r="A1927" s="4" t="s">
        <v>59</v>
      </c>
      <c r="B1927" s="4" t="s">
        <v>8286</v>
      </c>
      <c r="C1927" s="4" t="s">
        <v>8287</v>
      </c>
      <c r="D1927" s="4" t="s">
        <v>8288</v>
      </c>
      <c r="E1927" s="4" t="s">
        <v>8289</v>
      </c>
      <c r="J1927" s="4" t="s">
        <v>10877</v>
      </c>
      <c r="K1927" s="4" t="s">
        <v>10880</v>
      </c>
      <c r="L1927" s="4" t="s">
        <v>10883</v>
      </c>
      <c r="M1927" s="4" t="s">
        <v>10886</v>
      </c>
      <c r="N1927" s="4" t="s">
        <v>10889</v>
      </c>
    </row>
    <row r="1928" spans="1:14" x14ac:dyDescent="0.25">
      <c r="A1928" s="4" t="s">
        <v>59</v>
      </c>
      <c r="B1928" s="4" t="s">
        <v>8290</v>
      </c>
      <c r="C1928" s="4" t="s">
        <v>8291</v>
      </c>
      <c r="D1928" s="4" t="s">
        <v>8292</v>
      </c>
      <c r="E1928" s="4" t="s">
        <v>8293</v>
      </c>
      <c r="J1928" s="4" t="s">
        <v>10878</v>
      </c>
      <c r="K1928" s="4" t="s">
        <v>10881</v>
      </c>
      <c r="L1928" s="4" t="s">
        <v>10884</v>
      </c>
      <c r="M1928" s="4" t="s">
        <v>10887</v>
      </c>
      <c r="N1928" s="4" t="s">
        <v>10890</v>
      </c>
    </row>
    <row r="1929" spans="1:14" x14ac:dyDescent="0.25">
      <c r="A1929" s="4" t="s">
        <v>59</v>
      </c>
      <c r="B1929" s="4" t="s">
        <v>8294</v>
      </c>
      <c r="C1929" s="4" t="s">
        <v>8295</v>
      </c>
      <c r="D1929" s="4" t="s">
        <v>8296</v>
      </c>
      <c r="E1929" s="4" t="s">
        <v>8297</v>
      </c>
      <c r="J1929" s="4" t="s">
        <v>10879</v>
      </c>
      <c r="K1929" s="4" t="s">
        <v>10882</v>
      </c>
      <c r="L1929" s="4" t="s">
        <v>10885</v>
      </c>
      <c r="M1929" s="4" t="s">
        <v>10888</v>
      </c>
      <c r="N1929" s="4" t="s">
        <v>10891</v>
      </c>
    </row>
    <row r="1930" spans="1:14" x14ac:dyDescent="0.25">
      <c r="A1930" s="4" t="s">
        <v>59</v>
      </c>
      <c r="B1930" s="4" t="s">
        <v>8290</v>
      </c>
      <c r="C1930" s="4" t="s">
        <v>8291</v>
      </c>
      <c r="D1930" s="4" t="s">
        <v>8292</v>
      </c>
    </row>
    <row r="1931" spans="1:14" x14ac:dyDescent="0.25">
      <c r="A1931" s="4" t="s">
        <v>59</v>
      </c>
      <c r="B1931" s="4" t="s">
        <v>8298</v>
      </c>
      <c r="C1931" s="4" t="s">
        <v>8299</v>
      </c>
      <c r="E1931" s="4" t="s">
        <v>8300</v>
      </c>
      <c r="F1931" s="4" t="s">
        <v>34</v>
      </c>
      <c r="H1931" s="4" t="s">
        <v>8301</v>
      </c>
      <c r="I1931" s="4" t="s">
        <v>8302</v>
      </c>
    </row>
    <row r="1932" spans="1:14" x14ac:dyDescent="0.25">
      <c r="A1932" s="4" t="s">
        <v>59</v>
      </c>
      <c r="B1932" s="4" t="s">
        <v>8303</v>
      </c>
      <c r="C1932" s="4" t="s">
        <v>8304</v>
      </c>
      <c r="D1932" s="4" t="s">
        <v>8305</v>
      </c>
      <c r="E1932" s="4" t="s">
        <v>8306</v>
      </c>
      <c r="F1932" s="4" t="s">
        <v>41</v>
      </c>
      <c r="I1932" s="4" t="s">
        <v>8307</v>
      </c>
      <c r="J1932" s="4" t="s">
        <v>8308</v>
      </c>
      <c r="K1932" s="4" t="s">
        <v>8309</v>
      </c>
      <c r="L1932" s="4" t="s">
        <v>8310</v>
      </c>
      <c r="M1932" s="4" t="s">
        <v>8311</v>
      </c>
    </row>
    <row r="1933" spans="1:14" x14ac:dyDescent="0.25">
      <c r="A1933" s="4" t="s">
        <v>59</v>
      </c>
      <c r="B1933" s="4" t="s">
        <v>8312</v>
      </c>
      <c r="C1933" s="4" t="s">
        <v>8313</v>
      </c>
      <c r="D1933" s="4" t="s">
        <v>8314</v>
      </c>
      <c r="E1933" s="4" t="s">
        <v>8315</v>
      </c>
      <c r="J1933" s="4" t="s">
        <v>10757</v>
      </c>
      <c r="K1933" s="4" t="s">
        <v>10763</v>
      </c>
      <c r="L1933" s="4" t="s">
        <v>10769</v>
      </c>
      <c r="M1933" s="4" t="s">
        <v>10775</v>
      </c>
      <c r="N1933" s="4" t="s">
        <v>10781</v>
      </c>
    </row>
    <row r="1934" spans="1:14" x14ac:dyDescent="0.25">
      <c r="A1934" s="4" t="s">
        <v>59</v>
      </c>
      <c r="B1934" s="4" t="s">
        <v>8316</v>
      </c>
      <c r="C1934" s="4" t="s">
        <v>8317</v>
      </c>
      <c r="D1934" s="4" t="s">
        <v>8318</v>
      </c>
      <c r="E1934" s="4" t="s">
        <v>8319</v>
      </c>
      <c r="J1934" s="4" t="s">
        <v>10758</v>
      </c>
      <c r="K1934" s="4" t="s">
        <v>10764</v>
      </c>
      <c r="L1934" s="4" t="s">
        <v>10770</v>
      </c>
      <c r="M1934" s="4" t="s">
        <v>10776</v>
      </c>
      <c r="N1934" s="4" t="s">
        <v>10782</v>
      </c>
    </row>
    <row r="1935" spans="1:14" x14ac:dyDescent="0.25">
      <c r="A1935" s="4" t="s">
        <v>59</v>
      </c>
      <c r="B1935" s="4" t="s">
        <v>8320</v>
      </c>
      <c r="C1935" s="4" t="s">
        <v>8321</v>
      </c>
      <c r="D1935" s="4" t="s">
        <v>8322</v>
      </c>
      <c r="E1935" s="4" t="s">
        <v>8323</v>
      </c>
      <c r="J1935" s="4" t="s">
        <v>10759</v>
      </c>
      <c r="K1935" s="4" t="s">
        <v>10765</v>
      </c>
      <c r="L1935" s="4" t="s">
        <v>10771</v>
      </c>
      <c r="M1935" s="4" t="s">
        <v>10777</v>
      </c>
      <c r="N1935" s="4" t="s">
        <v>10783</v>
      </c>
    </row>
    <row r="1936" spans="1:14" x14ac:dyDescent="0.25">
      <c r="A1936" s="4" t="s">
        <v>59</v>
      </c>
      <c r="B1936" s="4" t="s">
        <v>8324</v>
      </c>
      <c r="C1936" s="4" t="s">
        <v>8325</v>
      </c>
      <c r="D1936" s="4" t="s">
        <v>8326</v>
      </c>
      <c r="E1936" s="4" t="s">
        <v>8327</v>
      </c>
      <c r="J1936" s="4" t="s">
        <v>10760</v>
      </c>
      <c r="K1936" s="4" t="s">
        <v>10766</v>
      </c>
      <c r="L1936" s="4" t="s">
        <v>10772</v>
      </c>
      <c r="M1936" s="4" t="s">
        <v>10778</v>
      </c>
      <c r="N1936" s="4" t="s">
        <v>10784</v>
      </c>
    </row>
    <row r="1937" spans="1:14" x14ac:dyDescent="0.25">
      <c r="A1937" s="4" t="s">
        <v>59</v>
      </c>
      <c r="B1937" s="4" t="s">
        <v>8328</v>
      </c>
      <c r="C1937" s="4" t="s">
        <v>8329</v>
      </c>
      <c r="D1937" s="4" t="s">
        <v>8330</v>
      </c>
      <c r="E1937" s="4" t="s">
        <v>8331</v>
      </c>
      <c r="J1937" s="4" t="s">
        <v>10761</v>
      </c>
      <c r="K1937" s="4" t="s">
        <v>10767</v>
      </c>
      <c r="L1937" s="4" t="s">
        <v>10773</v>
      </c>
      <c r="M1937" s="4" t="s">
        <v>10779</v>
      </c>
      <c r="N1937" s="4" t="s">
        <v>10785</v>
      </c>
    </row>
    <row r="1938" spans="1:14" x14ac:dyDescent="0.25">
      <c r="A1938" s="4" t="s">
        <v>59</v>
      </c>
      <c r="B1938" s="4" t="s">
        <v>8332</v>
      </c>
      <c r="C1938" s="4" t="s">
        <v>8333</v>
      </c>
      <c r="D1938" s="4" t="s">
        <v>8334</v>
      </c>
      <c r="E1938" s="4" t="s">
        <v>8335</v>
      </c>
      <c r="J1938" s="4" t="s">
        <v>10762</v>
      </c>
      <c r="K1938" s="4" t="s">
        <v>10768</v>
      </c>
      <c r="L1938" s="4" t="s">
        <v>10774</v>
      </c>
      <c r="M1938" s="4" t="s">
        <v>10780</v>
      </c>
      <c r="N1938" s="4" t="s">
        <v>10786</v>
      </c>
    </row>
    <row r="1939" spans="1:14" x14ac:dyDescent="0.25">
      <c r="A1939" s="4" t="s">
        <v>59</v>
      </c>
      <c r="B1939" s="4" t="s">
        <v>8316</v>
      </c>
      <c r="C1939" s="4" t="s">
        <v>8317</v>
      </c>
      <c r="D1939" s="4" t="s">
        <v>8318</v>
      </c>
    </row>
    <row r="1940" spans="1:14" x14ac:dyDescent="0.25">
      <c r="A1940" s="4" t="s">
        <v>59</v>
      </c>
      <c r="B1940" s="4" t="s">
        <v>8336</v>
      </c>
      <c r="C1940" s="4" t="s">
        <v>8337</v>
      </c>
      <c r="D1940" s="4" t="s">
        <v>8338</v>
      </c>
      <c r="E1940" s="4" t="s">
        <v>8339</v>
      </c>
      <c r="F1940" s="4" t="s">
        <v>41</v>
      </c>
      <c r="I1940" s="4" t="s">
        <v>8340</v>
      </c>
      <c r="J1940" s="4" t="s">
        <v>8341</v>
      </c>
      <c r="K1940" s="4" t="s">
        <v>8342</v>
      </c>
      <c r="L1940" s="4" t="s">
        <v>8343</v>
      </c>
      <c r="M1940" s="4" t="s">
        <v>8344</v>
      </c>
    </row>
    <row r="1941" spans="1:14" x14ac:dyDescent="0.25">
      <c r="A1941" s="4" t="s">
        <v>59</v>
      </c>
      <c r="B1941" s="4" t="s">
        <v>8345</v>
      </c>
      <c r="C1941" s="4" t="s">
        <v>8346</v>
      </c>
      <c r="D1941" s="4" t="s">
        <v>8347</v>
      </c>
      <c r="E1941" s="4" t="s">
        <v>8348</v>
      </c>
      <c r="J1941" s="4" t="s">
        <v>10837</v>
      </c>
      <c r="K1941" s="4" t="s">
        <v>10840</v>
      </c>
      <c r="L1941" s="4" t="s">
        <v>10843</v>
      </c>
      <c r="M1941" s="4" t="s">
        <v>10846</v>
      </c>
      <c r="N1941" s="4" t="s">
        <v>10849</v>
      </c>
    </row>
    <row r="1942" spans="1:14" x14ac:dyDescent="0.25">
      <c r="A1942" s="4" t="s">
        <v>59</v>
      </c>
      <c r="B1942" s="4" t="s">
        <v>8349</v>
      </c>
      <c r="C1942" s="4" t="s">
        <v>8350</v>
      </c>
      <c r="D1942" s="4" t="s">
        <v>8351</v>
      </c>
      <c r="E1942" s="4" t="s">
        <v>8352</v>
      </c>
      <c r="J1942" s="4" t="s">
        <v>10838</v>
      </c>
      <c r="K1942" s="4" t="s">
        <v>10841</v>
      </c>
      <c r="L1942" s="4" t="s">
        <v>10844</v>
      </c>
      <c r="M1942" s="4" t="s">
        <v>10847</v>
      </c>
      <c r="N1942" s="4" t="s">
        <v>10850</v>
      </c>
    </row>
    <row r="1943" spans="1:14" x14ac:dyDescent="0.25">
      <c r="A1943" s="4" t="s">
        <v>59</v>
      </c>
      <c r="B1943" s="4" t="s">
        <v>8353</v>
      </c>
      <c r="C1943" s="4" t="s">
        <v>8354</v>
      </c>
      <c r="D1943" s="4" t="s">
        <v>8355</v>
      </c>
      <c r="E1943" s="4" t="s">
        <v>8356</v>
      </c>
      <c r="J1943" s="4" t="s">
        <v>10839</v>
      </c>
      <c r="K1943" s="4" t="s">
        <v>10842</v>
      </c>
      <c r="L1943" s="4" t="s">
        <v>10845</v>
      </c>
      <c r="M1943" s="4" t="s">
        <v>10848</v>
      </c>
      <c r="N1943" s="4" t="s">
        <v>10851</v>
      </c>
    </row>
    <row r="1944" spans="1:14" x14ac:dyDescent="0.25">
      <c r="A1944" s="4" t="s">
        <v>59</v>
      </c>
      <c r="B1944" s="4" t="s">
        <v>8349</v>
      </c>
      <c r="C1944" s="4" t="s">
        <v>8350</v>
      </c>
      <c r="D1944" s="4" t="s">
        <v>8351</v>
      </c>
    </row>
    <row r="1945" spans="1:14" x14ac:dyDescent="0.25">
      <c r="A1945" s="4" t="s">
        <v>59</v>
      </c>
      <c r="B1945" s="4" t="s">
        <v>8357</v>
      </c>
      <c r="C1945" s="4" t="s">
        <v>8358</v>
      </c>
      <c r="D1945" s="4" t="s">
        <v>8359</v>
      </c>
      <c r="E1945" s="4" t="s">
        <v>8360</v>
      </c>
      <c r="F1945" s="4" t="s">
        <v>41</v>
      </c>
      <c r="I1945" s="4" t="s">
        <v>8361</v>
      </c>
      <c r="J1945" s="4" t="s">
        <v>8362</v>
      </c>
      <c r="K1945" s="4" t="s">
        <v>8363</v>
      </c>
      <c r="L1945" s="4" t="s">
        <v>8364</v>
      </c>
      <c r="M1945" s="4" t="s">
        <v>8365</v>
      </c>
    </row>
    <row r="1946" spans="1:14" x14ac:dyDescent="0.25">
      <c r="A1946" s="4" t="s">
        <v>59</v>
      </c>
      <c r="B1946" s="4" t="s">
        <v>8366</v>
      </c>
      <c r="C1946" s="4" t="s">
        <v>8367</v>
      </c>
      <c r="D1946" s="4" t="s">
        <v>8368</v>
      </c>
      <c r="E1946" s="4" t="s">
        <v>8369</v>
      </c>
      <c r="J1946" s="4" t="s">
        <v>10812</v>
      </c>
      <c r="K1946" s="4" t="s">
        <v>10817</v>
      </c>
      <c r="L1946" s="4" t="s">
        <v>10822</v>
      </c>
      <c r="M1946" s="4" t="s">
        <v>10827</v>
      </c>
      <c r="N1946" s="4" t="s">
        <v>10832</v>
      </c>
    </row>
    <row r="1947" spans="1:14" x14ac:dyDescent="0.25">
      <c r="A1947" s="4" t="s">
        <v>59</v>
      </c>
      <c r="B1947" s="4" t="s">
        <v>8370</v>
      </c>
      <c r="C1947" s="4" t="s">
        <v>8371</v>
      </c>
      <c r="D1947" s="4" t="s">
        <v>8372</v>
      </c>
      <c r="E1947" s="4" t="s">
        <v>8373</v>
      </c>
      <c r="J1947" s="4" t="s">
        <v>10813</v>
      </c>
      <c r="K1947" s="4" t="s">
        <v>10818</v>
      </c>
      <c r="L1947" s="4" t="s">
        <v>10823</v>
      </c>
      <c r="M1947" s="4" t="s">
        <v>10828</v>
      </c>
      <c r="N1947" s="4" t="s">
        <v>10833</v>
      </c>
    </row>
    <row r="1948" spans="1:14" x14ac:dyDescent="0.25">
      <c r="A1948" s="4" t="s">
        <v>59</v>
      </c>
      <c r="B1948" s="4" t="s">
        <v>8374</v>
      </c>
      <c r="C1948" s="4" t="s">
        <v>8375</v>
      </c>
      <c r="D1948" s="4" t="s">
        <v>8376</v>
      </c>
      <c r="E1948" s="4" t="s">
        <v>8377</v>
      </c>
      <c r="J1948" s="4" t="s">
        <v>10814</v>
      </c>
      <c r="K1948" s="4" t="s">
        <v>10819</v>
      </c>
      <c r="L1948" s="4" t="s">
        <v>10824</v>
      </c>
      <c r="M1948" s="4" t="s">
        <v>10829</v>
      </c>
      <c r="N1948" s="4" t="s">
        <v>10834</v>
      </c>
    </row>
    <row r="1949" spans="1:14" x14ac:dyDescent="0.25">
      <c r="A1949" s="4" t="s">
        <v>59</v>
      </c>
      <c r="B1949" s="4" t="s">
        <v>8378</v>
      </c>
      <c r="C1949" s="4" t="s">
        <v>8379</v>
      </c>
      <c r="D1949" s="4" t="s">
        <v>8380</v>
      </c>
      <c r="E1949" s="4" t="s">
        <v>8381</v>
      </c>
      <c r="J1949" s="4" t="s">
        <v>10815</v>
      </c>
      <c r="K1949" s="4" t="s">
        <v>10820</v>
      </c>
      <c r="L1949" s="4" t="s">
        <v>10825</v>
      </c>
      <c r="M1949" s="4" t="s">
        <v>10830</v>
      </c>
      <c r="N1949" s="4" t="s">
        <v>10835</v>
      </c>
    </row>
    <row r="1950" spans="1:14" x14ac:dyDescent="0.25">
      <c r="A1950" s="4" t="s">
        <v>59</v>
      </c>
      <c r="B1950" s="4" t="s">
        <v>8382</v>
      </c>
      <c r="C1950" s="4" t="s">
        <v>8383</v>
      </c>
      <c r="D1950" s="4" t="s">
        <v>8384</v>
      </c>
      <c r="E1950" s="4" t="s">
        <v>8385</v>
      </c>
      <c r="J1950" s="4" t="s">
        <v>10816</v>
      </c>
      <c r="K1950" s="4" t="s">
        <v>10821</v>
      </c>
      <c r="L1950" s="4" t="s">
        <v>10826</v>
      </c>
      <c r="M1950" s="4" t="s">
        <v>10831</v>
      </c>
      <c r="N1950" s="4" t="s">
        <v>10836</v>
      </c>
    </row>
    <row r="1951" spans="1:14" x14ac:dyDescent="0.25">
      <c r="A1951" s="4" t="s">
        <v>59</v>
      </c>
      <c r="B1951" s="4" t="s">
        <v>8370</v>
      </c>
      <c r="C1951" s="4" t="s">
        <v>8371</v>
      </c>
      <c r="D1951" s="4" t="s">
        <v>8372</v>
      </c>
    </row>
    <row r="1952" spans="1:14" x14ac:dyDescent="0.25">
      <c r="A1952" s="4" t="s">
        <v>59</v>
      </c>
      <c r="B1952" s="4" t="s">
        <v>8386</v>
      </c>
      <c r="C1952" s="4" t="s">
        <v>8387</v>
      </c>
      <c r="D1952" s="4" t="s">
        <v>8388</v>
      </c>
      <c r="E1952" s="4" t="s">
        <v>8389</v>
      </c>
      <c r="F1952" s="4" t="s">
        <v>41</v>
      </c>
      <c r="I1952" s="4" t="s">
        <v>8390</v>
      </c>
      <c r="J1952" s="4" t="s">
        <v>8391</v>
      </c>
      <c r="K1952" s="4" t="s">
        <v>8392</v>
      </c>
      <c r="L1952" s="4" t="s">
        <v>8393</v>
      </c>
      <c r="M1952" s="4" t="s">
        <v>8394</v>
      </c>
    </row>
    <row r="1953" spans="1:14" x14ac:dyDescent="0.25">
      <c r="A1953" s="4" t="s">
        <v>59</v>
      </c>
      <c r="B1953" s="4" t="s">
        <v>8395</v>
      </c>
      <c r="C1953" s="4" t="s">
        <v>8396</v>
      </c>
      <c r="D1953" s="4" t="s">
        <v>8397</v>
      </c>
      <c r="E1953" s="4" t="s">
        <v>8398</v>
      </c>
      <c r="J1953" s="4" t="s">
        <v>10787</v>
      </c>
      <c r="K1953" s="4" t="s">
        <v>10792</v>
      </c>
      <c r="L1953" s="4" t="s">
        <v>10797</v>
      </c>
      <c r="M1953" s="4" t="s">
        <v>10802</v>
      </c>
      <c r="N1953" s="4" t="s">
        <v>10807</v>
      </c>
    </row>
    <row r="1954" spans="1:14" x14ac:dyDescent="0.25">
      <c r="A1954" s="4" t="s">
        <v>59</v>
      </c>
      <c r="B1954" s="4" t="s">
        <v>8399</v>
      </c>
      <c r="C1954" s="4" t="s">
        <v>8400</v>
      </c>
      <c r="D1954" s="4" t="s">
        <v>8401</v>
      </c>
      <c r="E1954" s="4" t="s">
        <v>8402</v>
      </c>
      <c r="J1954" s="4" t="s">
        <v>10788</v>
      </c>
      <c r="K1954" s="4" t="s">
        <v>10793</v>
      </c>
      <c r="L1954" s="4" t="s">
        <v>10798</v>
      </c>
      <c r="M1954" s="4" t="s">
        <v>10803</v>
      </c>
      <c r="N1954" s="4" t="s">
        <v>10808</v>
      </c>
    </row>
    <row r="1955" spans="1:14" x14ac:dyDescent="0.25">
      <c r="A1955" s="4" t="s">
        <v>59</v>
      </c>
      <c r="B1955" s="4" t="s">
        <v>8403</v>
      </c>
      <c r="C1955" s="4" t="s">
        <v>8404</v>
      </c>
      <c r="D1955" s="4" t="s">
        <v>8405</v>
      </c>
      <c r="E1955" s="4" t="s">
        <v>8406</v>
      </c>
      <c r="J1955" s="4" t="s">
        <v>10789</v>
      </c>
      <c r="K1955" s="4" t="s">
        <v>10794</v>
      </c>
      <c r="L1955" s="4" t="s">
        <v>10799</v>
      </c>
      <c r="M1955" s="4" t="s">
        <v>10804</v>
      </c>
      <c r="N1955" s="4" t="s">
        <v>10809</v>
      </c>
    </row>
    <row r="1956" spans="1:14" x14ac:dyDescent="0.25">
      <c r="A1956" s="4" t="s">
        <v>59</v>
      </c>
      <c r="B1956" s="4" t="s">
        <v>8407</v>
      </c>
      <c r="C1956" s="4" t="s">
        <v>8408</v>
      </c>
      <c r="D1956" s="4" t="s">
        <v>8409</v>
      </c>
      <c r="E1956" s="4" t="s">
        <v>8410</v>
      </c>
      <c r="J1956" s="4" t="s">
        <v>10790</v>
      </c>
      <c r="K1956" s="4" t="s">
        <v>10795</v>
      </c>
      <c r="L1956" s="4" t="s">
        <v>10800</v>
      </c>
      <c r="M1956" s="4" t="s">
        <v>10805</v>
      </c>
      <c r="N1956" s="4" t="s">
        <v>10810</v>
      </c>
    </row>
    <row r="1957" spans="1:14" x14ac:dyDescent="0.25">
      <c r="A1957" s="4" t="s">
        <v>59</v>
      </c>
      <c r="B1957" s="4" t="s">
        <v>8411</v>
      </c>
      <c r="C1957" s="4" t="s">
        <v>8412</v>
      </c>
      <c r="D1957" s="4" t="s">
        <v>8413</v>
      </c>
      <c r="E1957" s="4" t="s">
        <v>8414</v>
      </c>
      <c r="J1957" s="4" t="s">
        <v>10791</v>
      </c>
      <c r="K1957" s="4" t="s">
        <v>10796</v>
      </c>
      <c r="L1957" s="4" t="s">
        <v>10801</v>
      </c>
      <c r="M1957" s="4" t="s">
        <v>10806</v>
      </c>
      <c r="N1957" s="4" t="s">
        <v>10811</v>
      </c>
    </row>
    <row r="1958" spans="1:14" x14ac:dyDescent="0.25">
      <c r="A1958" s="4" t="s">
        <v>59</v>
      </c>
      <c r="B1958" s="4" t="s">
        <v>8399</v>
      </c>
      <c r="C1958" s="4" t="s">
        <v>8400</v>
      </c>
      <c r="D1958" s="4" t="s">
        <v>8401</v>
      </c>
    </row>
    <row r="1959" spans="1:14" x14ac:dyDescent="0.25">
      <c r="A1959" s="4" t="s">
        <v>59</v>
      </c>
      <c r="B1959" s="4" t="s">
        <v>8415</v>
      </c>
      <c r="C1959" s="4" t="s">
        <v>8416</v>
      </c>
      <c r="E1959" s="4" t="s">
        <v>8417</v>
      </c>
      <c r="F1959" s="4" t="s">
        <v>34</v>
      </c>
      <c r="H1959" s="4" t="s">
        <v>8418</v>
      </c>
      <c r="I1959" s="4" t="s">
        <v>8419</v>
      </c>
    </row>
    <row r="1960" spans="1:14" x14ac:dyDescent="0.25">
      <c r="A1960" s="4" t="s">
        <v>59</v>
      </c>
      <c r="B1960" s="4" t="s">
        <v>8420</v>
      </c>
      <c r="C1960" s="4" t="s">
        <v>8421</v>
      </c>
      <c r="D1960" s="4" t="s">
        <v>8422</v>
      </c>
      <c r="E1960" s="4" t="s">
        <v>8423</v>
      </c>
      <c r="F1960" s="4" t="s">
        <v>41</v>
      </c>
      <c r="I1960" s="4" t="s">
        <v>8424</v>
      </c>
      <c r="J1960" s="4" t="s">
        <v>8425</v>
      </c>
      <c r="K1960" s="4" t="s">
        <v>8426</v>
      </c>
      <c r="L1960" s="4" t="s">
        <v>8427</v>
      </c>
      <c r="M1960" s="4" t="s">
        <v>8428</v>
      </c>
    </row>
    <row r="1961" spans="1:14" x14ac:dyDescent="0.25">
      <c r="A1961" s="4" t="s">
        <v>59</v>
      </c>
      <c r="B1961" s="4" t="s">
        <v>8429</v>
      </c>
      <c r="C1961" s="4" t="s">
        <v>8430</v>
      </c>
      <c r="D1961" s="4" t="s">
        <v>8431</v>
      </c>
      <c r="E1961" s="4" t="s">
        <v>8432</v>
      </c>
      <c r="J1961" s="4" t="s">
        <v>10727</v>
      </c>
      <c r="K1961" s="4" t="s">
        <v>10733</v>
      </c>
      <c r="L1961" s="4" t="s">
        <v>10739</v>
      </c>
      <c r="M1961" s="4" t="s">
        <v>10745</v>
      </c>
      <c r="N1961" s="4" t="s">
        <v>10751</v>
      </c>
    </row>
    <row r="1962" spans="1:14" x14ac:dyDescent="0.25">
      <c r="A1962" s="4" t="s">
        <v>59</v>
      </c>
      <c r="B1962" s="4" t="s">
        <v>8433</v>
      </c>
      <c r="C1962" s="4" t="s">
        <v>8434</v>
      </c>
      <c r="D1962" s="4" t="s">
        <v>8435</v>
      </c>
      <c r="E1962" s="4" t="s">
        <v>8436</v>
      </c>
      <c r="J1962" s="4" t="s">
        <v>10728</v>
      </c>
      <c r="K1962" s="4" t="s">
        <v>10734</v>
      </c>
      <c r="L1962" s="4" t="s">
        <v>10740</v>
      </c>
      <c r="M1962" s="4" t="s">
        <v>10746</v>
      </c>
      <c r="N1962" s="4" t="s">
        <v>10752</v>
      </c>
    </row>
    <row r="1963" spans="1:14" x14ac:dyDescent="0.25">
      <c r="A1963" s="4" t="s">
        <v>59</v>
      </c>
      <c r="B1963" s="4" t="s">
        <v>8437</v>
      </c>
      <c r="C1963" s="4" t="s">
        <v>8438</v>
      </c>
      <c r="D1963" s="4" t="s">
        <v>8439</v>
      </c>
      <c r="E1963" s="4" t="s">
        <v>8440</v>
      </c>
      <c r="J1963" s="4" t="s">
        <v>10729</v>
      </c>
      <c r="K1963" s="4" t="s">
        <v>10735</v>
      </c>
      <c r="L1963" s="4" t="s">
        <v>10741</v>
      </c>
      <c r="M1963" s="4" t="s">
        <v>10747</v>
      </c>
      <c r="N1963" s="4" t="s">
        <v>10753</v>
      </c>
    </row>
    <row r="1964" spans="1:14" x14ac:dyDescent="0.25">
      <c r="A1964" s="4" t="s">
        <v>59</v>
      </c>
      <c r="B1964" s="4" t="s">
        <v>8441</v>
      </c>
      <c r="C1964" s="4" t="s">
        <v>8442</v>
      </c>
      <c r="D1964" s="4" t="s">
        <v>8443</v>
      </c>
      <c r="E1964" s="4" t="s">
        <v>8444</v>
      </c>
      <c r="J1964" s="4" t="s">
        <v>10730</v>
      </c>
      <c r="K1964" s="4" t="s">
        <v>10736</v>
      </c>
      <c r="L1964" s="4" t="s">
        <v>10742</v>
      </c>
      <c r="M1964" s="4" t="s">
        <v>10748</v>
      </c>
      <c r="N1964" s="4" t="s">
        <v>10754</v>
      </c>
    </row>
    <row r="1965" spans="1:14" x14ac:dyDescent="0.25">
      <c r="A1965" s="4" t="s">
        <v>59</v>
      </c>
      <c r="B1965" s="4" t="s">
        <v>8445</v>
      </c>
      <c r="C1965" s="4" t="s">
        <v>8446</v>
      </c>
      <c r="D1965" s="4" t="s">
        <v>8447</v>
      </c>
      <c r="E1965" s="4" t="s">
        <v>8448</v>
      </c>
      <c r="J1965" s="4" t="s">
        <v>10731</v>
      </c>
      <c r="K1965" s="4" t="s">
        <v>10737</v>
      </c>
      <c r="L1965" s="4" t="s">
        <v>10743</v>
      </c>
      <c r="M1965" s="4" t="s">
        <v>10749</v>
      </c>
      <c r="N1965" s="4" t="s">
        <v>10755</v>
      </c>
    </row>
    <row r="1966" spans="1:14" x14ac:dyDescent="0.25">
      <c r="A1966" s="4" t="s">
        <v>59</v>
      </c>
      <c r="B1966" s="4" t="s">
        <v>8449</v>
      </c>
      <c r="C1966" s="4" t="s">
        <v>8450</v>
      </c>
      <c r="D1966" s="4" t="s">
        <v>8451</v>
      </c>
      <c r="E1966" s="4" t="s">
        <v>8452</v>
      </c>
      <c r="J1966" s="4" t="s">
        <v>10732</v>
      </c>
      <c r="K1966" s="4" t="s">
        <v>10738</v>
      </c>
      <c r="L1966" s="4" t="s">
        <v>10744</v>
      </c>
      <c r="M1966" s="4" t="s">
        <v>10750</v>
      </c>
      <c r="N1966" s="4" t="s">
        <v>10756</v>
      </c>
    </row>
    <row r="1967" spans="1:14" x14ac:dyDescent="0.25">
      <c r="A1967" s="4" t="s">
        <v>59</v>
      </c>
      <c r="B1967" s="4" t="s">
        <v>8433</v>
      </c>
      <c r="C1967" s="4" t="s">
        <v>8434</v>
      </c>
      <c r="D1967" s="4" t="s">
        <v>8435</v>
      </c>
    </row>
    <row r="1968" spans="1:14" x14ac:dyDescent="0.25">
      <c r="A1968" s="4" t="s">
        <v>59</v>
      </c>
      <c r="B1968" s="4" t="s">
        <v>8453</v>
      </c>
      <c r="C1968" s="4" t="s">
        <v>8454</v>
      </c>
      <c r="E1968" s="4" t="s">
        <v>8455</v>
      </c>
      <c r="F1968" s="4" t="s">
        <v>34</v>
      </c>
      <c r="H1968" s="4" t="s">
        <v>8456</v>
      </c>
      <c r="I1968" s="4" t="s">
        <v>8457</v>
      </c>
    </row>
    <row r="1969" spans="1:14" x14ac:dyDescent="0.25">
      <c r="A1969" s="4" t="s">
        <v>59</v>
      </c>
      <c r="B1969" s="4" t="s">
        <v>8458</v>
      </c>
      <c r="C1969" s="4" t="s">
        <v>8459</v>
      </c>
      <c r="D1969" s="4" t="s">
        <v>8460</v>
      </c>
      <c r="E1969" s="4" t="s">
        <v>8461</v>
      </c>
      <c r="F1969" s="4" t="s">
        <v>41</v>
      </c>
      <c r="I1969" s="4" t="s">
        <v>8462</v>
      </c>
      <c r="J1969" s="4" t="s">
        <v>8463</v>
      </c>
      <c r="K1969" s="4" t="s">
        <v>8464</v>
      </c>
      <c r="L1969" s="4" t="s">
        <v>8465</v>
      </c>
      <c r="M1969" s="4" t="s">
        <v>8466</v>
      </c>
    </row>
    <row r="1970" spans="1:14" x14ac:dyDescent="0.25">
      <c r="A1970" s="4" t="s">
        <v>59</v>
      </c>
      <c r="B1970" s="4" t="s">
        <v>8467</v>
      </c>
      <c r="C1970" s="4" t="s">
        <v>8468</v>
      </c>
      <c r="D1970" s="4" t="s">
        <v>8469</v>
      </c>
      <c r="E1970" s="4" t="s">
        <v>8470</v>
      </c>
      <c r="J1970" s="4" t="s">
        <v>10647</v>
      </c>
      <c r="K1970" s="4" t="s">
        <v>10652</v>
      </c>
      <c r="L1970" s="4" t="s">
        <v>10657</v>
      </c>
      <c r="M1970" s="4" t="s">
        <v>10662</v>
      </c>
      <c r="N1970" s="4" t="s">
        <v>10667</v>
      </c>
    </row>
    <row r="1971" spans="1:14" x14ac:dyDescent="0.25">
      <c r="A1971" s="4" t="s">
        <v>59</v>
      </c>
      <c r="B1971" s="4" t="s">
        <v>8471</v>
      </c>
      <c r="C1971" s="4" t="s">
        <v>8472</v>
      </c>
      <c r="D1971" s="4" t="s">
        <v>8473</v>
      </c>
      <c r="E1971" s="4" t="s">
        <v>8474</v>
      </c>
      <c r="J1971" s="4" t="s">
        <v>10648</v>
      </c>
      <c r="K1971" s="4" t="s">
        <v>10653</v>
      </c>
      <c r="L1971" s="4" t="s">
        <v>10658</v>
      </c>
      <c r="M1971" s="4" t="s">
        <v>10663</v>
      </c>
      <c r="N1971" s="4" t="s">
        <v>10668</v>
      </c>
    </row>
    <row r="1972" spans="1:14" x14ac:dyDescent="0.25">
      <c r="A1972" s="4" t="s">
        <v>59</v>
      </c>
      <c r="B1972" s="4" t="s">
        <v>8475</v>
      </c>
      <c r="C1972" s="4" t="s">
        <v>8476</v>
      </c>
      <c r="D1972" s="4" t="s">
        <v>8477</v>
      </c>
      <c r="E1972" s="4" t="s">
        <v>8478</v>
      </c>
      <c r="J1972" s="4" t="s">
        <v>10649</v>
      </c>
      <c r="K1972" s="4" t="s">
        <v>10654</v>
      </c>
      <c r="L1972" s="4" t="s">
        <v>10659</v>
      </c>
      <c r="M1972" s="4" t="s">
        <v>10664</v>
      </c>
      <c r="N1972" s="4" t="s">
        <v>10669</v>
      </c>
    </row>
    <row r="1973" spans="1:14" x14ac:dyDescent="0.25">
      <c r="A1973" s="4" t="s">
        <v>59</v>
      </c>
      <c r="B1973" s="4" t="s">
        <v>8479</v>
      </c>
      <c r="C1973" s="4" t="s">
        <v>8480</v>
      </c>
      <c r="D1973" s="4" t="s">
        <v>8481</v>
      </c>
      <c r="E1973" s="4" t="s">
        <v>8482</v>
      </c>
      <c r="J1973" s="4" t="s">
        <v>10650</v>
      </c>
      <c r="K1973" s="4" t="s">
        <v>10655</v>
      </c>
      <c r="L1973" s="4" t="s">
        <v>10660</v>
      </c>
      <c r="M1973" s="4" t="s">
        <v>10665</v>
      </c>
      <c r="N1973" s="4" t="s">
        <v>10670</v>
      </c>
    </row>
    <row r="1974" spans="1:14" x14ac:dyDescent="0.25">
      <c r="A1974" s="4" t="s">
        <v>59</v>
      </c>
      <c r="B1974" s="4" t="s">
        <v>8483</v>
      </c>
      <c r="C1974" s="4" t="s">
        <v>8484</v>
      </c>
      <c r="D1974" s="4" t="s">
        <v>8485</v>
      </c>
      <c r="E1974" s="4" t="s">
        <v>8486</v>
      </c>
      <c r="J1974" s="4" t="s">
        <v>10651</v>
      </c>
      <c r="K1974" s="4" t="s">
        <v>10656</v>
      </c>
      <c r="L1974" s="4" t="s">
        <v>10661</v>
      </c>
      <c r="M1974" s="4" t="s">
        <v>10666</v>
      </c>
      <c r="N1974" s="4" t="s">
        <v>10671</v>
      </c>
    </row>
    <row r="1975" spans="1:14" x14ac:dyDescent="0.25">
      <c r="A1975" s="4" t="s">
        <v>59</v>
      </c>
      <c r="B1975" s="4" t="s">
        <v>8471</v>
      </c>
      <c r="C1975" s="4" t="s">
        <v>8472</v>
      </c>
      <c r="D1975" s="4" t="s">
        <v>8473</v>
      </c>
    </row>
    <row r="1976" spans="1:14" x14ac:dyDescent="0.25">
      <c r="A1976" s="4" t="s">
        <v>59</v>
      </c>
      <c r="B1976" s="4" t="s">
        <v>8487</v>
      </c>
      <c r="C1976" s="4" t="s">
        <v>8488</v>
      </c>
      <c r="D1976" s="4" t="s">
        <v>8489</v>
      </c>
      <c r="E1976" s="4" t="s">
        <v>8490</v>
      </c>
      <c r="F1976" s="4" t="s">
        <v>41</v>
      </c>
      <c r="I1976" s="4" t="s">
        <v>8491</v>
      </c>
      <c r="J1976" s="4" t="s">
        <v>8492</v>
      </c>
      <c r="K1976" s="4" t="s">
        <v>8493</v>
      </c>
      <c r="L1976" s="4" t="s">
        <v>8494</v>
      </c>
      <c r="M1976" s="4" t="s">
        <v>8495</v>
      </c>
    </row>
    <row r="1977" spans="1:14" x14ac:dyDescent="0.25">
      <c r="A1977" s="4" t="s">
        <v>59</v>
      </c>
      <c r="B1977" s="4" t="s">
        <v>8496</v>
      </c>
      <c r="C1977" s="4" t="s">
        <v>8497</v>
      </c>
      <c r="D1977" s="4" t="s">
        <v>8498</v>
      </c>
      <c r="E1977" s="4" t="s">
        <v>8499</v>
      </c>
      <c r="J1977" s="4" t="s">
        <v>10702</v>
      </c>
      <c r="K1977" s="4" t="s">
        <v>10707</v>
      </c>
      <c r="L1977" s="4" t="s">
        <v>10712</v>
      </c>
      <c r="M1977" s="4" t="s">
        <v>10717</v>
      </c>
      <c r="N1977" s="4" t="s">
        <v>10722</v>
      </c>
    </row>
    <row r="1978" spans="1:14" x14ac:dyDescent="0.25">
      <c r="A1978" s="4" t="s">
        <v>59</v>
      </c>
      <c r="B1978" s="4" t="s">
        <v>8500</v>
      </c>
      <c r="C1978" s="4" t="s">
        <v>8501</v>
      </c>
      <c r="D1978" s="4" t="s">
        <v>8502</v>
      </c>
      <c r="E1978" s="4" t="s">
        <v>8503</v>
      </c>
      <c r="J1978" s="4" t="s">
        <v>10703</v>
      </c>
      <c r="K1978" s="4" t="s">
        <v>10708</v>
      </c>
      <c r="L1978" s="4" t="s">
        <v>10713</v>
      </c>
      <c r="M1978" s="4" t="s">
        <v>10718</v>
      </c>
      <c r="N1978" s="4" t="s">
        <v>10723</v>
      </c>
    </row>
    <row r="1979" spans="1:14" x14ac:dyDescent="0.25">
      <c r="A1979" s="4" t="s">
        <v>59</v>
      </c>
      <c r="B1979" s="4" t="s">
        <v>8504</v>
      </c>
      <c r="C1979" s="4" t="s">
        <v>8505</v>
      </c>
      <c r="D1979" s="4" t="s">
        <v>8506</v>
      </c>
      <c r="E1979" s="4" t="s">
        <v>8507</v>
      </c>
      <c r="J1979" s="4" t="s">
        <v>10704</v>
      </c>
      <c r="K1979" s="4" t="s">
        <v>10709</v>
      </c>
      <c r="L1979" s="4" t="s">
        <v>10714</v>
      </c>
      <c r="M1979" s="4" t="s">
        <v>10719</v>
      </c>
      <c r="N1979" s="4" t="s">
        <v>10724</v>
      </c>
    </row>
    <row r="1980" spans="1:14" x14ac:dyDescent="0.25">
      <c r="A1980" s="4" t="s">
        <v>59</v>
      </c>
      <c r="B1980" s="4" t="s">
        <v>8508</v>
      </c>
      <c r="C1980" s="4" t="s">
        <v>8509</v>
      </c>
      <c r="D1980" s="4" t="s">
        <v>8510</v>
      </c>
      <c r="E1980" s="4" t="s">
        <v>8511</v>
      </c>
      <c r="J1980" s="4" t="s">
        <v>10705</v>
      </c>
      <c r="K1980" s="4" t="s">
        <v>10710</v>
      </c>
      <c r="L1980" s="4" t="s">
        <v>10715</v>
      </c>
      <c r="M1980" s="4" t="s">
        <v>10720</v>
      </c>
      <c r="N1980" s="4" t="s">
        <v>10725</v>
      </c>
    </row>
    <row r="1981" spans="1:14" x14ac:dyDescent="0.25">
      <c r="A1981" s="4" t="s">
        <v>59</v>
      </c>
      <c r="B1981" s="4" t="s">
        <v>8512</v>
      </c>
      <c r="C1981" s="4" t="s">
        <v>8513</v>
      </c>
      <c r="D1981" s="4" t="s">
        <v>8514</v>
      </c>
      <c r="E1981" s="4" t="s">
        <v>8515</v>
      </c>
      <c r="J1981" s="4" t="s">
        <v>10706</v>
      </c>
      <c r="K1981" s="4" t="s">
        <v>10711</v>
      </c>
      <c r="L1981" s="4" t="s">
        <v>10716</v>
      </c>
      <c r="M1981" s="4" t="s">
        <v>10721</v>
      </c>
      <c r="N1981" s="4" t="s">
        <v>10726</v>
      </c>
    </row>
    <row r="1982" spans="1:14" x14ac:dyDescent="0.25">
      <c r="A1982" s="4" t="s">
        <v>59</v>
      </c>
      <c r="B1982" s="4" t="s">
        <v>8500</v>
      </c>
      <c r="C1982" s="4" t="s">
        <v>8501</v>
      </c>
      <c r="D1982" s="4" t="s">
        <v>8502</v>
      </c>
    </row>
    <row r="1983" spans="1:14" x14ac:dyDescent="0.25">
      <c r="A1983" s="4" t="s">
        <v>59</v>
      </c>
      <c r="B1983" s="4" t="s">
        <v>8516</v>
      </c>
      <c r="C1983" s="4" t="s">
        <v>8517</v>
      </c>
      <c r="D1983" s="4" t="s">
        <v>8518</v>
      </c>
      <c r="E1983" s="4" t="s">
        <v>8519</v>
      </c>
      <c r="F1983" s="4" t="s">
        <v>41</v>
      </c>
      <c r="I1983" s="4" t="s">
        <v>8520</v>
      </c>
      <c r="J1983" s="4" t="s">
        <v>8521</v>
      </c>
      <c r="K1983" s="4" t="s">
        <v>8522</v>
      </c>
      <c r="L1983" s="4" t="s">
        <v>8523</v>
      </c>
      <c r="M1983" s="4" t="s">
        <v>8524</v>
      </c>
    </row>
    <row r="1984" spans="1:14" x14ac:dyDescent="0.25">
      <c r="A1984" s="4" t="s">
        <v>59</v>
      </c>
      <c r="B1984" s="4" t="s">
        <v>8525</v>
      </c>
      <c r="C1984" s="4" t="s">
        <v>8526</v>
      </c>
      <c r="D1984" s="4" t="s">
        <v>8527</v>
      </c>
      <c r="E1984" s="4" t="s">
        <v>8528</v>
      </c>
      <c r="J1984" s="4" t="s">
        <v>10672</v>
      </c>
      <c r="K1984" s="4" t="s">
        <v>10678</v>
      </c>
      <c r="L1984" s="4" t="s">
        <v>10684</v>
      </c>
      <c r="M1984" s="4" t="s">
        <v>10690</v>
      </c>
      <c r="N1984" s="4" t="s">
        <v>10696</v>
      </c>
    </row>
    <row r="1985" spans="1:14" x14ac:dyDescent="0.25">
      <c r="A1985" s="4" t="s">
        <v>59</v>
      </c>
      <c r="B1985" s="4" t="s">
        <v>8529</v>
      </c>
      <c r="C1985" s="4" t="s">
        <v>8530</v>
      </c>
      <c r="D1985" s="4" t="s">
        <v>8531</v>
      </c>
      <c r="E1985" s="4" t="s">
        <v>8532</v>
      </c>
      <c r="J1985" s="4" t="s">
        <v>10673</v>
      </c>
      <c r="K1985" s="4" t="s">
        <v>10679</v>
      </c>
      <c r="L1985" s="4" t="s">
        <v>10685</v>
      </c>
      <c r="M1985" s="4" t="s">
        <v>10691</v>
      </c>
      <c r="N1985" s="4" t="s">
        <v>10697</v>
      </c>
    </row>
    <row r="1986" spans="1:14" x14ac:dyDescent="0.25">
      <c r="A1986" s="4" t="s">
        <v>59</v>
      </c>
      <c r="B1986" s="4" t="s">
        <v>8533</v>
      </c>
      <c r="C1986" s="4" t="s">
        <v>8534</v>
      </c>
      <c r="D1986" s="4" t="s">
        <v>8535</v>
      </c>
      <c r="E1986" s="4" t="s">
        <v>8536</v>
      </c>
      <c r="J1986" s="4" t="s">
        <v>10674</v>
      </c>
      <c r="K1986" s="4" t="s">
        <v>10680</v>
      </c>
      <c r="L1986" s="4" t="s">
        <v>10686</v>
      </c>
      <c r="M1986" s="4" t="s">
        <v>10692</v>
      </c>
      <c r="N1986" s="4" t="s">
        <v>10698</v>
      </c>
    </row>
    <row r="1987" spans="1:14" x14ac:dyDescent="0.25">
      <c r="A1987" s="4" t="s">
        <v>59</v>
      </c>
      <c r="B1987" s="4" t="s">
        <v>8537</v>
      </c>
      <c r="C1987" s="4" t="s">
        <v>8538</v>
      </c>
      <c r="D1987" s="4" t="s">
        <v>8539</v>
      </c>
      <c r="E1987" s="4" t="s">
        <v>8540</v>
      </c>
      <c r="J1987" s="4" t="s">
        <v>10675</v>
      </c>
      <c r="K1987" s="4" t="s">
        <v>10681</v>
      </c>
      <c r="L1987" s="4" t="s">
        <v>10687</v>
      </c>
      <c r="M1987" s="4" t="s">
        <v>10693</v>
      </c>
      <c r="N1987" s="4" t="s">
        <v>10699</v>
      </c>
    </row>
    <row r="1988" spans="1:14" x14ac:dyDescent="0.25">
      <c r="A1988" s="4" t="s">
        <v>59</v>
      </c>
      <c r="B1988" s="4" t="s">
        <v>8541</v>
      </c>
      <c r="C1988" s="4" t="s">
        <v>8542</v>
      </c>
      <c r="D1988" s="4" t="s">
        <v>8543</v>
      </c>
      <c r="E1988" s="4" t="s">
        <v>8544</v>
      </c>
      <c r="J1988" s="4" t="s">
        <v>10676</v>
      </c>
      <c r="K1988" s="4" t="s">
        <v>10682</v>
      </c>
      <c r="L1988" s="4" t="s">
        <v>10688</v>
      </c>
      <c r="M1988" s="4" t="s">
        <v>10694</v>
      </c>
      <c r="N1988" s="4" t="s">
        <v>10700</v>
      </c>
    </row>
    <row r="1989" spans="1:14" x14ac:dyDescent="0.25">
      <c r="A1989" s="4" t="s">
        <v>59</v>
      </c>
      <c r="B1989" s="4" t="s">
        <v>8545</v>
      </c>
      <c r="C1989" s="4" t="s">
        <v>8546</v>
      </c>
      <c r="D1989" s="4" t="s">
        <v>8547</v>
      </c>
      <c r="E1989" s="4" t="s">
        <v>8548</v>
      </c>
      <c r="J1989" s="4" t="s">
        <v>10677</v>
      </c>
      <c r="K1989" s="4" t="s">
        <v>10683</v>
      </c>
      <c r="L1989" s="4" t="s">
        <v>10689</v>
      </c>
      <c r="M1989" s="4" t="s">
        <v>10695</v>
      </c>
      <c r="N1989" s="4" t="s">
        <v>10701</v>
      </c>
    </row>
    <row r="1990" spans="1:14" x14ac:dyDescent="0.25">
      <c r="A1990" s="4" t="s">
        <v>59</v>
      </c>
      <c r="B1990" s="4" t="s">
        <v>8529</v>
      </c>
      <c r="C1990" s="4" t="s">
        <v>8530</v>
      </c>
      <c r="D1990" s="4" t="s">
        <v>8531</v>
      </c>
    </row>
    <row r="1991" spans="1:14" x14ac:dyDescent="0.25">
      <c r="A1991" s="4" t="s">
        <v>59</v>
      </c>
      <c r="B1991" s="4" t="s">
        <v>8549</v>
      </c>
      <c r="C1991" s="4" t="s">
        <v>8550</v>
      </c>
      <c r="E1991" s="4" t="s">
        <v>8551</v>
      </c>
      <c r="F1991" s="4" t="s">
        <v>34</v>
      </c>
      <c r="H1991" s="4" t="s">
        <v>8552</v>
      </c>
      <c r="I1991" s="4" t="s">
        <v>8553</v>
      </c>
    </row>
    <row r="1992" spans="1:14" x14ac:dyDescent="0.25">
      <c r="A1992" s="4" t="s">
        <v>59</v>
      </c>
      <c r="B1992" s="4" t="s">
        <v>8554</v>
      </c>
      <c r="C1992" s="4" t="s">
        <v>8555</v>
      </c>
      <c r="D1992" s="4" t="s">
        <v>8556</v>
      </c>
      <c r="E1992" s="4" t="s">
        <v>8557</v>
      </c>
      <c r="F1992" s="4" t="s">
        <v>41</v>
      </c>
      <c r="I1992" s="4" t="s">
        <v>8558</v>
      </c>
      <c r="J1992" s="4" t="s">
        <v>8559</v>
      </c>
      <c r="K1992" s="4" t="s">
        <v>8560</v>
      </c>
      <c r="L1992" s="4" t="s">
        <v>8561</v>
      </c>
      <c r="M1992" s="4" t="s">
        <v>8562</v>
      </c>
    </row>
    <row r="1993" spans="1:14" x14ac:dyDescent="0.25">
      <c r="A1993" s="4" t="s">
        <v>59</v>
      </c>
      <c r="B1993" s="4" t="s">
        <v>8563</v>
      </c>
      <c r="C1993" s="4" t="s">
        <v>8564</v>
      </c>
      <c r="D1993" s="4" t="s">
        <v>8565</v>
      </c>
      <c r="E1993" s="4" t="s">
        <v>8566</v>
      </c>
      <c r="J1993" s="4" t="s">
        <v>10587</v>
      </c>
      <c r="K1993" s="4" t="s">
        <v>10593</v>
      </c>
      <c r="L1993" s="4" t="s">
        <v>10599</v>
      </c>
      <c r="M1993" s="4" t="s">
        <v>10605</v>
      </c>
      <c r="N1993" s="4" t="s">
        <v>10611</v>
      </c>
    </row>
    <row r="1994" spans="1:14" x14ac:dyDescent="0.25">
      <c r="A1994" s="4" t="s">
        <v>59</v>
      </c>
      <c r="B1994" s="4" t="s">
        <v>8567</v>
      </c>
      <c r="C1994" s="4" t="s">
        <v>8568</v>
      </c>
      <c r="D1994" s="4" t="s">
        <v>8569</v>
      </c>
      <c r="E1994" s="4" t="s">
        <v>8570</v>
      </c>
      <c r="J1994" s="4" t="s">
        <v>10588</v>
      </c>
      <c r="K1994" s="4" t="s">
        <v>10594</v>
      </c>
      <c r="L1994" s="4" t="s">
        <v>10600</v>
      </c>
      <c r="M1994" s="4" t="s">
        <v>10606</v>
      </c>
      <c r="N1994" s="4" t="s">
        <v>10612</v>
      </c>
    </row>
    <row r="1995" spans="1:14" x14ac:dyDescent="0.25">
      <c r="A1995" s="4" t="s">
        <v>59</v>
      </c>
      <c r="B1995" s="4" t="s">
        <v>8571</v>
      </c>
      <c r="C1995" s="4" t="s">
        <v>8572</v>
      </c>
      <c r="D1995" s="4" t="s">
        <v>8573</v>
      </c>
      <c r="E1995" s="4" t="s">
        <v>8574</v>
      </c>
      <c r="J1995" s="4" t="s">
        <v>10589</v>
      </c>
      <c r="K1995" s="4" t="s">
        <v>10595</v>
      </c>
      <c r="L1995" s="4" t="s">
        <v>10601</v>
      </c>
      <c r="M1995" s="4" t="s">
        <v>10607</v>
      </c>
      <c r="N1995" s="4" t="s">
        <v>10613</v>
      </c>
    </row>
    <row r="1996" spans="1:14" x14ac:dyDescent="0.25">
      <c r="A1996" s="4" t="s">
        <v>59</v>
      </c>
      <c r="B1996" s="4" t="s">
        <v>8575</v>
      </c>
      <c r="C1996" s="4" t="s">
        <v>8576</v>
      </c>
      <c r="D1996" s="4" t="s">
        <v>8577</v>
      </c>
      <c r="E1996" s="4" t="s">
        <v>8578</v>
      </c>
      <c r="J1996" s="4" t="s">
        <v>10590</v>
      </c>
      <c r="K1996" s="4" t="s">
        <v>10596</v>
      </c>
      <c r="L1996" s="4" t="s">
        <v>10602</v>
      </c>
      <c r="M1996" s="4" t="s">
        <v>10608</v>
      </c>
      <c r="N1996" s="4" t="s">
        <v>10614</v>
      </c>
    </row>
    <row r="1997" spans="1:14" x14ac:dyDescent="0.25">
      <c r="A1997" s="4" t="s">
        <v>59</v>
      </c>
      <c r="B1997" s="4" t="s">
        <v>8579</v>
      </c>
      <c r="C1997" s="4" t="s">
        <v>8580</v>
      </c>
      <c r="D1997" s="4" t="s">
        <v>8581</v>
      </c>
      <c r="E1997" s="4" t="s">
        <v>8582</v>
      </c>
      <c r="J1997" s="4" t="s">
        <v>10591</v>
      </c>
      <c r="K1997" s="4" t="s">
        <v>10597</v>
      </c>
      <c r="L1997" s="4" t="s">
        <v>10603</v>
      </c>
      <c r="M1997" s="4" t="s">
        <v>10609</v>
      </c>
      <c r="N1997" s="4" t="s">
        <v>10615</v>
      </c>
    </row>
    <row r="1998" spans="1:14" x14ac:dyDescent="0.25">
      <c r="A1998" s="4" t="s">
        <v>59</v>
      </c>
      <c r="B1998" s="4" t="s">
        <v>8583</v>
      </c>
      <c r="C1998" s="4" t="s">
        <v>8584</v>
      </c>
      <c r="D1998" s="4" t="s">
        <v>8585</v>
      </c>
      <c r="E1998" s="4" t="s">
        <v>8586</v>
      </c>
      <c r="J1998" s="4" t="s">
        <v>10592</v>
      </c>
      <c r="K1998" s="4" t="s">
        <v>10598</v>
      </c>
      <c r="L1998" s="4" t="s">
        <v>10604</v>
      </c>
      <c r="M1998" s="4" t="s">
        <v>10610</v>
      </c>
      <c r="N1998" s="4" t="s">
        <v>10616</v>
      </c>
    </row>
    <row r="1999" spans="1:14" x14ac:dyDescent="0.25">
      <c r="A1999" s="4" t="s">
        <v>59</v>
      </c>
      <c r="B1999" s="4" t="s">
        <v>8567</v>
      </c>
      <c r="C1999" s="4" t="s">
        <v>8568</v>
      </c>
      <c r="D1999" s="4" t="s">
        <v>8569</v>
      </c>
    </row>
    <row r="2000" spans="1:14" x14ac:dyDescent="0.25">
      <c r="A2000" s="4" t="s">
        <v>59</v>
      </c>
      <c r="B2000" s="4" t="s">
        <v>8587</v>
      </c>
      <c r="C2000" s="4" t="s">
        <v>8588</v>
      </c>
      <c r="D2000" s="4" t="s">
        <v>8589</v>
      </c>
      <c r="E2000" s="4" t="s">
        <v>8590</v>
      </c>
      <c r="F2000" s="4" t="s">
        <v>41</v>
      </c>
      <c r="I2000" s="4" t="s">
        <v>8591</v>
      </c>
      <c r="J2000" s="4" t="s">
        <v>8592</v>
      </c>
      <c r="K2000" s="4" t="s">
        <v>8593</v>
      </c>
      <c r="L2000" s="4" t="s">
        <v>8594</v>
      </c>
      <c r="M2000" s="4" t="s">
        <v>8595</v>
      </c>
    </row>
    <row r="2001" spans="1:14" x14ac:dyDescent="0.25">
      <c r="A2001" s="4" t="s">
        <v>59</v>
      </c>
      <c r="B2001" s="4" t="s">
        <v>8596</v>
      </c>
      <c r="C2001" s="4" t="s">
        <v>8597</v>
      </c>
      <c r="D2001" s="4" t="s">
        <v>8598</v>
      </c>
      <c r="E2001" s="4" t="s">
        <v>8599</v>
      </c>
      <c r="J2001" s="4" t="s">
        <v>10617</v>
      </c>
      <c r="K2001" s="4" t="s">
        <v>10623</v>
      </c>
      <c r="L2001" s="4" t="s">
        <v>10629</v>
      </c>
      <c r="M2001" s="4" t="s">
        <v>10635</v>
      </c>
      <c r="N2001" s="4" t="s">
        <v>10641</v>
      </c>
    </row>
    <row r="2002" spans="1:14" x14ac:dyDescent="0.25">
      <c r="A2002" s="4" t="s">
        <v>59</v>
      </c>
      <c r="B2002" s="4" t="s">
        <v>8600</v>
      </c>
      <c r="C2002" s="4" t="s">
        <v>8601</v>
      </c>
      <c r="D2002" s="4" t="s">
        <v>8602</v>
      </c>
      <c r="E2002" s="4" t="s">
        <v>8603</v>
      </c>
      <c r="J2002" s="4" t="s">
        <v>10618</v>
      </c>
      <c r="K2002" s="4" t="s">
        <v>10624</v>
      </c>
      <c r="L2002" s="4" t="s">
        <v>10630</v>
      </c>
      <c r="M2002" s="4" t="s">
        <v>10636</v>
      </c>
      <c r="N2002" s="4" t="s">
        <v>10642</v>
      </c>
    </row>
    <row r="2003" spans="1:14" x14ac:dyDescent="0.25">
      <c r="A2003" s="4" t="s">
        <v>59</v>
      </c>
      <c r="B2003" s="4" t="s">
        <v>8604</v>
      </c>
      <c r="C2003" s="4" t="s">
        <v>8605</v>
      </c>
      <c r="D2003" s="4" t="s">
        <v>8606</v>
      </c>
      <c r="E2003" s="4" t="s">
        <v>8607</v>
      </c>
      <c r="J2003" s="4" t="s">
        <v>10619</v>
      </c>
      <c r="K2003" s="4" t="s">
        <v>10625</v>
      </c>
      <c r="L2003" s="4" t="s">
        <v>10631</v>
      </c>
      <c r="M2003" s="4" t="s">
        <v>10637</v>
      </c>
      <c r="N2003" s="4" t="s">
        <v>10643</v>
      </c>
    </row>
    <row r="2004" spans="1:14" x14ac:dyDescent="0.25">
      <c r="A2004" s="4" t="s">
        <v>59</v>
      </c>
      <c r="B2004" s="4" t="s">
        <v>8608</v>
      </c>
      <c r="C2004" s="4" t="s">
        <v>8609</v>
      </c>
      <c r="D2004" s="4" t="s">
        <v>8610</v>
      </c>
      <c r="E2004" s="4" t="s">
        <v>8611</v>
      </c>
      <c r="J2004" s="4" t="s">
        <v>10620</v>
      </c>
      <c r="K2004" s="4" t="s">
        <v>10626</v>
      </c>
      <c r="L2004" s="4" t="s">
        <v>10632</v>
      </c>
      <c r="M2004" s="4" t="s">
        <v>10638</v>
      </c>
      <c r="N2004" s="4" t="s">
        <v>10644</v>
      </c>
    </row>
    <row r="2005" spans="1:14" x14ac:dyDescent="0.25">
      <c r="A2005" s="4" t="s">
        <v>59</v>
      </c>
      <c r="B2005" s="4" t="s">
        <v>8612</v>
      </c>
      <c r="C2005" s="4" t="s">
        <v>8613</v>
      </c>
      <c r="D2005" s="4" t="s">
        <v>8614</v>
      </c>
      <c r="E2005" s="4" t="s">
        <v>8615</v>
      </c>
      <c r="J2005" s="4" t="s">
        <v>10621</v>
      </c>
      <c r="K2005" s="4" t="s">
        <v>10627</v>
      </c>
      <c r="L2005" s="4" t="s">
        <v>10633</v>
      </c>
      <c r="M2005" s="4" t="s">
        <v>10639</v>
      </c>
      <c r="N2005" s="4" t="s">
        <v>10645</v>
      </c>
    </row>
    <row r="2006" spans="1:14" x14ac:dyDescent="0.25">
      <c r="A2006" s="4" t="s">
        <v>59</v>
      </c>
      <c r="B2006" s="4" t="s">
        <v>8616</v>
      </c>
      <c r="C2006" s="4" t="s">
        <v>8617</v>
      </c>
      <c r="D2006" s="4" t="s">
        <v>8618</v>
      </c>
      <c r="E2006" s="4" t="s">
        <v>8619</v>
      </c>
      <c r="J2006" s="4" t="s">
        <v>10622</v>
      </c>
      <c r="K2006" s="4" t="s">
        <v>10628</v>
      </c>
      <c r="L2006" s="4" t="s">
        <v>10634</v>
      </c>
      <c r="M2006" s="4" t="s">
        <v>10640</v>
      </c>
      <c r="N2006" s="4" t="s">
        <v>10646</v>
      </c>
    </row>
    <row r="2007" spans="1:14" x14ac:dyDescent="0.25">
      <c r="A2007" s="4" t="s">
        <v>59</v>
      </c>
      <c r="B2007" s="4" t="s">
        <v>8600</v>
      </c>
      <c r="C2007" s="4" t="s">
        <v>8601</v>
      </c>
      <c r="D2007" s="4" t="s">
        <v>8602</v>
      </c>
    </row>
    <row r="2008" spans="1:14" x14ac:dyDescent="0.25">
      <c r="A2008" s="4" t="s">
        <v>59</v>
      </c>
      <c r="B2008" s="4" t="s">
        <v>8620</v>
      </c>
      <c r="C2008" s="4" t="s">
        <v>8621</v>
      </c>
      <c r="E2008" s="4" t="s">
        <v>8622</v>
      </c>
      <c r="F2008" s="4" t="s">
        <v>34</v>
      </c>
      <c r="H2008" s="4" t="s">
        <v>8623</v>
      </c>
      <c r="I2008" s="4" t="s">
        <v>8624</v>
      </c>
    </row>
    <row r="2009" spans="1:14" x14ac:dyDescent="0.25">
      <c r="A2009" s="4" t="s">
        <v>59</v>
      </c>
      <c r="B2009" s="4" t="s">
        <v>8625</v>
      </c>
      <c r="C2009" s="4" t="s">
        <v>8626</v>
      </c>
      <c r="D2009" s="4" t="s">
        <v>8627</v>
      </c>
      <c r="E2009" s="4" t="s">
        <v>8628</v>
      </c>
      <c r="F2009" s="4" t="s">
        <v>41</v>
      </c>
      <c r="I2009" s="4" t="s">
        <v>8629</v>
      </c>
      <c r="J2009" s="4" t="s">
        <v>8630</v>
      </c>
      <c r="K2009" s="4" t="s">
        <v>8631</v>
      </c>
      <c r="L2009" s="4" t="s">
        <v>8632</v>
      </c>
      <c r="M2009" s="4" t="s">
        <v>8633</v>
      </c>
    </row>
    <row r="2010" spans="1:14" x14ac:dyDescent="0.25">
      <c r="A2010" s="4" t="s">
        <v>59</v>
      </c>
      <c r="B2010" s="4" t="s">
        <v>8634</v>
      </c>
      <c r="C2010" s="4" t="s">
        <v>8635</v>
      </c>
      <c r="D2010" s="4" t="s">
        <v>8636</v>
      </c>
      <c r="E2010" s="4" t="s">
        <v>8637</v>
      </c>
      <c r="J2010" s="4" t="s">
        <v>10557</v>
      </c>
      <c r="K2010" s="4" t="s">
        <v>10563</v>
      </c>
      <c r="L2010" s="4" t="s">
        <v>10569</v>
      </c>
      <c r="M2010" s="4" t="s">
        <v>10575</v>
      </c>
      <c r="N2010" s="4" t="s">
        <v>10581</v>
      </c>
    </row>
    <row r="2011" spans="1:14" x14ac:dyDescent="0.25">
      <c r="A2011" s="4" t="s">
        <v>59</v>
      </c>
      <c r="B2011" s="4" t="s">
        <v>8638</v>
      </c>
      <c r="C2011" s="4" t="s">
        <v>8639</v>
      </c>
      <c r="D2011" s="4" t="s">
        <v>8640</v>
      </c>
      <c r="E2011" s="4" t="s">
        <v>8641</v>
      </c>
      <c r="J2011" s="4" t="s">
        <v>10558</v>
      </c>
      <c r="K2011" s="4" t="s">
        <v>10564</v>
      </c>
      <c r="L2011" s="4" t="s">
        <v>10570</v>
      </c>
      <c r="M2011" s="4" t="s">
        <v>10576</v>
      </c>
      <c r="N2011" s="4" t="s">
        <v>10582</v>
      </c>
    </row>
    <row r="2012" spans="1:14" x14ac:dyDescent="0.25">
      <c r="A2012" s="4" t="s">
        <v>59</v>
      </c>
      <c r="B2012" s="4" t="s">
        <v>8642</v>
      </c>
      <c r="C2012" s="4" t="s">
        <v>8643</v>
      </c>
      <c r="D2012" s="4" t="s">
        <v>8644</v>
      </c>
      <c r="E2012" s="4" t="s">
        <v>8645</v>
      </c>
      <c r="J2012" s="4" t="s">
        <v>10559</v>
      </c>
      <c r="K2012" s="4" t="s">
        <v>10565</v>
      </c>
      <c r="L2012" s="4" t="s">
        <v>10571</v>
      </c>
      <c r="M2012" s="4" t="s">
        <v>10577</v>
      </c>
      <c r="N2012" s="4" t="s">
        <v>10583</v>
      </c>
    </row>
    <row r="2013" spans="1:14" x14ac:dyDescent="0.25">
      <c r="A2013" s="4" t="s">
        <v>59</v>
      </c>
      <c r="B2013" s="4" t="s">
        <v>8646</v>
      </c>
      <c r="C2013" s="4" t="s">
        <v>8647</v>
      </c>
      <c r="D2013" s="4" t="s">
        <v>8648</v>
      </c>
      <c r="E2013" s="4" t="s">
        <v>8649</v>
      </c>
      <c r="J2013" s="4" t="s">
        <v>10560</v>
      </c>
      <c r="K2013" s="4" t="s">
        <v>10566</v>
      </c>
      <c r="L2013" s="4" t="s">
        <v>10572</v>
      </c>
      <c r="M2013" s="4" t="s">
        <v>10578</v>
      </c>
      <c r="N2013" s="4" t="s">
        <v>10584</v>
      </c>
    </row>
    <row r="2014" spans="1:14" x14ac:dyDescent="0.25">
      <c r="A2014" s="4" t="s">
        <v>59</v>
      </c>
      <c r="B2014" s="4" t="s">
        <v>8650</v>
      </c>
      <c r="C2014" s="4" t="s">
        <v>8651</v>
      </c>
      <c r="D2014" s="4" t="s">
        <v>8652</v>
      </c>
      <c r="E2014" s="4" t="s">
        <v>8653</v>
      </c>
      <c r="J2014" s="4" t="s">
        <v>10561</v>
      </c>
      <c r="K2014" s="4" t="s">
        <v>10567</v>
      </c>
      <c r="L2014" s="4" t="s">
        <v>10573</v>
      </c>
      <c r="M2014" s="4" t="s">
        <v>10579</v>
      </c>
      <c r="N2014" s="4" t="s">
        <v>10585</v>
      </c>
    </row>
    <row r="2015" spans="1:14" x14ac:dyDescent="0.25">
      <c r="A2015" s="4" t="s">
        <v>59</v>
      </c>
      <c r="B2015" s="4" t="s">
        <v>8654</v>
      </c>
      <c r="C2015" s="4" t="s">
        <v>8655</v>
      </c>
      <c r="D2015" s="4" t="s">
        <v>8656</v>
      </c>
      <c r="E2015" s="4" t="s">
        <v>8657</v>
      </c>
      <c r="J2015" s="4" t="s">
        <v>10562</v>
      </c>
      <c r="K2015" s="4" t="s">
        <v>10568</v>
      </c>
      <c r="L2015" s="4" t="s">
        <v>10574</v>
      </c>
      <c r="M2015" s="4" t="s">
        <v>10580</v>
      </c>
      <c r="N2015" s="4" t="s">
        <v>10586</v>
      </c>
    </row>
    <row r="2016" spans="1:14" x14ac:dyDescent="0.25">
      <c r="A2016" s="4" t="s">
        <v>59</v>
      </c>
      <c r="B2016" s="4" t="s">
        <v>8638</v>
      </c>
      <c r="C2016" s="4" t="s">
        <v>8639</v>
      </c>
      <c r="D2016" s="4" t="s">
        <v>8640</v>
      </c>
    </row>
    <row r="2017" spans="1:14" x14ac:dyDescent="0.25">
      <c r="A2017" s="4" t="s">
        <v>59</v>
      </c>
      <c r="B2017" s="4" t="s">
        <v>8658</v>
      </c>
      <c r="C2017" s="4" t="s">
        <v>8659</v>
      </c>
      <c r="E2017" s="4" t="s">
        <v>8660</v>
      </c>
      <c r="F2017" s="4" t="s">
        <v>34</v>
      </c>
      <c r="H2017" s="4" t="s">
        <v>8661</v>
      </c>
      <c r="I2017" s="4" t="s">
        <v>8662</v>
      </c>
    </row>
    <row r="2018" spans="1:14" x14ac:dyDescent="0.25">
      <c r="A2018" s="4" t="s">
        <v>59</v>
      </c>
      <c r="B2018" s="4" t="s">
        <v>8663</v>
      </c>
      <c r="C2018" s="4" t="s">
        <v>8664</v>
      </c>
      <c r="D2018" s="4" t="s">
        <v>8665</v>
      </c>
      <c r="E2018" s="4" t="s">
        <v>8666</v>
      </c>
      <c r="F2018" s="4" t="s">
        <v>41</v>
      </c>
      <c r="I2018" s="4" t="s">
        <v>8667</v>
      </c>
      <c r="J2018" s="4" t="s">
        <v>8668</v>
      </c>
      <c r="K2018" s="4" t="s">
        <v>8669</v>
      </c>
      <c r="L2018" s="4" t="s">
        <v>8670</v>
      </c>
      <c r="M2018" s="4" t="s">
        <v>8671</v>
      </c>
    </row>
    <row r="2019" spans="1:14" x14ac:dyDescent="0.25">
      <c r="A2019" s="4" t="s">
        <v>59</v>
      </c>
      <c r="B2019" s="4" t="s">
        <v>8672</v>
      </c>
      <c r="C2019" s="4" t="s">
        <v>8673</v>
      </c>
      <c r="D2019" s="4" t="s">
        <v>8674</v>
      </c>
      <c r="E2019" s="4" t="s">
        <v>8675</v>
      </c>
      <c r="J2019" s="4" t="s">
        <v>10497</v>
      </c>
      <c r="K2019" s="4" t="s">
        <v>10500</v>
      </c>
      <c r="L2019" s="4" t="s">
        <v>10503</v>
      </c>
      <c r="M2019" s="4" t="s">
        <v>10506</v>
      </c>
      <c r="N2019" s="4" t="s">
        <v>10509</v>
      </c>
    </row>
    <row r="2020" spans="1:14" x14ac:dyDescent="0.25">
      <c r="A2020" s="4" t="s">
        <v>59</v>
      </c>
      <c r="B2020" s="4" t="s">
        <v>8676</v>
      </c>
      <c r="C2020" s="4" t="s">
        <v>8677</v>
      </c>
      <c r="D2020" s="4" t="s">
        <v>8678</v>
      </c>
      <c r="E2020" s="4" t="s">
        <v>8679</v>
      </c>
      <c r="J2020" s="4" t="s">
        <v>10498</v>
      </c>
      <c r="K2020" s="4" t="s">
        <v>10501</v>
      </c>
      <c r="L2020" s="4" t="s">
        <v>10504</v>
      </c>
      <c r="M2020" s="4" t="s">
        <v>10507</v>
      </c>
      <c r="N2020" s="4" t="s">
        <v>10510</v>
      </c>
    </row>
    <row r="2021" spans="1:14" x14ac:dyDescent="0.25">
      <c r="A2021" s="4" t="s">
        <v>59</v>
      </c>
      <c r="B2021" s="4" t="s">
        <v>8680</v>
      </c>
      <c r="C2021" s="4" t="s">
        <v>8681</v>
      </c>
      <c r="D2021" s="4" t="s">
        <v>8682</v>
      </c>
      <c r="E2021" s="4" t="s">
        <v>8683</v>
      </c>
      <c r="J2021" s="4" t="s">
        <v>10499</v>
      </c>
      <c r="K2021" s="4" t="s">
        <v>10502</v>
      </c>
      <c r="L2021" s="4" t="s">
        <v>10505</v>
      </c>
      <c r="M2021" s="4" t="s">
        <v>10508</v>
      </c>
      <c r="N2021" s="4" t="s">
        <v>10511</v>
      </c>
    </row>
    <row r="2022" spans="1:14" x14ac:dyDescent="0.25">
      <c r="A2022" s="4" t="s">
        <v>59</v>
      </c>
      <c r="B2022" s="4" t="s">
        <v>8676</v>
      </c>
      <c r="C2022" s="4" t="s">
        <v>8677</v>
      </c>
      <c r="D2022" s="4" t="s">
        <v>8678</v>
      </c>
    </row>
    <row r="2023" spans="1:14" x14ac:dyDescent="0.25">
      <c r="A2023" s="4" t="s">
        <v>59</v>
      </c>
      <c r="B2023" s="4" t="s">
        <v>8684</v>
      </c>
      <c r="C2023" s="4" t="s">
        <v>8685</v>
      </c>
      <c r="D2023" s="4" t="s">
        <v>8686</v>
      </c>
      <c r="E2023" s="4" t="s">
        <v>8687</v>
      </c>
      <c r="F2023" s="4" t="s">
        <v>41</v>
      </c>
      <c r="I2023" s="4" t="s">
        <v>8688</v>
      </c>
      <c r="J2023" s="4" t="s">
        <v>8689</v>
      </c>
      <c r="K2023" s="4" t="s">
        <v>8690</v>
      </c>
      <c r="L2023" s="4" t="s">
        <v>8691</v>
      </c>
      <c r="M2023" s="4" t="s">
        <v>8692</v>
      </c>
    </row>
    <row r="2024" spans="1:14" x14ac:dyDescent="0.25">
      <c r="A2024" s="4" t="s">
        <v>59</v>
      </c>
      <c r="B2024" s="4" t="s">
        <v>8693</v>
      </c>
      <c r="C2024" s="4" t="s">
        <v>8694</v>
      </c>
      <c r="D2024" s="4" t="s">
        <v>8695</v>
      </c>
      <c r="E2024" s="4" t="s">
        <v>8696</v>
      </c>
      <c r="J2024" s="4" t="s">
        <v>10542</v>
      </c>
      <c r="K2024" s="4" t="s">
        <v>10545</v>
      </c>
      <c r="L2024" s="4" t="s">
        <v>10548</v>
      </c>
      <c r="M2024" s="4" t="s">
        <v>10551</v>
      </c>
      <c r="N2024" s="4" t="s">
        <v>10554</v>
      </c>
    </row>
    <row r="2025" spans="1:14" x14ac:dyDescent="0.25">
      <c r="A2025" s="4" t="s">
        <v>59</v>
      </c>
      <c r="B2025" s="4" t="s">
        <v>8697</v>
      </c>
      <c r="C2025" s="4" t="s">
        <v>8698</v>
      </c>
      <c r="D2025" s="4" t="s">
        <v>8699</v>
      </c>
      <c r="E2025" s="4" t="s">
        <v>8700</v>
      </c>
      <c r="J2025" s="4" t="s">
        <v>10543</v>
      </c>
      <c r="K2025" s="4" t="s">
        <v>10546</v>
      </c>
      <c r="L2025" s="4" t="s">
        <v>10549</v>
      </c>
      <c r="M2025" s="4" t="s">
        <v>10552</v>
      </c>
      <c r="N2025" s="4" t="s">
        <v>10555</v>
      </c>
    </row>
    <row r="2026" spans="1:14" x14ac:dyDescent="0.25">
      <c r="A2026" s="4" t="s">
        <v>59</v>
      </c>
      <c r="B2026" s="4" t="s">
        <v>8701</v>
      </c>
      <c r="C2026" s="4" t="s">
        <v>8702</v>
      </c>
      <c r="D2026" s="4" t="s">
        <v>8703</v>
      </c>
      <c r="E2026" s="4" t="s">
        <v>8704</v>
      </c>
      <c r="J2026" s="4" t="s">
        <v>10544</v>
      </c>
      <c r="K2026" s="4" t="s">
        <v>10547</v>
      </c>
      <c r="L2026" s="4" t="s">
        <v>10550</v>
      </c>
      <c r="M2026" s="4" t="s">
        <v>10553</v>
      </c>
      <c r="N2026" s="4" t="s">
        <v>10556</v>
      </c>
    </row>
    <row r="2027" spans="1:14" x14ac:dyDescent="0.25">
      <c r="A2027" s="4" t="s">
        <v>59</v>
      </c>
      <c r="B2027" s="4" t="s">
        <v>8697</v>
      </c>
      <c r="C2027" s="4" t="s">
        <v>8698</v>
      </c>
      <c r="D2027" s="4" t="s">
        <v>8699</v>
      </c>
    </row>
    <row r="2028" spans="1:14" x14ac:dyDescent="0.25">
      <c r="A2028" s="4" t="s">
        <v>59</v>
      </c>
      <c r="B2028" s="4" t="s">
        <v>8705</v>
      </c>
      <c r="C2028" s="4" t="s">
        <v>8706</v>
      </c>
      <c r="D2028" s="4" t="s">
        <v>8707</v>
      </c>
      <c r="E2028" s="4" t="s">
        <v>8708</v>
      </c>
      <c r="F2028" s="4" t="s">
        <v>41</v>
      </c>
      <c r="I2028" s="4" t="s">
        <v>8709</v>
      </c>
      <c r="J2028" s="4" t="s">
        <v>8710</v>
      </c>
      <c r="K2028" s="4" t="s">
        <v>8711</v>
      </c>
      <c r="L2028" s="4" t="s">
        <v>8712</v>
      </c>
      <c r="M2028" s="4" t="s">
        <v>8713</v>
      </c>
    </row>
    <row r="2029" spans="1:14" x14ac:dyDescent="0.25">
      <c r="A2029" s="4" t="s">
        <v>59</v>
      </c>
      <c r="B2029" s="4" t="s">
        <v>8714</v>
      </c>
      <c r="C2029" s="4" t="s">
        <v>8715</v>
      </c>
      <c r="D2029" s="4" t="s">
        <v>8716</v>
      </c>
      <c r="E2029" s="4" t="s">
        <v>8717</v>
      </c>
      <c r="J2029" s="4" t="s">
        <v>10512</v>
      </c>
      <c r="K2029" s="4" t="s">
        <v>10518</v>
      </c>
      <c r="L2029" s="4" t="s">
        <v>10524</v>
      </c>
      <c r="M2029" s="4" t="s">
        <v>10530</v>
      </c>
      <c r="N2029" s="4" t="s">
        <v>10536</v>
      </c>
    </row>
    <row r="2030" spans="1:14" x14ac:dyDescent="0.25">
      <c r="A2030" s="4" t="s">
        <v>59</v>
      </c>
      <c r="B2030" s="4" t="s">
        <v>8718</v>
      </c>
      <c r="C2030" s="4" t="s">
        <v>8719</v>
      </c>
      <c r="D2030" s="4" t="s">
        <v>8720</v>
      </c>
      <c r="E2030" s="4" t="s">
        <v>8721</v>
      </c>
      <c r="J2030" s="4" t="s">
        <v>10513</v>
      </c>
      <c r="K2030" s="4" t="s">
        <v>10519</v>
      </c>
      <c r="L2030" s="4" t="s">
        <v>10525</v>
      </c>
      <c r="M2030" s="4" t="s">
        <v>10531</v>
      </c>
      <c r="N2030" s="4" t="s">
        <v>10537</v>
      </c>
    </row>
    <row r="2031" spans="1:14" x14ac:dyDescent="0.25">
      <c r="A2031" s="4" t="s">
        <v>59</v>
      </c>
      <c r="B2031" s="4" t="s">
        <v>8722</v>
      </c>
      <c r="C2031" s="4" t="s">
        <v>8723</v>
      </c>
      <c r="D2031" s="4" t="s">
        <v>8724</v>
      </c>
      <c r="E2031" s="4" t="s">
        <v>8725</v>
      </c>
      <c r="J2031" s="4" t="s">
        <v>10514</v>
      </c>
      <c r="K2031" s="4" t="s">
        <v>10520</v>
      </c>
      <c r="L2031" s="4" t="s">
        <v>10526</v>
      </c>
      <c r="M2031" s="4" t="s">
        <v>10532</v>
      </c>
      <c r="N2031" s="4" t="s">
        <v>10538</v>
      </c>
    </row>
    <row r="2032" spans="1:14" x14ac:dyDescent="0.25">
      <c r="A2032" s="4" t="s">
        <v>59</v>
      </c>
      <c r="B2032" s="4" t="s">
        <v>8726</v>
      </c>
      <c r="C2032" s="4" t="s">
        <v>8727</v>
      </c>
      <c r="D2032" s="4" t="s">
        <v>8728</v>
      </c>
      <c r="E2032" s="4" t="s">
        <v>8729</v>
      </c>
      <c r="J2032" s="4" t="s">
        <v>10515</v>
      </c>
      <c r="K2032" s="4" t="s">
        <v>10521</v>
      </c>
      <c r="L2032" s="4" t="s">
        <v>10527</v>
      </c>
      <c r="M2032" s="4" t="s">
        <v>10533</v>
      </c>
      <c r="N2032" s="4" t="s">
        <v>10539</v>
      </c>
    </row>
    <row r="2033" spans="1:14" x14ac:dyDescent="0.25">
      <c r="A2033" s="4" t="s">
        <v>59</v>
      </c>
      <c r="B2033" s="4" t="s">
        <v>8730</v>
      </c>
      <c r="C2033" s="4" t="s">
        <v>8731</v>
      </c>
      <c r="D2033" s="4" t="s">
        <v>8732</v>
      </c>
      <c r="E2033" s="4" t="s">
        <v>8733</v>
      </c>
      <c r="J2033" s="4" t="s">
        <v>10516</v>
      </c>
      <c r="K2033" s="4" t="s">
        <v>10522</v>
      </c>
      <c r="L2033" s="4" t="s">
        <v>10528</v>
      </c>
      <c r="M2033" s="4" t="s">
        <v>10534</v>
      </c>
      <c r="N2033" s="4" t="s">
        <v>10540</v>
      </c>
    </row>
    <row r="2034" spans="1:14" x14ac:dyDescent="0.25">
      <c r="A2034" s="4" t="s">
        <v>59</v>
      </c>
      <c r="B2034" s="4" t="s">
        <v>8734</v>
      </c>
      <c r="C2034" s="4" t="s">
        <v>8735</v>
      </c>
      <c r="D2034" s="4" t="s">
        <v>8736</v>
      </c>
      <c r="E2034" s="4" t="s">
        <v>8737</v>
      </c>
      <c r="J2034" s="4" t="s">
        <v>10517</v>
      </c>
      <c r="K2034" s="4" t="s">
        <v>10523</v>
      </c>
      <c r="L2034" s="4" t="s">
        <v>10529</v>
      </c>
      <c r="M2034" s="4" t="s">
        <v>10535</v>
      </c>
      <c r="N2034" s="4" t="s">
        <v>10541</v>
      </c>
    </row>
    <row r="2035" spans="1:14" x14ac:dyDescent="0.25">
      <c r="A2035" s="4" t="s">
        <v>59</v>
      </c>
      <c r="B2035" s="4" t="s">
        <v>8718</v>
      </c>
      <c r="C2035" s="4" t="s">
        <v>8719</v>
      </c>
      <c r="D2035" s="4" t="s">
        <v>8720</v>
      </c>
    </row>
    <row r="2036" spans="1:14" x14ac:dyDescent="0.25">
      <c r="A2036" s="4" t="s">
        <v>59</v>
      </c>
      <c r="B2036" s="4" t="s">
        <v>8738</v>
      </c>
      <c r="C2036" s="4" t="s">
        <v>8739</v>
      </c>
      <c r="E2036" s="4" t="s">
        <v>8740</v>
      </c>
      <c r="F2036" s="4" t="s">
        <v>34</v>
      </c>
      <c r="H2036" s="4" t="s">
        <v>8741</v>
      </c>
      <c r="I2036" s="4" t="s">
        <v>8742</v>
      </c>
    </row>
    <row r="2037" spans="1:14" x14ac:dyDescent="0.25">
      <c r="A2037" s="4" t="s">
        <v>59</v>
      </c>
      <c r="B2037" s="4" t="s">
        <v>8743</v>
      </c>
      <c r="C2037" s="4" t="s">
        <v>8744</v>
      </c>
      <c r="D2037" s="4" t="s">
        <v>8745</v>
      </c>
      <c r="E2037" s="4" t="s">
        <v>8746</v>
      </c>
      <c r="F2037" s="4" t="s">
        <v>41</v>
      </c>
      <c r="I2037" s="4" t="s">
        <v>8747</v>
      </c>
      <c r="J2037" s="4" t="s">
        <v>8748</v>
      </c>
      <c r="K2037" s="4" t="s">
        <v>8749</v>
      </c>
      <c r="L2037" s="4" t="s">
        <v>8750</v>
      </c>
      <c r="M2037" s="4" t="s">
        <v>8751</v>
      </c>
    </row>
    <row r="2038" spans="1:14" x14ac:dyDescent="0.25">
      <c r="A2038" s="4" t="s">
        <v>59</v>
      </c>
      <c r="B2038" s="4" t="s">
        <v>8752</v>
      </c>
      <c r="C2038" s="4" t="s">
        <v>8753</v>
      </c>
      <c r="D2038" s="4" t="s">
        <v>8754</v>
      </c>
      <c r="E2038" s="4" t="s">
        <v>8755</v>
      </c>
      <c r="J2038" s="4" t="s">
        <v>10412</v>
      </c>
      <c r="K2038" s="4" t="s">
        <v>10417</v>
      </c>
      <c r="L2038" s="4" t="s">
        <v>10422</v>
      </c>
      <c r="M2038" s="4" t="s">
        <v>10427</v>
      </c>
      <c r="N2038" s="4" t="s">
        <v>10432</v>
      </c>
    </row>
    <row r="2039" spans="1:14" x14ac:dyDescent="0.25">
      <c r="A2039" s="4" t="s">
        <v>59</v>
      </c>
      <c r="B2039" s="4" t="s">
        <v>8756</v>
      </c>
      <c r="C2039" s="4" t="s">
        <v>8757</v>
      </c>
      <c r="D2039" s="4" t="s">
        <v>8758</v>
      </c>
      <c r="E2039" s="4" t="s">
        <v>8759</v>
      </c>
      <c r="J2039" s="4" t="s">
        <v>10413</v>
      </c>
      <c r="K2039" s="4" t="s">
        <v>10418</v>
      </c>
      <c r="L2039" s="4" t="s">
        <v>10423</v>
      </c>
      <c r="M2039" s="4" t="s">
        <v>10428</v>
      </c>
      <c r="N2039" s="4" t="s">
        <v>10433</v>
      </c>
    </row>
    <row r="2040" spans="1:14" x14ac:dyDescent="0.25">
      <c r="A2040" s="4" t="s">
        <v>59</v>
      </c>
      <c r="B2040" s="4" t="s">
        <v>8760</v>
      </c>
      <c r="C2040" s="4" t="s">
        <v>8761</v>
      </c>
      <c r="D2040" s="4" t="s">
        <v>8762</v>
      </c>
      <c r="E2040" s="4" t="s">
        <v>8763</v>
      </c>
      <c r="J2040" s="4" t="s">
        <v>10414</v>
      </c>
      <c r="K2040" s="4" t="s">
        <v>10419</v>
      </c>
      <c r="L2040" s="4" t="s">
        <v>10424</v>
      </c>
      <c r="M2040" s="4" t="s">
        <v>10429</v>
      </c>
      <c r="N2040" s="4" t="s">
        <v>10434</v>
      </c>
    </row>
    <row r="2041" spans="1:14" x14ac:dyDescent="0.25">
      <c r="A2041" s="4" t="s">
        <v>59</v>
      </c>
      <c r="B2041" s="4" t="s">
        <v>8764</v>
      </c>
      <c r="C2041" s="4" t="s">
        <v>8765</v>
      </c>
      <c r="D2041" s="4" t="s">
        <v>8766</v>
      </c>
      <c r="E2041" s="4" t="s">
        <v>8767</v>
      </c>
      <c r="J2041" s="4" t="s">
        <v>10415</v>
      </c>
      <c r="K2041" s="4" t="s">
        <v>10420</v>
      </c>
      <c r="L2041" s="4" t="s">
        <v>10425</v>
      </c>
      <c r="M2041" s="4" t="s">
        <v>10430</v>
      </c>
      <c r="N2041" s="4" t="s">
        <v>10435</v>
      </c>
    </row>
    <row r="2042" spans="1:14" x14ac:dyDescent="0.25">
      <c r="A2042" s="4" t="s">
        <v>59</v>
      </c>
      <c r="B2042" s="4" t="s">
        <v>8768</v>
      </c>
      <c r="C2042" s="4" t="s">
        <v>8769</v>
      </c>
      <c r="D2042" s="4" t="s">
        <v>8770</v>
      </c>
      <c r="E2042" s="4" t="s">
        <v>8771</v>
      </c>
      <c r="J2042" s="4" t="s">
        <v>10416</v>
      </c>
      <c r="K2042" s="4" t="s">
        <v>10421</v>
      </c>
      <c r="L2042" s="4" t="s">
        <v>10426</v>
      </c>
      <c r="M2042" s="4" t="s">
        <v>10431</v>
      </c>
      <c r="N2042" s="4" t="s">
        <v>10436</v>
      </c>
    </row>
    <row r="2043" spans="1:14" x14ac:dyDescent="0.25">
      <c r="A2043" s="4" t="s">
        <v>59</v>
      </c>
      <c r="B2043" s="4" t="s">
        <v>8756</v>
      </c>
      <c r="C2043" s="4" t="s">
        <v>8757</v>
      </c>
      <c r="D2043" s="4" t="s">
        <v>8758</v>
      </c>
    </row>
    <row r="2044" spans="1:14" x14ac:dyDescent="0.25">
      <c r="A2044" s="4" t="s">
        <v>59</v>
      </c>
      <c r="B2044" s="4" t="s">
        <v>8772</v>
      </c>
      <c r="C2044" s="4" t="s">
        <v>8773</v>
      </c>
      <c r="D2044" s="4" t="s">
        <v>8774</v>
      </c>
      <c r="E2044" s="4" t="s">
        <v>8775</v>
      </c>
      <c r="F2044" s="4" t="s">
        <v>41</v>
      </c>
      <c r="I2044" s="4" t="s">
        <v>8776</v>
      </c>
      <c r="J2044" s="4" t="s">
        <v>8777</v>
      </c>
      <c r="K2044" s="4" t="s">
        <v>8778</v>
      </c>
      <c r="L2044" s="4" t="s">
        <v>8779</v>
      </c>
      <c r="M2044" s="4" t="s">
        <v>8780</v>
      </c>
    </row>
    <row r="2045" spans="1:14" x14ac:dyDescent="0.25">
      <c r="A2045" s="4" t="s">
        <v>59</v>
      </c>
      <c r="B2045" s="4" t="s">
        <v>8781</v>
      </c>
      <c r="C2045" s="4" t="s">
        <v>8782</v>
      </c>
      <c r="D2045" s="4" t="s">
        <v>8783</v>
      </c>
      <c r="E2045" s="4" t="s">
        <v>8784</v>
      </c>
      <c r="J2045" s="4" t="s">
        <v>10467</v>
      </c>
      <c r="K2045" s="4" t="s">
        <v>10473</v>
      </c>
      <c r="L2045" s="4" t="s">
        <v>10479</v>
      </c>
      <c r="M2045" s="4" t="s">
        <v>10485</v>
      </c>
      <c r="N2045" s="4" t="s">
        <v>10491</v>
      </c>
    </row>
    <row r="2046" spans="1:14" x14ac:dyDescent="0.25">
      <c r="A2046" s="4" t="s">
        <v>59</v>
      </c>
      <c r="B2046" s="4" t="s">
        <v>8785</v>
      </c>
      <c r="C2046" s="4" t="s">
        <v>8786</v>
      </c>
      <c r="D2046" s="4" t="s">
        <v>8787</v>
      </c>
      <c r="E2046" s="4" t="s">
        <v>8788</v>
      </c>
      <c r="J2046" s="4" t="s">
        <v>10468</v>
      </c>
      <c r="K2046" s="4" t="s">
        <v>10474</v>
      </c>
      <c r="L2046" s="4" t="s">
        <v>10480</v>
      </c>
      <c r="M2046" s="4" t="s">
        <v>10486</v>
      </c>
      <c r="N2046" s="4" t="s">
        <v>10492</v>
      </c>
    </row>
    <row r="2047" spans="1:14" x14ac:dyDescent="0.25">
      <c r="A2047" s="4" t="s">
        <v>59</v>
      </c>
      <c r="B2047" s="4" t="s">
        <v>8789</v>
      </c>
      <c r="C2047" s="4" t="s">
        <v>8790</v>
      </c>
      <c r="D2047" s="4" t="s">
        <v>8791</v>
      </c>
      <c r="E2047" s="4" t="s">
        <v>8792</v>
      </c>
      <c r="J2047" s="4" t="s">
        <v>10469</v>
      </c>
      <c r="K2047" s="4" t="s">
        <v>10475</v>
      </c>
      <c r="L2047" s="4" t="s">
        <v>10481</v>
      </c>
      <c r="M2047" s="4" t="s">
        <v>10487</v>
      </c>
      <c r="N2047" s="4" t="s">
        <v>10493</v>
      </c>
    </row>
    <row r="2048" spans="1:14" x14ac:dyDescent="0.25">
      <c r="A2048" s="4" t="s">
        <v>59</v>
      </c>
      <c r="B2048" s="4" t="s">
        <v>8793</v>
      </c>
      <c r="C2048" s="4" t="s">
        <v>8794</v>
      </c>
      <c r="D2048" s="4" t="s">
        <v>8795</v>
      </c>
      <c r="E2048" s="4" t="s">
        <v>8796</v>
      </c>
      <c r="J2048" s="4" t="s">
        <v>10470</v>
      </c>
      <c r="K2048" s="4" t="s">
        <v>10476</v>
      </c>
      <c r="L2048" s="4" t="s">
        <v>10482</v>
      </c>
      <c r="M2048" s="4" t="s">
        <v>10488</v>
      </c>
      <c r="N2048" s="4" t="s">
        <v>10494</v>
      </c>
    </row>
    <row r="2049" spans="1:14" x14ac:dyDescent="0.25">
      <c r="A2049" s="4" t="s">
        <v>59</v>
      </c>
      <c r="B2049" s="4" t="s">
        <v>8797</v>
      </c>
      <c r="C2049" s="4" t="s">
        <v>8798</v>
      </c>
      <c r="D2049" s="4" t="s">
        <v>8799</v>
      </c>
      <c r="E2049" s="4" t="s">
        <v>8800</v>
      </c>
      <c r="J2049" s="4" t="s">
        <v>10471</v>
      </c>
      <c r="K2049" s="4" t="s">
        <v>10477</v>
      </c>
      <c r="L2049" s="4" t="s">
        <v>10483</v>
      </c>
      <c r="M2049" s="4" t="s">
        <v>10489</v>
      </c>
      <c r="N2049" s="4" t="s">
        <v>10495</v>
      </c>
    </row>
    <row r="2050" spans="1:14" x14ac:dyDescent="0.25">
      <c r="A2050" s="4" t="s">
        <v>59</v>
      </c>
      <c r="B2050" s="4" t="s">
        <v>8801</v>
      </c>
      <c r="C2050" s="4" t="s">
        <v>8802</v>
      </c>
      <c r="D2050" s="4" t="s">
        <v>8803</v>
      </c>
      <c r="E2050" s="4" t="s">
        <v>8804</v>
      </c>
      <c r="J2050" s="4" t="s">
        <v>10472</v>
      </c>
      <c r="K2050" s="4" t="s">
        <v>10478</v>
      </c>
      <c r="L2050" s="4" t="s">
        <v>10484</v>
      </c>
      <c r="M2050" s="4" t="s">
        <v>10490</v>
      </c>
      <c r="N2050" s="4" t="s">
        <v>10496</v>
      </c>
    </row>
    <row r="2051" spans="1:14" x14ac:dyDescent="0.25">
      <c r="A2051" s="4" t="s">
        <v>59</v>
      </c>
      <c r="B2051" s="4" t="s">
        <v>8785</v>
      </c>
      <c r="C2051" s="4" t="s">
        <v>8786</v>
      </c>
      <c r="D2051" s="4" t="s">
        <v>8787</v>
      </c>
    </row>
    <row r="2052" spans="1:14" x14ac:dyDescent="0.25">
      <c r="A2052" s="4" t="s">
        <v>59</v>
      </c>
      <c r="B2052" s="4" t="s">
        <v>8805</v>
      </c>
      <c r="C2052" s="4" t="s">
        <v>8806</v>
      </c>
      <c r="D2052" s="4" t="s">
        <v>8807</v>
      </c>
      <c r="E2052" s="4" t="s">
        <v>8808</v>
      </c>
      <c r="F2052" s="4" t="s">
        <v>41</v>
      </c>
      <c r="I2052" s="4" t="s">
        <v>8809</v>
      </c>
      <c r="J2052" s="4" t="s">
        <v>8810</v>
      </c>
      <c r="K2052" s="4" t="s">
        <v>8811</v>
      </c>
      <c r="L2052" s="4" t="s">
        <v>8812</v>
      </c>
      <c r="M2052" s="4" t="s">
        <v>8813</v>
      </c>
    </row>
    <row r="2053" spans="1:14" x14ac:dyDescent="0.25">
      <c r="A2053" s="4" t="s">
        <v>59</v>
      </c>
      <c r="B2053" s="4" t="s">
        <v>8814</v>
      </c>
      <c r="C2053" s="4" t="s">
        <v>8815</v>
      </c>
      <c r="D2053" s="4" t="s">
        <v>8816</v>
      </c>
      <c r="E2053" s="4" t="s">
        <v>8817</v>
      </c>
      <c r="J2053" s="4" t="s">
        <v>10437</v>
      </c>
      <c r="K2053" s="4" t="s">
        <v>10443</v>
      </c>
      <c r="L2053" s="4" t="s">
        <v>10449</v>
      </c>
      <c r="M2053" s="4" t="s">
        <v>10455</v>
      </c>
      <c r="N2053" s="4" t="s">
        <v>10461</v>
      </c>
    </row>
    <row r="2054" spans="1:14" x14ac:dyDescent="0.25">
      <c r="A2054" s="4" t="s">
        <v>59</v>
      </c>
      <c r="B2054" s="4" t="s">
        <v>8818</v>
      </c>
      <c r="C2054" s="4" t="s">
        <v>8819</v>
      </c>
      <c r="D2054" s="4" t="s">
        <v>8820</v>
      </c>
      <c r="E2054" s="4" t="s">
        <v>8821</v>
      </c>
      <c r="J2054" s="4" t="s">
        <v>10438</v>
      </c>
      <c r="K2054" s="4" t="s">
        <v>10444</v>
      </c>
      <c r="L2054" s="4" t="s">
        <v>10450</v>
      </c>
      <c r="M2054" s="4" t="s">
        <v>10456</v>
      </c>
      <c r="N2054" s="4" t="s">
        <v>10462</v>
      </c>
    </row>
    <row r="2055" spans="1:14" x14ac:dyDescent="0.25">
      <c r="A2055" s="4" t="s">
        <v>59</v>
      </c>
      <c r="B2055" s="4" t="s">
        <v>8822</v>
      </c>
      <c r="C2055" s="4" t="s">
        <v>8823</v>
      </c>
      <c r="D2055" s="4" t="s">
        <v>8824</v>
      </c>
      <c r="E2055" s="4" t="s">
        <v>8825</v>
      </c>
      <c r="J2055" s="4" t="s">
        <v>10439</v>
      </c>
      <c r="K2055" s="4" t="s">
        <v>10445</v>
      </c>
      <c r="L2055" s="4" t="s">
        <v>10451</v>
      </c>
      <c r="M2055" s="4" t="s">
        <v>10457</v>
      </c>
      <c r="N2055" s="4" t="s">
        <v>10463</v>
      </c>
    </row>
    <row r="2056" spans="1:14" x14ac:dyDescent="0.25">
      <c r="A2056" s="4" t="s">
        <v>59</v>
      </c>
      <c r="B2056" s="4" t="s">
        <v>8826</v>
      </c>
      <c r="C2056" s="4" t="s">
        <v>8827</v>
      </c>
      <c r="D2056" s="4" t="s">
        <v>8828</v>
      </c>
      <c r="E2056" s="4" t="s">
        <v>8829</v>
      </c>
      <c r="J2056" s="4" t="s">
        <v>10440</v>
      </c>
      <c r="K2056" s="4" t="s">
        <v>10446</v>
      </c>
      <c r="L2056" s="4" t="s">
        <v>10452</v>
      </c>
      <c r="M2056" s="4" t="s">
        <v>10458</v>
      </c>
      <c r="N2056" s="4" t="s">
        <v>10464</v>
      </c>
    </row>
    <row r="2057" spans="1:14" x14ac:dyDescent="0.25">
      <c r="A2057" s="4" t="s">
        <v>59</v>
      </c>
      <c r="B2057" s="4" t="s">
        <v>8830</v>
      </c>
      <c r="C2057" s="4" t="s">
        <v>8831</v>
      </c>
      <c r="D2057" s="4" t="s">
        <v>8832</v>
      </c>
      <c r="E2057" s="4" t="s">
        <v>8833</v>
      </c>
      <c r="J2057" s="4" t="s">
        <v>10441</v>
      </c>
      <c r="K2057" s="4" t="s">
        <v>10447</v>
      </c>
      <c r="L2057" s="4" t="s">
        <v>10453</v>
      </c>
      <c r="M2057" s="4" t="s">
        <v>10459</v>
      </c>
      <c r="N2057" s="4" t="s">
        <v>10465</v>
      </c>
    </row>
    <row r="2058" spans="1:14" x14ac:dyDescent="0.25">
      <c r="A2058" s="4" t="s">
        <v>59</v>
      </c>
      <c r="B2058" s="4" t="s">
        <v>8834</v>
      </c>
      <c r="C2058" s="4" t="s">
        <v>8835</v>
      </c>
      <c r="D2058" s="4" t="s">
        <v>8836</v>
      </c>
      <c r="E2058" s="4" t="s">
        <v>8837</v>
      </c>
      <c r="J2058" s="4" t="s">
        <v>10442</v>
      </c>
      <c r="K2058" s="4" t="s">
        <v>10448</v>
      </c>
      <c r="L2058" s="4" t="s">
        <v>10454</v>
      </c>
      <c r="M2058" s="4" t="s">
        <v>10460</v>
      </c>
      <c r="N2058" s="4" t="s">
        <v>10466</v>
      </c>
    </row>
    <row r="2059" spans="1:14" x14ac:dyDescent="0.25">
      <c r="A2059" s="4" t="s">
        <v>59</v>
      </c>
      <c r="B2059" s="4" t="s">
        <v>8818</v>
      </c>
      <c r="C2059" s="4" t="s">
        <v>8819</v>
      </c>
      <c r="D2059" s="4" t="s">
        <v>8820</v>
      </c>
    </row>
    <row r="2060" spans="1:14" x14ac:dyDescent="0.25">
      <c r="A2060" s="4" t="s">
        <v>59</v>
      </c>
      <c r="B2060" s="4" t="s">
        <v>8838</v>
      </c>
      <c r="C2060" s="4" t="s">
        <v>8839</v>
      </c>
      <c r="E2060" s="4" t="s">
        <v>8840</v>
      </c>
      <c r="F2060" s="4" t="s">
        <v>34</v>
      </c>
      <c r="H2060" s="4" t="s">
        <v>8841</v>
      </c>
      <c r="I2060" s="4" t="s">
        <v>8842</v>
      </c>
    </row>
    <row r="2061" spans="1:14" x14ac:dyDescent="0.25">
      <c r="A2061" s="4" t="s">
        <v>59</v>
      </c>
      <c r="B2061" s="4" t="s">
        <v>8843</v>
      </c>
      <c r="C2061" s="4" t="s">
        <v>8844</v>
      </c>
      <c r="D2061" s="4" t="s">
        <v>8845</v>
      </c>
      <c r="E2061" s="4" t="s">
        <v>8846</v>
      </c>
      <c r="F2061" s="4" t="s">
        <v>41</v>
      </c>
      <c r="I2061" s="4" t="s">
        <v>8847</v>
      </c>
      <c r="J2061" s="4" t="s">
        <v>8848</v>
      </c>
      <c r="K2061" s="4" t="s">
        <v>8849</v>
      </c>
      <c r="L2061" s="4" t="s">
        <v>8850</v>
      </c>
      <c r="M2061" s="4" t="s">
        <v>8851</v>
      </c>
    </row>
    <row r="2062" spans="1:14" x14ac:dyDescent="0.25">
      <c r="A2062" s="4" t="s">
        <v>59</v>
      </c>
      <c r="B2062" s="4" t="s">
        <v>8852</v>
      </c>
      <c r="C2062" s="4" t="s">
        <v>8853</v>
      </c>
      <c r="D2062" s="4" t="s">
        <v>8854</v>
      </c>
      <c r="E2062" s="4" t="s">
        <v>8855</v>
      </c>
      <c r="J2062" s="4" t="s">
        <v>10367</v>
      </c>
      <c r="K2062" s="4" t="s">
        <v>10373</v>
      </c>
      <c r="L2062" s="4" t="s">
        <v>10379</v>
      </c>
      <c r="M2062" s="4" t="s">
        <v>10385</v>
      </c>
      <c r="N2062" s="4" t="s">
        <v>10391</v>
      </c>
    </row>
    <row r="2063" spans="1:14" x14ac:dyDescent="0.25">
      <c r="A2063" s="4" t="s">
        <v>59</v>
      </c>
      <c r="B2063" s="4" t="s">
        <v>8856</v>
      </c>
      <c r="C2063" s="4" t="s">
        <v>8857</v>
      </c>
      <c r="D2063" s="4" t="s">
        <v>8858</v>
      </c>
      <c r="E2063" s="4" t="s">
        <v>8859</v>
      </c>
      <c r="J2063" s="4" t="s">
        <v>10368</v>
      </c>
      <c r="K2063" s="4" t="s">
        <v>10374</v>
      </c>
      <c r="L2063" s="4" t="s">
        <v>10380</v>
      </c>
      <c r="M2063" s="4" t="s">
        <v>10386</v>
      </c>
      <c r="N2063" s="4" t="s">
        <v>10392</v>
      </c>
    </row>
    <row r="2064" spans="1:14" x14ac:dyDescent="0.25">
      <c r="A2064" s="4" t="s">
        <v>59</v>
      </c>
      <c r="B2064" s="4" t="s">
        <v>8860</v>
      </c>
      <c r="C2064" s="4" t="s">
        <v>8861</v>
      </c>
      <c r="D2064" s="4" t="s">
        <v>8862</v>
      </c>
      <c r="E2064" s="4" t="s">
        <v>8863</v>
      </c>
      <c r="J2064" s="4" t="s">
        <v>10369</v>
      </c>
      <c r="K2064" s="4" t="s">
        <v>10375</v>
      </c>
      <c r="L2064" s="4" t="s">
        <v>10381</v>
      </c>
      <c r="M2064" s="4" t="s">
        <v>10387</v>
      </c>
      <c r="N2064" s="4" t="s">
        <v>10393</v>
      </c>
    </row>
    <row r="2065" spans="1:14" x14ac:dyDescent="0.25">
      <c r="A2065" s="4" t="s">
        <v>59</v>
      </c>
      <c r="B2065" s="4" t="s">
        <v>8864</v>
      </c>
      <c r="C2065" s="4" t="s">
        <v>8865</v>
      </c>
      <c r="D2065" s="4" t="s">
        <v>8866</v>
      </c>
      <c r="E2065" s="4" t="s">
        <v>8867</v>
      </c>
      <c r="J2065" s="4" t="s">
        <v>10370</v>
      </c>
      <c r="K2065" s="4" t="s">
        <v>10376</v>
      </c>
      <c r="L2065" s="4" t="s">
        <v>10382</v>
      </c>
      <c r="M2065" s="4" t="s">
        <v>10388</v>
      </c>
      <c r="N2065" s="4" t="s">
        <v>10394</v>
      </c>
    </row>
    <row r="2066" spans="1:14" x14ac:dyDescent="0.25">
      <c r="A2066" s="4" t="s">
        <v>59</v>
      </c>
      <c r="B2066" s="4" t="s">
        <v>8868</v>
      </c>
      <c r="C2066" s="4" t="s">
        <v>8869</v>
      </c>
      <c r="D2066" s="4" t="s">
        <v>8870</v>
      </c>
      <c r="E2066" s="4" t="s">
        <v>8871</v>
      </c>
      <c r="J2066" s="4" t="s">
        <v>10371</v>
      </c>
      <c r="K2066" s="4" t="s">
        <v>10377</v>
      </c>
      <c r="L2066" s="4" t="s">
        <v>10383</v>
      </c>
      <c r="M2066" s="4" t="s">
        <v>10389</v>
      </c>
      <c r="N2066" s="4" t="s">
        <v>10395</v>
      </c>
    </row>
    <row r="2067" spans="1:14" x14ac:dyDescent="0.25">
      <c r="A2067" s="4" t="s">
        <v>59</v>
      </c>
      <c r="B2067" s="4" t="s">
        <v>8872</v>
      </c>
      <c r="C2067" s="4" t="s">
        <v>8873</v>
      </c>
      <c r="D2067" s="4" t="s">
        <v>8874</v>
      </c>
      <c r="E2067" s="4" t="s">
        <v>8875</v>
      </c>
      <c r="J2067" s="4" t="s">
        <v>10372</v>
      </c>
      <c r="K2067" s="4" t="s">
        <v>10378</v>
      </c>
      <c r="L2067" s="4" t="s">
        <v>10384</v>
      </c>
      <c r="M2067" s="4" t="s">
        <v>10390</v>
      </c>
      <c r="N2067" s="4" t="s">
        <v>10396</v>
      </c>
    </row>
    <row r="2068" spans="1:14" x14ac:dyDescent="0.25">
      <c r="A2068" s="4" t="s">
        <v>59</v>
      </c>
      <c r="B2068" s="4" t="s">
        <v>8856</v>
      </c>
      <c r="C2068" s="4" t="s">
        <v>8857</v>
      </c>
      <c r="D2068" s="4" t="s">
        <v>8858</v>
      </c>
    </row>
    <row r="2069" spans="1:14" x14ac:dyDescent="0.25">
      <c r="A2069" s="4" t="s">
        <v>59</v>
      </c>
      <c r="B2069" s="4" t="s">
        <v>8876</v>
      </c>
      <c r="C2069" s="4" t="s">
        <v>8877</v>
      </c>
      <c r="D2069" s="4" t="s">
        <v>8878</v>
      </c>
      <c r="E2069" s="4" t="s">
        <v>8879</v>
      </c>
      <c r="F2069" s="4" t="s">
        <v>41</v>
      </c>
      <c r="I2069" s="4" t="s">
        <v>8880</v>
      </c>
      <c r="J2069" s="4" t="s">
        <v>8881</v>
      </c>
      <c r="K2069" s="4" t="s">
        <v>8882</v>
      </c>
      <c r="L2069" s="4" t="s">
        <v>8883</v>
      </c>
      <c r="M2069" s="4" t="s">
        <v>8884</v>
      </c>
    </row>
    <row r="2070" spans="1:14" x14ac:dyDescent="0.25">
      <c r="A2070" s="4" t="s">
        <v>59</v>
      </c>
      <c r="B2070" s="4" t="s">
        <v>8885</v>
      </c>
      <c r="C2070" s="4" t="s">
        <v>8886</v>
      </c>
      <c r="D2070" s="4" t="s">
        <v>8887</v>
      </c>
      <c r="E2070" s="4" t="s">
        <v>8888</v>
      </c>
      <c r="J2070" s="4" t="s">
        <v>10397</v>
      </c>
      <c r="K2070" s="4" t="s">
        <v>10400</v>
      </c>
      <c r="L2070" s="4" t="s">
        <v>10403</v>
      </c>
      <c r="M2070" s="4" t="s">
        <v>10406</v>
      </c>
      <c r="N2070" s="4" t="s">
        <v>10409</v>
      </c>
    </row>
    <row r="2071" spans="1:14" x14ac:dyDescent="0.25">
      <c r="A2071" s="4" t="s">
        <v>59</v>
      </c>
      <c r="B2071" s="4" t="s">
        <v>8889</v>
      </c>
      <c r="C2071" s="4" t="s">
        <v>8890</v>
      </c>
      <c r="D2071" s="4" t="s">
        <v>8891</v>
      </c>
      <c r="E2071" s="4" t="s">
        <v>8892</v>
      </c>
      <c r="J2071" s="4" t="s">
        <v>10398</v>
      </c>
      <c r="K2071" s="4" t="s">
        <v>10401</v>
      </c>
      <c r="L2071" s="4" t="s">
        <v>10404</v>
      </c>
      <c r="M2071" s="4" t="s">
        <v>10407</v>
      </c>
      <c r="N2071" s="4" t="s">
        <v>10410</v>
      </c>
    </row>
    <row r="2072" spans="1:14" x14ac:dyDescent="0.25">
      <c r="A2072" s="4" t="s">
        <v>59</v>
      </c>
      <c r="B2072" s="4" t="s">
        <v>8893</v>
      </c>
      <c r="C2072" s="4" t="s">
        <v>8894</v>
      </c>
      <c r="D2072" s="4" t="s">
        <v>8895</v>
      </c>
      <c r="E2072" s="4" t="s">
        <v>8896</v>
      </c>
      <c r="J2072" s="4" t="s">
        <v>10399</v>
      </c>
      <c r="K2072" s="4" t="s">
        <v>10402</v>
      </c>
      <c r="L2072" s="4" t="s">
        <v>10405</v>
      </c>
      <c r="M2072" s="4" t="s">
        <v>10408</v>
      </c>
      <c r="N2072" s="4" t="s">
        <v>10411</v>
      </c>
    </row>
    <row r="2073" spans="1:14" x14ac:dyDescent="0.25">
      <c r="A2073" s="4" t="s">
        <v>59</v>
      </c>
      <c r="B2073" s="4" t="s">
        <v>8889</v>
      </c>
      <c r="C2073" s="4" t="s">
        <v>8890</v>
      </c>
      <c r="D2073" s="4" t="s">
        <v>8891</v>
      </c>
    </row>
    <row r="2074" spans="1:14" x14ac:dyDescent="0.25">
      <c r="A2074" s="4" t="s">
        <v>59</v>
      </c>
      <c r="B2074" s="4" t="s">
        <v>8897</v>
      </c>
      <c r="C2074" s="4" t="s">
        <v>8898</v>
      </c>
      <c r="E2074" s="4" t="s">
        <v>8899</v>
      </c>
      <c r="F2074" s="4" t="s">
        <v>34</v>
      </c>
      <c r="H2074" s="4" t="s">
        <v>8900</v>
      </c>
      <c r="I2074" s="4" t="s">
        <v>8901</v>
      </c>
    </row>
    <row r="2075" spans="1:14" x14ac:dyDescent="0.25">
      <c r="A2075" s="4" t="s">
        <v>59</v>
      </c>
      <c r="B2075" s="4" t="s">
        <v>8902</v>
      </c>
      <c r="C2075" s="4" t="s">
        <v>8903</v>
      </c>
      <c r="D2075" s="4" t="s">
        <v>8904</v>
      </c>
      <c r="E2075" s="4" t="s">
        <v>8905</v>
      </c>
      <c r="F2075" s="4" t="s">
        <v>41</v>
      </c>
      <c r="I2075" s="4" t="s">
        <v>8906</v>
      </c>
      <c r="J2075" s="4" t="s">
        <v>8907</v>
      </c>
      <c r="K2075" s="4" t="s">
        <v>8908</v>
      </c>
      <c r="L2075" s="4" t="s">
        <v>8909</v>
      </c>
      <c r="M2075" s="4" t="s">
        <v>8910</v>
      </c>
    </row>
    <row r="2076" spans="1:14" x14ac:dyDescent="0.25">
      <c r="A2076" s="4" t="s">
        <v>59</v>
      </c>
      <c r="B2076" s="4" t="s">
        <v>8911</v>
      </c>
      <c r="C2076" s="4" t="s">
        <v>8912</v>
      </c>
      <c r="D2076" s="4" t="s">
        <v>8913</v>
      </c>
      <c r="E2076" s="4" t="s">
        <v>8914</v>
      </c>
      <c r="J2076" s="4" t="s">
        <v>10307</v>
      </c>
      <c r="K2076" s="4" t="s">
        <v>10310</v>
      </c>
      <c r="L2076" s="4" t="s">
        <v>10313</v>
      </c>
      <c r="M2076" s="4" t="s">
        <v>10316</v>
      </c>
      <c r="N2076" s="4" t="s">
        <v>10319</v>
      </c>
    </row>
    <row r="2077" spans="1:14" x14ac:dyDescent="0.25">
      <c r="A2077" s="4" t="s">
        <v>59</v>
      </c>
      <c r="B2077" s="4" t="s">
        <v>8915</v>
      </c>
      <c r="C2077" s="4" t="s">
        <v>8916</v>
      </c>
      <c r="D2077" s="4" t="s">
        <v>8917</v>
      </c>
      <c r="E2077" s="4" t="s">
        <v>8918</v>
      </c>
      <c r="J2077" s="4" t="s">
        <v>10308</v>
      </c>
      <c r="K2077" s="4" t="s">
        <v>10311</v>
      </c>
      <c r="L2077" s="4" t="s">
        <v>10314</v>
      </c>
      <c r="M2077" s="4" t="s">
        <v>10317</v>
      </c>
      <c r="N2077" s="4" t="s">
        <v>10320</v>
      </c>
    </row>
    <row r="2078" spans="1:14" x14ac:dyDescent="0.25">
      <c r="A2078" s="4" t="s">
        <v>59</v>
      </c>
      <c r="B2078" s="4" t="s">
        <v>8919</v>
      </c>
      <c r="C2078" s="4" t="s">
        <v>8920</v>
      </c>
      <c r="D2078" s="4" t="s">
        <v>8921</v>
      </c>
      <c r="E2078" s="4" t="s">
        <v>8922</v>
      </c>
      <c r="J2078" s="4" t="s">
        <v>10309</v>
      </c>
      <c r="K2078" s="4" t="s">
        <v>10312</v>
      </c>
      <c r="L2078" s="4" t="s">
        <v>10315</v>
      </c>
      <c r="M2078" s="4" t="s">
        <v>10318</v>
      </c>
      <c r="N2078" s="4" t="s">
        <v>10321</v>
      </c>
    </row>
    <row r="2079" spans="1:14" x14ac:dyDescent="0.25">
      <c r="A2079" s="4" t="s">
        <v>59</v>
      </c>
      <c r="B2079" s="4" t="s">
        <v>8915</v>
      </c>
      <c r="C2079" s="4" t="s">
        <v>8916</v>
      </c>
      <c r="D2079" s="4" t="s">
        <v>8917</v>
      </c>
    </row>
    <row r="2080" spans="1:14" x14ac:dyDescent="0.25">
      <c r="A2080" s="4" t="s">
        <v>59</v>
      </c>
      <c r="B2080" s="4" t="s">
        <v>8923</v>
      </c>
      <c r="C2080" s="4" t="s">
        <v>8924</v>
      </c>
      <c r="D2080" s="4" t="s">
        <v>8925</v>
      </c>
      <c r="E2080" s="4" t="s">
        <v>8926</v>
      </c>
      <c r="F2080" s="4" t="s">
        <v>41</v>
      </c>
      <c r="I2080" s="4" t="s">
        <v>8927</v>
      </c>
      <c r="J2080" s="4" t="s">
        <v>8928</v>
      </c>
      <c r="K2080" s="4" t="s">
        <v>8929</v>
      </c>
      <c r="L2080" s="4" t="s">
        <v>8930</v>
      </c>
      <c r="M2080" s="4" t="s">
        <v>8931</v>
      </c>
    </row>
    <row r="2081" spans="1:14" x14ac:dyDescent="0.25">
      <c r="A2081" s="4" t="s">
        <v>59</v>
      </c>
      <c r="B2081" s="4" t="s">
        <v>8932</v>
      </c>
      <c r="C2081" s="4" t="s">
        <v>8933</v>
      </c>
      <c r="D2081" s="4" t="s">
        <v>8934</v>
      </c>
      <c r="E2081" s="4" t="s">
        <v>8935</v>
      </c>
      <c r="J2081" s="4" t="s">
        <v>10337</v>
      </c>
      <c r="K2081" s="4" t="s">
        <v>10343</v>
      </c>
      <c r="L2081" s="4" t="s">
        <v>10349</v>
      </c>
      <c r="M2081" s="4" t="s">
        <v>10355</v>
      </c>
      <c r="N2081" s="4" t="s">
        <v>10361</v>
      </c>
    </row>
    <row r="2082" spans="1:14" x14ac:dyDescent="0.25">
      <c r="A2082" s="4" t="s">
        <v>59</v>
      </c>
      <c r="B2082" s="4" t="s">
        <v>8936</v>
      </c>
      <c r="C2082" s="4" t="s">
        <v>8937</v>
      </c>
      <c r="D2082" s="4" t="s">
        <v>8938</v>
      </c>
      <c r="E2082" s="4" t="s">
        <v>8939</v>
      </c>
      <c r="J2082" s="4" t="s">
        <v>10338</v>
      </c>
      <c r="K2082" s="4" t="s">
        <v>10344</v>
      </c>
      <c r="L2082" s="4" t="s">
        <v>10350</v>
      </c>
      <c r="M2082" s="4" t="s">
        <v>10356</v>
      </c>
      <c r="N2082" s="4" t="s">
        <v>10362</v>
      </c>
    </row>
    <row r="2083" spans="1:14" x14ac:dyDescent="0.25">
      <c r="A2083" s="4" t="s">
        <v>59</v>
      </c>
      <c r="B2083" s="4" t="s">
        <v>8940</v>
      </c>
      <c r="C2083" s="4" t="s">
        <v>8941</v>
      </c>
      <c r="D2083" s="4" t="s">
        <v>8942</v>
      </c>
      <c r="E2083" s="4" t="s">
        <v>8943</v>
      </c>
      <c r="J2083" s="4" t="s">
        <v>10339</v>
      </c>
      <c r="K2083" s="4" t="s">
        <v>10345</v>
      </c>
      <c r="L2083" s="4" t="s">
        <v>10351</v>
      </c>
      <c r="M2083" s="4" t="s">
        <v>10357</v>
      </c>
      <c r="N2083" s="4" t="s">
        <v>10363</v>
      </c>
    </row>
    <row r="2084" spans="1:14" x14ac:dyDescent="0.25">
      <c r="A2084" s="4" t="s">
        <v>59</v>
      </c>
      <c r="B2084" s="4" t="s">
        <v>8944</v>
      </c>
      <c r="C2084" s="4" t="s">
        <v>8945</v>
      </c>
      <c r="D2084" s="4" t="s">
        <v>8946</v>
      </c>
      <c r="E2084" s="4" t="s">
        <v>8947</v>
      </c>
      <c r="J2084" s="4" t="s">
        <v>10340</v>
      </c>
      <c r="K2084" s="4" t="s">
        <v>10346</v>
      </c>
      <c r="L2084" s="4" t="s">
        <v>10352</v>
      </c>
      <c r="M2084" s="4" t="s">
        <v>10358</v>
      </c>
      <c r="N2084" s="4" t="s">
        <v>10364</v>
      </c>
    </row>
    <row r="2085" spans="1:14" x14ac:dyDescent="0.25">
      <c r="A2085" s="4" t="s">
        <v>59</v>
      </c>
      <c r="B2085" s="4" t="s">
        <v>8948</v>
      </c>
      <c r="C2085" s="4" t="s">
        <v>8949</v>
      </c>
      <c r="D2085" s="4" t="s">
        <v>8950</v>
      </c>
      <c r="E2085" s="4" t="s">
        <v>8951</v>
      </c>
      <c r="J2085" s="4" t="s">
        <v>10341</v>
      </c>
      <c r="K2085" s="4" t="s">
        <v>10347</v>
      </c>
      <c r="L2085" s="4" t="s">
        <v>10353</v>
      </c>
      <c r="M2085" s="4" t="s">
        <v>10359</v>
      </c>
      <c r="N2085" s="4" t="s">
        <v>10365</v>
      </c>
    </row>
    <row r="2086" spans="1:14" x14ac:dyDescent="0.25">
      <c r="A2086" s="4" t="s">
        <v>59</v>
      </c>
      <c r="B2086" s="4" t="s">
        <v>8952</v>
      </c>
      <c r="C2086" s="4" t="s">
        <v>8953</v>
      </c>
      <c r="D2086" s="4" t="s">
        <v>8954</v>
      </c>
      <c r="E2086" s="4" t="s">
        <v>8955</v>
      </c>
      <c r="J2086" s="4" t="s">
        <v>10342</v>
      </c>
      <c r="K2086" s="4" t="s">
        <v>10348</v>
      </c>
      <c r="L2086" s="4" t="s">
        <v>10354</v>
      </c>
      <c r="M2086" s="4" t="s">
        <v>10360</v>
      </c>
      <c r="N2086" s="4" t="s">
        <v>10366</v>
      </c>
    </row>
    <row r="2087" spans="1:14" x14ac:dyDescent="0.25">
      <c r="A2087" s="4" t="s">
        <v>59</v>
      </c>
      <c r="B2087" s="4" t="s">
        <v>8936</v>
      </c>
      <c r="C2087" s="4" t="s">
        <v>8937</v>
      </c>
      <c r="D2087" s="4" t="s">
        <v>8938</v>
      </c>
    </row>
    <row r="2088" spans="1:14" x14ac:dyDescent="0.25">
      <c r="A2088" s="4" t="s">
        <v>59</v>
      </c>
      <c r="B2088" s="4" t="s">
        <v>8956</v>
      </c>
      <c r="C2088" s="4" t="s">
        <v>8957</v>
      </c>
      <c r="D2088" s="4" t="s">
        <v>8958</v>
      </c>
      <c r="E2088" s="4" t="s">
        <v>8959</v>
      </c>
      <c r="F2088" s="4" t="s">
        <v>41</v>
      </c>
      <c r="I2088" s="4" t="s">
        <v>8960</v>
      </c>
      <c r="J2088" s="4" t="s">
        <v>8961</v>
      </c>
      <c r="K2088" s="4" t="s">
        <v>8962</v>
      </c>
      <c r="L2088" s="4" t="s">
        <v>8963</v>
      </c>
      <c r="M2088" s="4" t="s">
        <v>8964</v>
      </c>
    </row>
    <row r="2089" spans="1:14" x14ac:dyDescent="0.25">
      <c r="A2089" s="4" t="s">
        <v>59</v>
      </c>
      <c r="B2089" s="4" t="s">
        <v>8965</v>
      </c>
      <c r="C2089" s="4" t="s">
        <v>8966</v>
      </c>
      <c r="D2089" s="4" t="s">
        <v>8967</v>
      </c>
      <c r="E2089" s="4" t="s">
        <v>8968</v>
      </c>
      <c r="J2089" s="4" t="s">
        <v>10322</v>
      </c>
      <c r="K2089" s="4" t="s">
        <v>10325</v>
      </c>
      <c r="L2089" s="4" t="s">
        <v>10328</v>
      </c>
      <c r="M2089" s="4" t="s">
        <v>10331</v>
      </c>
      <c r="N2089" s="4" t="s">
        <v>10334</v>
      </c>
    </row>
    <row r="2090" spans="1:14" x14ac:dyDescent="0.25">
      <c r="A2090" s="4" t="s">
        <v>59</v>
      </c>
      <c r="B2090" s="4" t="s">
        <v>8969</v>
      </c>
      <c r="C2090" s="4" t="s">
        <v>8970</v>
      </c>
      <c r="D2090" s="4" t="s">
        <v>8971</v>
      </c>
      <c r="E2090" s="4" t="s">
        <v>8972</v>
      </c>
      <c r="J2090" s="4" t="s">
        <v>10323</v>
      </c>
      <c r="K2090" s="4" t="s">
        <v>10326</v>
      </c>
      <c r="L2090" s="4" t="s">
        <v>10329</v>
      </c>
      <c r="M2090" s="4" t="s">
        <v>10332</v>
      </c>
      <c r="N2090" s="4" t="s">
        <v>10335</v>
      </c>
    </row>
    <row r="2091" spans="1:14" x14ac:dyDescent="0.25">
      <c r="A2091" s="4" t="s">
        <v>59</v>
      </c>
      <c r="B2091" s="4" t="s">
        <v>8973</v>
      </c>
      <c r="C2091" s="4" t="s">
        <v>8974</v>
      </c>
      <c r="D2091" s="4" t="s">
        <v>8975</v>
      </c>
      <c r="E2091" s="4" t="s">
        <v>8976</v>
      </c>
      <c r="J2091" s="4" t="s">
        <v>10324</v>
      </c>
      <c r="K2091" s="4" t="s">
        <v>10327</v>
      </c>
      <c r="L2091" s="4" t="s">
        <v>10330</v>
      </c>
      <c r="M2091" s="4" t="s">
        <v>10333</v>
      </c>
      <c r="N2091" s="4" t="s">
        <v>10336</v>
      </c>
    </row>
    <row r="2092" spans="1:14" x14ac:dyDescent="0.25">
      <c r="A2092" s="4" t="s">
        <v>59</v>
      </c>
      <c r="B2092" s="4" t="s">
        <v>8969</v>
      </c>
      <c r="C2092" s="4" t="s">
        <v>8970</v>
      </c>
      <c r="D2092" s="4" t="s">
        <v>8971</v>
      </c>
    </row>
    <row r="2093" spans="1:14" x14ac:dyDescent="0.25">
      <c r="A2093" s="4" t="s">
        <v>59</v>
      </c>
      <c r="B2093" s="4" t="s">
        <v>8977</v>
      </c>
      <c r="C2093" s="4" t="s">
        <v>8978</v>
      </c>
      <c r="E2093" s="4" t="s">
        <v>8979</v>
      </c>
      <c r="F2093" s="4" t="s">
        <v>34</v>
      </c>
      <c r="H2093" s="4" t="s">
        <v>8980</v>
      </c>
      <c r="I2093" s="4" t="s">
        <v>8981</v>
      </c>
    </row>
    <row r="2094" spans="1:14" x14ac:dyDescent="0.25">
      <c r="A2094" s="4" t="s">
        <v>59</v>
      </c>
      <c r="B2094" s="4" t="s">
        <v>8982</v>
      </c>
      <c r="C2094" s="4" t="s">
        <v>8983</v>
      </c>
      <c r="D2094" s="4" t="s">
        <v>8984</v>
      </c>
      <c r="E2094" s="4" t="s">
        <v>8985</v>
      </c>
      <c r="F2094" s="4" t="s">
        <v>41</v>
      </c>
      <c r="I2094" s="4" t="s">
        <v>8986</v>
      </c>
      <c r="J2094" s="4" t="s">
        <v>8987</v>
      </c>
      <c r="K2094" s="4" t="s">
        <v>8988</v>
      </c>
      <c r="L2094" s="4" t="s">
        <v>8989</v>
      </c>
      <c r="M2094" s="4" t="s">
        <v>8990</v>
      </c>
    </row>
    <row r="2095" spans="1:14" x14ac:dyDescent="0.25">
      <c r="A2095" s="4" t="s">
        <v>59</v>
      </c>
      <c r="B2095" s="4" t="s">
        <v>8991</v>
      </c>
      <c r="C2095" s="4" t="s">
        <v>8992</v>
      </c>
      <c r="D2095" s="4" t="s">
        <v>8993</v>
      </c>
      <c r="E2095" s="4" t="s">
        <v>8994</v>
      </c>
      <c r="J2095" s="4" t="s">
        <v>10242</v>
      </c>
      <c r="K2095" s="4" t="s">
        <v>10245</v>
      </c>
      <c r="L2095" s="4" t="s">
        <v>10248</v>
      </c>
      <c r="M2095" s="4" t="s">
        <v>10251</v>
      </c>
      <c r="N2095" s="4" t="s">
        <v>10254</v>
      </c>
    </row>
    <row r="2096" spans="1:14" x14ac:dyDescent="0.25">
      <c r="A2096" s="4" t="s">
        <v>59</v>
      </c>
      <c r="B2096" s="4" t="s">
        <v>8995</v>
      </c>
      <c r="C2096" s="4" t="s">
        <v>8996</v>
      </c>
      <c r="D2096" s="4" t="s">
        <v>8997</v>
      </c>
      <c r="E2096" s="4" t="s">
        <v>8998</v>
      </c>
      <c r="J2096" s="4" t="s">
        <v>10243</v>
      </c>
      <c r="K2096" s="4" t="s">
        <v>10246</v>
      </c>
      <c r="L2096" s="4" t="s">
        <v>10249</v>
      </c>
      <c r="M2096" s="4" t="s">
        <v>10252</v>
      </c>
      <c r="N2096" s="4" t="s">
        <v>10255</v>
      </c>
    </row>
    <row r="2097" spans="1:14" x14ac:dyDescent="0.25">
      <c r="A2097" s="4" t="s">
        <v>59</v>
      </c>
      <c r="B2097" s="4" t="s">
        <v>8999</v>
      </c>
      <c r="C2097" s="4" t="s">
        <v>9000</v>
      </c>
      <c r="D2097" s="4" t="s">
        <v>9001</v>
      </c>
      <c r="E2097" s="4" t="s">
        <v>9002</v>
      </c>
      <c r="J2097" s="4" t="s">
        <v>10244</v>
      </c>
      <c r="K2097" s="4" t="s">
        <v>10247</v>
      </c>
      <c r="L2097" s="4" t="s">
        <v>10250</v>
      </c>
      <c r="M2097" s="4" t="s">
        <v>10253</v>
      </c>
      <c r="N2097" s="4" t="s">
        <v>10256</v>
      </c>
    </row>
    <row r="2098" spans="1:14" x14ac:dyDescent="0.25">
      <c r="A2098" s="4" t="s">
        <v>59</v>
      </c>
      <c r="B2098" s="4" t="s">
        <v>8995</v>
      </c>
      <c r="C2098" s="4" t="s">
        <v>8996</v>
      </c>
      <c r="D2098" s="4" t="s">
        <v>8997</v>
      </c>
    </row>
    <row r="2099" spans="1:14" x14ac:dyDescent="0.25">
      <c r="A2099" s="4" t="s">
        <v>59</v>
      </c>
      <c r="B2099" s="4" t="s">
        <v>9003</v>
      </c>
      <c r="C2099" s="4" t="s">
        <v>9004</v>
      </c>
      <c r="D2099" s="4" t="s">
        <v>9005</v>
      </c>
      <c r="E2099" s="4" t="s">
        <v>9006</v>
      </c>
      <c r="F2099" s="4" t="s">
        <v>41</v>
      </c>
      <c r="I2099" s="4" t="s">
        <v>9007</v>
      </c>
      <c r="J2099" s="4" t="s">
        <v>9008</v>
      </c>
      <c r="K2099" s="4" t="s">
        <v>9009</v>
      </c>
      <c r="L2099" s="4" t="s">
        <v>9010</v>
      </c>
      <c r="M2099" s="4" t="s">
        <v>9011</v>
      </c>
    </row>
    <row r="2100" spans="1:14" x14ac:dyDescent="0.25">
      <c r="A2100" s="4" t="s">
        <v>59</v>
      </c>
      <c r="B2100" s="4" t="s">
        <v>9012</v>
      </c>
      <c r="C2100" s="4" t="s">
        <v>9013</v>
      </c>
      <c r="D2100" s="4" t="s">
        <v>9014</v>
      </c>
      <c r="E2100" s="4" t="s">
        <v>9015</v>
      </c>
      <c r="J2100" s="4" t="s">
        <v>10282</v>
      </c>
      <c r="K2100" s="4" t="s">
        <v>10287</v>
      </c>
      <c r="L2100" s="4" t="s">
        <v>10292</v>
      </c>
      <c r="M2100" s="4" t="s">
        <v>10297</v>
      </c>
      <c r="N2100" s="4" t="s">
        <v>10302</v>
      </c>
    </row>
    <row r="2101" spans="1:14" x14ac:dyDescent="0.25">
      <c r="A2101" s="4" t="s">
        <v>59</v>
      </c>
      <c r="B2101" s="4" t="s">
        <v>9016</v>
      </c>
      <c r="C2101" s="4" t="s">
        <v>9017</v>
      </c>
      <c r="D2101" s="4" t="s">
        <v>9018</v>
      </c>
      <c r="E2101" s="4" t="s">
        <v>9019</v>
      </c>
      <c r="J2101" s="4" t="s">
        <v>10283</v>
      </c>
      <c r="K2101" s="4" t="s">
        <v>10288</v>
      </c>
      <c r="L2101" s="4" t="s">
        <v>10293</v>
      </c>
      <c r="M2101" s="4" t="s">
        <v>10298</v>
      </c>
      <c r="N2101" s="4" t="s">
        <v>10303</v>
      </c>
    </row>
    <row r="2102" spans="1:14" x14ac:dyDescent="0.25">
      <c r="A2102" s="4" t="s">
        <v>59</v>
      </c>
      <c r="B2102" s="4" t="s">
        <v>9020</v>
      </c>
      <c r="C2102" s="4" t="s">
        <v>9021</v>
      </c>
      <c r="D2102" s="4" t="s">
        <v>9022</v>
      </c>
      <c r="E2102" s="4" t="s">
        <v>9023</v>
      </c>
      <c r="J2102" s="4" t="s">
        <v>10284</v>
      </c>
      <c r="K2102" s="4" t="s">
        <v>10289</v>
      </c>
      <c r="L2102" s="4" t="s">
        <v>10294</v>
      </c>
      <c r="M2102" s="4" t="s">
        <v>10299</v>
      </c>
      <c r="N2102" s="4" t="s">
        <v>10304</v>
      </c>
    </row>
    <row r="2103" spans="1:14" x14ac:dyDescent="0.25">
      <c r="A2103" s="4" t="s">
        <v>59</v>
      </c>
      <c r="B2103" s="4" t="s">
        <v>9024</v>
      </c>
      <c r="C2103" s="4" t="s">
        <v>9025</v>
      </c>
      <c r="D2103" s="4" t="s">
        <v>9026</v>
      </c>
      <c r="E2103" s="4" t="s">
        <v>9027</v>
      </c>
      <c r="J2103" s="4" t="s">
        <v>10285</v>
      </c>
      <c r="K2103" s="4" t="s">
        <v>10290</v>
      </c>
      <c r="L2103" s="4" t="s">
        <v>10295</v>
      </c>
      <c r="M2103" s="4" t="s">
        <v>10300</v>
      </c>
      <c r="N2103" s="4" t="s">
        <v>10305</v>
      </c>
    </row>
    <row r="2104" spans="1:14" x14ac:dyDescent="0.25">
      <c r="A2104" s="4" t="s">
        <v>59</v>
      </c>
      <c r="B2104" s="4" t="s">
        <v>9028</v>
      </c>
      <c r="C2104" s="4" t="s">
        <v>9029</v>
      </c>
      <c r="D2104" s="4" t="s">
        <v>9030</v>
      </c>
      <c r="E2104" s="4" t="s">
        <v>9031</v>
      </c>
      <c r="J2104" s="4" t="s">
        <v>10286</v>
      </c>
      <c r="K2104" s="4" t="s">
        <v>10291</v>
      </c>
      <c r="L2104" s="4" t="s">
        <v>10296</v>
      </c>
      <c r="M2104" s="4" t="s">
        <v>10301</v>
      </c>
      <c r="N2104" s="4" t="s">
        <v>10306</v>
      </c>
    </row>
    <row r="2105" spans="1:14" x14ac:dyDescent="0.25">
      <c r="A2105" s="4" t="s">
        <v>59</v>
      </c>
      <c r="B2105" s="4" t="s">
        <v>9016</v>
      </c>
      <c r="C2105" s="4" t="s">
        <v>9017</v>
      </c>
      <c r="D2105" s="4" t="s">
        <v>9018</v>
      </c>
    </row>
    <row r="2106" spans="1:14" x14ac:dyDescent="0.25">
      <c r="A2106" s="4" t="s">
        <v>59</v>
      </c>
      <c r="B2106" s="4" t="s">
        <v>9032</v>
      </c>
      <c r="C2106" s="4" t="s">
        <v>9033</v>
      </c>
      <c r="D2106" s="4" t="s">
        <v>9034</v>
      </c>
      <c r="E2106" s="4" t="s">
        <v>9035</v>
      </c>
      <c r="F2106" s="4" t="s">
        <v>41</v>
      </c>
      <c r="I2106" s="4" t="s">
        <v>9036</v>
      </c>
      <c r="J2106" s="4" t="s">
        <v>9037</v>
      </c>
      <c r="K2106" s="4" t="s">
        <v>9038</v>
      </c>
      <c r="L2106" s="4" t="s">
        <v>9039</v>
      </c>
      <c r="M2106" s="4" t="s">
        <v>9040</v>
      </c>
    </row>
    <row r="2107" spans="1:14" x14ac:dyDescent="0.25">
      <c r="A2107" s="4" t="s">
        <v>59</v>
      </c>
      <c r="B2107" s="4" t="s">
        <v>9041</v>
      </c>
      <c r="C2107" s="4" t="s">
        <v>9042</v>
      </c>
      <c r="D2107" s="4" t="s">
        <v>9043</v>
      </c>
      <c r="E2107" s="4" t="s">
        <v>9044</v>
      </c>
      <c r="J2107" s="4" t="s">
        <v>10257</v>
      </c>
      <c r="K2107" s="4" t="s">
        <v>10262</v>
      </c>
      <c r="L2107" s="4" t="s">
        <v>10267</v>
      </c>
      <c r="M2107" s="4" t="s">
        <v>10272</v>
      </c>
      <c r="N2107" s="4" t="s">
        <v>10277</v>
      </c>
    </row>
    <row r="2108" spans="1:14" x14ac:dyDescent="0.25">
      <c r="A2108" s="4" t="s">
        <v>59</v>
      </c>
      <c r="B2108" s="4" t="s">
        <v>9045</v>
      </c>
      <c r="C2108" s="4" t="s">
        <v>9046</v>
      </c>
      <c r="D2108" s="4" t="s">
        <v>9047</v>
      </c>
      <c r="E2108" s="4" t="s">
        <v>9048</v>
      </c>
      <c r="J2108" s="4" t="s">
        <v>10258</v>
      </c>
      <c r="K2108" s="4" t="s">
        <v>10263</v>
      </c>
      <c r="L2108" s="4" t="s">
        <v>10268</v>
      </c>
      <c r="M2108" s="4" t="s">
        <v>10273</v>
      </c>
      <c r="N2108" s="4" t="s">
        <v>10278</v>
      </c>
    </row>
    <row r="2109" spans="1:14" x14ac:dyDescent="0.25">
      <c r="A2109" s="4" t="s">
        <v>59</v>
      </c>
      <c r="B2109" s="4" t="s">
        <v>9049</v>
      </c>
      <c r="C2109" s="4" t="s">
        <v>9050</v>
      </c>
      <c r="D2109" s="4" t="s">
        <v>9051</v>
      </c>
      <c r="E2109" s="4" t="s">
        <v>9052</v>
      </c>
      <c r="J2109" s="4" t="s">
        <v>10259</v>
      </c>
      <c r="K2109" s="4" t="s">
        <v>10264</v>
      </c>
      <c r="L2109" s="4" t="s">
        <v>10269</v>
      </c>
      <c r="M2109" s="4" t="s">
        <v>10274</v>
      </c>
      <c r="N2109" s="4" t="s">
        <v>10279</v>
      </c>
    </row>
    <row r="2110" spans="1:14" x14ac:dyDescent="0.25">
      <c r="A2110" s="4" t="s">
        <v>59</v>
      </c>
      <c r="B2110" s="4" t="s">
        <v>9053</v>
      </c>
      <c r="C2110" s="4" t="s">
        <v>9054</v>
      </c>
      <c r="D2110" s="4" t="s">
        <v>9055</v>
      </c>
      <c r="E2110" s="4" t="s">
        <v>9056</v>
      </c>
      <c r="J2110" s="4" t="s">
        <v>10260</v>
      </c>
      <c r="K2110" s="4" t="s">
        <v>10265</v>
      </c>
      <c r="L2110" s="4" t="s">
        <v>10270</v>
      </c>
      <c r="M2110" s="4" t="s">
        <v>10275</v>
      </c>
      <c r="N2110" s="4" t="s">
        <v>10280</v>
      </c>
    </row>
    <row r="2111" spans="1:14" x14ac:dyDescent="0.25">
      <c r="A2111" s="4" t="s">
        <v>59</v>
      </c>
      <c r="B2111" s="4" t="s">
        <v>9057</v>
      </c>
      <c r="C2111" s="4" t="s">
        <v>9058</v>
      </c>
      <c r="D2111" s="4" t="s">
        <v>9059</v>
      </c>
      <c r="E2111" s="4" t="s">
        <v>9060</v>
      </c>
      <c r="J2111" s="4" t="s">
        <v>10261</v>
      </c>
      <c r="K2111" s="4" t="s">
        <v>10266</v>
      </c>
      <c r="L2111" s="4" t="s">
        <v>10271</v>
      </c>
      <c r="M2111" s="4" t="s">
        <v>10276</v>
      </c>
      <c r="N2111" s="4" t="s">
        <v>10281</v>
      </c>
    </row>
    <row r="2112" spans="1:14" x14ac:dyDescent="0.25">
      <c r="A2112" s="4" t="s">
        <v>59</v>
      </c>
      <c r="B2112" s="4" t="s">
        <v>9045</v>
      </c>
      <c r="C2112" s="4" t="s">
        <v>9046</v>
      </c>
      <c r="D2112" s="4" t="s">
        <v>9047</v>
      </c>
    </row>
    <row r="2113" spans="1:14" x14ac:dyDescent="0.25">
      <c r="A2113" s="4" t="s">
        <v>59</v>
      </c>
      <c r="B2113" s="4" t="s">
        <v>9061</v>
      </c>
      <c r="C2113" s="4" t="s">
        <v>9062</v>
      </c>
      <c r="E2113" s="4" t="s">
        <v>9063</v>
      </c>
      <c r="F2113" s="4" t="s">
        <v>34</v>
      </c>
      <c r="H2113" s="4" t="s">
        <v>9064</v>
      </c>
      <c r="I2113" s="4" t="s">
        <v>9065</v>
      </c>
    </row>
    <row r="2114" spans="1:14" x14ac:dyDescent="0.25">
      <c r="A2114" s="4" t="s">
        <v>59</v>
      </c>
      <c r="B2114" s="4" t="s">
        <v>9066</v>
      </c>
      <c r="C2114" s="4" t="s">
        <v>9067</v>
      </c>
      <c r="D2114" s="4" t="s">
        <v>9068</v>
      </c>
      <c r="E2114" s="4" t="s">
        <v>9069</v>
      </c>
      <c r="F2114" s="4" t="s">
        <v>41</v>
      </c>
      <c r="I2114" s="4" t="s">
        <v>9070</v>
      </c>
      <c r="J2114" s="4" t="s">
        <v>9071</v>
      </c>
      <c r="K2114" s="4" t="s">
        <v>9072</v>
      </c>
      <c r="L2114" s="4" t="s">
        <v>9073</v>
      </c>
      <c r="M2114" s="4" t="s">
        <v>9074</v>
      </c>
    </row>
    <row r="2115" spans="1:14" x14ac:dyDescent="0.25">
      <c r="A2115" s="4" t="s">
        <v>59</v>
      </c>
      <c r="B2115" s="4" t="s">
        <v>9075</v>
      </c>
      <c r="C2115" s="4" t="s">
        <v>9076</v>
      </c>
      <c r="D2115" s="4" t="s">
        <v>9077</v>
      </c>
      <c r="E2115" s="4" t="s">
        <v>9078</v>
      </c>
      <c r="J2115" s="4" t="s">
        <v>10177</v>
      </c>
      <c r="K2115" s="4" t="s">
        <v>10182</v>
      </c>
      <c r="L2115" s="4" t="s">
        <v>10187</v>
      </c>
      <c r="M2115" s="4" t="s">
        <v>10192</v>
      </c>
      <c r="N2115" s="4" t="s">
        <v>10197</v>
      </c>
    </row>
    <row r="2116" spans="1:14" x14ac:dyDescent="0.25">
      <c r="A2116" s="4" t="s">
        <v>59</v>
      </c>
      <c r="B2116" s="4" t="s">
        <v>9079</v>
      </c>
      <c r="C2116" s="4" t="s">
        <v>9080</v>
      </c>
      <c r="D2116" s="4" t="s">
        <v>9081</v>
      </c>
      <c r="E2116" s="4" t="s">
        <v>9082</v>
      </c>
      <c r="J2116" s="4" t="s">
        <v>10178</v>
      </c>
      <c r="K2116" s="4" t="s">
        <v>10183</v>
      </c>
      <c r="L2116" s="4" t="s">
        <v>10188</v>
      </c>
      <c r="M2116" s="4" t="s">
        <v>10193</v>
      </c>
      <c r="N2116" s="4" t="s">
        <v>10198</v>
      </c>
    </row>
    <row r="2117" spans="1:14" x14ac:dyDescent="0.25">
      <c r="A2117" s="4" t="s">
        <v>59</v>
      </c>
      <c r="B2117" s="4" t="s">
        <v>9083</v>
      </c>
      <c r="C2117" s="4" t="s">
        <v>9084</v>
      </c>
      <c r="D2117" s="4" t="s">
        <v>9085</v>
      </c>
      <c r="E2117" s="4" t="s">
        <v>9086</v>
      </c>
      <c r="J2117" s="4" t="s">
        <v>10179</v>
      </c>
      <c r="K2117" s="4" t="s">
        <v>10184</v>
      </c>
      <c r="L2117" s="4" t="s">
        <v>10189</v>
      </c>
      <c r="M2117" s="4" t="s">
        <v>10194</v>
      </c>
      <c r="N2117" s="4" t="s">
        <v>10199</v>
      </c>
    </row>
    <row r="2118" spans="1:14" x14ac:dyDescent="0.25">
      <c r="A2118" s="4" t="s">
        <v>59</v>
      </c>
      <c r="B2118" s="4" t="s">
        <v>9087</v>
      </c>
      <c r="C2118" s="4" t="s">
        <v>9088</v>
      </c>
      <c r="D2118" s="4" t="s">
        <v>9089</v>
      </c>
      <c r="E2118" s="4" t="s">
        <v>9090</v>
      </c>
      <c r="J2118" s="4" t="s">
        <v>10180</v>
      </c>
      <c r="K2118" s="4" t="s">
        <v>10185</v>
      </c>
      <c r="L2118" s="4" t="s">
        <v>10190</v>
      </c>
      <c r="M2118" s="4" t="s">
        <v>10195</v>
      </c>
      <c r="N2118" s="4" t="s">
        <v>10200</v>
      </c>
    </row>
    <row r="2119" spans="1:14" x14ac:dyDescent="0.25">
      <c r="A2119" s="4" t="s">
        <v>59</v>
      </c>
      <c r="B2119" s="4" t="s">
        <v>9091</v>
      </c>
      <c r="C2119" s="4" t="s">
        <v>9092</v>
      </c>
      <c r="D2119" s="4" t="s">
        <v>9093</v>
      </c>
      <c r="E2119" s="4" t="s">
        <v>9094</v>
      </c>
      <c r="J2119" s="4" t="s">
        <v>10181</v>
      </c>
      <c r="K2119" s="4" t="s">
        <v>10186</v>
      </c>
      <c r="L2119" s="4" t="s">
        <v>10191</v>
      </c>
      <c r="M2119" s="4" t="s">
        <v>10196</v>
      </c>
      <c r="N2119" s="4" t="s">
        <v>10201</v>
      </c>
    </row>
    <row r="2120" spans="1:14" x14ac:dyDescent="0.25">
      <c r="A2120" s="4" t="s">
        <v>59</v>
      </c>
      <c r="B2120" s="4" t="s">
        <v>9079</v>
      </c>
      <c r="C2120" s="4" t="s">
        <v>9080</v>
      </c>
      <c r="D2120" s="4" t="s">
        <v>9081</v>
      </c>
    </row>
    <row r="2121" spans="1:14" x14ac:dyDescent="0.25">
      <c r="A2121" s="4" t="s">
        <v>59</v>
      </c>
      <c r="B2121" s="4" t="s">
        <v>9095</v>
      </c>
      <c r="C2121" s="4" t="s">
        <v>9096</v>
      </c>
      <c r="D2121" s="4" t="s">
        <v>9097</v>
      </c>
      <c r="E2121" s="4" t="s">
        <v>9098</v>
      </c>
      <c r="F2121" s="4" t="s">
        <v>41</v>
      </c>
      <c r="I2121" s="4" t="s">
        <v>9099</v>
      </c>
      <c r="J2121" s="4" t="s">
        <v>9100</v>
      </c>
      <c r="K2121" s="4" t="s">
        <v>9101</v>
      </c>
      <c r="L2121" s="4" t="s">
        <v>9102</v>
      </c>
      <c r="M2121" s="4" t="s">
        <v>9103</v>
      </c>
    </row>
    <row r="2122" spans="1:14" x14ac:dyDescent="0.25">
      <c r="A2122" s="4" t="s">
        <v>59</v>
      </c>
      <c r="B2122" s="4" t="s">
        <v>9104</v>
      </c>
      <c r="C2122" s="4" t="s">
        <v>9105</v>
      </c>
      <c r="D2122" s="4" t="s">
        <v>9106</v>
      </c>
      <c r="E2122" s="4" t="s">
        <v>9107</v>
      </c>
      <c r="J2122" s="4" t="s">
        <v>10227</v>
      </c>
      <c r="K2122" s="4" t="s">
        <v>10230</v>
      </c>
      <c r="L2122" s="4" t="s">
        <v>10233</v>
      </c>
      <c r="M2122" s="4" t="s">
        <v>10236</v>
      </c>
      <c r="N2122" s="4" t="s">
        <v>10239</v>
      </c>
    </row>
    <row r="2123" spans="1:14" x14ac:dyDescent="0.25">
      <c r="A2123" s="4" t="s">
        <v>59</v>
      </c>
      <c r="B2123" s="4" t="s">
        <v>9108</v>
      </c>
      <c r="C2123" s="4" t="s">
        <v>9109</v>
      </c>
      <c r="D2123" s="4" t="s">
        <v>9110</v>
      </c>
      <c r="E2123" s="4" t="s">
        <v>9111</v>
      </c>
      <c r="J2123" s="4" t="s">
        <v>10228</v>
      </c>
      <c r="K2123" s="4" t="s">
        <v>10231</v>
      </c>
      <c r="L2123" s="4" t="s">
        <v>10234</v>
      </c>
      <c r="M2123" s="4" t="s">
        <v>10237</v>
      </c>
      <c r="N2123" s="4" t="s">
        <v>10240</v>
      </c>
    </row>
    <row r="2124" spans="1:14" x14ac:dyDescent="0.25">
      <c r="A2124" s="4" t="s">
        <v>59</v>
      </c>
      <c r="B2124" s="4" t="s">
        <v>9112</v>
      </c>
      <c r="C2124" s="4" t="s">
        <v>9113</v>
      </c>
      <c r="D2124" s="4" t="s">
        <v>9114</v>
      </c>
      <c r="E2124" s="4" t="s">
        <v>9115</v>
      </c>
      <c r="J2124" s="4" t="s">
        <v>10229</v>
      </c>
      <c r="K2124" s="4" t="s">
        <v>10232</v>
      </c>
      <c r="L2124" s="4" t="s">
        <v>10235</v>
      </c>
      <c r="M2124" s="4" t="s">
        <v>10238</v>
      </c>
      <c r="N2124" s="4" t="s">
        <v>10241</v>
      </c>
    </row>
    <row r="2125" spans="1:14" x14ac:dyDescent="0.25">
      <c r="A2125" s="4" t="s">
        <v>59</v>
      </c>
      <c r="B2125" s="4" t="s">
        <v>9108</v>
      </c>
      <c r="C2125" s="4" t="s">
        <v>9109</v>
      </c>
      <c r="D2125" s="4" t="s">
        <v>9110</v>
      </c>
    </row>
    <row r="2126" spans="1:14" x14ac:dyDescent="0.25">
      <c r="A2126" s="4" t="s">
        <v>59</v>
      </c>
      <c r="B2126" s="4" t="s">
        <v>9116</v>
      </c>
      <c r="C2126" s="4" t="s">
        <v>9117</v>
      </c>
      <c r="D2126" s="4" t="s">
        <v>9118</v>
      </c>
      <c r="E2126" s="4" t="s">
        <v>9119</v>
      </c>
      <c r="F2126" s="4" t="s">
        <v>41</v>
      </c>
      <c r="I2126" s="4" t="s">
        <v>9120</v>
      </c>
      <c r="J2126" s="4" t="s">
        <v>9121</v>
      </c>
      <c r="K2126" s="4" t="s">
        <v>9122</v>
      </c>
      <c r="L2126" s="4" t="s">
        <v>9123</v>
      </c>
      <c r="M2126" s="4" t="s">
        <v>9124</v>
      </c>
    </row>
    <row r="2127" spans="1:14" x14ac:dyDescent="0.25">
      <c r="A2127" s="4" t="s">
        <v>59</v>
      </c>
      <c r="B2127" s="4" t="s">
        <v>9125</v>
      </c>
      <c r="C2127" s="4" t="s">
        <v>9126</v>
      </c>
      <c r="D2127" s="4" t="s">
        <v>9127</v>
      </c>
      <c r="E2127" s="4" t="s">
        <v>9128</v>
      </c>
      <c r="J2127" s="4" t="s">
        <v>10202</v>
      </c>
      <c r="K2127" s="4" t="s">
        <v>10207</v>
      </c>
      <c r="L2127" s="4" t="s">
        <v>10212</v>
      </c>
      <c r="M2127" s="4" t="s">
        <v>10217</v>
      </c>
      <c r="N2127" s="4" t="s">
        <v>10222</v>
      </c>
    </row>
    <row r="2128" spans="1:14" x14ac:dyDescent="0.25">
      <c r="A2128" s="4" t="s">
        <v>59</v>
      </c>
      <c r="B2128" s="4" t="s">
        <v>9129</v>
      </c>
      <c r="C2128" s="4" t="s">
        <v>9130</v>
      </c>
      <c r="D2128" s="4" t="s">
        <v>9131</v>
      </c>
      <c r="E2128" s="4" t="s">
        <v>9132</v>
      </c>
      <c r="J2128" s="4" t="s">
        <v>10203</v>
      </c>
      <c r="K2128" s="4" t="s">
        <v>10208</v>
      </c>
      <c r="L2128" s="4" t="s">
        <v>10213</v>
      </c>
      <c r="M2128" s="4" t="s">
        <v>10218</v>
      </c>
      <c r="N2128" s="4" t="s">
        <v>10223</v>
      </c>
    </row>
    <row r="2129" spans="1:14" x14ac:dyDescent="0.25">
      <c r="A2129" s="4" t="s">
        <v>59</v>
      </c>
      <c r="B2129" s="4" t="s">
        <v>9133</v>
      </c>
      <c r="C2129" s="4" t="s">
        <v>9134</v>
      </c>
      <c r="D2129" s="4" t="s">
        <v>9135</v>
      </c>
      <c r="E2129" s="4" t="s">
        <v>9136</v>
      </c>
      <c r="J2129" s="4" t="s">
        <v>10204</v>
      </c>
      <c r="K2129" s="4" t="s">
        <v>10209</v>
      </c>
      <c r="L2129" s="4" t="s">
        <v>10214</v>
      </c>
      <c r="M2129" s="4" t="s">
        <v>10219</v>
      </c>
      <c r="N2129" s="4" t="s">
        <v>10224</v>
      </c>
    </row>
    <row r="2130" spans="1:14" x14ac:dyDescent="0.25">
      <c r="A2130" s="4" t="s">
        <v>59</v>
      </c>
      <c r="B2130" s="4" t="s">
        <v>9137</v>
      </c>
      <c r="C2130" s="4" t="s">
        <v>9138</v>
      </c>
      <c r="D2130" s="4" t="s">
        <v>9139</v>
      </c>
      <c r="E2130" s="4" t="s">
        <v>9140</v>
      </c>
      <c r="J2130" s="4" t="s">
        <v>10205</v>
      </c>
      <c r="K2130" s="4" t="s">
        <v>10210</v>
      </c>
      <c r="L2130" s="4" t="s">
        <v>10215</v>
      </c>
      <c r="M2130" s="4" t="s">
        <v>10220</v>
      </c>
      <c r="N2130" s="4" t="s">
        <v>10225</v>
      </c>
    </row>
    <row r="2131" spans="1:14" x14ac:dyDescent="0.25">
      <c r="A2131" s="4" t="s">
        <v>59</v>
      </c>
      <c r="B2131" s="4" t="s">
        <v>9141</v>
      </c>
      <c r="C2131" s="4" t="s">
        <v>9142</v>
      </c>
      <c r="D2131" s="4" t="s">
        <v>9143</v>
      </c>
      <c r="E2131" s="4" t="s">
        <v>9144</v>
      </c>
      <c r="J2131" s="4" t="s">
        <v>10206</v>
      </c>
      <c r="K2131" s="4" t="s">
        <v>10211</v>
      </c>
      <c r="L2131" s="4" t="s">
        <v>10216</v>
      </c>
      <c r="M2131" s="4" t="s">
        <v>10221</v>
      </c>
      <c r="N2131" s="4" t="s">
        <v>10226</v>
      </c>
    </row>
    <row r="2132" spans="1:14" x14ac:dyDescent="0.25">
      <c r="A2132" s="4" t="s">
        <v>59</v>
      </c>
      <c r="B2132" s="4" t="s">
        <v>9129</v>
      </c>
      <c r="C2132" s="4" t="s">
        <v>9130</v>
      </c>
      <c r="D2132" s="4" t="s">
        <v>9131</v>
      </c>
    </row>
    <row r="2133" spans="1:14" x14ac:dyDescent="0.25">
      <c r="A2133" s="4" t="s">
        <v>59</v>
      </c>
      <c r="B2133" s="4" t="s">
        <v>9145</v>
      </c>
      <c r="C2133" s="4" t="s">
        <v>9146</v>
      </c>
      <c r="E2133" s="4" t="s">
        <v>9147</v>
      </c>
      <c r="F2133" s="4" t="s">
        <v>34</v>
      </c>
      <c r="H2133" s="4" t="s">
        <v>9148</v>
      </c>
      <c r="I2133" s="4" t="s">
        <v>9149</v>
      </c>
    </row>
    <row r="2134" spans="1:14" x14ac:dyDescent="0.25">
      <c r="A2134" s="4" t="s">
        <v>59</v>
      </c>
      <c r="B2134" s="4" t="s">
        <v>9150</v>
      </c>
      <c r="C2134" s="4" t="s">
        <v>9151</v>
      </c>
      <c r="D2134" s="4" t="s">
        <v>9152</v>
      </c>
      <c r="E2134" s="4" t="s">
        <v>9153</v>
      </c>
      <c r="F2134" s="4" t="s">
        <v>41</v>
      </c>
      <c r="I2134" s="4" t="s">
        <v>9154</v>
      </c>
      <c r="J2134" s="4" t="s">
        <v>9155</v>
      </c>
      <c r="K2134" s="4" t="s">
        <v>9156</v>
      </c>
      <c r="L2134" s="4" t="s">
        <v>9157</v>
      </c>
      <c r="M2134" s="4" t="s">
        <v>9158</v>
      </c>
    </row>
    <row r="2135" spans="1:14" x14ac:dyDescent="0.25">
      <c r="A2135" s="4" t="s">
        <v>59</v>
      </c>
      <c r="B2135" s="4" t="s">
        <v>9159</v>
      </c>
      <c r="C2135" s="4" t="s">
        <v>9160</v>
      </c>
      <c r="D2135" s="4" t="s">
        <v>9161</v>
      </c>
      <c r="E2135" s="4" t="s">
        <v>9162</v>
      </c>
      <c r="J2135" s="4" t="s">
        <v>10052</v>
      </c>
      <c r="K2135" s="4" t="s">
        <v>10058</v>
      </c>
      <c r="L2135" s="4" t="s">
        <v>10064</v>
      </c>
      <c r="M2135" s="4" t="s">
        <v>10070</v>
      </c>
      <c r="N2135" s="4" t="s">
        <v>10076</v>
      </c>
    </row>
    <row r="2136" spans="1:14" x14ac:dyDescent="0.25">
      <c r="A2136" s="4" t="s">
        <v>59</v>
      </c>
      <c r="B2136" s="4" t="s">
        <v>9163</v>
      </c>
      <c r="C2136" s="4" t="s">
        <v>9164</v>
      </c>
      <c r="D2136" s="4" t="s">
        <v>9165</v>
      </c>
      <c r="E2136" s="4" t="s">
        <v>9166</v>
      </c>
      <c r="J2136" s="4" t="s">
        <v>10053</v>
      </c>
      <c r="K2136" s="4" t="s">
        <v>10059</v>
      </c>
      <c r="L2136" s="4" t="s">
        <v>10065</v>
      </c>
      <c r="M2136" s="4" t="s">
        <v>10071</v>
      </c>
      <c r="N2136" s="4" t="s">
        <v>10077</v>
      </c>
    </row>
    <row r="2137" spans="1:14" x14ac:dyDescent="0.25">
      <c r="A2137" s="4" t="s">
        <v>59</v>
      </c>
      <c r="B2137" s="4" t="s">
        <v>9167</v>
      </c>
      <c r="C2137" s="4" t="s">
        <v>9168</v>
      </c>
      <c r="D2137" s="4" t="s">
        <v>9169</v>
      </c>
      <c r="E2137" s="4" t="s">
        <v>9170</v>
      </c>
      <c r="J2137" s="4" t="s">
        <v>10054</v>
      </c>
      <c r="K2137" s="4" t="s">
        <v>10060</v>
      </c>
      <c r="L2137" s="4" t="s">
        <v>10066</v>
      </c>
      <c r="M2137" s="4" t="s">
        <v>10072</v>
      </c>
      <c r="N2137" s="4" t="s">
        <v>10078</v>
      </c>
    </row>
    <row r="2138" spans="1:14" x14ac:dyDescent="0.25">
      <c r="A2138" s="4" t="s">
        <v>59</v>
      </c>
      <c r="B2138" s="4" t="s">
        <v>9171</v>
      </c>
      <c r="C2138" s="4" t="s">
        <v>9172</v>
      </c>
      <c r="D2138" s="4" t="s">
        <v>9173</v>
      </c>
      <c r="E2138" s="4" t="s">
        <v>9174</v>
      </c>
      <c r="J2138" s="4" t="s">
        <v>10055</v>
      </c>
      <c r="K2138" s="4" t="s">
        <v>10061</v>
      </c>
      <c r="L2138" s="4" t="s">
        <v>10067</v>
      </c>
      <c r="M2138" s="4" t="s">
        <v>10073</v>
      </c>
      <c r="N2138" s="4" t="s">
        <v>10079</v>
      </c>
    </row>
    <row r="2139" spans="1:14" x14ac:dyDescent="0.25">
      <c r="A2139" s="4" t="s">
        <v>59</v>
      </c>
      <c r="B2139" s="4" t="s">
        <v>9175</v>
      </c>
      <c r="C2139" s="4" t="s">
        <v>9176</v>
      </c>
      <c r="D2139" s="4" t="s">
        <v>9177</v>
      </c>
      <c r="E2139" s="4" t="s">
        <v>9178</v>
      </c>
      <c r="J2139" s="4" t="s">
        <v>10056</v>
      </c>
      <c r="K2139" s="4" t="s">
        <v>10062</v>
      </c>
      <c r="L2139" s="4" t="s">
        <v>10068</v>
      </c>
      <c r="M2139" s="4" t="s">
        <v>10074</v>
      </c>
      <c r="N2139" s="4" t="s">
        <v>10080</v>
      </c>
    </row>
    <row r="2140" spans="1:14" x14ac:dyDescent="0.25">
      <c r="A2140" s="4" t="s">
        <v>59</v>
      </c>
      <c r="B2140" s="4" t="s">
        <v>9179</v>
      </c>
      <c r="C2140" s="4" t="s">
        <v>9180</v>
      </c>
      <c r="D2140" s="4" t="s">
        <v>9181</v>
      </c>
      <c r="E2140" s="4" t="s">
        <v>9182</v>
      </c>
      <c r="J2140" s="4" t="s">
        <v>10057</v>
      </c>
      <c r="K2140" s="4" t="s">
        <v>10063</v>
      </c>
      <c r="L2140" s="4" t="s">
        <v>10069</v>
      </c>
      <c r="M2140" s="4" t="s">
        <v>10075</v>
      </c>
      <c r="N2140" s="4" t="s">
        <v>10081</v>
      </c>
    </row>
    <row r="2141" spans="1:14" x14ac:dyDescent="0.25">
      <c r="A2141" s="4" t="s">
        <v>59</v>
      </c>
      <c r="B2141" s="4" t="s">
        <v>9163</v>
      </c>
      <c r="C2141" s="4" t="s">
        <v>9164</v>
      </c>
      <c r="D2141" s="4" t="s">
        <v>9165</v>
      </c>
    </row>
    <row r="2142" spans="1:14" x14ac:dyDescent="0.25">
      <c r="A2142" s="4" t="s">
        <v>59</v>
      </c>
      <c r="B2142" s="4" t="s">
        <v>9183</v>
      </c>
      <c r="C2142" s="4" t="s">
        <v>9184</v>
      </c>
      <c r="D2142" s="4" t="s">
        <v>9185</v>
      </c>
      <c r="E2142" s="4" t="s">
        <v>9186</v>
      </c>
      <c r="F2142" s="4" t="s">
        <v>41</v>
      </c>
      <c r="I2142" s="4" t="s">
        <v>9187</v>
      </c>
      <c r="J2142" s="4" t="s">
        <v>9188</v>
      </c>
      <c r="K2142" s="4" t="s">
        <v>9189</v>
      </c>
      <c r="L2142" s="4" t="s">
        <v>9190</v>
      </c>
      <c r="M2142" s="4" t="s">
        <v>9191</v>
      </c>
    </row>
    <row r="2143" spans="1:14" x14ac:dyDescent="0.25">
      <c r="A2143" s="4" t="s">
        <v>59</v>
      </c>
      <c r="B2143" s="4" t="s">
        <v>9192</v>
      </c>
      <c r="C2143" s="4" t="s">
        <v>9193</v>
      </c>
      <c r="D2143" s="4" t="s">
        <v>9194</v>
      </c>
      <c r="E2143" s="4" t="s">
        <v>9195</v>
      </c>
      <c r="J2143" s="4" t="s">
        <v>10147</v>
      </c>
      <c r="K2143" s="4" t="s">
        <v>10153</v>
      </c>
      <c r="L2143" s="4" t="s">
        <v>10159</v>
      </c>
      <c r="M2143" s="4" t="s">
        <v>10165</v>
      </c>
      <c r="N2143" s="4" t="s">
        <v>10171</v>
      </c>
    </row>
    <row r="2144" spans="1:14" x14ac:dyDescent="0.25">
      <c r="A2144" s="4" t="s">
        <v>59</v>
      </c>
      <c r="B2144" s="4" t="s">
        <v>9196</v>
      </c>
      <c r="C2144" s="4" t="s">
        <v>9197</v>
      </c>
      <c r="D2144" s="4" t="s">
        <v>9198</v>
      </c>
      <c r="E2144" s="4" t="s">
        <v>9199</v>
      </c>
      <c r="J2144" s="4" t="s">
        <v>10148</v>
      </c>
      <c r="K2144" s="4" t="s">
        <v>10154</v>
      </c>
      <c r="L2144" s="4" t="s">
        <v>10160</v>
      </c>
      <c r="M2144" s="4" t="s">
        <v>10166</v>
      </c>
      <c r="N2144" s="4" t="s">
        <v>10172</v>
      </c>
    </row>
    <row r="2145" spans="1:14" x14ac:dyDescent="0.25">
      <c r="A2145" s="4" t="s">
        <v>59</v>
      </c>
      <c r="B2145" s="4" t="s">
        <v>9200</v>
      </c>
      <c r="C2145" s="4" t="s">
        <v>9201</v>
      </c>
      <c r="D2145" s="4" t="s">
        <v>9202</v>
      </c>
      <c r="E2145" s="4" t="s">
        <v>9203</v>
      </c>
      <c r="J2145" s="4" t="s">
        <v>10149</v>
      </c>
      <c r="K2145" s="4" t="s">
        <v>10155</v>
      </c>
      <c r="L2145" s="4" t="s">
        <v>10161</v>
      </c>
      <c r="M2145" s="4" t="s">
        <v>10167</v>
      </c>
      <c r="N2145" s="4" t="s">
        <v>10173</v>
      </c>
    </row>
    <row r="2146" spans="1:14" x14ac:dyDescent="0.25">
      <c r="A2146" s="4" t="s">
        <v>59</v>
      </c>
      <c r="B2146" s="4" t="s">
        <v>9204</v>
      </c>
      <c r="C2146" s="4" t="s">
        <v>9205</v>
      </c>
      <c r="D2146" s="4" t="s">
        <v>9206</v>
      </c>
      <c r="E2146" s="4" t="s">
        <v>9207</v>
      </c>
      <c r="J2146" s="4" t="s">
        <v>10150</v>
      </c>
      <c r="K2146" s="4" t="s">
        <v>10156</v>
      </c>
      <c r="L2146" s="4" t="s">
        <v>10162</v>
      </c>
      <c r="M2146" s="4" t="s">
        <v>10168</v>
      </c>
      <c r="N2146" s="4" t="s">
        <v>10174</v>
      </c>
    </row>
    <row r="2147" spans="1:14" x14ac:dyDescent="0.25">
      <c r="A2147" s="4" t="s">
        <v>59</v>
      </c>
      <c r="B2147" s="4" t="s">
        <v>9208</v>
      </c>
      <c r="C2147" s="4" t="s">
        <v>9209</v>
      </c>
      <c r="D2147" s="4" t="s">
        <v>9210</v>
      </c>
      <c r="E2147" s="4" t="s">
        <v>9211</v>
      </c>
      <c r="J2147" s="4" t="s">
        <v>10151</v>
      </c>
      <c r="K2147" s="4" t="s">
        <v>10157</v>
      </c>
      <c r="L2147" s="4" t="s">
        <v>10163</v>
      </c>
      <c r="M2147" s="4" t="s">
        <v>10169</v>
      </c>
      <c r="N2147" s="4" t="s">
        <v>10175</v>
      </c>
    </row>
    <row r="2148" spans="1:14" x14ac:dyDescent="0.25">
      <c r="A2148" s="4" t="s">
        <v>59</v>
      </c>
      <c r="B2148" s="4" t="s">
        <v>9212</v>
      </c>
      <c r="C2148" s="4" t="s">
        <v>9213</v>
      </c>
      <c r="D2148" s="4" t="s">
        <v>9214</v>
      </c>
      <c r="E2148" s="4" t="s">
        <v>9215</v>
      </c>
      <c r="J2148" s="4" t="s">
        <v>10152</v>
      </c>
      <c r="K2148" s="4" t="s">
        <v>10158</v>
      </c>
      <c r="L2148" s="4" t="s">
        <v>10164</v>
      </c>
      <c r="M2148" s="4" t="s">
        <v>10170</v>
      </c>
      <c r="N2148" s="4" t="s">
        <v>10176</v>
      </c>
    </row>
    <row r="2149" spans="1:14" x14ac:dyDescent="0.25">
      <c r="A2149" s="4" t="s">
        <v>59</v>
      </c>
      <c r="B2149" s="4" t="s">
        <v>9196</v>
      </c>
      <c r="C2149" s="4" t="s">
        <v>9197</v>
      </c>
      <c r="D2149" s="4" t="s">
        <v>9198</v>
      </c>
    </row>
    <row r="2150" spans="1:14" x14ac:dyDescent="0.25">
      <c r="A2150" s="4" t="s">
        <v>59</v>
      </c>
      <c r="B2150" s="4" t="s">
        <v>9216</v>
      </c>
      <c r="C2150" s="4" t="s">
        <v>9217</v>
      </c>
      <c r="D2150" s="4" t="s">
        <v>9218</v>
      </c>
      <c r="E2150" s="4" t="s">
        <v>9219</v>
      </c>
      <c r="F2150" s="4" t="s">
        <v>41</v>
      </c>
      <c r="I2150" s="4" t="s">
        <v>9220</v>
      </c>
      <c r="J2150" s="4" t="s">
        <v>9221</v>
      </c>
      <c r="K2150" s="4" t="s">
        <v>9222</v>
      </c>
      <c r="L2150" s="4" t="s">
        <v>9223</v>
      </c>
      <c r="M2150" s="4" t="s">
        <v>9224</v>
      </c>
    </row>
    <row r="2151" spans="1:14" x14ac:dyDescent="0.25">
      <c r="A2151" s="4" t="s">
        <v>59</v>
      </c>
      <c r="B2151" s="4" t="s">
        <v>9225</v>
      </c>
      <c r="C2151" s="4" t="s">
        <v>9226</v>
      </c>
      <c r="D2151" s="4" t="s">
        <v>9227</v>
      </c>
      <c r="E2151" s="4" t="s">
        <v>9228</v>
      </c>
      <c r="J2151" s="4" t="s">
        <v>10122</v>
      </c>
      <c r="K2151" s="4" t="s">
        <v>10127</v>
      </c>
      <c r="L2151" s="4" t="s">
        <v>10132</v>
      </c>
      <c r="M2151" s="4" t="s">
        <v>10137</v>
      </c>
      <c r="N2151" s="4" t="s">
        <v>10142</v>
      </c>
    </row>
    <row r="2152" spans="1:14" x14ac:dyDescent="0.25">
      <c r="A2152" s="4" t="s">
        <v>59</v>
      </c>
      <c r="B2152" s="4" t="s">
        <v>9229</v>
      </c>
      <c r="C2152" s="4" t="s">
        <v>9230</v>
      </c>
      <c r="D2152" s="4" t="s">
        <v>9231</v>
      </c>
      <c r="E2152" s="4" t="s">
        <v>9232</v>
      </c>
      <c r="J2152" s="4" t="s">
        <v>10123</v>
      </c>
      <c r="K2152" s="4" t="s">
        <v>10128</v>
      </c>
      <c r="L2152" s="4" t="s">
        <v>10133</v>
      </c>
      <c r="M2152" s="4" t="s">
        <v>10138</v>
      </c>
      <c r="N2152" s="4" t="s">
        <v>10143</v>
      </c>
    </row>
    <row r="2153" spans="1:14" x14ac:dyDescent="0.25">
      <c r="A2153" s="4" t="s">
        <v>59</v>
      </c>
      <c r="B2153" s="4" t="s">
        <v>9233</v>
      </c>
      <c r="C2153" s="4" t="s">
        <v>9234</v>
      </c>
      <c r="D2153" s="4" t="s">
        <v>9235</v>
      </c>
      <c r="E2153" s="4" t="s">
        <v>9236</v>
      </c>
      <c r="J2153" s="4" t="s">
        <v>10124</v>
      </c>
      <c r="K2153" s="4" t="s">
        <v>10129</v>
      </c>
      <c r="L2153" s="4" t="s">
        <v>10134</v>
      </c>
      <c r="M2153" s="4" t="s">
        <v>10139</v>
      </c>
      <c r="N2153" s="4" t="s">
        <v>10144</v>
      </c>
    </row>
    <row r="2154" spans="1:14" x14ac:dyDescent="0.25">
      <c r="A2154" s="4" t="s">
        <v>59</v>
      </c>
      <c r="B2154" s="4" t="s">
        <v>9237</v>
      </c>
      <c r="C2154" s="4" t="s">
        <v>9238</v>
      </c>
      <c r="D2154" s="4" t="s">
        <v>9239</v>
      </c>
      <c r="E2154" s="4" t="s">
        <v>9240</v>
      </c>
      <c r="J2154" s="4" t="s">
        <v>10125</v>
      </c>
      <c r="K2154" s="4" t="s">
        <v>10130</v>
      </c>
      <c r="L2154" s="4" t="s">
        <v>10135</v>
      </c>
      <c r="M2154" s="4" t="s">
        <v>10140</v>
      </c>
      <c r="N2154" s="4" t="s">
        <v>10145</v>
      </c>
    </row>
    <row r="2155" spans="1:14" x14ac:dyDescent="0.25">
      <c r="A2155" s="4" t="s">
        <v>59</v>
      </c>
      <c r="B2155" s="4" t="s">
        <v>9241</v>
      </c>
      <c r="C2155" s="4" t="s">
        <v>9242</v>
      </c>
      <c r="D2155" s="4" t="s">
        <v>9243</v>
      </c>
      <c r="E2155" s="4" t="s">
        <v>9244</v>
      </c>
      <c r="J2155" s="4" t="s">
        <v>10126</v>
      </c>
      <c r="K2155" s="4" t="s">
        <v>10131</v>
      </c>
      <c r="L2155" s="4" t="s">
        <v>10136</v>
      </c>
      <c r="M2155" s="4" t="s">
        <v>10141</v>
      </c>
      <c r="N2155" s="4" t="s">
        <v>10146</v>
      </c>
    </row>
    <row r="2156" spans="1:14" x14ac:dyDescent="0.25">
      <c r="A2156" s="4" t="s">
        <v>59</v>
      </c>
      <c r="B2156" s="4" t="s">
        <v>9229</v>
      </c>
      <c r="C2156" s="4" t="s">
        <v>9230</v>
      </c>
      <c r="D2156" s="4" t="s">
        <v>9231</v>
      </c>
    </row>
    <row r="2157" spans="1:14" x14ac:dyDescent="0.25">
      <c r="A2157" s="4" t="s">
        <v>59</v>
      </c>
      <c r="B2157" s="4" t="s">
        <v>9245</v>
      </c>
      <c r="C2157" s="4" t="s">
        <v>9246</v>
      </c>
      <c r="D2157" s="4" t="s">
        <v>9247</v>
      </c>
      <c r="E2157" s="4" t="s">
        <v>9248</v>
      </c>
      <c r="F2157" s="4" t="s">
        <v>41</v>
      </c>
      <c r="I2157" s="4" t="s">
        <v>9249</v>
      </c>
      <c r="J2157" s="4" t="s">
        <v>9250</v>
      </c>
      <c r="K2157" s="4" t="s">
        <v>9251</v>
      </c>
      <c r="L2157" s="4" t="s">
        <v>9252</v>
      </c>
      <c r="M2157" s="4" t="s">
        <v>9253</v>
      </c>
    </row>
    <row r="2158" spans="1:14" x14ac:dyDescent="0.25">
      <c r="A2158" s="4" t="s">
        <v>59</v>
      </c>
      <c r="B2158" s="4" t="s">
        <v>9254</v>
      </c>
      <c r="C2158" s="4" t="s">
        <v>9255</v>
      </c>
      <c r="D2158" s="4" t="s">
        <v>9256</v>
      </c>
      <c r="E2158" s="4" t="s">
        <v>9257</v>
      </c>
      <c r="J2158" s="4" t="s">
        <v>10097</v>
      </c>
      <c r="K2158" s="4" t="s">
        <v>10102</v>
      </c>
      <c r="L2158" s="4" t="s">
        <v>10107</v>
      </c>
      <c r="M2158" s="4" t="s">
        <v>10112</v>
      </c>
      <c r="N2158" s="4" t="s">
        <v>10117</v>
      </c>
    </row>
    <row r="2159" spans="1:14" x14ac:dyDescent="0.25">
      <c r="A2159" s="4" t="s">
        <v>59</v>
      </c>
      <c r="B2159" s="4" t="s">
        <v>9258</v>
      </c>
      <c r="C2159" s="4" t="s">
        <v>9259</v>
      </c>
      <c r="D2159" s="4" t="s">
        <v>9260</v>
      </c>
      <c r="E2159" s="4" t="s">
        <v>9261</v>
      </c>
      <c r="J2159" s="4" t="s">
        <v>10098</v>
      </c>
      <c r="K2159" s="4" t="s">
        <v>10103</v>
      </c>
      <c r="L2159" s="4" t="s">
        <v>10108</v>
      </c>
      <c r="M2159" s="4" t="s">
        <v>10113</v>
      </c>
      <c r="N2159" s="4" t="s">
        <v>10118</v>
      </c>
    </row>
    <row r="2160" spans="1:14" x14ac:dyDescent="0.25">
      <c r="A2160" s="4" t="s">
        <v>59</v>
      </c>
      <c r="B2160" s="4" t="s">
        <v>9262</v>
      </c>
      <c r="C2160" s="4" t="s">
        <v>9263</v>
      </c>
      <c r="D2160" s="4" t="s">
        <v>9264</v>
      </c>
      <c r="E2160" s="4" t="s">
        <v>9265</v>
      </c>
      <c r="J2160" s="4" t="s">
        <v>10099</v>
      </c>
      <c r="K2160" s="4" t="s">
        <v>10104</v>
      </c>
      <c r="L2160" s="4" t="s">
        <v>10109</v>
      </c>
      <c r="M2160" s="4" t="s">
        <v>10114</v>
      </c>
      <c r="N2160" s="4" t="s">
        <v>10119</v>
      </c>
    </row>
    <row r="2161" spans="1:14" x14ac:dyDescent="0.25">
      <c r="A2161" s="4" t="s">
        <v>59</v>
      </c>
      <c r="B2161" s="4" t="s">
        <v>9266</v>
      </c>
      <c r="C2161" s="4" t="s">
        <v>9267</v>
      </c>
      <c r="D2161" s="4" t="s">
        <v>9268</v>
      </c>
      <c r="E2161" s="4" t="s">
        <v>9269</v>
      </c>
      <c r="J2161" s="4" t="s">
        <v>10100</v>
      </c>
      <c r="K2161" s="4" t="s">
        <v>10105</v>
      </c>
      <c r="L2161" s="4" t="s">
        <v>10110</v>
      </c>
      <c r="M2161" s="4" t="s">
        <v>10115</v>
      </c>
      <c r="N2161" s="4" t="s">
        <v>10120</v>
      </c>
    </row>
    <row r="2162" spans="1:14" x14ac:dyDescent="0.25">
      <c r="A2162" s="4" t="s">
        <v>59</v>
      </c>
      <c r="B2162" s="4" t="s">
        <v>9270</v>
      </c>
      <c r="C2162" s="4" t="s">
        <v>9271</v>
      </c>
      <c r="D2162" s="4" t="s">
        <v>9272</v>
      </c>
      <c r="E2162" s="4" t="s">
        <v>9273</v>
      </c>
      <c r="J2162" s="4" t="s">
        <v>10101</v>
      </c>
      <c r="K2162" s="4" t="s">
        <v>10106</v>
      </c>
      <c r="L2162" s="4" t="s">
        <v>10111</v>
      </c>
      <c r="M2162" s="4" t="s">
        <v>10116</v>
      </c>
      <c r="N2162" s="4" t="s">
        <v>10121</v>
      </c>
    </row>
    <row r="2163" spans="1:14" x14ac:dyDescent="0.25">
      <c r="A2163" s="4" t="s">
        <v>59</v>
      </c>
      <c r="B2163" s="4" t="s">
        <v>9258</v>
      </c>
      <c r="C2163" s="4" t="s">
        <v>9259</v>
      </c>
      <c r="D2163" s="4" t="s">
        <v>9260</v>
      </c>
    </row>
    <row r="2164" spans="1:14" x14ac:dyDescent="0.25">
      <c r="A2164" s="4" t="s">
        <v>59</v>
      </c>
      <c r="B2164" s="4" t="s">
        <v>9274</v>
      </c>
      <c r="C2164" s="4" t="s">
        <v>9275</v>
      </c>
      <c r="D2164" s="4" t="s">
        <v>9276</v>
      </c>
      <c r="E2164" s="4" t="s">
        <v>9277</v>
      </c>
      <c r="F2164" s="4" t="s">
        <v>41</v>
      </c>
      <c r="I2164" s="4" t="s">
        <v>9278</v>
      </c>
      <c r="J2164" s="4" t="s">
        <v>9279</v>
      </c>
      <c r="K2164" s="4" t="s">
        <v>9280</v>
      </c>
      <c r="L2164" s="4" t="s">
        <v>9281</v>
      </c>
      <c r="M2164" s="4" t="s">
        <v>9282</v>
      </c>
    </row>
    <row r="2165" spans="1:14" x14ac:dyDescent="0.25">
      <c r="A2165" s="4" t="s">
        <v>59</v>
      </c>
      <c r="B2165" s="4" t="s">
        <v>9283</v>
      </c>
      <c r="C2165" s="4" t="s">
        <v>9284</v>
      </c>
      <c r="D2165" s="4" t="s">
        <v>9285</v>
      </c>
      <c r="E2165" s="4" t="s">
        <v>9286</v>
      </c>
      <c r="J2165" s="4" t="s">
        <v>10082</v>
      </c>
      <c r="K2165" s="4" t="s">
        <v>10085</v>
      </c>
      <c r="L2165" s="4" t="s">
        <v>10088</v>
      </c>
      <c r="M2165" s="4" t="s">
        <v>10091</v>
      </c>
      <c r="N2165" s="4" t="s">
        <v>10094</v>
      </c>
    </row>
    <row r="2166" spans="1:14" x14ac:dyDescent="0.25">
      <c r="A2166" s="4" t="s">
        <v>59</v>
      </c>
      <c r="B2166" s="4" t="s">
        <v>9287</v>
      </c>
      <c r="C2166" s="4" t="s">
        <v>9288</v>
      </c>
      <c r="D2166" s="4" t="s">
        <v>9289</v>
      </c>
      <c r="E2166" s="4" t="s">
        <v>9290</v>
      </c>
      <c r="J2166" s="4" t="s">
        <v>10083</v>
      </c>
      <c r="K2166" s="4" t="s">
        <v>10086</v>
      </c>
      <c r="L2166" s="4" t="s">
        <v>10089</v>
      </c>
      <c r="M2166" s="4" t="s">
        <v>10092</v>
      </c>
      <c r="N2166" s="4" t="s">
        <v>10095</v>
      </c>
    </row>
    <row r="2167" spans="1:14" x14ac:dyDescent="0.25">
      <c r="A2167" s="4" t="s">
        <v>59</v>
      </c>
      <c r="B2167" s="4" t="s">
        <v>9291</v>
      </c>
      <c r="C2167" s="4" t="s">
        <v>9292</v>
      </c>
      <c r="D2167" s="4" t="s">
        <v>9293</v>
      </c>
      <c r="E2167" s="4" t="s">
        <v>9294</v>
      </c>
      <c r="J2167" s="4" t="s">
        <v>10084</v>
      </c>
      <c r="K2167" s="4" t="s">
        <v>10087</v>
      </c>
      <c r="L2167" s="4" t="s">
        <v>10090</v>
      </c>
      <c r="M2167" s="4" t="s">
        <v>10093</v>
      </c>
      <c r="N2167" s="4" t="s">
        <v>10096</v>
      </c>
    </row>
    <row r="2168" spans="1:14" x14ac:dyDescent="0.25">
      <c r="A2168" s="4" t="s">
        <v>59</v>
      </c>
      <c r="B2168" s="4" t="s">
        <v>9287</v>
      </c>
      <c r="C2168" s="4" t="s">
        <v>9288</v>
      </c>
      <c r="D2168" s="4" t="s">
        <v>9289</v>
      </c>
    </row>
    <row r="2169" spans="1:14" x14ac:dyDescent="0.25">
      <c r="A2169" s="4" t="s">
        <v>59</v>
      </c>
      <c r="B2169" s="4" t="s">
        <v>9295</v>
      </c>
      <c r="C2169" s="4" t="s">
        <v>9296</v>
      </c>
      <c r="E2169" s="4" t="s">
        <v>9297</v>
      </c>
      <c r="F2169" s="4" t="s">
        <v>34</v>
      </c>
      <c r="H2169" s="4" t="s">
        <v>9298</v>
      </c>
      <c r="I2169" s="4" t="s">
        <v>9299</v>
      </c>
    </row>
    <row r="2170" spans="1:14" x14ac:dyDescent="0.25">
      <c r="A2170" s="4" t="s">
        <v>59</v>
      </c>
      <c r="B2170" s="4" t="s">
        <v>9300</v>
      </c>
      <c r="C2170" s="4" t="s">
        <v>9301</v>
      </c>
      <c r="D2170" s="4" t="s">
        <v>9302</v>
      </c>
      <c r="E2170" s="4" t="s">
        <v>9303</v>
      </c>
      <c r="F2170" s="4" t="s">
        <v>41</v>
      </c>
      <c r="I2170" s="4" t="s">
        <v>9304</v>
      </c>
      <c r="J2170" s="4" t="s">
        <v>9305</v>
      </c>
      <c r="K2170" s="4" t="s">
        <v>9306</v>
      </c>
      <c r="L2170" s="4" t="s">
        <v>9307</v>
      </c>
      <c r="M2170" s="4" t="s">
        <v>9308</v>
      </c>
    </row>
    <row r="2171" spans="1:14" x14ac:dyDescent="0.25">
      <c r="A2171" s="4" t="s">
        <v>59</v>
      </c>
      <c r="B2171" s="4" t="s">
        <v>9309</v>
      </c>
      <c r="C2171" s="4" t="s">
        <v>9310</v>
      </c>
      <c r="D2171" s="4" t="s">
        <v>9311</v>
      </c>
      <c r="E2171" s="4" t="s">
        <v>9312</v>
      </c>
      <c r="J2171" s="4" t="s">
        <v>9987</v>
      </c>
      <c r="K2171" s="4" t="s">
        <v>9990</v>
      </c>
      <c r="L2171" s="4" t="s">
        <v>9993</v>
      </c>
      <c r="M2171" s="4" t="s">
        <v>9996</v>
      </c>
      <c r="N2171" s="4" t="s">
        <v>9999</v>
      </c>
    </row>
    <row r="2172" spans="1:14" x14ac:dyDescent="0.25">
      <c r="A2172" s="4" t="s">
        <v>59</v>
      </c>
      <c r="B2172" s="4" t="s">
        <v>9313</v>
      </c>
      <c r="C2172" s="4" t="s">
        <v>9314</v>
      </c>
      <c r="D2172" s="4" t="s">
        <v>9315</v>
      </c>
      <c r="E2172" s="4" t="s">
        <v>9316</v>
      </c>
      <c r="J2172" s="4" t="s">
        <v>9988</v>
      </c>
      <c r="K2172" s="4" t="s">
        <v>9991</v>
      </c>
      <c r="L2172" s="4" t="s">
        <v>9994</v>
      </c>
      <c r="M2172" s="4" t="s">
        <v>9997</v>
      </c>
      <c r="N2172" s="4" t="s">
        <v>10000</v>
      </c>
    </row>
    <row r="2173" spans="1:14" x14ac:dyDescent="0.25">
      <c r="A2173" s="4" t="s">
        <v>59</v>
      </c>
      <c r="B2173" s="4" t="s">
        <v>9317</v>
      </c>
      <c r="C2173" s="4" t="s">
        <v>9318</v>
      </c>
      <c r="D2173" s="4" t="s">
        <v>9319</v>
      </c>
      <c r="E2173" s="4" t="s">
        <v>9320</v>
      </c>
      <c r="J2173" s="4" t="s">
        <v>9989</v>
      </c>
      <c r="K2173" s="4" t="s">
        <v>9992</v>
      </c>
      <c r="L2173" s="4" t="s">
        <v>9995</v>
      </c>
      <c r="M2173" s="4" t="s">
        <v>9998</v>
      </c>
      <c r="N2173" s="4" t="s">
        <v>10001</v>
      </c>
    </row>
    <row r="2174" spans="1:14" x14ac:dyDescent="0.25">
      <c r="A2174" s="4" t="s">
        <v>59</v>
      </c>
      <c r="B2174" s="4" t="s">
        <v>9313</v>
      </c>
      <c r="C2174" s="4" t="s">
        <v>9314</v>
      </c>
      <c r="D2174" s="4" t="s">
        <v>9315</v>
      </c>
    </row>
    <row r="2175" spans="1:14" x14ac:dyDescent="0.25">
      <c r="A2175" s="4" t="s">
        <v>59</v>
      </c>
      <c r="B2175" s="4" t="s">
        <v>9321</v>
      </c>
      <c r="C2175" s="4" t="s">
        <v>9322</v>
      </c>
      <c r="D2175" s="4" t="s">
        <v>9323</v>
      </c>
      <c r="E2175" s="4" t="s">
        <v>9324</v>
      </c>
      <c r="F2175" s="4" t="s">
        <v>41</v>
      </c>
      <c r="I2175" s="4" t="s">
        <v>9325</v>
      </c>
      <c r="J2175" s="4" t="s">
        <v>9326</v>
      </c>
      <c r="K2175" s="4" t="s">
        <v>9327</v>
      </c>
      <c r="L2175" s="4" t="s">
        <v>9328</v>
      </c>
      <c r="M2175" s="4" t="s">
        <v>9329</v>
      </c>
    </row>
    <row r="2176" spans="1:14" x14ac:dyDescent="0.25">
      <c r="A2176" s="4" t="s">
        <v>59</v>
      </c>
      <c r="B2176" s="4" t="s">
        <v>9330</v>
      </c>
      <c r="C2176" s="4" t="s">
        <v>9331</v>
      </c>
      <c r="D2176" s="4" t="s">
        <v>9332</v>
      </c>
      <c r="E2176" s="4" t="s">
        <v>9333</v>
      </c>
      <c r="J2176" s="4" t="s">
        <v>10027</v>
      </c>
      <c r="K2176" s="4" t="s">
        <v>10032</v>
      </c>
      <c r="L2176" s="4" t="s">
        <v>10037</v>
      </c>
      <c r="M2176" s="4" t="s">
        <v>10042</v>
      </c>
      <c r="N2176" s="4" t="s">
        <v>10047</v>
      </c>
    </row>
    <row r="2177" spans="1:14" x14ac:dyDescent="0.25">
      <c r="A2177" s="4" t="s">
        <v>59</v>
      </c>
      <c r="B2177" s="4" t="s">
        <v>9334</v>
      </c>
      <c r="C2177" s="4" t="s">
        <v>9335</v>
      </c>
      <c r="D2177" s="4" t="s">
        <v>9336</v>
      </c>
      <c r="E2177" s="4" t="s">
        <v>9337</v>
      </c>
      <c r="J2177" s="4" t="s">
        <v>10028</v>
      </c>
      <c r="K2177" s="4" t="s">
        <v>10033</v>
      </c>
      <c r="L2177" s="4" t="s">
        <v>10038</v>
      </c>
      <c r="M2177" s="4" t="s">
        <v>10043</v>
      </c>
      <c r="N2177" s="4" t="s">
        <v>10048</v>
      </c>
    </row>
    <row r="2178" spans="1:14" x14ac:dyDescent="0.25">
      <c r="A2178" s="4" t="s">
        <v>59</v>
      </c>
      <c r="B2178" s="4" t="s">
        <v>9338</v>
      </c>
      <c r="C2178" s="4" t="s">
        <v>9339</v>
      </c>
      <c r="D2178" s="4" t="s">
        <v>9340</v>
      </c>
      <c r="E2178" s="4" t="s">
        <v>9341</v>
      </c>
      <c r="J2178" s="4" t="s">
        <v>10029</v>
      </c>
      <c r="K2178" s="4" t="s">
        <v>10034</v>
      </c>
      <c r="L2178" s="4" t="s">
        <v>10039</v>
      </c>
      <c r="M2178" s="4" t="s">
        <v>10044</v>
      </c>
      <c r="N2178" s="4" t="s">
        <v>10049</v>
      </c>
    </row>
    <row r="2179" spans="1:14" x14ac:dyDescent="0.25">
      <c r="A2179" s="4" t="s">
        <v>59</v>
      </c>
      <c r="B2179" s="4" t="s">
        <v>9342</v>
      </c>
      <c r="C2179" s="4" t="s">
        <v>9343</v>
      </c>
      <c r="D2179" s="4" t="s">
        <v>9344</v>
      </c>
      <c r="E2179" s="4" t="s">
        <v>9345</v>
      </c>
      <c r="J2179" s="4" t="s">
        <v>10030</v>
      </c>
      <c r="K2179" s="4" t="s">
        <v>10035</v>
      </c>
      <c r="L2179" s="4" t="s">
        <v>10040</v>
      </c>
      <c r="M2179" s="4" t="s">
        <v>10045</v>
      </c>
      <c r="N2179" s="4" t="s">
        <v>10050</v>
      </c>
    </row>
    <row r="2180" spans="1:14" x14ac:dyDescent="0.25">
      <c r="A2180" s="4" t="s">
        <v>59</v>
      </c>
      <c r="B2180" s="4" t="s">
        <v>9346</v>
      </c>
      <c r="C2180" s="4" t="s">
        <v>9347</v>
      </c>
      <c r="D2180" s="4" t="s">
        <v>9348</v>
      </c>
      <c r="E2180" s="4" t="s">
        <v>9349</v>
      </c>
      <c r="J2180" s="4" t="s">
        <v>10031</v>
      </c>
      <c r="K2180" s="4" t="s">
        <v>10036</v>
      </c>
      <c r="L2180" s="4" t="s">
        <v>10041</v>
      </c>
      <c r="M2180" s="4" t="s">
        <v>10046</v>
      </c>
      <c r="N2180" s="4" t="s">
        <v>10051</v>
      </c>
    </row>
    <row r="2181" spans="1:14" x14ac:dyDescent="0.25">
      <c r="A2181" s="4" t="s">
        <v>59</v>
      </c>
      <c r="B2181" s="4" t="s">
        <v>9334</v>
      </c>
      <c r="C2181" s="4" t="s">
        <v>9335</v>
      </c>
      <c r="D2181" s="4" t="s">
        <v>9336</v>
      </c>
    </row>
    <row r="2182" spans="1:14" x14ac:dyDescent="0.25">
      <c r="A2182" s="4" t="s">
        <v>59</v>
      </c>
      <c r="B2182" s="4" t="s">
        <v>9350</v>
      </c>
      <c r="C2182" s="4" t="s">
        <v>9351</v>
      </c>
      <c r="D2182" s="4" t="s">
        <v>9352</v>
      </c>
      <c r="E2182" s="4" t="s">
        <v>9353</v>
      </c>
      <c r="F2182" s="4" t="s">
        <v>41</v>
      </c>
      <c r="I2182" s="4" t="s">
        <v>9354</v>
      </c>
      <c r="J2182" s="4" t="s">
        <v>9355</v>
      </c>
      <c r="K2182" s="4" t="s">
        <v>9356</v>
      </c>
      <c r="L2182" s="4" t="s">
        <v>9357</v>
      </c>
      <c r="M2182" s="4" t="s">
        <v>9358</v>
      </c>
    </row>
    <row r="2183" spans="1:14" x14ac:dyDescent="0.25">
      <c r="A2183" s="4" t="s">
        <v>59</v>
      </c>
      <c r="B2183" s="4" t="s">
        <v>9359</v>
      </c>
      <c r="C2183" s="4" t="s">
        <v>9360</v>
      </c>
      <c r="D2183" s="4" t="s">
        <v>9361</v>
      </c>
      <c r="E2183" s="4" t="s">
        <v>9362</v>
      </c>
      <c r="J2183" s="4" t="s">
        <v>10002</v>
      </c>
      <c r="K2183" s="4" t="s">
        <v>10007</v>
      </c>
      <c r="L2183" s="4" t="s">
        <v>10012</v>
      </c>
      <c r="M2183" s="4" t="s">
        <v>10017</v>
      </c>
      <c r="N2183" s="4" t="s">
        <v>10022</v>
      </c>
    </row>
    <row r="2184" spans="1:14" x14ac:dyDescent="0.25">
      <c r="A2184" s="4" t="s">
        <v>59</v>
      </c>
      <c r="B2184" s="4" t="s">
        <v>9363</v>
      </c>
      <c r="C2184" s="4" t="s">
        <v>9364</v>
      </c>
      <c r="D2184" s="4" t="s">
        <v>9365</v>
      </c>
      <c r="E2184" s="4" t="s">
        <v>9366</v>
      </c>
      <c r="J2184" s="4" t="s">
        <v>10003</v>
      </c>
      <c r="K2184" s="4" t="s">
        <v>10008</v>
      </c>
      <c r="L2184" s="4" t="s">
        <v>10013</v>
      </c>
      <c r="M2184" s="4" t="s">
        <v>10018</v>
      </c>
      <c r="N2184" s="4" t="s">
        <v>10023</v>
      </c>
    </row>
    <row r="2185" spans="1:14" x14ac:dyDescent="0.25">
      <c r="A2185" s="4" t="s">
        <v>59</v>
      </c>
      <c r="B2185" s="4" t="s">
        <v>9367</v>
      </c>
      <c r="C2185" s="4" t="s">
        <v>9368</v>
      </c>
      <c r="D2185" s="4" t="s">
        <v>9369</v>
      </c>
      <c r="E2185" s="4" t="s">
        <v>9370</v>
      </c>
      <c r="J2185" s="4" t="s">
        <v>10004</v>
      </c>
      <c r="K2185" s="4" t="s">
        <v>10009</v>
      </c>
      <c r="L2185" s="4" t="s">
        <v>10014</v>
      </c>
      <c r="M2185" s="4" t="s">
        <v>10019</v>
      </c>
      <c r="N2185" s="4" t="s">
        <v>10024</v>
      </c>
    </row>
    <row r="2186" spans="1:14" x14ac:dyDescent="0.25">
      <c r="A2186" s="4" t="s">
        <v>59</v>
      </c>
      <c r="B2186" s="4" t="s">
        <v>9371</v>
      </c>
      <c r="C2186" s="4" t="s">
        <v>9372</v>
      </c>
      <c r="D2186" s="4" t="s">
        <v>9373</v>
      </c>
      <c r="E2186" s="4" t="s">
        <v>9374</v>
      </c>
      <c r="J2186" s="4" t="s">
        <v>10005</v>
      </c>
      <c r="K2186" s="4" t="s">
        <v>10010</v>
      </c>
      <c r="L2186" s="4" t="s">
        <v>10015</v>
      </c>
      <c r="M2186" s="4" t="s">
        <v>10020</v>
      </c>
      <c r="N2186" s="4" t="s">
        <v>10025</v>
      </c>
    </row>
    <row r="2187" spans="1:14" x14ac:dyDescent="0.25">
      <c r="A2187" s="4" t="s">
        <v>59</v>
      </c>
      <c r="B2187" s="4" t="s">
        <v>9375</v>
      </c>
      <c r="C2187" s="4" t="s">
        <v>9376</v>
      </c>
      <c r="D2187" s="4" t="s">
        <v>9377</v>
      </c>
      <c r="E2187" s="4" t="s">
        <v>9378</v>
      </c>
      <c r="J2187" s="4" t="s">
        <v>10006</v>
      </c>
      <c r="K2187" s="4" t="s">
        <v>10011</v>
      </c>
      <c r="L2187" s="4" t="s">
        <v>10016</v>
      </c>
      <c r="M2187" s="4" t="s">
        <v>10021</v>
      </c>
      <c r="N2187" s="4" t="s">
        <v>10026</v>
      </c>
    </row>
    <row r="2188" spans="1:14" x14ac:dyDescent="0.25">
      <c r="A2188" s="4" t="s">
        <v>59</v>
      </c>
      <c r="B2188" s="4" t="s">
        <v>9363</v>
      </c>
      <c r="C2188" s="4" t="s">
        <v>9364</v>
      </c>
      <c r="D2188" s="4" t="s">
        <v>9365</v>
      </c>
    </row>
    <row r="2189" spans="1:14" x14ac:dyDescent="0.25">
      <c r="A2189" s="4" t="s">
        <v>59</v>
      </c>
      <c r="B2189" s="4" t="s">
        <v>9379</v>
      </c>
      <c r="C2189" s="4" t="s">
        <v>9380</v>
      </c>
      <c r="E2189" s="4" t="s">
        <v>9381</v>
      </c>
      <c r="F2189" s="4" t="s">
        <v>34</v>
      </c>
      <c r="H2189" s="4" t="s">
        <v>9382</v>
      </c>
      <c r="I2189" s="4" t="s">
        <v>9383</v>
      </c>
    </row>
    <row r="2190" spans="1:14" x14ac:dyDescent="0.25">
      <c r="A2190" s="4" t="s">
        <v>59</v>
      </c>
      <c r="B2190" s="4" t="s">
        <v>9384</v>
      </c>
      <c r="C2190" s="4" t="s">
        <v>9385</v>
      </c>
      <c r="D2190" s="4" t="s">
        <v>9386</v>
      </c>
      <c r="E2190" s="4" t="s">
        <v>9387</v>
      </c>
      <c r="F2190" s="4" t="s">
        <v>41</v>
      </c>
      <c r="I2190" s="4" t="s">
        <v>9388</v>
      </c>
      <c r="J2190" s="4" t="s">
        <v>9389</v>
      </c>
      <c r="K2190" s="4" t="s">
        <v>9390</v>
      </c>
      <c r="L2190" s="4" t="s">
        <v>9391</v>
      </c>
      <c r="M2190" s="4" t="s">
        <v>9392</v>
      </c>
    </row>
    <row r="2191" spans="1:14" x14ac:dyDescent="0.25">
      <c r="A2191" s="4" t="s">
        <v>59</v>
      </c>
      <c r="B2191" s="4" t="s">
        <v>9393</v>
      </c>
      <c r="C2191" s="4" t="s">
        <v>9394</v>
      </c>
      <c r="D2191" s="4" t="s">
        <v>9395</v>
      </c>
      <c r="E2191" s="4" t="s">
        <v>9396</v>
      </c>
      <c r="J2191" s="4" t="s">
        <v>9887</v>
      </c>
      <c r="K2191" s="4" t="s">
        <v>9892</v>
      </c>
      <c r="L2191" s="4" t="s">
        <v>9897</v>
      </c>
      <c r="M2191" s="4" t="s">
        <v>9902</v>
      </c>
      <c r="N2191" s="4" t="s">
        <v>9907</v>
      </c>
    </row>
    <row r="2192" spans="1:14" x14ac:dyDescent="0.25">
      <c r="A2192" s="4" t="s">
        <v>59</v>
      </c>
      <c r="B2192" s="4" t="s">
        <v>9397</v>
      </c>
      <c r="C2192" s="4" t="s">
        <v>9398</v>
      </c>
      <c r="D2192" s="4" t="s">
        <v>9399</v>
      </c>
      <c r="E2192" s="4" t="s">
        <v>9400</v>
      </c>
      <c r="J2192" s="4" t="s">
        <v>9888</v>
      </c>
      <c r="K2192" s="4" t="s">
        <v>9893</v>
      </c>
      <c r="L2192" s="4" t="s">
        <v>9898</v>
      </c>
      <c r="M2192" s="4" t="s">
        <v>9903</v>
      </c>
      <c r="N2192" s="4" t="s">
        <v>9908</v>
      </c>
    </row>
    <row r="2193" spans="1:14" x14ac:dyDescent="0.25">
      <c r="A2193" s="4" t="s">
        <v>59</v>
      </c>
      <c r="B2193" s="4" t="s">
        <v>9401</v>
      </c>
      <c r="C2193" s="4" t="s">
        <v>9402</v>
      </c>
      <c r="D2193" s="4" t="s">
        <v>9403</v>
      </c>
      <c r="E2193" s="4" t="s">
        <v>9404</v>
      </c>
      <c r="J2193" s="4" t="s">
        <v>9889</v>
      </c>
      <c r="K2193" s="4" t="s">
        <v>9894</v>
      </c>
      <c r="L2193" s="4" t="s">
        <v>9899</v>
      </c>
      <c r="M2193" s="4" t="s">
        <v>9904</v>
      </c>
      <c r="N2193" s="4" t="s">
        <v>9909</v>
      </c>
    </row>
    <row r="2194" spans="1:14" x14ac:dyDescent="0.25">
      <c r="A2194" s="4" t="s">
        <v>59</v>
      </c>
      <c r="B2194" s="4" t="s">
        <v>9405</v>
      </c>
      <c r="C2194" s="4" t="s">
        <v>9406</v>
      </c>
      <c r="D2194" s="4" t="s">
        <v>9407</v>
      </c>
      <c r="E2194" s="4" t="s">
        <v>9408</v>
      </c>
      <c r="J2194" s="4" t="s">
        <v>9890</v>
      </c>
      <c r="K2194" s="4" t="s">
        <v>9895</v>
      </c>
      <c r="L2194" s="4" t="s">
        <v>9900</v>
      </c>
      <c r="M2194" s="4" t="s">
        <v>9905</v>
      </c>
      <c r="N2194" s="4" t="s">
        <v>9910</v>
      </c>
    </row>
    <row r="2195" spans="1:14" x14ac:dyDescent="0.25">
      <c r="A2195" s="4" t="s">
        <v>59</v>
      </c>
      <c r="B2195" s="4" t="s">
        <v>9409</v>
      </c>
      <c r="C2195" s="4" t="s">
        <v>9410</v>
      </c>
      <c r="D2195" s="4" t="s">
        <v>9411</v>
      </c>
      <c r="E2195" s="4" t="s">
        <v>9412</v>
      </c>
      <c r="J2195" s="4" t="s">
        <v>9891</v>
      </c>
      <c r="K2195" s="4" t="s">
        <v>9896</v>
      </c>
      <c r="L2195" s="4" t="s">
        <v>9901</v>
      </c>
      <c r="M2195" s="4" t="s">
        <v>9906</v>
      </c>
      <c r="N2195" s="4" t="s">
        <v>9911</v>
      </c>
    </row>
    <row r="2196" spans="1:14" x14ac:dyDescent="0.25">
      <c r="A2196" s="4" t="s">
        <v>59</v>
      </c>
      <c r="B2196" s="4" t="s">
        <v>9397</v>
      </c>
      <c r="C2196" s="4" t="s">
        <v>9398</v>
      </c>
      <c r="D2196" s="4" t="s">
        <v>9399</v>
      </c>
    </row>
    <row r="2197" spans="1:14" x14ac:dyDescent="0.25">
      <c r="A2197" s="4" t="s">
        <v>59</v>
      </c>
      <c r="B2197" s="4" t="s">
        <v>9413</v>
      </c>
      <c r="C2197" s="4" t="s">
        <v>9414</v>
      </c>
      <c r="D2197" s="4" t="s">
        <v>9415</v>
      </c>
      <c r="E2197" s="4" t="s">
        <v>9416</v>
      </c>
      <c r="F2197" s="4" t="s">
        <v>41</v>
      </c>
      <c r="I2197" s="4" t="s">
        <v>9417</v>
      </c>
      <c r="J2197" s="4" t="s">
        <v>9418</v>
      </c>
      <c r="K2197" s="4" t="s">
        <v>9419</v>
      </c>
      <c r="L2197" s="4" t="s">
        <v>9420</v>
      </c>
      <c r="M2197" s="4" t="s">
        <v>9421</v>
      </c>
    </row>
    <row r="2198" spans="1:14" x14ac:dyDescent="0.25">
      <c r="A2198" s="4" t="s">
        <v>59</v>
      </c>
      <c r="B2198" s="4" t="s">
        <v>9422</v>
      </c>
      <c r="C2198" s="4" t="s">
        <v>9423</v>
      </c>
      <c r="D2198" s="4" t="s">
        <v>9424</v>
      </c>
      <c r="E2198" s="4" t="s">
        <v>9425</v>
      </c>
      <c r="J2198" s="4" t="s">
        <v>9957</v>
      </c>
      <c r="K2198" s="4" t="s">
        <v>9963</v>
      </c>
      <c r="L2198" s="4" t="s">
        <v>9969</v>
      </c>
      <c r="M2198" s="4" t="s">
        <v>9975</v>
      </c>
      <c r="N2198" s="4" t="s">
        <v>9981</v>
      </c>
    </row>
    <row r="2199" spans="1:14" x14ac:dyDescent="0.25">
      <c r="A2199" s="4" t="s">
        <v>59</v>
      </c>
      <c r="B2199" s="4" t="s">
        <v>9426</v>
      </c>
      <c r="C2199" s="4" t="s">
        <v>9427</v>
      </c>
      <c r="D2199" s="4" t="s">
        <v>9428</v>
      </c>
      <c r="E2199" s="4" t="s">
        <v>9429</v>
      </c>
      <c r="J2199" s="4" t="s">
        <v>9958</v>
      </c>
      <c r="K2199" s="4" t="s">
        <v>9964</v>
      </c>
      <c r="L2199" s="4" t="s">
        <v>9970</v>
      </c>
      <c r="M2199" s="4" t="s">
        <v>9976</v>
      </c>
      <c r="N2199" s="4" t="s">
        <v>9982</v>
      </c>
    </row>
    <row r="2200" spans="1:14" x14ac:dyDescent="0.25">
      <c r="A2200" s="4" t="s">
        <v>59</v>
      </c>
      <c r="B2200" s="4" t="s">
        <v>9430</v>
      </c>
      <c r="C2200" s="4" t="s">
        <v>9431</v>
      </c>
      <c r="D2200" s="4" t="s">
        <v>9432</v>
      </c>
      <c r="E2200" s="4" t="s">
        <v>9433</v>
      </c>
      <c r="J2200" s="4" t="s">
        <v>9959</v>
      </c>
      <c r="K2200" s="4" t="s">
        <v>9965</v>
      </c>
      <c r="L2200" s="4" t="s">
        <v>9971</v>
      </c>
      <c r="M2200" s="4" t="s">
        <v>9977</v>
      </c>
      <c r="N2200" s="4" t="s">
        <v>9983</v>
      </c>
    </row>
    <row r="2201" spans="1:14" x14ac:dyDescent="0.25">
      <c r="A2201" s="4" t="s">
        <v>59</v>
      </c>
      <c r="B2201" s="4" t="s">
        <v>9434</v>
      </c>
      <c r="C2201" s="4" t="s">
        <v>9435</v>
      </c>
      <c r="D2201" s="4" t="s">
        <v>9436</v>
      </c>
      <c r="E2201" s="4" t="s">
        <v>9437</v>
      </c>
      <c r="J2201" s="4" t="s">
        <v>9960</v>
      </c>
      <c r="K2201" s="4" t="s">
        <v>9966</v>
      </c>
      <c r="L2201" s="4" t="s">
        <v>9972</v>
      </c>
      <c r="M2201" s="4" t="s">
        <v>9978</v>
      </c>
      <c r="N2201" s="4" t="s">
        <v>9984</v>
      </c>
    </row>
    <row r="2202" spans="1:14" x14ac:dyDescent="0.25">
      <c r="A2202" s="4" t="s">
        <v>59</v>
      </c>
      <c r="B2202" s="4" t="s">
        <v>9438</v>
      </c>
      <c r="C2202" s="4" t="s">
        <v>9439</v>
      </c>
      <c r="D2202" s="4" t="s">
        <v>9440</v>
      </c>
      <c r="E2202" s="4" t="s">
        <v>9441</v>
      </c>
      <c r="J2202" s="4" t="s">
        <v>9961</v>
      </c>
      <c r="K2202" s="4" t="s">
        <v>9967</v>
      </c>
      <c r="L2202" s="4" t="s">
        <v>9973</v>
      </c>
      <c r="M2202" s="4" t="s">
        <v>9979</v>
      </c>
      <c r="N2202" s="4" t="s">
        <v>9985</v>
      </c>
    </row>
    <row r="2203" spans="1:14" x14ac:dyDescent="0.25">
      <c r="A2203" s="4" t="s">
        <v>59</v>
      </c>
      <c r="B2203" s="4" t="s">
        <v>9442</v>
      </c>
      <c r="C2203" s="4" t="s">
        <v>9443</v>
      </c>
      <c r="D2203" s="4" t="s">
        <v>9444</v>
      </c>
      <c r="E2203" s="4" t="s">
        <v>9445</v>
      </c>
      <c r="J2203" s="4" t="s">
        <v>9962</v>
      </c>
      <c r="K2203" s="4" t="s">
        <v>9968</v>
      </c>
      <c r="L2203" s="4" t="s">
        <v>9974</v>
      </c>
      <c r="M2203" s="4" t="s">
        <v>9980</v>
      </c>
      <c r="N2203" s="4" t="s">
        <v>9986</v>
      </c>
    </row>
    <row r="2204" spans="1:14" x14ac:dyDescent="0.25">
      <c r="A2204" s="4" t="s">
        <v>59</v>
      </c>
      <c r="B2204" s="4" t="s">
        <v>9426</v>
      </c>
      <c r="C2204" s="4" t="s">
        <v>9427</v>
      </c>
      <c r="D2204" s="4" t="s">
        <v>9428</v>
      </c>
    </row>
    <row r="2205" spans="1:14" x14ac:dyDescent="0.25">
      <c r="A2205" s="4" t="s">
        <v>59</v>
      </c>
      <c r="B2205" s="4" t="s">
        <v>9446</v>
      </c>
      <c r="C2205" s="4" t="s">
        <v>9447</v>
      </c>
      <c r="D2205" s="4" t="s">
        <v>9448</v>
      </c>
      <c r="E2205" s="4" t="s">
        <v>9449</v>
      </c>
      <c r="F2205" s="4" t="s">
        <v>41</v>
      </c>
      <c r="I2205" s="4" t="s">
        <v>9450</v>
      </c>
      <c r="J2205" s="4" t="s">
        <v>9451</v>
      </c>
      <c r="K2205" s="4" t="s">
        <v>9452</v>
      </c>
      <c r="L2205" s="4" t="s">
        <v>9453</v>
      </c>
      <c r="M2205" s="4" t="s">
        <v>9454</v>
      </c>
    </row>
    <row r="2206" spans="1:14" x14ac:dyDescent="0.25">
      <c r="A2206" s="4" t="s">
        <v>59</v>
      </c>
      <c r="B2206" s="4" t="s">
        <v>9455</v>
      </c>
      <c r="C2206" s="4" t="s">
        <v>9456</v>
      </c>
      <c r="D2206" s="4" t="s">
        <v>9457</v>
      </c>
      <c r="E2206" s="4" t="s">
        <v>9458</v>
      </c>
      <c r="J2206" s="4" t="s">
        <v>9942</v>
      </c>
      <c r="K2206" s="4" t="s">
        <v>9945</v>
      </c>
      <c r="L2206" s="4" t="s">
        <v>9948</v>
      </c>
      <c r="M2206" s="4" t="s">
        <v>9951</v>
      </c>
      <c r="N2206" s="4" t="s">
        <v>9954</v>
      </c>
    </row>
    <row r="2207" spans="1:14" x14ac:dyDescent="0.25">
      <c r="A2207" s="4" t="s">
        <v>59</v>
      </c>
      <c r="B2207" s="4" t="s">
        <v>9459</v>
      </c>
      <c r="C2207" s="4" t="s">
        <v>9460</v>
      </c>
      <c r="D2207" s="4" t="s">
        <v>9461</v>
      </c>
      <c r="E2207" s="4" t="s">
        <v>9462</v>
      </c>
      <c r="J2207" s="4" t="s">
        <v>9943</v>
      </c>
      <c r="K2207" s="4" t="s">
        <v>9946</v>
      </c>
      <c r="L2207" s="4" t="s">
        <v>9949</v>
      </c>
      <c r="M2207" s="4" t="s">
        <v>9952</v>
      </c>
      <c r="N2207" s="4" t="s">
        <v>9955</v>
      </c>
    </row>
    <row r="2208" spans="1:14" x14ac:dyDescent="0.25">
      <c r="A2208" s="4" t="s">
        <v>59</v>
      </c>
      <c r="B2208" s="4" t="s">
        <v>9463</v>
      </c>
      <c r="C2208" s="4" t="s">
        <v>9464</v>
      </c>
      <c r="D2208" s="4" t="s">
        <v>9465</v>
      </c>
      <c r="E2208" s="4" t="s">
        <v>9466</v>
      </c>
      <c r="J2208" s="4" t="s">
        <v>9944</v>
      </c>
      <c r="K2208" s="4" t="s">
        <v>9947</v>
      </c>
      <c r="L2208" s="4" t="s">
        <v>9950</v>
      </c>
      <c r="M2208" s="4" t="s">
        <v>9953</v>
      </c>
      <c r="N2208" s="4" t="s">
        <v>9956</v>
      </c>
    </row>
    <row r="2209" spans="1:14" x14ac:dyDescent="0.25">
      <c r="A2209" s="4" t="s">
        <v>59</v>
      </c>
      <c r="B2209" s="4" t="s">
        <v>9459</v>
      </c>
      <c r="C2209" s="4" t="s">
        <v>9460</v>
      </c>
      <c r="D2209" s="4" t="s">
        <v>9461</v>
      </c>
    </row>
    <row r="2210" spans="1:14" x14ac:dyDescent="0.25">
      <c r="A2210" s="4" t="s">
        <v>59</v>
      </c>
      <c r="B2210" s="4" t="s">
        <v>9467</v>
      </c>
      <c r="C2210" s="4" t="s">
        <v>9468</v>
      </c>
      <c r="D2210" s="4" t="s">
        <v>9469</v>
      </c>
      <c r="E2210" s="4" t="s">
        <v>9470</v>
      </c>
      <c r="F2210" s="4" t="s">
        <v>41</v>
      </c>
      <c r="I2210" s="4" t="s">
        <v>9471</v>
      </c>
      <c r="J2210" s="4" t="s">
        <v>9472</v>
      </c>
      <c r="K2210" s="4" t="s">
        <v>9473</v>
      </c>
      <c r="L2210" s="4" t="s">
        <v>9474</v>
      </c>
      <c r="M2210" s="4" t="s">
        <v>9475</v>
      </c>
    </row>
    <row r="2211" spans="1:14" x14ac:dyDescent="0.25">
      <c r="A2211" s="4" t="s">
        <v>59</v>
      </c>
      <c r="B2211" s="4" t="s">
        <v>9476</v>
      </c>
      <c r="C2211" s="4" t="s">
        <v>9477</v>
      </c>
      <c r="D2211" s="4" t="s">
        <v>9478</v>
      </c>
      <c r="E2211" s="4" t="s">
        <v>9479</v>
      </c>
      <c r="J2211" s="4" t="s">
        <v>9912</v>
      </c>
      <c r="K2211" s="4" t="s">
        <v>9918</v>
      </c>
      <c r="L2211" s="4" t="s">
        <v>9924</v>
      </c>
      <c r="M2211" s="4" t="s">
        <v>9930</v>
      </c>
      <c r="N2211" s="4" t="s">
        <v>9936</v>
      </c>
    </row>
    <row r="2212" spans="1:14" x14ac:dyDescent="0.25">
      <c r="A2212" s="4" t="s">
        <v>59</v>
      </c>
      <c r="B2212" s="4" t="s">
        <v>9480</v>
      </c>
      <c r="C2212" s="4" t="s">
        <v>9481</v>
      </c>
      <c r="D2212" s="4" t="s">
        <v>9482</v>
      </c>
      <c r="E2212" s="4" t="s">
        <v>9483</v>
      </c>
      <c r="J2212" s="4" t="s">
        <v>9913</v>
      </c>
      <c r="K2212" s="4" t="s">
        <v>9919</v>
      </c>
      <c r="L2212" s="4" t="s">
        <v>9925</v>
      </c>
      <c r="M2212" s="4" t="s">
        <v>9931</v>
      </c>
      <c r="N2212" s="4" t="s">
        <v>9937</v>
      </c>
    </row>
    <row r="2213" spans="1:14" x14ac:dyDescent="0.25">
      <c r="A2213" s="4" t="s">
        <v>59</v>
      </c>
      <c r="B2213" s="4" t="s">
        <v>9484</v>
      </c>
      <c r="C2213" s="4" t="s">
        <v>9485</v>
      </c>
      <c r="D2213" s="4" t="s">
        <v>9486</v>
      </c>
      <c r="E2213" s="4" t="s">
        <v>9487</v>
      </c>
      <c r="J2213" s="4" t="s">
        <v>9914</v>
      </c>
      <c r="K2213" s="4" t="s">
        <v>9920</v>
      </c>
      <c r="L2213" s="4" t="s">
        <v>9926</v>
      </c>
      <c r="M2213" s="4" t="s">
        <v>9932</v>
      </c>
      <c r="N2213" s="4" t="s">
        <v>9938</v>
      </c>
    </row>
    <row r="2214" spans="1:14" x14ac:dyDescent="0.25">
      <c r="A2214" s="4" t="s">
        <v>59</v>
      </c>
      <c r="B2214" s="4" t="s">
        <v>9488</v>
      </c>
      <c r="C2214" s="4" t="s">
        <v>9489</v>
      </c>
      <c r="D2214" s="4" t="s">
        <v>9490</v>
      </c>
      <c r="E2214" s="4" t="s">
        <v>9491</v>
      </c>
      <c r="J2214" s="4" t="s">
        <v>9915</v>
      </c>
      <c r="K2214" s="4" t="s">
        <v>9921</v>
      </c>
      <c r="L2214" s="4" t="s">
        <v>9927</v>
      </c>
      <c r="M2214" s="4" t="s">
        <v>9933</v>
      </c>
      <c r="N2214" s="4" t="s">
        <v>9939</v>
      </c>
    </row>
    <row r="2215" spans="1:14" x14ac:dyDescent="0.25">
      <c r="A2215" s="4" t="s">
        <v>59</v>
      </c>
      <c r="B2215" s="4" t="s">
        <v>9492</v>
      </c>
      <c r="C2215" s="4" t="s">
        <v>9493</v>
      </c>
      <c r="D2215" s="4" t="s">
        <v>9494</v>
      </c>
      <c r="E2215" s="4" t="s">
        <v>9495</v>
      </c>
      <c r="J2215" s="4" t="s">
        <v>9916</v>
      </c>
      <c r="K2215" s="4" t="s">
        <v>9922</v>
      </c>
      <c r="L2215" s="4" t="s">
        <v>9928</v>
      </c>
      <c r="M2215" s="4" t="s">
        <v>9934</v>
      </c>
      <c r="N2215" s="4" t="s">
        <v>9940</v>
      </c>
    </row>
    <row r="2216" spans="1:14" x14ac:dyDescent="0.25">
      <c r="A2216" s="4" t="s">
        <v>59</v>
      </c>
      <c r="B2216" s="4" t="s">
        <v>9496</v>
      </c>
      <c r="C2216" s="4" t="s">
        <v>9497</v>
      </c>
      <c r="D2216" s="4" t="s">
        <v>9498</v>
      </c>
      <c r="E2216" s="4" t="s">
        <v>9499</v>
      </c>
      <c r="J2216" s="4" t="s">
        <v>9917</v>
      </c>
      <c r="K2216" s="4" t="s">
        <v>9923</v>
      </c>
      <c r="L2216" s="4" t="s">
        <v>9929</v>
      </c>
      <c r="M2216" s="4" t="s">
        <v>9935</v>
      </c>
      <c r="N2216" s="4" t="s">
        <v>9941</v>
      </c>
    </row>
    <row r="2217" spans="1:14" x14ac:dyDescent="0.25">
      <c r="A2217" s="4" t="s">
        <v>59</v>
      </c>
      <c r="B2217" s="4" t="s">
        <v>9480</v>
      </c>
      <c r="C2217" s="4" t="s">
        <v>9481</v>
      </c>
      <c r="D2217" s="4" t="s">
        <v>9482</v>
      </c>
    </row>
    <row r="2218" spans="1:14" x14ac:dyDescent="0.25">
      <c r="A2218" s="4" t="s">
        <v>59</v>
      </c>
      <c r="B2218" s="4" t="s">
        <v>9500</v>
      </c>
      <c r="C2218" s="4" t="s">
        <v>9501</v>
      </c>
      <c r="E2218" s="4" t="s">
        <v>9502</v>
      </c>
      <c r="F2218" s="4" t="s">
        <v>34</v>
      </c>
      <c r="H2218" s="4" t="s">
        <v>9503</v>
      </c>
      <c r="I2218" s="4" t="s">
        <v>9504</v>
      </c>
    </row>
    <row r="2219" spans="1:14" x14ac:dyDescent="0.25">
      <c r="A2219" s="4" t="s">
        <v>59</v>
      </c>
      <c r="B2219" s="4" t="s">
        <v>9505</v>
      </c>
      <c r="C2219" s="4" t="s">
        <v>9506</v>
      </c>
      <c r="D2219" s="4" t="s">
        <v>9507</v>
      </c>
      <c r="E2219" s="4" t="s">
        <v>9508</v>
      </c>
      <c r="F2219" s="4" t="s">
        <v>41</v>
      </c>
      <c r="I2219" s="4" t="s">
        <v>9509</v>
      </c>
      <c r="J2219" s="4" t="s">
        <v>9510</v>
      </c>
      <c r="K2219" s="4" t="s">
        <v>9511</v>
      </c>
      <c r="L2219" s="4" t="s">
        <v>9512</v>
      </c>
      <c r="M2219" s="4" t="s">
        <v>9513</v>
      </c>
    </row>
    <row r="2220" spans="1:14" x14ac:dyDescent="0.25">
      <c r="A2220" s="4" t="s">
        <v>59</v>
      </c>
      <c r="B2220" s="4" t="s">
        <v>9514</v>
      </c>
      <c r="C2220" s="4" t="s">
        <v>9515</v>
      </c>
      <c r="D2220" s="4" t="s">
        <v>9516</v>
      </c>
      <c r="E2220" s="4" t="s">
        <v>9517</v>
      </c>
      <c r="J2220" s="4" t="s">
        <v>9857</v>
      </c>
      <c r="K2220" s="4" t="s">
        <v>9863</v>
      </c>
      <c r="L2220" s="4" t="s">
        <v>9869</v>
      </c>
      <c r="M2220" s="4" t="s">
        <v>9875</v>
      </c>
      <c r="N2220" s="4" t="s">
        <v>9881</v>
      </c>
    </row>
    <row r="2221" spans="1:14" x14ac:dyDescent="0.25">
      <c r="A2221" s="4" t="s">
        <v>59</v>
      </c>
      <c r="B2221" s="4" t="s">
        <v>9518</v>
      </c>
      <c r="C2221" s="4" t="s">
        <v>9519</v>
      </c>
      <c r="D2221" s="4" t="s">
        <v>9520</v>
      </c>
      <c r="E2221" s="4" t="s">
        <v>9521</v>
      </c>
      <c r="J2221" s="4" t="s">
        <v>9858</v>
      </c>
      <c r="K2221" s="4" t="s">
        <v>9864</v>
      </c>
      <c r="L2221" s="4" t="s">
        <v>9870</v>
      </c>
      <c r="M2221" s="4" t="s">
        <v>9876</v>
      </c>
      <c r="N2221" s="4" t="s">
        <v>9882</v>
      </c>
    </row>
    <row r="2222" spans="1:14" x14ac:dyDescent="0.25">
      <c r="A2222" s="4" t="s">
        <v>59</v>
      </c>
      <c r="B2222" s="4" t="s">
        <v>9522</v>
      </c>
      <c r="C2222" s="4" t="s">
        <v>9523</v>
      </c>
      <c r="D2222" s="4" t="s">
        <v>9524</v>
      </c>
      <c r="E2222" s="4" t="s">
        <v>9525</v>
      </c>
      <c r="J2222" s="4" t="s">
        <v>9859</v>
      </c>
      <c r="K2222" s="4" t="s">
        <v>9865</v>
      </c>
      <c r="L2222" s="4" t="s">
        <v>9871</v>
      </c>
      <c r="M2222" s="4" t="s">
        <v>9877</v>
      </c>
      <c r="N2222" s="4" t="s">
        <v>9883</v>
      </c>
    </row>
    <row r="2223" spans="1:14" x14ac:dyDescent="0.25">
      <c r="A2223" s="4" t="s">
        <v>59</v>
      </c>
      <c r="B2223" s="4" t="s">
        <v>9526</v>
      </c>
      <c r="C2223" s="4" t="s">
        <v>9527</v>
      </c>
      <c r="D2223" s="4" t="s">
        <v>9528</v>
      </c>
      <c r="E2223" s="4" t="s">
        <v>9529</v>
      </c>
      <c r="J2223" s="4" t="s">
        <v>9860</v>
      </c>
      <c r="K2223" s="4" t="s">
        <v>9866</v>
      </c>
      <c r="L2223" s="4" t="s">
        <v>9872</v>
      </c>
      <c r="M2223" s="4" t="s">
        <v>9878</v>
      </c>
      <c r="N2223" s="4" t="s">
        <v>9884</v>
      </c>
    </row>
    <row r="2224" spans="1:14" x14ac:dyDescent="0.25">
      <c r="A2224" s="4" t="s">
        <v>59</v>
      </c>
      <c r="B2224" s="4" t="s">
        <v>9530</v>
      </c>
      <c r="C2224" s="4" t="s">
        <v>9531</v>
      </c>
      <c r="D2224" s="4" t="s">
        <v>9532</v>
      </c>
      <c r="E2224" s="4" t="s">
        <v>9533</v>
      </c>
      <c r="J2224" s="4" t="s">
        <v>9861</v>
      </c>
      <c r="K2224" s="4" t="s">
        <v>9867</v>
      </c>
      <c r="L2224" s="4" t="s">
        <v>9873</v>
      </c>
      <c r="M2224" s="4" t="s">
        <v>9879</v>
      </c>
      <c r="N2224" s="4" t="s">
        <v>9885</v>
      </c>
    </row>
    <row r="2225" spans="1:14" x14ac:dyDescent="0.25">
      <c r="A2225" s="4" t="s">
        <v>59</v>
      </c>
      <c r="B2225" s="4" t="s">
        <v>9534</v>
      </c>
      <c r="C2225" s="4" t="s">
        <v>9535</v>
      </c>
      <c r="D2225" s="4" t="s">
        <v>9536</v>
      </c>
      <c r="E2225" s="4" t="s">
        <v>9537</v>
      </c>
      <c r="J2225" s="4" t="s">
        <v>9862</v>
      </c>
      <c r="K2225" s="4" t="s">
        <v>9868</v>
      </c>
      <c r="L2225" s="4" t="s">
        <v>9874</v>
      </c>
      <c r="M2225" s="4" t="s">
        <v>9880</v>
      </c>
      <c r="N2225" s="4" t="s">
        <v>9886</v>
      </c>
    </row>
    <row r="2226" spans="1:14" x14ac:dyDescent="0.25">
      <c r="A2226" s="4" t="s">
        <v>59</v>
      </c>
      <c r="B2226" s="4" t="s">
        <v>9518</v>
      </c>
      <c r="C2226" s="4" t="s">
        <v>9519</v>
      </c>
      <c r="D2226" s="4" t="s">
        <v>9520</v>
      </c>
    </row>
    <row r="2227" spans="1:14" x14ac:dyDescent="0.25">
      <c r="A2227" s="4" t="s">
        <v>59</v>
      </c>
      <c r="B2227" s="4" t="s">
        <v>9538</v>
      </c>
      <c r="C2227" s="4" t="s">
        <v>9539</v>
      </c>
      <c r="E2227" s="4" t="s">
        <v>9540</v>
      </c>
      <c r="F2227" s="4" t="s">
        <v>34</v>
      </c>
      <c r="H2227" s="4" t="s">
        <v>9541</v>
      </c>
      <c r="I2227" s="4" t="s">
        <v>9542</v>
      </c>
    </row>
    <row r="2228" spans="1:14" x14ac:dyDescent="0.25">
      <c r="A2228" s="4" t="s">
        <v>59</v>
      </c>
      <c r="B2228" s="4" t="s">
        <v>9543</v>
      </c>
      <c r="C2228" s="4" t="s">
        <v>9544</v>
      </c>
      <c r="D2228" s="4" t="s">
        <v>9545</v>
      </c>
      <c r="E2228" s="4" t="s">
        <v>9546</v>
      </c>
      <c r="F2228" s="4" t="s">
        <v>41</v>
      </c>
      <c r="I2228" s="4" t="s">
        <v>9547</v>
      </c>
      <c r="J2228" s="4" t="s">
        <v>9548</v>
      </c>
      <c r="K2228" s="4" t="s">
        <v>9549</v>
      </c>
      <c r="L2228" s="4" t="s">
        <v>9550</v>
      </c>
      <c r="M2228" s="4" t="s">
        <v>9551</v>
      </c>
    </row>
    <row r="2229" spans="1:14" x14ac:dyDescent="0.25">
      <c r="A2229" s="4" t="s">
        <v>59</v>
      </c>
      <c r="B2229" s="4" t="s">
        <v>9552</v>
      </c>
      <c r="C2229" s="4" t="s">
        <v>9553</v>
      </c>
      <c r="D2229" s="4" t="s">
        <v>9554</v>
      </c>
      <c r="E2229" s="4" t="s">
        <v>9555</v>
      </c>
      <c r="J2229" s="4" t="s">
        <v>9832</v>
      </c>
      <c r="K2229" s="4" t="s">
        <v>9837</v>
      </c>
      <c r="L2229" s="4" t="s">
        <v>9842</v>
      </c>
      <c r="M2229" s="4" t="s">
        <v>9847</v>
      </c>
      <c r="N2229" s="4" t="s">
        <v>9852</v>
      </c>
    </row>
    <row r="2230" spans="1:14" x14ac:dyDescent="0.25">
      <c r="A2230" s="4" t="s">
        <v>59</v>
      </c>
      <c r="B2230" s="4" t="s">
        <v>9556</v>
      </c>
      <c r="C2230" s="4" t="s">
        <v>9557</v>
      </c>
      <c r="D2230" s="4" t="s">
        <v>9558</v>
      </c>
      <c r="E2230" s="4" t="s">
        <v>9559</v>
      </c>
      <c r="J2230" s="4" t="s">
        <v>9833</v>
      </c>
      <c r="K2230" s="4" t="s">
        <v>9838</v>
      </c>
      <c r="L2230" s="4" t="s">
        <v>9843</v>
      </c>
      <c r="M2230" s="4" t="s">
        <v>9848</v>
      </c>
      <c r="N2230" s="4" t="s">
        <v>9853</v>
      </c>
    </row>
    <row r="2231" spans="1:14" x14ac:dyDescent="0.25">
      <c r="A2231" s="4" t="s">
        <v>59</v>
      </c>
      <c r="B2231" s="4" t="s">
        <v>9560</v>
      </c>
      <c r="C2231" s="4" t="s">
        <v>9561</v>
      </c>
      <c r="D2231" s="4" t="s">
        <v>9562</v>
      </c>
      <c r="E2231" s="4" t="s">
        <v>9563</v>
      </c>
      <c r="J2231" s="4" t="s">
        <v>9834</v>
      </c>
      <c r="K2231" s="4" t="s">
        <v>9839</v>
      </c>
      <c r="L2231" s="4" t="s">
        <v>9844</v>
      </c>
      <c r="M2231" s="4" t="s">
        <v>9849</v>
      </c>
      <c r="N2231" s="4" t="s">
        <v>9854</v>
      </c>
    </row>
    <row r="2232" spans="1:14" x14ac:dyDescent="0.25">
      <c r="A2232" s="4" t="s">
        <v>59</v>
      </c>
      <c r="B2232" s="4" t="s">
        <v>9564</v>
      </c>
      <c r="C2232" s="4" t="s">
        <v>9565</v>
      </c>
      <c r="D2232" s="4" t="s">
        <v>9566</v>
      </c>
      <c r="E2232" s="4" t="s">
        <v>9567</v>
      </c>
      <c r="J2232" s="4" t="s">
        <v>9835</v>
      </c>
      <c r="K2232" s="4" t="s">
        <v>9840</v>
      </c>
      <c r="L2232" s="4" t="s">
        <v>9845</v>
      </c>
      <c r="M2232" s="4" t="s">
        <v>9850</v>
      </c>
      <c r="N2232" s="4" t="s">
        <v>9855</v>
      </c>
    </row>
    <row r="2233" spans="1:14" x14ac:dyDescent="0.25">
      <c r="A2233" s="4" t="s">
        <v>59</v>
      </c>
      <c r="B2233" s="4" t="s">
        <v>9568</v>
      </c>
      <c r="C2233" s="4" t="s">
        <v>9569</v>
      </c>
      <c r="D2233" s="4" t="s">
        <v>9570</v>
      </c>
      <c r="E2233" s="4" t="s">
        <v>9571</v>
      </c>
      <c r="J2233" s="4" t="s">
        <v>9836</v>
      </c>
      <c r="K2233" s="4" t="s">
        <v>9841</v>
      </c>
      <c r="L2233" s="4" t="s">
        <v>9846</v>
      </c>
      <c r="M2233" s="4" t="s">
        <v>9851</v>
      </c>
      <c r="N2233" s="4" t="s">
        <v>9856</v>
      </c>
    </row>
    <row r="2234" spans="1:14" x14ac:dyDescent="0.25">
      <c r="A2234" s="4" t="s">
        <v>59</v>
      </c>
      <c r="B2234" s="4" t="s">
        <v>9556</v>
      </c>
      <c r="C2234" s="4" t="s">
        <v>9557</v>
      </c>
      <c r="D2234" s="4" t="s">
        <v>9558</v>
      </c>
    </row>
    <row r="2235" spans="1:14" x14ac:dyDescent="0.25">
      <c r="A2235" s="4" t="s">
        <v>59</v>
      </c>
      <c r="B2235" s="4" t="s">
        <v>9572</v>
      </c>
      <c r="C2235" s="4" t="s">
        <v>9573</v>
      </c>
      <c r="E2235" s="4" t="s">
        <v>9574</v>
      </c>
      <c r="F2235" s="4" t="s">
        <v>34</v>
      </c>
      <c r="H2235" s="4" t="s">
        <v>9575</v>
      </c>
      <c r="I2235" s="4" t="s">
        <v>9576</v>
      </c>
    </row>
    <row r="2236" spans="1:14" x14ac:dyDescent="0.25">
      <c r="A2236" s="4" t="s">
        <v>59</v>
      </c>
      <c r="B2236" s="4" t="s">
        <v>9577</v>
      </c>
      <c r="C2236" s="4" t="s">
        <v>9578</v>
      </c>
      <c r="D2236" s="4" t="s">
        <v>9579</v>
      </c>
      <c r="E2236" s="4" t="s">
        <v>9580</v>
      </c>
      <c r="F2236" s="4" t="s">
        <v>41</v>
      </c>
      <c r="I2236" s="4" t="s">
        <v>9581</v>
      </c>
      <c r="J2236" s="4" t="s">
        <v>9582</v>
      </c>
      <c r="K2236" s="4" t="s">
        <v>9583</v>
      </c>
      <c r="L2236" s="4" t="s">
        <v>9584</v>
      </c>
      <c r="M2236" s="4" t="s">
        <v>9585</v>
      </c>
    </row>
    <row r="2237" spans="1:14" x14ac:dyDescent="0.25">
      <c r="A2237" s="4" t="s">
        <v>59</v>
      </c>
      <c r="B2237" s="4" t="s">
        <v>9586</v>
      </c>
      <c r="C2237" s="4" t="s">
        <v>9587</v>
      </c>
      <c r="D2237" s="4" t="s">
        <v>9588</v>
      </c>
      <c r="E2237" s="4" t="s">
        <v>9589</v>
      </c>
      <c r="J2237" s="4" t="s">
        <v>9772</v>
      </c>
      <c r="K2237" s="4" t="s">
        <v>9778</v>
      </c>
      <c r="L2237" s="4" t="s">
        <v>9784</v>
      </c>
      <c r="M2237" s="4" t="s">
        <v>9790</v>
      </c>
      <c r="N2237" s="4" t="s">
        <v>9796</v>
      </c>
    </row>
    <row r="2238" spans="1:14" x14ac:dyDescent="0.25">
      <c r="A2238" s="4" t="s">
        <v>59</v>
      </c>
      <c r="B2238" s="4" t="s">
        <v>9590</v>
      </c>
      <c r="C2238" s="4" t="s">
        <v>9591</v>
      </c>
      <c r="D2238" s="4" t="s">
        <v>9592</v>
      </c>
      <c r="E2238" s="4" t="s">
        <v>9593</v>
      </c>
      <c r="J2238" s="4" t="s">
        <v>9773</v>
      </c>
      <c r="K2238" s="4" t="s">
        <v>9779</v>
      </c>
      <c r="L2238" s="4" t="s">
        <v>9785</v>
      </c>
      <c r="M2238" s="4" t="s">
        <v>9791</v>
      </c>
      <c r="N2238" s="4" t="s">
        <v>9797</v>
      </c>
    </row>
    <row r="2239" spans="1:14" x14ac:dyDescent="0.25">
      <c r="A2239" s="4" t="s">
        <v>59</v>
      </c>
      <c r="B2239" s="4" t="s">
        <v>9594</v>
      </c>
      <c r="C2239" s="4" t="s">
        <v>9595</v>
      </c>
      <c r="D2239" s="4" t="s">
        <v>9596</v>
      </c>
      <c r="E2239" s="4" t="s">
        <v>9597</v>
      </c>
      <c r="J2239" s="4" t="s">
        <v>9774</v>
      </c>
      <c r="K2239" s="4" t="s">
        <v>9780</v>
      </c>
      <c r="L2239" s="4" t="s">
        <v>9786</v>
      </c>
      <c r="M2239" s="4" t="s">
        <v>9792</v>
      </c>
      <c r="N2239" s="4" t="s">
        <v>9798</v>
      </c>
    </row>
    <row r="2240" spans="1:14" x14ac:dyDescent="0.25">
      <c r="A2240" s="4" t="s">
        <v>59</v>
      </c>
      <c r="B2240" s="4" t="s">
        <v>9598</v>
      </c>
      <c r="C2240" s="4" t="s">
        <v>9599</v>
      </c>
      <c r="D2240" s="4" t="s">
        <v>9600</v>
      </c>
      <c r="E2240" s="4" t="s">
        <v>9601</v>
      </c>
      <c r="J2240" s="4" t="s">
        <v>9775</v>
      </c>
      <c r="K2240" s="4" t="s">
        <v>9781</v>
      </c>
      <c r="L2240" s="4" t="s">
        <v>9787</v>
      </c>
      <c r="M2240" s="4" t="s">
        <v>9793</v>
      </c>
      <c r="N2240" s="4" t="s">
        <v>9799</v>
      </c>
    </row>
    <row r="2241" spans="1:14" x14ac:dyDescent="0.25">
      <c r="A2241" s="4" t="s">
        <v>59</v>
      </c>
      <c r="B2241" s="4" t="s">
        <v>9602</v>
      </c>
      <c r="C2241" s="4" t="s">
        <v>9603</v>
      </c>
      <c r="D2241" s="4" t="s">
        <v>9604</v>
      </c>
      <c r="E2241" s="4" t="s">
        <v>9605</v>
      </c>
      <c r="J2241" s="4" t="s">
        <v>9776</v>
      </c>
      <c r="K2241" s="4" t="s">
        <v>9782</v>
      </c>
      <c r="L2241" s="4" t="s">
        <v>9788</v>
      </c>
      <c r="M2241" s="4" t="s">
        <v>9794</v>
      </c>
      <c r="N2241" s="4" t="s">
        <v>9800</v>
      </c>
    </row>
    <row r="2242" spans="1:14" x14ac:dyDescent="0.25">
      <c r="A2242" s="4" t="s">
        <v>59</v>
      </c>
      <c r="B2242" s="4" t="s">
        <v>9606</v>
      </c>
      <c r="C2242" s="4" t="s">
        <v>9607</v>
      </c>
      <c r="D2242" s="4" t="s">
        <v>9608</v>
      </c>
      <c r="E2242" s="4" t="s">
        <v>9609</v>
      </c>
      <c r="J2242" s="4" t="s">
        <v>9777</v>
      </c>
      <c r="K2242" s="4" t="s">
        <v>9783</v>
      </c>
      <c r="L2242" s="4" t="s">
        <v>9789</v>
      </c>
      <c r="M2242" s="4" t="s">
        <v>9795</v>
      </c>
      <c r="N2242" s="4" t="s">
        <v>9801</v>
      </c>
    </row>
    <row r="2243" spans="1:14" x14ac:dyDescent="0.25">
      <c r="A2243" s="4" t="s">
        <v>59</v>
      </c>
      <c r="B2243" s="4" t="s">
        <v>9590</v>
      </c>
      <c r="C2243" s="4" t="s">
        <v>9591</v>
      </c>
      <c r="D2243" s="4" t="s">
        <v>9592</v>
      </c>
    </row>
    <row r="2244" spans="1:14" x14ac:dyDescent="0.25">
      <c r="A2244" s="4" t="s">
        <v>59</v>
      </c>
      <c r="B2244" s="4" t="s">
        <v>9610</v>
      </c>
      <c r="C2244" s="4" t="s">
        <v>9611</v>
      </c>
      <c r="D2244" s="4" t="s">
        <v>9612</v>
      </c>
      <c r="E2244" s="4" t="s">
        <v>9613</v>
      </c>
      <c r="F2244" s="4" t="s">
        <v>41</v>
      </c>
      <c r="I2244" s="4" t="s">
        <v>9614</v>
      </c>
      <c r="J2244" s="4" t="s">
        <v>9615</v>
      </c>
      <c r="K2244" s="4" t="s">
        <v>9616</v>
      </c>
      <c r="L2244" s="4" t="s">
        <v>9617</v>
      </c>
      <c r="M2244" s="4" t="s">
        <v>9618</v>
      </c>
    </row>
    <row r="2245" spans="1:14" x14ac:dyDescent="0.25">
      <c r="A2245" s="4" t="s">
        <v>59</v>
      </c>
      <c r="B2245" s="4" t="s">
        <v>9619</v>
      </c>
      <c r="C2245" s="4" t="s">
        <v>9620</v>
      </c>
      <c r="D2245" s="4" t="s">
        <v>9621</v>
      </c>
      <c r="E2245" s="4" t="s">
        <v>9622</v>
      </c>
      <c r="J2245" s="4" t="s">
        <v>9817</v>
      </c>
      <c r="K2245" s="4" t="s">
        <v>9820</v>
      </c>
      <c r="L2245" s="4" t="s">
        <v>9823</v>
      </c>
      <c r="M2245" s="4" t="s">
        <v>9826</v>
      </c>
      <c r="N2245" s="4" t="s">
        <v>9829</v>
      </c>
    </row>
    <row r="2246" spans="1:14" x14ac:dyDescent="0.25">
      <c r="A2246" s="4" t="s">
        <v>59</v>
      </c>
      <c r="B2246" s="4" t="s">
        <v>9623</v>
      </c>
      <c r="C2246" s="4" t="s">
        <v>9624</v>
      </c>
      <c r="D2246" s="4" t="s">
        <v>9625</v>
      </c>
      <c r="E2246" s="4" t="s">
        <v>9626</v>
      </c>
      <c r="J2246" s="4" t="s">
        <v>9818</v>
      </c>
      <c r="K2246" s="4" t="s">
        <v>9821</v>
      </c>
      <c r="L2246" s="4" t="s">
        <v>9824</v>
      </c>
      <c r="M2246" s="4" t="s">
        <v>9827</v>
      </c>
      <c r="N2246" s="4" t="s">
        <v>9830</v>
      </c>
    </row>
    <row r="2247" spans="1:14" x14ac:dyDescent="0.25">
      <c r="A2247" s="4" t="s">
        <v>59</v>
      </c>
      <c r="B2247" s="4" t="s">
        <v>9627</v>
      </c>
      <c r="C2247" s="4" t="s">
        <v>9628</v>
      </c>
      <c r="D2247" s="4" t="s">
        <v>9629</v>
      </c>
      <c r="E2247" s="4" t="s">
        <v>9630</v>
      </c>
      <c r="J2247" s="4" t="s">
        <v>9819</v>
      </c>
      <c r="K2247" s="4" t="s">
        <v>9822</v>
      </c>
      <c r="L2247" s="4" t="s">
        <v>9825</v>
      </c>
      <c r="M2247" s="4" t="s">
        <v>9828</v>
      </c>
      <c r="N2247" s="4" t="s">
        <v>9831</v>
      </c>
    </row>
    <row r="2248" spans="1:14" x14ac:dyDescent="0.25">
      <c r="A2248" s="4" t="s">
        <v>59</v>
      </c>
      <c r="B2248" s="4" t="s">
        <v>9623</v>
      </c>
      <c r="C2248" s="4" t="s">
        <v>9624</v>
      </c>
      <c r="D2248" s="4" t="s">
        <v>9625</v>
      </c>
    </row>
    <row r="2249" spans="1:14" x14ac:dyDescent="0.25">
      <c r="A2249" s="4" t="s">
        <v>59</v>
      </c>
      <c r="B2249" s="4" t="s">
        <v>9631</v>
      </c>
      <c r="C2249" s="4" t="s">
        <v>9632</v>
      </c>
      <c r="D2249" s="4" t="s">
        <v>9633</v>
      </c>
      <c r="E2249" s="4" t="s">
        <v>9634</v>
      </c>
      <c r="F2249" s="4" t="s">
        <v>41</v>
      </c>
      <c r="I2249" s="4" t="s">
        <v>9635</v>
      </c>
      <c r="J2249" s="4" t="s">
        <v>9636</v>
      </c>
      <c r="K2249" s="4" t="s">
        <v>9637</v>
      </c>
      <c r="L2249" s="4" t="s">
        <v>9638</v>
      </c>
      <c r="M2249" s="4" t="s">
        <v>9639</v>
      </c>
    </row>
    <row r="2250" spans="1:14" x14ac:dyDescent="0.25">
      <c r="A2250" s="4" t="s">
        <v>59</v>
      </c>
      <c r="B2250" s="4" t="s">
        <v>9640</v>
      </c>
      <c r="C2250" s="4" t="s">
        <v>9641</v>
      </c>
      <c r="D2250" s="4" t="s">
        <v>9642</v>
      </c>
      <c r="E2250" s="4" t="s">
        <v>9643</v>
      </c>
      <c r="J2250" s="4" t="s">
        <v>9802</v>
      </c>
      <c r="K2250" s="4" t="s">
        <v>9805</v>
      </c>
      <c r="L2250" s="4" t="s">
        <v>9808</v>
      </c>
      <c r="M2250" s="4" t="s">
        <v>9811</v>
      </c>
      <c r="N2250" s="4" t="s">
        <v>9814</v>
      </c>
    </row>
    <row r="2251" spans="1:14" x14ac:dyDescent="0.25">
      <c r="A2251" s="4" t="s">
        <v>59</v>
      </c>
      <c r="B2251" s="4" t="s">
        <v>9644</v>
      </c>
      <c r="C2251" s="4" t="s">
        <v>9645</v>
      </c>
      <c r="D2251" s="4" t="s">
        <v>9646</v>
      </c>
      <c r="E2251" s="4" t="s">
        <v>9647</v>
      </c>
      <c r="J2251" s="4" t="s">
        <v>9803</v>
      </c>
      <c r="K2251" s="4" t="s">
        <v>9806</v>
      </c>
      <c r="L2251" s="4" t="s">
        <v>9809</v>
      </c>
      <c r="M2251" s="4" t="s">
        <v>9812</v>
      </c>
      <c r="N2251" s="4" t="s">
        <v>9815</v>
      </c>
    </row>
    <row r="2252" spans="1:14" x14ac:dyDescent="0.25">
      <c r="A2252" s="4" t="s">
        <v>59</v>
      </c>
      <c r="B2252" s="4" t="s">
        <v>9648</v>
      </c>
      <c r="C2252" s="4" t="s">
        <v>9649</v>
      </c>
      <c r="D2252" s="4" t="s">
        <v>9650</v>
      </c>
      <c r="E2252" s="4" t="s">
        <v>9651</v>
      </c>
      <c r="J2252" s="4" t="s">
        <v>9804</v>
      </c>
      <c r="K2252" s="4" t="s">
        <v>9807</v>
      </c>
      <c r="L2252" s="4" t="s">
        <v>9810</v>
      </c>
      <c r="M2252" s="4" t="s">
        <v>9813</v>
      </c>
      <c r="N2252" s="4" t="s">
        <v>9816</v>
      </c>
    </row>
    <row r="2253" spans="1:14" x14ac:dyDescent="0.25">
      <c r="A2253" s="4" t="s">
        <v>59</v>
      </c>
      <c r="B2253" s="4" t="s">
        <v>9644</v>
      </c>
      <c r="C2253" s="4" t="s">
        <v>9645</v>
      </c>
      <c r="D2253" s="4" t="s">
        <v>9646</v>
      </c>
    </row>
    <row r="2254" spans="1:14" x14ac:dyDescent="0.25">
      <c r="A2254" s="4" t="s">
        <v>59</v>
      </c>
      <c r="B2254" s="4" t="s">
        <v>9652</v>
      </c>
      <c r="C2254" s="4" t="s">
        <v>9653</v>
      </c>
      <c r="E2254" s="4" t="s">
        <v>9654</v>
      </c>
      <c r="F2254" s="4" t="s">
        <v>34</v>
      </c>
      <c r="H2254" s="4" t="s">
        <v>9655</v>
      </c>
      <c r="I2254" s="4" t="s">
        <v>9656</v>
      </c>
    </row>
    <row r="2255" spans="1:14" x14ac:dyDescent="0.25">
      <c r="A2255" s="4" t="s">
        <v>59</v>
      </c>
      <c r="B2255" s="4" t="s">
        <v>9657</v>
      </c>
      <c r="C2255" s="4" t="s">
        <v>9658</v>
      </c>
      <c r="D2255" s="4" t="s">
        <v>9659</v>
      </c>
      <c r="E2255" s="4" t="s">
        <v>9660</v>
      </c>
      <c r="F2255" s="4" t="s">
        <v>41</v>
      </c>
      <c r="I2255" s="4" t="s">
        <v>9661</v>
      </c>
      <c r="J2255" s="4" t="s">
        <v>9662</v>
      </c>
      <c r="K2255" s="4" t="s">
        <v>9663</v>
      </c>
      <c r="L2255" s="4" t="s">
        <v>9664</v>
      </c>
      <c r="M2255" s="4" t="s">
        <v>9665</v>
      </c>
    </row>
    <row r="2256" spans="1:14" x14ac:dyDescent="0.25">
      <c r="A2256" s="4" t="s">
        <v>59</v>
      </c>
      <c r="B2256" s="4" t="s">
        <v>9666</v>
      </c>
      <c r="C2256" s="4" t="s">
        <v>9667</v>
      </c>
      <c r="D2256" s="4" t="s">
        <v>9668</v>
      </c>
      <c r="E2256" s="4" t="s">
        <v>9669</v>
      </c>
      <c r="J2256" s="4" t="s">
        <v>9732</v>
      </c>
      <c r="K2256" s="4" t="s">
        <v>9735</v>
      </c>
      <c r="L2256" s="4" t="s">
        <v>9738</v>
      </c>
      <c r="M2256" s="4" t="s">
        <v>9741</v>
      </c>
      <c r="N2256" s="4" t="s">
        <v>9744</v>
      </c>
    </row>
    <row r="2257" spans="1:14" x14ac:dyDescent="0.25">
      <c r="A2257" s="4" t="s">
        <v>59</v>
      </c>
      <c r="B2257" s="4" t="s">
        <v>9670</v>
      </c>
      <c r="C2257" s="4" t="s">
        <v>9671</v>
      </c>
      <c r="D2257" s="4" t="s">
        <v>9672</v>
      </c>
      <c r="E2257" s="4" t="s">
        <v>9673</v>
      </c>
      <c r="J2257" s="4" t="s">
        <v>9733</v>
      </c>
      <c r="K2257" s="4" t="s">
        <v>9736</v>
      </c>
      <c r="L2257" s="4" t="s">
        <v>9739</v>
      </c>
      <c r="M2257" s="4" t="s">
        <v>9742</v>
      </c>
      <c r="N2257" s="4" t="s">
        <v>9745</v>
      </c>
    </row>
    <row r="2258" spans="1:14" x14ac:dyDescent="0.25">
      <c r="A2258" s="4" t="s">
        <v>59</v>
      </c>
      <c r="B2258" s="4" t="s">
        <v>9674</v>
      </c>
      <c r="C2258" s="4" t="s">
        <v>9675</v>
      </c>
      <c r="D2258" s="4" t="s">
        <v>9676</v>
      </c>
      <c r="E2258" s="4" t="s">
        <v>9677</v>
      </c>
      <c r="J2258" s="4" t="s">
        <v>9734</v>
      </c>
      <c r="K2258" s="4" t="s">
        <v>9737</v>
      </c>
      <c r="L2258" s="4" t="s">
        <v>9740</v>
      </c>
      <c r="M2258" s="4" t="s">
        <v>9743</v>
      </c>
      <c r="N2258" s="4" t="s">
        <v>9746</v>
      </c>
    </row>
    <row r="2259" spans="1:14" x14ac:dyDescent="0.25">
      <c r="A2259" s="4" t="s">
        <v>59</v>
      </c>
      <c r="B2259" s="4" t="s">
        <v>9670</v>
      </c>
      <c r="C2259" s="4" t="s">
        <v>9671</v>
      </c>
      <c r="D2259" s="4" t="s">
        <v>9672</v>
      </c>
    </row>
    <row r="2260" spans="1:14" x14ac:dyDescent="0.25">
      <c r="A2260" s="4" t="s">
        <v>59</v>
      </c>
      <c r="B2260" s="4" t="s">
        <v>9678</v>
      </c>
      <c r="C2260" s="4" t="s">
        <v>9679</v>
      </c>
      <c r="D2260" s="4" t="s">
        <v>9680</v>
      </c>
      <c r="E2260" s="4" t="s">
        <v>9681</v>
      </c>
      <c r="F2260" s="4" t="s">
        <v>41</v>
      </c>
      <c r="I2260" s="4" t="s">
        <v>9682</v>
      </c>
      <c r="J2260" s="4" t="s">
        <v>9683</v>
      </c>
      <c r="K2260" s="4" t="s">
        <v>9684</v>
      </c>
      <c r="L2260" s="4" t="s">
        <v>9685</v>
      </c>
      <c r="M2260" s="4" t="s">
        <v>9686</v>
      </c>
    </row>
    <row r="2261" spans="1:14" x14ac:dyDescent="0.25">
      <c r="A2261" s="4" t="s">
        <v>59</v>
      </c>
      <c r="B2261" s="4" t="s">
        <v>9687</v>
      </c>
      <c r="C2261" s="4" t="s">
        <v>9688</v>
      </c>
      <c r="D2261" s="4" t="s">
        <v>9689</v>
      </c>
      <c r="E2261" s="4" t="s">
        <v>9690</v>
      </c>
      <c r="J2261" s="4" t="s">
        <v>9747</v>
      </c>
      <c r="K2261" s="4" t="s">
        <v>9752</v>
      </c>
      <c r="L2261" s="4" t="s">
        <v>9757</v>
      </c>
      <c r="M2261" s="4" t="s">
        <v>9762</v>
      </c>
      <c r="N2261" s="4" t="s">
        <v>9767</v>
      </c>
    </row>
    <row r="2262" spans="1:14" x14ac:dyDescent="0.25">
      <c r="A2262" s="4" t="s">
        <v>59</v>
      </c>
      <c r="B2262" s="4" t="s">
        <v>9691</v>
      </c>
      <c r="C2262" s="4" t="s">
        <v>9692</v>
      </c>
      <c r="D2262" s="4" t="s">
        <v>9693</v>
      </c>
      <c r="E2262" s="4" t="s">
        <v>9694</v>
      </c>
      <c r="J2262" s="4" t="s">
        <v>9748</v>
      </c>
      <c r="K2262" s="4" t="s">
        <v>9753</v>
      </c>
      <c r="L2262" s="4" t="s">
        <v>9758</v>
      </c>
      <c r="M2262" s="4" t="s">
        <v>9763</v>
      </c>
      <c r="N2262" s="4" t="s">
        <v>9768</v>
      </c>
    </row>
    <row r="2263" spans="1:14" x14ac:dyDescent="0.25">
      <c r="A2263" s="4" t="s">
        <v>59</v>
      </c>
      <c r="B2263" s="4" t="s">
        <v>9695</v>
      </c>
      <c r="C2263" s="4" t="s">
        <v>9696</v>
      </c>
      <c r="D2263" s="4" t="s">
        <v>9697</v>
      </c>
      <c r="E2263" s="4" t="s">
        <v>9698</v>
      </c>
      <c r="J2263" s="4" t="s">
        <v>9749</v>
      </c>
      <c r="K2263" s="4" t="s">
        <v>9754</v>
      </c>
      <c r="L2263" s="4" t="s">
        <v>9759</v>
      </c>
      <c r="M2263" s="4" t="s">
        <v>9764</v>
      </c>
      <c r="N2263" s="4" t="s">
        <v>9769</v>
      </c>
    </row>
    <row r="2264" spans="1:14" x14ac:dyDescent="0.25">
      <c r="A2264" s="4" t="s">
        <v>59</v>
      </c>
      <c r="B2264" s="4" t="s">
        <v>9699</v>
      </c>
      <c r="C2264" s="4" t="s">
        <v>9700</v>
      </c>
      <c r="D2264" s="4" t="s">
        <v>9701</v>
      </c>
      <c r="E2264" s="4" t="s">
        <v>9702</v>
      </c>
      <c r="J2264" s="4" t="s">
        <v>9750</v>
      </c>
      <c r="K2264" s="4" t="s">
        <v>9755</v>
      </c>
      <c r="L2264" s="4" t="s">
        <v>9760</v>
      </c>
      <c r="M2264" s="4" t="s">
        <v>9765</v>
      </c>
      <c r="N2264" s="4" t="s">
        <v>9770</v>
      </c>
    </row>
    <row r="2265" spans="1:14" x14ac:dyDescent="0.25">
      <c r="A2265" s="4" t="s">
        <v>59</v>
      </c>
      <c r="B2265" s="4" t="s">
        <v>9703</v>
      </c>
      <c r="C2265" s="4" t="s">
        <v>9704</v>
      </c>
      <c r="D2265" s="4" t="s">
        <v>9705</v>
      </c>
      <c r="E2265" s="4" t="s">
        <v>9706</v>
      </c>
      <c r="J2265" s="4" t="s">
        <v>9751</v>
      </c>
      <c r="K2265" s="4" t="s">
        <v>9756</v>
      </c>
      <c r="L2265" s="4" t="s">
        <v>9761</v>
      </c>
      <c r="M2265" s="4" t="s">
        <v>9766</v>
      </c>
      <c r="N2265" s="4" t="s">
        <v>9771</v>
      </c>
    </row>
    <row r="2266" spans="1:14" x14ac:dyDescent="0.25">
      <c r="A2266" s="4" t="s">
        <v>59</v>
      </c>
      <c r="B2266" s="4" t="s">
        <v>9691</v>
      </c>
      <c r="C2266" s="4" t="s">
        <v>9692</v>
      </c>
      <c r="D2266" s="4" t="s">
        <v>9693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Options</vt:lpstr>
      <vt:lpstr>Report</vt:lpstr>
    </vt:vector>
  </TitlesOfParts>
  <Company>Cronus,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Production Order Details</dc:title>
  <dc:subject>Jet Reports</dc:subject>
  <dc:creator>Joe Little</dc:creator>
  <dc:description>Production order details per production order. Includes information on the product being produced and on remaining output and components</dc:description>
  <cp:lastModifiedBy>Kim R. Duey</cp:lastModifiedBy>
  <cp:lastPrinted>2010-03-10T18:07:15Z</cp:lastPrinted>
  <dcterms:created xsi:type="dcterms:W3CDTF">2010-02-02T22:29:55Z</dcterms:created>
  <dcterms:modified xsi:type="dcterms:W3CDTF">2018-09-28T21:18:56Z</dcterms:modified>
  <cp:category>Production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false</vt:bool>
  </property>
  <property fmtid="{D5CDD505-2E9C-101B-9397-08002B2CF9AE}" pid="3" name="Jet Reports Function Literals">
    <vt:lpwstr>,	;	,	{	}	[@[{0}]]	1033</vt:lpwstr>
  </property>
</Properties>
</file>