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5200" windowHeight="11385"/>
  </bookViews>
  <sheets>
    <sheet name="Read Me" sheetId="81" r:id="rId1"/>
    <sheet name="Customers - bought also bought" sheetId="1" r:id="rId2"/>
    <sheet name="Report" sheetId="2" r:id="rId3"/>
    <sheet name="Sheet74" sheetId="4" state="veryHidden" r:id="rId4"/>
    <sheet name="Sheet85" sheetId="5" state="veryHidden" r:id="rId5"/>
    <sheet name="Sheet1" sheetId="75" state="veryHidden" r:id="rId6"/>
    <sheet name="Sheet2" sheetId="76" state="veryHidden" r:id="rId7"/>
    <sheet name="Sheet3" sheetId="77" state="veryHidden" r:id="rId8"/>
    <sheet name="Sheet4" sheetId="78" state="veryHidden" r:id="rId9"/>
    <sheet name="Sheet8" sheetId="82" state="veryHidden" r:id="rId10"/>
    <sheet name="Sheet9" sheetId="83" state="veryHidden" r:id="rId11"/>
  </sheets>
  <calcPr calcId="162913"/>
  <pivotCaches>
    <pivotCache cacheId="4" r:id="rId12"/>
  </pivotCaches>
</workbook>
</file>

<file path=xl/calcChain.xml><?xml version="1.0" encoding="utf-8"?>
<calcChain xmlns="http://schemas.openxmlformats.org/spreadsheetml/2006/main">
  <c r="R6" i="2" l="1"/>
  <c r="R7" i="2"/>
  <c r="R10" i="2"/>
  <c r="S10" i="2"/>
  <c r="T10" i="2"/>
  <c r="V12" i="2"/>
  <c r="W12" i="2"/>
  <c r="X12" i="2"/>
  <c r="Y12" i="2"/>
  <c r="Z12" i="2"/>
  <c r="AA12" i="2"/>
  <c r="AB12" i="2"/>
  <c r="AC12" i="2"/>
  <c r="AD12" i="2"/>
  <c r="N1280" i="2"/>
  <c r="J1280" i="2"/>
  <c r="I1280" i="2"/>
  <c r="H1280" i="2"/>
  <c r="F1280" i="2"/>
  <c r="K14" i="2"/>
  <c r="L14" i="2"/>
  <c r="K15" i="2"/>
  <c r="L15" i="2"/>
  <c r="K16" i="2"/>
  <c r="L16" i="2"/>
  <c r="K17" i="2"/>
  <c r="L17" i="2"/>
  <c r="K18" i="2"/>
  <c r="L18" i="2"/>
  <c r="K19" i="2"/>
  <c r="L19" i="2"/>
  <c r="K20" i="2"/>
  <c r="L20" i="2"/>
  <c r="K21" i="2"/>
  <c r="L21" i="2"/>
  <c r="K22" i="2"/>
  <c r="L22" i="2"/>
  <c r="K23" i="2"/>
  <c r="L23" i="2"/>
  <c r="K24" i="2"/>
  <c r="L24" i="2"/>
  <c r="K25" i="2"/>
  <c r="L25" i="2"/>
  <c r="K26" i="2"/>
  <c r="L26" i="2"/>
  <c r="K27" i="2"/>
  <c r="L27" i="2"/>
  <c r="K28" i="2"/>
  <c r="L28" i="2"/>
  <c r="K29" i="2"/>
  <c r="L29" i="2"/>
  <c r="K30" i="2"/>
  <c r="L30" i="2"/>
  <c r="K31" i="2"/>
  <c r="L31" i="2"/>
  <c r="K32" i="2"/>
  <c r="L32" i="2"/>
  <c r="K33" i="2"/>
  <c r="L33" i="2"/>
  <c r="K34" i="2"/>
  <c r="L34" i="2"/>
  <c r="K35" i="2"/>
  <c r="L35" i="2"/>
  <c r="K36" i="2"/>
  <c r="L36" i="2"/>
  <c r="K37" i="2"/>
  <c r="L37" i="2"/>
  <c r="K38" i="2"/>
  <c r="L38" i="2"/>
  <c r="K39" i="2"/>
  <c r="L39" i="2"/>
  <c r="K40" i="2"/>
  <c r="L40" i="2"/>
  <c r="K41" i="2"/>
  <c r="L41" i="2"/>
  <c r="K42" i="2"/>
  <c r="L42" i="2"/>
  <c r="K43" i="2"/>
  <c r="L43" i="2"/>
  <c r="K44" i="2"/>
  <c r="L44" i="2"/>
  <c r="K45" i="2"/>
  <c r="L45" i="2"/>
  <c r="K46" i="2"/>
  <c r="L46" i="2"/>
  <c r="K47" i="2"/>
  <c r="L47" i="2"/>
  <c r="K48" i="2"/>
  <c r="L48" i="2"/>
  <c r="K49" i="2"/>
  <c r="L49" i="2"/>
  <c r="K50" i="2"/>
  <c r="L50" i="2"/>
  <c r="K51" i="2"/>
  <c r="L51" i="2"/>
  <c r="K52" i="2"/>
  <c r="L52" i="2"/>
  <c r="K53" i="2"/>
  <c r="L53" i="2"/>
  <c r="K54" i="2"/>
  <c r="L54" i="2"/>
  <c r="K55" i="2"/>
  <c r="L55" i="2"/>
  <c r="K56" i="2"/>
  <c r="L56" i="2"/>
  <c r="K57" i="2"/>
  <c r="L57" i="2"/>
  <c r="K58" i="2"/>
  <c r="L58" i="2"/>
  <c r="K59" i="2"/>
  <c r="L59" i="2"/>
  <c r="K60" i="2"/>
  <c r="L60" i="2"/>
  <c r="K61" i="2"/>
  <c r="L61" i="2"/>
  <c r="K62" i="2"/>
  <c r="L62" i="2"/>
  <c r="K63" i="2"/>
  <c r="L63" i="2"/>
  <c r="K64" i="2"/>
  <c r="L64" i="2"/>
  <c r="K65" i="2"/>
  <c r="L65" i="2"/>
  <c r="K66" i="2"/>
  <c r="L66" i="2"/>
  <c r="K67" i="2"/>
  <c r="L67" i="2"/>
  <c r="K68" i="2"/>
  <c r="L68" i="2"/>
  <c r="K69" i="2"/>
  <c r="L69" i="2"/>
  <c r="K70" i="2"/>
  <c r="L70" i="2"/>
  <c r="K71" i="2"/>
  <c r="L71" i="2"/>
  <c r="K72" i="2"/>
  <c r="L72" i="2"/>
  <c r="K73" i="2"/>
  <c r="L73" i="2"/>
  <c r="K74" i="2"/>
  <c r="L74" i="2"/>
  <c r="K75" i="2"/>
  <c r="L75" i="2"/>
  <c r="K76" i="2"/>
  <c r="L76" i="2"/>
  <c r="K77" i="2"/>
  <c r="L77" i="2"/>
  <c r="K78" i="2"/>
  <c r="L78" i="2"/>
  <c r="K79" i="2"/>
  <c r="L79" i="2"/>
  <c r="K80" i="2"/>
  <c r="L80" i="2"/>
  <c r="K81" i="2"/>
  <c r="L81" i="2"/>
  <c r="K82" i="2"/>
  <c r="L82" i="2"/>
  <c r="K83" i="2"/>
  <c r="L83" i="2"/>
  <c r="K84" i="2"/>
  <c r="L84" i="2"/>
  <c r="K85" i="2"/>
  <c r="L85" i="2"/>
  <c r="K86" i="2"/>
  <c r="L86" i="2"/>
  <c r="K87" i="2"/>
  <c r="L87" i="2"/>
  <c r="K88" i="2"/>
  <c r="L88" i="2"/>
  <c r="K89" i="2"/>
  <c r="L89" i="2"/>
  <c r="K90" i="2"/>
  <c r="L90" i="2"/>
  <c r="K91" i="2"/>
  <c r="L91" i="2"/>
  <c r="K92" i="2"/>
  <c r="L92" i="2"/>
  <c r="K93" i="2"/>
  <c r="L93" i="2"/>
  <c r="K94" i="2"/>
  <c r="L94" i="2"/>
  <c r="K95" i="2"/>
  <c r="L95" i="2"/>
  <c r="K96" i="2"/>
  <c r="L96" i="2"/>
  <c r="K97" i="2"/>
  <c r="L97" i="2"/>
  <c r="K98" i="2"/>
  <c r="L98" i="2"/>
  <c r="K99" i="2"/>
  <c r="L99" i="2"/>
  <c r="K100" i="2"/>
  <c r="L100" i="2"/>
  <c r="K101" i="2"/>
  <c r="L101" i="2"/>
  <c r="K102" i="2"/>
  <c r="L102" i="2"/>
  <c r="K103" i="2"/>
  <c r="L103" i="2"/>
  <c r="K104" i="2"/>
  <c r="L104" i="2"/>
  <c r="K105" i="2"/>
  <c r="L105" i="2"/>
  <c r="K106" i="2"/>
  <c r="L106" i="2"/>
  <c r="K107" i="2"/>
  <c r="L107" i="2"/>
  <c r="K108" i="2"/>
  <c r="L108" i="2"/>
  <c r="K109" i="2"/>
  <c r="L109" i="2"/>
  <c r="K110" i="2"/>
  <c r="L110" i="2"/>
  <c r="K111" i="2"/>
  <c r="L111" i="2"/>
  <c r="K112" i="2"/>
  <c r="L112" i="2"/>
  <c r="K113" i="2"/>
  <c r="L113" i="2"/>
  <c r="K114" i="2"/>
  <c r="L114" i="2"/>
  <c r="K115" i="2"/>
  <c r="L115" i="2"/>
  <c r="K116" i="2"/>
  <c r="L116" i="2"/>
  <c r="K117" i="2"/>
  <c r="L117" i="2"/>
  <c r="K118" i="2"/>
  <c r="L118" i="2"/>
  <c r="K119" i="2"/>
  <c r="L119" i="2"/>
  <c r="K120" i="2"/>
  <c r="L120" i="2"/>
  <c r="K121" i="2"/>
  <c r="L121" i="2"/>
  <c r="K122" i="2"/>
  <c r="L122" i="2"/>
  <c r="K123" i="2"/>
  <c r="L123" i="2"/>
  <c r="K124" i="2"/>
  <c r="L124" i="2"/>
  <c r="K125" i="2"/>
  <c r="L125" i="2"/>
  <c r="K126" i="2"/>
  <c r="L126"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K140" i="2"/>
  <c r="L140" i="2"/>
  <c r="K141" i="2"/>
  <c r="L141" i="2"/>
  <c r="K142" i="2"/>
  <c r="L142" i="2"/>
  <c r="K143" i="2"/>
  <c r="L143" i="2"/>
  <c r="K144" i="2"/>
  <c r="L144" i="2"/>
  <c r="K145" i="2"/>
  <c r="L145" i="2"/>
  <c r="K146" i="2"/>
  <c r="L146" i="2"/>
  <c r="K147" i="2"/>
  <c r="L147" i="2"/>
  <c r="K148" i="2"/>
  <c r="L148" i="2"/>
  <c r="K149" i="2"/>
  <c r="L149" i="2"/>
  <c r="K150" i="2"/>
  <c r="L150" i="2"/>
  <c r="K151" i="2"/>
  <c r="L151" i="2"/>
  <c r="K152" i="2"/>
  <c r="L152" i="2"/>
  <c r="K153" i="2"/>
  <c r="L153" i="2"/>
  <c r="K154" i="2"/>
  <c r="L154" i="2"/>
  <c r="K155" i="2"/>
  <c r="L155" i="2"/>
  <c r="K156" i="2"/>
  <c r="L156" i="2"/>
  <c r="K157" i="2"/>
  <c r="L157" i="2"/>
  <c r="K158" i="2"/>
  <c r="L158" i="2"/>
  <c r="K159" i="2"/>
  <c r="L159" i="2"/>
  <c r="K160" i="2"/>
  <c r="L160" i="2"/>
  <c r="K161" i="2"/>
  <c r="L161" i="2"/>
  <c r="K162" i="2"/>
  <c r="L162" i="2"/>
  <c r="K163" i="2"/>
  <c r="L163" i="2"/>
  <c r="K164" i="2"/>
  <c r="L164" i="2"/>
  <c r="K165" i="2"/>
  <c r="L165" i="2"/>
  <c r="K166" i="2"/>
  <c r="L166" i="2"/>
  <c r="K167" i="2"/>
  <c r="L167" i="2"/>
  <c r="K168" i="2"/>
  <c r="L168" i="2"/>
  <c r="K169" i="2"/>
  <c r="L169" i="2"/>
  <c r="K170" i="2"/>
  <c r="L170" i="2"/>
  <c r="K171" i="2"/>
  <c r="L171" i="2"/>
  <c r="K172" i="2"/>
  <c r="L172" i="2"/>
  <c r="K173" i="2"/>
  <c r="L173" i="2"/>
  <c r="K174" i="2"/>
  <c r="L174" i="2"/>
  <c r="K175" i="2"/>
  <c r="L175" i="2"/>
  <c r="K176" i="2"/>
  <c r="L176" i="2"/>
  <c r="K177" i="2"/>
  <c r="L177" i="2"/>
  <c r="K178" i="2"/>
  <c r="L178" i="2"/>
  <c r="K179" i="2"/>
  <c r="L179" i="2"/>
  <c r="K180" i="2"/>
  <c r="L180" i="2"/>
  <c r="K181" i="2"/>
  <c r="L181" i="2"/>
  <c r="K182" i="2"/>
  <c r="L182" i="2"/>
  <c r="K183" i="2"/>
  <c r="L183" i="2"/>
  <c r="K184" i="2"/>
  <c r="L184" i="2"/>
  <c r="K185" i="2"/>
  <c r="L185" i="2"/>
  <c r="K186" i="2"/>
  <c r="L186" i="2"/>
  <c r="K187" i="2"/>
  <c r="L187" i="2"/>
  <c r="K188" i="2"/>
  <c r="L188" i="2"/>
  <c r="K189" i="2"/>
  <c r="L189" i="2"/>
  <c r="K190" i="2"/>
  <c r="L190" i="2"/>
  <c r="K191" i="2"/>
  <c r="L191" i="2"/>
  <c r="K192" i="2"/>
  <c r="L192" i="2"/>
  <c r="K193" i="2"/>
  <c r="L193" i="2"/>
  <c r="K194" i="2"/>
  <c r="L194" i="2"/>
  <c r="K195" i="2"/>
  <c r="L195" i="2"/>
  <c r="K196" i="2"/>
  <c r="L196" i="2"/>
  <c r="K197" i="2"/>
  <c r="L197" i="2"/>
  <c r="K198" i="2"/>
  <c r="L198" i="2"/>
  <c r="K199" i="2"/>
  <c r="L199" i="2"/>
  <c r="K200" i="2"/>
  <c r="L200" i="2"/>
  <c r="K201" i="2"/>
  <c r="L201" i="2"/>
  <c r="K202" i="2"/>
  <c r="L202" i="2"/>
  <c r="K203" i="2"/>
  <c r="L203" i="2"/>
  <c r="K204" i="2"/>
  <c r="L204" i="2"/>
  <c r="K205" i="2"/>
  <c r="L205" i="2"/>
  <c r="K206" i="2"/>
  <c r="L206" i="2"/>
  <c r="K207" i="2"/>
  <c r="L207" i="2"/>
  <c r="K208" i="2"/>
  <c r="L208" i="2"/>
  <c r="K209" i="2"/>
  <c r="L209" i="2"/>
  <c r="K210" i="2"/>
  <c r="L210" i="2"/>
  <c r="K211" i="2"/>
  <c r="L211" i="2"/>
  <c r="K212" i="2"/>
  <c r="L212" i="2"/>
  <c r="K213" i="2"/>
  <c r="L213" i="2"/>
  <c r="K214" i="2"/>
  <c r="L214" i="2"/>
  <c r="K215" i="2"/>
  <c r="L215" i="2"/>
  <c r="K216" i="2"/>
  <c r="L216" i="2"/>
  <c r="K217" i="2"/>
  <c r="L217" i="2"/>
  <c r="K218" i="2"/>
  <c r="L218" i="2"/>
  <c r="K219" i="2"/>
  <c r="L219" i="2"/>
  <c r="K220" i="2"/>
  <c r="L220" i="2"/>
  <c r="K221" i="2"/>
  <c r="L221" i="2"/>
  <c r="K222" i="2"/>
  <c r="L222" i="2"/>
  <c r="K223" i="2"/>
  <c r="L223" i="2"/>
  <c r="K224" i="2"/>
  <c r="L224" i="2"/>
  <c r="K225" i="2"/>
  <c r="L225" i="2"/>
  <c r="K226" i="2"/>
  <c r="L226" i="2"/>
  <c r="K227" i="2"/>
  <c r="L227" i="2"/>
  <c r="K228" i="2"/>
  <c r="L228" i="2"/>
  <c r="K229" i="2"/>
  <c r="L229" i="2"/>
  <c r="K230" i="2"/>
  <c r="L230" i="2"/>
  <c r="K231" i="2"/>
  <c r="L231" i="2"/>
  <c r="K232" i="2"/>
  <c r="L232" i="2"/>
  <c r="K233" i="2"/>
  <c r="L233" i="2"/>
  <c r="K234" i="2"/>
  <c r="L234" i="2"/>
  <c r="K235" i="2"/>
  <c r="L235" i="2"/>
  <c r="K236" i="2"/>
  <c r="L236" i="2"/>
  <c r="K237" i="2"/>
  <c r="L237" i="2"/>
  <c r="K238" i="2"/>
  <c r="L238" i="2"/>
  <c r="K239" i="2"/>
  <c r="L239" i="2"/>
  <c r="K240" i="2"/>
  <c r="L240" i="2"/>
  <c r="K241" i="2"/>
  <c r="L241" i="2"/>
  <c r="K242" i="2"/>
  <c r="L242" i="2"/>
  <c r="K243" i="2"/>
  <c r="L243" i="2"/>
  <c r="K244" i="2"/>
  <c r="L244" i="2"/>
  <c r="K245" i="2"/>
  <c r="L245" i="2"/>
  <c r="K246" i="2"/>
  <c r="L246" i="2"/>
  <c r="K247" i="2"/>
  <c r="L247" i="2"/>
  <c r="K248" i="2"/>
  <c r="L248" i="2"/>
  <c r="K249" i="2"/>
  <c r="L249" i="2"/>
  <c r="K250" i="2"/>
  <c r="L250" i="2"/>
  <c r="K251" i="2"/>
  <c r="L251" i="2"/>
  <c r="K252" i="2"/>
  <c r="L252" i="2"/>
  <c r="K253" i="2"/>
  <c r="L253" i="2"/>
  <c r="K254" i="2"/>
  <c r="L254" i="2"/>
  <c r="K255" i="2"/>
  <c r="L255" i="2"/>
  <c r="K256" i="2"/>
  <c r="L256" i="2"/>
  <c r="K257" i="2"/>
  <c r="L257" i="2"/>
  <c r="K258" i="2"/>
  <c r="L258" i="2"/>
  <c r="K259" i="2"/>
  <c r="L259" i="2"/>
  <c r="K260" i="2"/>
  <c r="L260" i="2"/>
  <c r="K261" i="2"/>
  <c r="L261" i="2"/>
  <c r="K262" i="2"/>
  <c r="L262" i="2"/>
  <c r="K263" i="2"/>
  <c r="L263" i="2"/>
  <c r="K264" i="2"/>
  <c r="L264" i="2"/>
  <c r="K265" i="2"/>
  <c r="L265" i="2"/>
  <c r="K266" i="2"/>
  <c r="L266" i="2"/>
  <c r="K267" i="2"/>
  <c r="L267" i="2"/>
  <c r="K268" i="2"/>
  <c r="L268" i="2"/>
  <c r="K269" i="2"/>
  <c r="L269" i="2"/>
  <c r="K270" i="2"/>
  <c r="L270" i="2"/>
  <c r="K271" i="2"/>
  <c r="L271" i="2"/>
  <c r="K272" i="2"/>
  <c r="L272" i="2"/>
  <c r="K273" i="2"/>
  <c r="L273" i="2"/>
  <c r="K274" i="2"/>
  <c r="L274" i="2"/>
  <c r="K275" i="2"/>
  <c r="L275" i="2"/>
  <c r="K276" i="2"/>
  <c r="L276" i="2"/>
  <c r="K277" i="2"/>
  <c r="L277" i="2"/>
  <c r="K278" i="2"/>
  <c r="L278" i="2"/>
  <c r="K279" i="2"/>
  <c r="L279" i="2"/>
  <c r="K280" i="2"/>
  <c r="L280" i="2"/>
  <c r="K281" i="2"/>
  <c r="L281" i="2"/>
  <c r="K282" i="2"/>
  <c r="L282" i="2"/>
  <c r="K283" i="2"/>
  <c r="L283" i="2"/>
  <c r="K284" i="2"/>
  <c r="L284" i="2"/>
  <c r="K285" i="2"/>
  <c r="L285" i="2"/>
  <c r="K286" i="2"/>
  <c r="L286" i="2"/>
  <c r="K287" i="2"/>
  <c r="L287" i="2"/>
  <c r="K288" i="2"/>
  <c r="L288" i="2"/>
  <c r="K289" i="2"/>
  <c r="L289" i="2"/>
  <c r="K290" i="2"/>
  <c r="L290" i="2"/>
  <c r="K291" i="2"/>
  <c r="L291" i="2"/>
  <c r="K292" i="2"/>
  <c r="L292" i="2"/>
  <c r="K293" i="2"/>
  <c r="L293" i="2"/>
  <c r="K294" i="2"/>
  <c r="L294" i="2"/>
  <c r="K295" i="2"/>
  <c r="L295" i="2"/>
  <c r="K296" i="2"/>
  <c r="L296" i="2"/>
  <c r="K297" i="2"/>
  <c r="L297" i="2"/>
  <c r="K298" i="2"/>
  <c r="L298" i="2"/>
  <c r="K299" i="2"/>
  <c r="L299" i="2"/>
  <c r="K300" i="2"/>
  <c r="L300" i="2"/>
  <c r="K301" i="2"/>
  <c r="L301" i="2"/>
  <c r="K302" i="2"/>
  <c r="L302" i="2"/>
  <c r="K303" i="2"/>
  <c r="L303" i="2"/>
  <c r="K304" i="2"/>
  <c r="L304" i="2"/>
  <c r="K305" i="2"/>
  <c r="L305" i="2"/>
  <c r="K306" i="2"/>
  <c r="L306" i="2"/>
  <c r="K307" i="2"/>
  <c r="L307" i="2"/>
  <c r="K308" i="2"/>
  <c r="L308" i="2"/>
  <c r="K309" i="2"/>
  <c r="L309" i="2"/>
  <c r="K310" i="2"/>
  <c r="L310" i="2"/>
  <c r="K311" i="2"/>
  <c r="L311" i="2"/>
  <c r="K312" i="2"/>
  <c r="L312" i="2"/>
  <c r="K313" i="2"/>
  <c r="L313" i="2"/>
  <c r="K314" i="2"/>
  <c r="L314" i="2"/>
  <c r="K315" i="2"/>
  <c r="L315" i="2"/>
  <c r="K316" i="2"/>
  <c r="L316" i="2"/>
  <c r="K317" i="2"/>
  <c r="L317" i="2"/>
  <c r="K318" i="2"/>
  <c r="L318" i="2"/>
  <c r="K319" i="2"/>
  <c r="L319" i="2"/>
  <c r="K320" i="2"/>
  <c r="L320" i="2"/>
  <c r="K321" i="2"/>
  <c r="L321" i="2"/>
  <c r="K322" i="2"/>
  <c r="L322" i="2"/>
  <c r="K323" i="2"/>
  <c r="L323" i="2"/>
  <c r="K324" i="2"/>
  <c r="L324" i="2"/>
  <c r="K325" i="2"/>
  <c r="L325" i="2"/>
  <c r="K326" i="2"/>
  <c r="L326" i="2"/>
  <c r="K327" i="2"/>
  <c r="L327" i="2"/>
  <c r="K328" i="2"/>
  <c r="L328" i="2"/>
  <c r="K329" i="2"/>
  <c r="L329" i="2"/>
  <c r="K330" i="2"/>
  <c r="L330" i="2"/>
  <c r="K331" i="2"/>
  <c r="L331" i="2"/>
  <c r="K332" i="2"/>
  <c r="L332" i="2"/>
  <c r="K333" i="2"/>
  <c r="L333" i="2"/>
  <c r="K334" i="2"/>
  <c r="L334" i="2"/>
  <c r="K335" i="2"/>
  <c r="L335" i="2"/>
  <c r="K336" i="2"/>
  <c r="L336" i="2"/>
  <c r="K337" i="2"/>
  <c r="L337" i="2"/>
  <c r="K338" i="2"/>
  <c r="L338" i="2"/>
  <c r="K339" i="2"/>
  <c r="L339" i="2"/>
  <c r="K340" i="2"/>
  <c r="L340" i="2"/>
  <c r="K341" i="2"/>
  <c r="L341" i="2"/>
  <c r="K342" i="2"/>
  <c r="L342" i="2"/>
  <c r="K343" i="2"/>
  <c r="L343" i="2"/>
  <c r="K344" i="2"/>
  <c r="L344" i="2"/>
  <c r="K345" i="2"/>
  <c r="L345" i="2"/>
  <c r="K346" i="2"/>
  <c r="L346" i="2"/>
  <c r="K347" i="2"/>
  <c r="L347" i="2"/>
  <c r="K348" i="2"/>
  <c r="L348" i="2"/>
  <c r="K349" i="2"/>
  <c r="L349" i="2"/>
  <c r="K350" i="2"/>
  <c r="L350" i="2"/>
  <c r="K351" i="2"/>
  <c r="L351" i="2"/>
  <c r="K352" i="2"/>
  <c r="L352" i="2"/>
  <c r="K353" i="2"/>
  <c r="L353" i="2"/>
  <c r="K354" i="2"/>
  <c r="L354" i="2"/>
  <c r="K355" i="2"/>
  <c r="L355" i="2"/>
  <c r="K356" i="2"/>
  <c r="L356" i="2"/>
  <c r="K357" i="2"/>
  <c r="L357" i="2"/>
  <c r="K358" i="2"/>
  <c r="L358" i="2"/>
  <c r="K359" i="2"/>
  <c r="L359" i="2"/>
  <c r="K360" i="2"/>
  <c r="L360" i="2"/>
  <c r="K361" i="2"/>
  <c r="L361" i="2"/>
  <c r="K362" i="2"/>
  <c r="L362" i="2"/>
  <c r="K363" i="2"/>
  <c r="L363" i="2"/>
  <c r="K364" i="2"/>
  <c r="L364" i="2"/>
  <c r="K365" i="2"/>
  <c r="L365" i="2"/>
  <c r="K366" i="2"/>
  <c r="L366" i="2"/>
  <c r="K367" i="2"/>
  <c r="L367" i="2"/>
  <c r="K368" i="2"/>
  <c r="L368" i="2"/>
  <c r="K369" i="2"/>
  <c r="L369" i="2"/>
  <c r="K370" i="2"/>
  <c r="L370" i="2"/>
  <c r="K371" i="2"/>
  <c r="L371" i="2"/>
  <c r="K372" i="2"/>
  <c r="L372" i="2"/>
  <c r="K373" i="2"/>
  <c r="L373" i="2"/>
  <c r="K374" i="2"/>
  <c r="L374" i="2"/>
  <c r="K375" i="2"/>
  <c r="L375" i="2"/>
  <c r="K376" i="2"/>
  <c r="L376" i="2"/>
  <c r="K377" i="2"/>
  <c r="L377" i="2"/>
  <c r="K378" i="2"/>
  <c r="L378" i="2"/>
  <c r="K379" i="2"/>
  <c r="L379" i="2"/>
  <c r="K380" i="2"/>
  <c r="L380" i="2"/>
  <c r="K381" i="2"/>
  <c r="L381" i="2"/>
  <c r="K382" i="2"/>
  <c r="L382" i="2"/>
  <c r="K383" i="2"/>
  <c r="L383" i="2"/>
  <c r="K384" i="2"/>
  <c r="L384" i="2"/>
  <c r="K385" i="2"/>
  <c r="L385" i="2"/>
  <c r="K386" i="2"/>
  <c r="L386" i="2"/>
  <c r="K387" i="2"/>
  <c r="L387" i="2"/>
  <c r="K388" i="2"/>
  <c r="L388" i="2"/>
  <c r="K389" i="2"/>
  <c r="L389" i="2"/>
  <c r="K390" i="2"/>
  <c r="L390" i="2"/>
  <c r="K391" i="2"/>
  <c r="L391" i="2"/>
  <c r="K392" i="2"/>
  <c r="L392" i="2"/>
  <c r="K393" i="2"/>
  <c r="L393" i="2"/>
  <c r="K394" i="2"/>
  <c r="L394" i="2"/>
  <c r="K395" i="2"/>
  <c r="L395" i="2"/>
  <c r="K396" i="2"/>
  <c r="L396" i="2"/>
  <c r="K397" i="2"/>
  <c r="L397" i="2"/>
  <c r="K398" i="2"/>
  <c r="L398" i="2"/>
  <c r="K399" i="2"/>
  <c r="L399" i="2"/>
  <c r="K400" i="2"/>
  <c r="L400" i="2"/>
  <c r="K401" i="2"/>
  <c r="L401" i="2"/>
  <c r="K402" i="2"/>
  <c r="L402" i="2"/>
  <c r="K403" i="2"/>
  <c r="L403" i="2"/>
  <c r="K404" i="2"/>
  <c r="L404" i="2"/>
  <c r="K405" i="2"/>
  <c r="L405" i="2"/>
  <c r="K406" i="2"/>
  <c r="L406" i="2"/>
  <c r="K407" i="2"/>
  <c r="L407" i="2"/>
  <c r="K408" i="2"/>
  <c r="L408" i="2"/>
  <c r="K409" i="2"/>
  <c r="L409" i="2"/>
  <c r="K410" i="2"/>
  <c r="L410" i="2"/>
  <c r="K411" i="2"/>
  <c r="L411" i="2"/>
  <c r="K412" i="2"/>
  <c r="L412" i="2"/>
  <c r="K413" i="2"/>
  <c r="L413" i="2"/>
  <c r="K414" i="2"/>
  <c r="L414" i="2"/>
  <c r="K415" i="2"/>
  <c r="L415" i="2"/>
  <c r="K416" i="2"/>
  <c r="L416" i="2"/>
  <c r="K417" i="2"/>
  <c r="L417" i="2"/>
  <c r="K418" i="2"/>
  <c r="L418" i="2"/>
  <c r="K419" i="2"/>
  <c r="L419" i="2"/>
  <c r="K420" i="2"/>
  <c r="L420" i="2"/>
  <c r="K421" i="2"/>
  <c r="L421" i="2"/>
  <c r="K422" i="2"/>
  <c r="L422" i="2"/>
  <c r="K423" i="2"/>
  <c r="L423" i="2"/>
  <c r="K424" i="2"/>
  <c r="L424" i="2"/>
  <c r="K425" i="2"/>
  <c r="L425" i="2"/>
  <c r="K426" i="2"/>
  <c r="L426" i="2"/>
  <c r="K427" i="2"/>
  <c r="L427" i="2"/>
  <c r="K428" i="2"/>
  <c r="L428" i="2"/>
  <c r="K429" i="2"/>
  <c r="L429" i="2"/>
  <c r="K430" i="2"/>
  <c r="L430" i="2"/>
  <c r="K431" i="2"/>
  <c r="L431" i="2"/>
  <c r="K432" i="2"/>
  <c r="L432" i="2"/>
  <c r="K433" i="2"/>
  <c r="L433" i="2"/>
  <c r="K434" i="2"/>
  <c r="L434" i="2"/>
  <c r="K435" i="2"/>
  <c r="L435" i="2"/>
  <c r="K436" i="2"/>
  <c r="L436" i="2"/>
  <c r="K437" i="2"/>
  <c r="L437" i="2"/>
  <c r="K438" i="2"/>
  <c r="L438" i="2"/>
  <c r="K439" i="2"/>
  <c r="L439" i="2"/>
  <c r="K440" i="2"/>
  <c r="L440" i="2"/>
  <c r="K441" i="2"/>
  <c r="L441" i="2"/>
  <c r="K442" i="2"/>
  <c r="L442" i="2"/>
  <c r="K443" i="2"/>
  <c r="L443" i="2"/>
  <c r="K444" i="2"/>
  <c r="L444" i="2"/>
  <c r="K445" i="2"/>
  <c r="L445" i="2"/>
  <c r="K446" i="2"/>
  <c r="L446" i="2"/>
  <c r="K447" i="2"/>
  <c r="L447" i="2"/>
  <c r="K448" i="2"/>
  <c r="L448" i="2"/>
  <c r="K449" i="2"/>
  <c r="L449" i="2"/>
  <c r="K450" i="2"/>
  <c r="L450" i="2"/>
  <c r="K451" i="2"/>
  <c r="L451" i="2"/>
  <c r="K452" i="2"/>
  <c r="L452" i="2"/>
  <c r="K453" i="2"/>
  <c r="L453" i="2"/>
  <c r="K454" i="2"/>
  <c r="L454" i="2"/>
  <c r="K455" i="2"/>
  <c r="L455" i="2"/>
  <c r="K456" i="2"/>
  <c r="L456" i="2"/>
  <c r="K457" i="2"/>
  <c r="L457" i="2"/>
  <c r="K458" i="2"/>
  <c r="L458" i="2"/>
  <c r="K459" i="2"/>
  <c r="L459" i="2"/>
  <c r="K460" i="2"/>
  <c r="L460" i="2"/>
  <c r="K461" i="2"/>
  <c r="L461" i="2"/>
  <c r="K462" i="2"/>
  <c r="L462" i="2"/>
  <c r="K463" i="2"/>
  <c r="L463" i="2"/>
  <c r="K464" i="2"/>
  <c r="L464" i="2"/>
  <c r="K465" i="2"/>
  <c r="L465" i="2"/>
  <c r="K466" i="2"/>
  <c r="L466" i="2"/>
  <c r="K467" i="2"/>
  <c r="L467" i="2"/>
  <c r="K468" i="2"/>
  <c r="L468" i="2"/>
  <c r="K469" i="2"/>
  <c r="L469" i="2"/>
  <c r="K470" i="2"/>
  <c r="L470" i="2"/>
  <c r="K471" i="2"/>
  <c r="L471" i="2"/>
  <c r="K472" i="2"/>
  <c r="L472" i="2"/>
  <c r="K473" i="2"/>
  <c r="L473" i="2"/>
  <c r="K474" i="2"/>
  <c r="L474" i="2"/>
  <c r="K475" i="2"/>
  <c r="L475" i="2"/>
  <c r="K476" i="2"/>
  <c r="L476" i="2"/>
  <c r="K477" i="2"/>
  <c r="L477" i="2"/>
  <c r="K478" i="2"/>
  <c r="L478" i="2"/>
  <c r="K479" i="2"/>
  <c r="L479" i="2"/>
  <c r="K480" i="2"/>
  <c r="L480" i="2"/>
  <c r="K481" i="2"/>
  <c r="L481" i="2"/>
  <c r="K482" i="2"/>
  <c r="L482" i="2"/>
  <c r="K483" i="2"/>
  <c r="L483" i="2"/>
  <c r="K484" i="2"/>
  <c r="L484" i="2"/>
  <c r="K485" i="2"/>
  <c r="L485" i="2"/>
  <c r="K486" i="2"/>
  <c r="L486" i="2"/>
  <c r="K487" i="2"/>
  <c r="L487" i="2"/>
  <c r="K488" i="2"/>
  <c r="L488" i="2"/>
  <c r="K489" i="2"/>
  <c r="L489" i="2"/>
  <c r="K490" i="2"/>
  <c r="L490" i="2"/>
  <c r="K491" i="2"/>
  <c r="L491" i="2"/>
  <c r="K492" i="2"/>
  <c r="L492" i="2"/>
  <c r="K493" i="2"/>
  <c r="L493" i="2"/>
  <c r="K494" i="2"/>
  <c r="L494" i="2"/>
  <c r="K495" i="2"/>
  <c r="L495" i="2"/>
  <c r="K496" i="2"/>
  <c r="L496" i="2"/>
  <c r="K497" i="2"/>
  <c r="L497" i="2"/>
  <c r="K498" i="2"/>
  <c r="L498" i="2"/>
  <c r="K499" i="2"/>
  <c r="L499" i="2"/>
  <c r="K500" i="2"/>
  <c r="L500" i="2"/>
  <c r="K501" i="2"/>
  <c r="L501" i="2"/>
  <c r="K502" i="2"/>
  <c r="L502" i="2"/>
  <c r="K503" i="2"/>
  <c r="L503" i="2"/>
  <c r="K504" i="2"/>
  <c r="L504" i="2"/>
  <c r="K505" i="2"/>
  <c r="L505" i="2"/>
  <c r="K506" i="2"/>
  <c r="L506" i="2"/>
  <c r="K507" i="2"/>
  <c r="L507" i="2"/>
  <c r="K508" i="2"/>
  <c r="L508" i="2"/>
  <c r="K509" i="2"/>
  <c r="L509" i="2"/>
  <c r="K510" i="2"/>
  <c r="L510" i="2"/>
  <c r="K511" i="2"/>
  <c r="L511" i="2"/>
  <c r="K512" i="2"/>
  <c r="L512" i="2"/>
  <c r="K513" i="2"/>
  <c r="L513" i="2"/>
  <c r="K514" i="2"/>
  <c r="L514" i="2"/>
  <c r="K515" i="2"/>
  <c r="L515" i="2"/>
  <c r="K516" i="2"/>
  <c r="L516" i="2"/>
  <c r="K517" i="2"/>
  <c r="L517" i="2"/>
  <c r="K518" i="2"/>
  <c r="L518" i="2"/>
  <c r="K519" i="2"/>
  <c r="L519" i="2"/>
  <c r="K520" i="2"/>
  <c r="L520" i="2"/>
  <c r="K521" i="2"/>
  <c r="L521" i="2"/>
  <c r="K522" i="2"/>
  <c r="L522" i="2"/>
  <c r="K523" i="2"/>
  <c r="L523" i="2"/>
  <c r="K524" i="2"/>
  <c r="L524" i="2"/>
  <c r="K525" i="2"/>
  <c r="L525" i="2"/>
  <c r="K526" i="2"/>
  <c r="L526" i="2"/>
  <c r="K527" i="2"/>
  <c r="L527" i="2"/>
  <c r="K528" i="2"/>
  <c r="L528" i="2"/>
  <c r="K529" i="2"/>
  <c r="L529" i="2"/>
  <c r="K530" i="2"/>
  <c r="L530" i="2"/>
  <c r="K531" i="2"/>
  <c r="L531" i="2"/>
  <c r="K532" i="2"/>
  <c r="L532" i="2"/>
  <c r="K533" i="2"/>
  <c r="L533" i="2"/>
  <c r="K534" i="2"/>
  <c r="L534" i="2"/>
  <c r="K535" i="2"/>
  <c r="L535" i="2"/>
  <c r="K536" i="2"/>
  <c r="L536" i="2"/>
  <c r="K537" i="2"/>
  <c r="L537" i="2"/>
  <c r="K538" i="2"/>
  <c r="L538" i="2"/>
  <c r="K539" i="2"/>
  <c r="L539" i="2"/>
  <c r="K540" i="2"/>
  <c r="L540" i="2"/>
  <c r="K541" i="2"/>
  <c r="L541" i="2"/>
  <c r="K542" i="2"/>
  <c r="L542" i="2"/>
  <c r="K543" i="2"/>
  <c r="L543" i="2"/>
  <c r="K544" i="2"/>
  <c r="L544" i="2"/>
  <c r="K545" i="2"/>
  <c r="L545" i="2"/>
  <c r="K546" i="2"/>
  <c r="L546" i="2"/>
  <c r="K547" i="2"/>
  <c r="L547" i="2"/>
  <c r="K548" i="2"/>
  <c r="L548" i="2"/>
  <c r="K549" i="2"/>
  <c r="L549" i="2"/>
  <c r="K550" i="2"/>
  <c r="L550" i="2"/>
  <c r="K551" i="2"/>
  <c r="L551" i="2"/>
  <c r="K552" i="2"/>
  <c r="L552" i="2"/>
  <c r="K553" i="2"/>
  <c r="L553" i="2"/>
  <c r="K554" i="2"/>
  <c r="L554" i="2"/>
  <c r="K555" i="2"/>
  <c r="L555" i="2"/>
  <c r="K556" i="2"/>
  <c r="L556" i="2"/>
  <c r="K557" i="2"/>
  <c r="L557" i="2"/>
  <c r="K558" i="2"/>
  <c r="L558" i="2"/>
  <c r="K559" i="2"/>
  <c r="L559" i="2"/>
  <c r="K560" i="2"/>
  <c r="L560" i="2"/>
  <c r="K561" i="2"/>
  <c r="L561" i="2"/>
  <c r="K562" i="2"/>
  <c r="L562" i="2"/>
  <c r="K563" i="2"/>
  <c r="L563" i="2"/>
  <c r="K564" i="2"/>
  <c r="L564" i="2"/>
  <c r="K565" i="2"/>
  <c r="L565" i="2"/>
  <c r="K566" i="2"/>
  <c r="L566" i="2"/>
  <c r="K567" i="2"/>
  <c r="L567" i="2"/>
  <c r="K568" i="2"/>
  <c r="L568" i="2"/>
  <c r="K569" i="2"/>
  <c r="L569" i="2"/>
  <c r="K570" i="2"/>
  <c r="L570" i="2"/>
  <c r="K571" i="2"/>
  <c r="L571" i="2"/>
  <c r="K572" i="2"/>
  <c r="L572" i="2"/>
  <c r="K573" i="2"/>
  <c r="L573" i="2"/>
  <c r="K574" i="2"/>
  <c r="L574" i="2"/>
  <c r="K575" i="2"/>
  <c r="L575" i="2"/>
  <c r="K576" i="2"/>
  <c r="L576" i="2"/>
  <c r="K577" i="2"/>
  <c r="L577" i="2"/>
  <c r="K578" i="2"/>
  <c r="L578" i="2"/>
  <c r="K579" i="2"/>
  <c r="L579" i="2"/>
  <c r="K580" i="2"/>
  <c r="L580" i="2"/>
  <c r="K581" i="2"/>
  <c r="L581" i="2"/>
  <c r="K582" i="2"/>
  <c r="L582" i="2"/>
  <c r="K583" i="2"/>
  <c r="L583" i="2"/>
  <c r="K584" i="2"/>
  <c r="L584" i="2"/>
  <c r="K585" i="2"/>
  <c r="L585" i="2"/>
  <c r="K586" i="2"/>
  <c r="L586" i="2"/>
  <c r="K587" i="2"/>
  <c r="L587" i="2"/>
  <c r="K588" i="2"/>
  <c r="L588" i="2"/>
  <c r="K589" i="2"/>
  <c r="L589" i="2"/>
  <c r="K590" i="2"/>
  <c r="L590" i="2"/>
  <c r="K591" i="2"/>
  <c r="L591" i="2"/>
  <c r="K592" i="2"/>
  <c r="L592" i="2"/>
  <c r="K593" i="2"/>
  <c r="L593" i="2"/>
  <c r="K594" i="2"/>
  <c r="L594" i="2"/>
  <c r="K595" i="2"/>
  <c r="L595" i="2"/>
  <c r="K596" i="2"/>
  <c r="L596" i="2"/>
  <c r="K597" i="2"/>
  <c r="L597" i="2"/>
  <c r="K598" i="2"/>
  <c r="L598" i="2"/>
  <c r="K599" i="2"/>
  <c r="L599" i="2"/>
  <c r="K600" i="2"/>
  <c r="L600" i="2"/>
  <c r="K601" i="2"/>
  <c r="L601" i="2"/>
  <c r="K602" i="2"/>
  <c r="L602" i="2"/>
  <c r="K603" i="2"/>
  <c r="L603" i="2"/>
  <c r="K604" i="2"/>
  <c r="L604" i="2"/>
  <c r="K605" i="2"/>
  <c r="L605" i="2"/>
  <c r="K606" i="2"/>
  <c r="L606" i="2"/>
  <c r="K607" i="2"/>
  <c r="L607" i="2"/>
  <c r="K608" i="2"/>
  <c r="L608" i="2"/>
  <c r="K609" i="2"/>
  <c r="L609" i="2"/>
  <c r="K610" i="2"/>
  <c r="L610" i="2"/>
  <c r="K611" i="2"/>
  <c r="L611" i="2"/>
  <c r="K612" i="2"/>
  <c r="L612" i="2"/>
  <c r="K613" i="2"/>
  <c r="L613" i="2"/>
  <c r="K614" i="2"/>
  <c r="L614" i="2"/>
  <c r="K615" i="2"/>
  <c r="L615" i="2"/>
  <c r="K616" i="2"/>
  <c r="L616" i="2"/>
  <c r="K617" i="2"/>
  <c r="L617" i="2"/>
  <c r="K618" i="2"/>
  <c r="L618" i="2"/>
  <c r="K619" i="2"/>
  <c r="L619" i="2"/>
  <c r="K620" i="2"/>
  <c r="L620" i="2"/>
  <c r="K621" i="2"/>
  <c r="L621" i="2"/>
  <c r="K622" i="2"/>
  <c r="L622" i="2"/>
  <c r="K623" i="2"/>
  <c r="L623" i="2"/>
  <c r="K624" i="2"/>
  <c r="L624" i="2"/>
  <c r="K625" i="2"/>
  <c r="L625" i="2"/>
  <c r="K626" i="2"/>
  <c r="L626" i="2"/>
  <c r="K627" i="2"/>
  <c r="L627" i="2"/>
  <c r="K628" i="2"/>
  <c r="L628" i="2"/>
  <c r="K629" i="2"/>
  <c r="L629" i="2"/>
  <c r="K630" i="2"/>
  <c r="L630" i="2"/>
  <c r="K631" i="2"/>
  <c r="L631" i="2"/>
  <c r="K632" i="2"/>
  <c r="L632" i="2"/>
  <c r="K633" i="2"/>
  <c r="L633" i="2"/>
  <c r="K634" i="2"/>
  <c r="L634" i="2"/>
  <c r="K635" i="2"/>
  <c r="L635" i="2"/>
  <c r="K636" i="2"/>
  <c r="L636" i="2"/>
  <c r="K637" i="2"/>
  <c r="L637" i="2"/>
  <c r="K638" i="2"/>
  <c r="L638" i="2"/>
  <c r="K639" i="2"/>
  <c r="L639" i="2"/>
  <c r="K640" i="2"/>
  <c r="L640" i="2"/>
  <c r="K641" i="2"/>
  <c r="L641" i="2"/>
  <c r="K642" i="2"/>
  <c r="L642" i="2"/>
  <c r="K643" i="2"/>
  <c r="L643" i="2"/>
  <c r="K644" i="2"/>
  <c r="L644" i="2"/>
  <c r="K645" i="2"/>
  <c r="L645" i="2"/>
  <c r="K646" i="2"/>
  <c r="L646" i="2"/>
  <c r="K647" i="2"/>
  <c r="L647" i="2"/>
  <c r="K648" i="2"/>
  <c r="L648" i="2"/>
  <c r="K649" i="2"/>
  <c r="L649" i="2"/>
  <c r="K650" i="2"/>
  <c r="L650" i="2"/>
  <c r="K651" i="2"/>
  <c r="L651" i="2"/>
  <c r="K652" i="2"/>
  <c r="L652" i="2"/>
  <c r="K653" i="2"/>
  <c r="L653" i="2"/>
  <c r="K654" i="2"/>
  <c r="L654" i="2"/>
  <c r="K655" i="2"/>
  <c r="L655" i="2"/>
  <c r="K656" i="2"/>
  <c r="L656" i="2"/>
  <c r="K657" i="2"/>
  <c r="L657" i="2"/>
  <c r="K658" i="2"/>
  <c r="L658" i="2"/>
  <c r="K659" i="2"/>
  <c r="L659" i="2"/>
  <c r="K660" i="2"/>
  <c r="L660" i="2"/>
  <c r="K661" i="2"/>
  <c r="L661" i="2"/>
  <c r="K662" i="2"/>
  <c r="L662" i="2"/>
  <c r="K663" i="2"/>
  <c r="L663" i="2"/>
  <c r="K664" i="2"/>
  <c r="L664" i="2"/>
  <c r="K665" i="2"/>
  <c r="L665" i="2"/>
  <c r="K666" i="2"/>
  <c r="L666" i="2"/>
  <c r="K667" i="2"/>
  <c r="L667" i="2"/>
  <c r="K668" i="2"/>
  <c r="L668" i="2"/>
  <c r="K669" i="2"/>
  <c r="L669" i="2"/>
  <c r="K670" i="2"/>
  <c r="L670" i="2"/>
  <c r="K671" i="2"/>
  <c r="L671" i="2"/>
  <c r="K672" i="2"/>
  <c r="L672" i="2"/>
  <c r="K673" i="2"/>
  <c r="L673" i="2"/>
  <c r="K674" i="2"/>
  <c r="L674" i="2"/>
  <c r="K675" i="2"/>
  <c r="L675" i="2"/>
  <c r="K676" i="2"/>
  <c r="L676" i="2"/>
  <c r="K677" i="2"/>
  <c r="L677" i="2"/>
  <c r="K678" i="2"/>
  <c r="L678" i="2"/>
  <c r="K679" i="2"/>
  <c r="L679" i="2"/>
  <c r="K680" i="2"/>
  <c r="L680" i="2"/>
  <c r="K681" i="2"/>
  <c r="L681" i="2"/>
  <c r="K682" i="2"/>
  <c r="L682" i="2"/>
  <c r="K683" i="2"/>
  <c r="L683" i="2"/>
  <c r="K684" i="2"/>
  <c r="L684" i="2"/>
  <c r="K685" i="2"/>
  <c r="L685" i="2"/>
  <c r="K686" i="2"/>
  <c r="L686" i="2"/>
  <c r="K687" i="2"/>
  <c r="L687" i="2"/>
  <c r="K688" i="2"/>
  <c r="L688" i="2"/>
  <c r="K689" i="2"/>
  <c r="L689" i="2"/>
  <c r="K690" i="2"/>
  <c r="L690" i="2"/>
  <c r="K691" i="2"/>
  <c r="L691" i="2"/>
  <c r="K692" i="2"/>
  <c r="L692" i="2"/>
  <c r="K693" i="2"/>
  <c r="L693" i="2"/>
  <c r="K694" i="2"/>
  <c r="L694" i="2"/>
  <c r="K695" i="2"/>
  <c r="L695" i="2"/>
  <c r="K696" i="2"/>
  <c r="L696" i="2"/>
  <c r="K697" i="2"/>
  <c r="L697" i="2"/>
  <c r="K698" i="2"/>
  <c r="L698" i="2"/>
  <c r="K699" i="2"/>
  <c r="L699" i="2"/>
  <c r="K700" i="2"/>
  <c r="L700" i="2"/>
  <c r="K701" i="2"/>
  <c r="L701" i="2"/>
  <c r="K702" i="2"/>
  <c r="L702" i="2"/>
  <c r="K703" i="2"/>
  <c r="L703" i="2"/>
  <c r="K704" i="2"/>
  <c r="L704" i="2"/>
  <c r="K705" i="2"/>
  <c r="L705" i="2"/>
  <c r="K706" i="2"/>
  <c r="L706" i="2"/>
  <c r="K707" i="2"/>
  <c r="L707" i="2"/>
  <c r="K708" i="2"/>
  <c r="L708" i="2"/>
  <c r="K709" i="2"/>
  <c r="L709" i="2"/>
  <c r="K710" i="2"/>
  <c r="L710" i="2"/>
  <c r="K711" i="2"/>
  <c r="L711" i="2"/>
  <c r="K712" i="2"/>
  <c r="L712" i="2"/>
  <c r="K713" i="2"/>
  <c r="L713" i="2"/>
  <c r="K714" i="2"/>
  <c r="L714" i="2"/>
  <c r="K715" i="2"/>
  <c r="L715" i="2"/>
  <c r="K716" i="2"/>
  <c r="L716" i="2"/>
  <c r="K717" i="2"/>
  <c r="L717" i="2"/>
  <c r="K718" i="2"/>
  <c r="L718" i="2"/>
  <c r="K719" i="2"/>
  <c r="L719" i="2"/>
  <c r="K720" i="2"/>
  <c r="L720" i="2"/>
  <c r="K721" i="2"/>
  <c r="L721" i="2"/>
  <c r="K722" i="2"/>
  <c r="L722" i="2"/>
  <c r="K723" i="2"/>
  <c r="L723" i="2"/>
  <c r="K724" i="2"/>
  <c r="L724" i="2"/>
  <c r="K725" i="2"/>
  <c r="L725" i="2"/>
  <c r="K726" i="2"/>
  <c r="L726" i="2"/>
  <c r="K727" i="2"/>
  <c r="L727" i="2"/>
  <c r="K728" i="2"/>
  <c r="L728" i="2"/>
  <c r="K729" i="2"/>
  <c r="L729" i="2"/>
  <c r="K730" i="2"/>
  <c r="L730" i="2"/>
  <c r="K731" i="2"/>
  <c r="L731" i="2"/>
  <c r="K732" i="2"/>
  <c r="L732" i="2"/>
  <c r="K733" i="2"/>
  <c r="L733" i="2"/>
  <c r="K734" i="2"/>
  <c r="L734" i="2"/>
  <c r="K735" i="2"/>
  <c r="L735" i="2"/>
  <c r="K736" i="2"/>
  <c r="L736" i="2"/>
  <c r="K737" i="2"/>
  <c r="L737" i="2"/>
  <c r="K738" i="2"/>
  <c r="L738" i="2"/>
  <c r="K739" i="2"/>
  <c r="L739" i="2"/>
  <c r="K740" i="2"/>
  <c r="L740" i="2"/>
  <c r="K741" i="2"/>
  <c r="L741" i="2"/>
  <c r="K742" i="2"/>
  <c r="L742" i="2"/>
  <c r="K743" i="2"/>
  <c r="L743" i="2"/>
  <c r="K744" i="2"/>
  <c r="L744" i="2"/>
  <c r="K745" i="2"/>
  <c r="L745" i="2"/>
  <c r="K746" i="2"/>
  <c r="L746" i="2"/>
  <c r="K747" i="2"/>
  <c r="L747" i="2"/>
  <c r="K748" i="2"/>
  <c r="L748" i="2"/>
  <c r="K749" i="2"/>
  <c r="L749" i="2"/>
  <c r="K750" i="2"/>
  <c r="L750" i="2"/>
  <c r="K751" i="2"/>
  <c r="L751" i="2"/>
  <c r="K752" i="2"/>
  <c r="L752" i="2"/>
  <c r="K753" i="2"/>
  <c r="L753" i="2"/>
  <c r="K754" i="2"/>
  <c r="L754" i="2"/>
  <c r="K755" i="2"/>
  <c r="L755" i="2"/>
  <c r="K756" i="2"/>
  <c r="L756" i="2"/>
  <c r="K757" i="2"/>
  <c r="L757" i="2"/>
  <c r="K758" i="2"/>
  <c r="L758" i="2"/>
  <c r="K759" i="2"/>
  <c r="L759" i="2"/>
  <c r="K760" i="2"/>
  <c r="L760" i="2"/>
  <c r="K761" i="2"/>
  <c r="L761" i="2"/>
  <c r="K762" i="2"/>
  <c r="L762" i="2"/>
  <c r="K763" i="2"/>
  <c r="L763" i="2"/>
  <c r="K764" i="2"/>
  <c r="L764" i="2"/>
  <c r="K765" i="2"/>
  <c r="L765" i="2"/>
  <c r="K766" i="2"/>
  <c r="L766" i="2"/>
  <c r="K767" i="2"/>
  <c r="L767" i="2"/>
  <c r="K768" i="2"/>
  <c r="L768" i="2"/>
  <c r="K769" i="2"/>
  <c r="L769" i="2"/>
  <c r="K770" i="2"/>
  <c r="L770" i="2"/>
  <c r="K771" i="2"/>
  <c r="L771" i="2"/>
  <c r="K772" i="2"/>
  <c r="L772" i="2"/>
  <c r="K773" i="2"/>
  <c r="L773" i="2"/>
  <c r="K774" i="2"/>
  <c r="L774" i="2"/>
  <c r="K775" i="2"/>
  <c r="L775" i="2"/>
  <c r="K776" i="2"/>
  <c r="L776" i="2"/>
  <c r="K777" i="2"/>
  <c r="L777" i="2"/>
  <c r="K778" i="2"/>
  <c r="L778" i="2"/>
  <c r="K779" i="2"/>
  <c r="L779" i="2"/>
  <c r="K780" i="2"/>
  <c r="L780" i="2"/>
  <c r="K781" i="2"/>
  <c r="L781" i="2"/>
  <c r="K782" i="2"/>
  <c r="L782" i="2"/>
  <c r="K783" i="2"/>
  <c r="L783" i="2"/>
  <c r="K784" i="2"/>
  <c r="L784" i="2"/>
  <c r="K785" i="2"/>
  <c r="L785" i="2"/>
  <c r="K786" i="2"/>
  <c r="L786" i="2"/>
  <c r="K787" i="2"/>
  <c r="L787" i="2"/>
  <c r="K788" i="2"/>
  <c r="L788" i="2"/>
  <c r="K789" i="2"/>
  <c r="L789" i="2"/>
  <c r="K790" i="2"/>
  <c r="L790" i="2"/>
  <c r="K791" i="2"/>
  <c r="L791" i="2"/>
  <c r="K792" i="2"/>
  <c r="L792" i="2"/>
  <c r="K793" i="2"/>
  <c r="L793" i="2"/>
  <c r="K794" i="2"/>
  <c r="L794" i="2"/>
  <c r="K795" i="2"/>
  <c r="L795" i="2"/>
  <c r="K796" i="2"/>
  <c r="L796" i="2"/>
  <c r="K797" i="2"/>
  <c r="L797" i="2"/>
  <c r="K798" i="2"/>
  <c r="L798" i="2"/>
  <c r="K799" i="2"/>
  <c r="L799" i="2"/>
  <c r="K800" i="2"/>
  <c r="L800" i="2"/>
  <c r="K801" i="2"/>
  <c r="L801" i="2"/>
  <c r="K802" i="2"/>
  <c r="L802" i="2"/>
  <c r="K803" i="2"/>
  <c r="L803" i="2"/>
  <c r="K804" i="2"/>
  <c r="L804" i="2"/>
  <c r="K805" i="2"/>
  <c r="L805" i="2"/>
  <c r="K806" i="2"/>
  <c r="L806" i="2"/>
  <c r="K807" i="2"/>
  <c r="L807" i="2"/>
  <c r="K808" i="2"/>
  <c r="L808" i="2"/>
  <c r="K809" i="2"/>
  <c r="L809" i="2"/>
  <c r="K810" i="2"/>
  <c r="L810" i="2"/>
  <c r="K811" i="2"/>
  <c r="L811" i="2"/>
  <c r="K812" i="2"/>
  <c r="L812" i="2"/>
  <c r="K813" i="2"/>
  <c r="L813" i="2"/>
  <c r="K814" i="2"/>
  <c r="L814" i="2"/>
  <c r="K815" i="2"/>
  <c r="L815" i="2"/>
  <c r="K816" i="2"/>
  <c r="L816" i="2"/>
  <c r="K817" i="2"/>
  <c r="L817" i="2"/>
  <c r="K818" i="2"/>
  <c r="L818" i="2"/>
  <c r="K819" i="2"/>
  <c r="L819" i="2"/>
  <c r="K820" i="2"/>
  <c r="L820" i="2"/>
  <c r="K821" i="2"/>
  <c r="L821" i="2"/>
  <c r="K822" i="2"/>
  <c r="L822" i="2"/>
  <c r="K823" i="2"/>
  <c r="L823" i="2"/>
  <c r="K824" i="2"/>
  <c r="L824" i="2"/>
  <c r="K825" i="2"/>
  <c r="L825" i="2"/>
  <c r="K826" i="2"/>
  <c r="L826" i="2"/>
  <c r="K827" i="2"/>
  <c r="L827" i="2"/>
  <c r="K828" i="2"/>
  <c r="L828" i="2"/>
  <c r="K829" i="2"/>
  <c r="L829" i="2"/>
  <c r="K830" i="2"/>
  <c r="L830" i="2"/>
  <c r="K831" i="2"/>
  <c r="L831" i="2"/>
  <c r="K832" i="2"/>
  <c r="L832" i="2"/>
  <c r="K833" i="2"/>
  <c r="L833" i="2"/>
  <c r="K834" i="2"/>
  <c r="L834" i="2"/>
  <c r="K835" i="2"/>
  <c r="L835" i="2"/>
  <c r="K836" i="2"/>
  <c r="L836" i="2"/>
  <c r="K837" i="2"/>
  <c r="L837" i="2"/>
  <c r="K838" i="2"/>
  <c r="L838" i="2"/>
  <c r="K839" i="2"/>
  <c r="L839" i="2"/>
  <c r="K840" i="2"/>
  <c r="L840" i="2"/>
  <c r="K841" i="2"/>
  <c r="L841" i="2"/>
  <c r="K842" i="2"/>
  <c r="L842" i="2"/>
  <c r="K843" i="2"/>
  <c r="L843" i="2"/>
  <c r="K844" i="2"/>
  <c r="L844" i="2"/>
  <c r="K845" i="2"/>
  <c r="L845" i="2"/>
  <c r="K846" i="2"/>
  <c r="L846" i="2"/>
  <c r="K847" i="2"/>
  <c r="L847" i="2"/>
  <c r="K848" i="2"/>
  <c r="L848" i="2"/>
  <c r="K849" i="2"/>
  <c r="L849" i="2"/>
  <c r="K850" i="2"/>
  <c r="L850" i="2"/>
  <c r="K851" i="2"/>
  <c r="L851" i="2"/>
  <c r="K852" i="2"/>
  <c r="L852" i="2"/>
  <c r="K853" i="2"/>
  <c r="L853" i="2"/>
  <c r="K854" i="2"/>
  <c r="L854" i="2"/>
  <c r="K855" i="2"/>
  <c r="L855" i="2"/>
  <c r="K856" i="2"/>
  <c r="L856" i="2"/>
  <c r="K857" i="2"/>
  <c r="L857" i="2"/>
  <c r="K858" i="2"/>
  <c r="L858" i="2"/>
  <c r="K859" i="2"/>
  <c r="L859" i="2"/>
  <c r="K860" i="2"/>
  <c r="L860" i="2"/>
  <c r="K861" i="2"/>
  <c r="L861" i="2"/>
  <c r="K862" i="2"/>
  <c r="L862" i="2"/>
  <c r="K863" i="2"/>
  <c r="L863" i="2"/>
  <c r="K864" i="2"/>
  <c r="L864" i="2"/>
  <c r="K865" i="2"/>
  <c r="L865" i="2"/>
  <c r="K866" i="2"/>
  <c r="L866" i="2"/>
  <c r="K867" i="2"/>
  <c r="L867" i="2"/>
  <c r="K868" i="2"/>
  <c r="L868" i="2"/>
  <c r="K869" i="2"/>
  <c r="L869" i="2"/>
  <c r="K870" i="2"/>
  <c r="L870" i="2"/>
  <c r="K871" i="2"/>
  <c r="L871" i="2"/>
  <c r="K872" i="2"/>
  <c r="L872" i="2"/>
  <c r="K873" i="2"/>
  <c r="L873" i="2"/>
  <c r="K874" i="2"/>
  <c r="L874" i="2"/>
  <c r="K875" i="2"/>
  <c r="L875" i="2"/>
  <c r="K876" i="2"/>
  <c r="L876" i="2"/>
  <c r="K877" i="2"/>
  <c r="L877" i="2"/>
  <c r="K878" i="2"/>
  <c r="L878" i="2"/>
  <c r="K879" i="2"/>
  <c r="L879" i="2"/>
  <c r="K880" i="2"/>
  <c r="L880" i="2"/>
  <c r="K881" i="2"/>
  <c r="L881" i="2"/>
  <c r="K882" i="2"/>
  <c r="L882" i="2"/>
  <c r="K883" i="2"/>
  <c r="L883" i="2"/>
  <c r="K884" i="2"/>
  <c r="L884" i="2"/>
  <c r="K885" i="2"/>
  <c r="L885" i="2"/>
  <c r="K886" i="2"/>
  <c r="L886" i="2"/>
  <c r="K887" i="2"/>
  <c r="L887" i="2"/>
  <c r="K888" i="2"/>
  <c r="L888" i="2"/>
  <c r="K889" i="2"/>
  <c r="L889" i="2"/>
  <c r="K890" i="2"/>
  <c r="L890" i="2"/>
  <c r="K891" i="2"/>
  <c r="L891" i="2"/>
  <c r="K892" i="2"/>
  <c r="L892" i="2"/>
  <c r="K893" i="2"/>
  <c r="L893" i="2"/>
  <c r="K894" i="2"/>
  <c r="L894" i="2"/>
  <c r="K895" i="2"/>
  <c r="L895" i="2"/>
  <c r="K896" i="2"/>
  <c r="L896" i="2"/>
  <c r="K897" i="2"/>
  <c r="L897" i="2"/>
  <c r="K898" i="2"/>
  <c r="L898" i="2"/>
  <c r="K899" i="2"/>
  <c r="L899" i="2"/>
  <c r="K900" i="2"/>
  <c r="L900" i="2"/>
  <c r="K901" i="2"/>
  <c r="L901" i="2"/>
  <c r="K902" i="2"/>
  <c r="L902" i="2"/>
  <c r="K903" i="2"/>
  <c r="L903" i="2"/>
  <c r="K904" i="2"/>
  <c r="L904" i="2"/>
  <c r="K905" i="2"/>
  <c r="L905" i="2"/>
  <c r="K906" i="2"/>
  <c r="L906" i="2"/>
  <c r="K907" i="2"/>
  <c r="L907" i="2"/>
  <c r="K908" i="2"/>
  <c r="L908" i="2"/>
  <c r="K909" i="2"/>
  <c r="L909" i="2"/>
  <c r="K910" i="2"/>
  <c r="L910" i="2"/>
  <c r="K911" i="2"/>
  <c r="L911" i="2"/>
  <c r="K912" i="2"/>
  <c r="L912" i="2"/>
  <c r="K913" i="2"/>
  <c r="L913" i="2"/>
  <c r="K914" i="2"/>
  <c r="L914" i="2"/>
  <c r="K915" i="2"/>
  <c r="L915" i="2"/>
  <c r="K916" i="2"/>
  <c r="L916" i="2"/>
  <c r="K917" i="2"/>
  <c r="L917" i="2"/>
  <c r="K918" i="2"/>
  <c r="L918" i="2"/>
  <c r="K919" i="2"/>
  <c r="L919" i="2"/>
  <c r="K920" i="2"/>
  <c r="L920" i="2"/>
  <c r="K921" i="2"/>
  <c r="L921" i="2"/>
  <c r="K922" i="2"/>
  <c r="L922" i="2"/>
  <c r="K923" i="2"/>
  <c r="L923" i="2"/>
  <c r="K924" i="2"/>
  <c r="L924" i="2"/>
  <c r="K925" i="2"/>
  <c r="L925" i="2"/>
  <c r="K926" i="2"/>
  <c r="L926" i="2"/>
  <c r="K927" i="2"/>
  <c r="L927" i="2"/>
  <c r="K928" i="2"/>
  <c r="L928" i="2"/>
  <c r="K929" i="2"/>
  <c r="L929" i="2"/>
  <c r="K930" i="2"/>
  <c r="L930" i="2"/>
  <c r="K931" i="2"/>
  <c r="L931" i="2"/>
  <c r="K932" i="2"/>
  <c r="L932" i="2"/>
  <c r="K933" i="2"/>
  <c r="L933" i="2"/>
  <c r="K934" i="2"/>
  <c r="L934" i="2"/>
  <c r="K935" i="2"/>
  <c r="L935" i="2"/>
  <c r="K936" i="2"/>
  <c r="L936" i="2"/>
  <c r="K937" i="2"/>
  <c r="L937" i="2"/>
  <c r="K938" i="2"/>
  <c r="L938" i="2"/>
  <c r="K939" i="2"/>
  <c r="L939" i="2"/>
  <c r="K940" i="2"/>
  <c r="L940" i="2"/>
  <c r="K941" i="2"/>
  <c r="L941" i="2"/>
  <c r="K942" i="2"/>
  <c r="L942" i="2"/>
  <c r="K943" i="2"/>
  <c r="L943" i="2"/>
  <c r="K944" i="2"/>
  <c r="L944" i="2"/>
  <c r="K945" i="2"/>
  <c r="L945" i="2"/>
  <c r="K946" i="2"/>
  <c r="L946" i="2"/>
  <c r="K947" i="2"/>
  <c r="L947" i="2"/>
  <c r="K948" i="2"/>
  <c r="L948" i="2"/>
  <c r="K949" i="2"/>
  <c r="L949" i="2"/>
  <c r="K950" i="2"/>
  <c r="L950" i="2"/>
  <c r="K951" i="2"/>
  <c r="L951" i="2"/>
  <c r="K952" i="2"/>
  <c r="L952" i="2"/>
  <c r="K953" i="2"/>
  <c r="L953" i="2"/>
  <c r="K954" i="2"/>
  <c r="L954" i="2"/>
  <c r="K955" i="2"/>
  <c r="L955" i="2"/>
  <c r="K956" i="2"/>
  <c r="L956" i="2"/>
  <c r="K957" i="2"/>
  <c r="L957" i="2"/>
  <c r="K958" i="2"/>
  <c r="L958" i="2"/>
  <c r="K959" i="2"/>
  <c r="L959" i="2"/>
  <c r="K960" i="2"/>
  <c r="L960" i="2"/>
  <c r="K961" i="2"/>
  <c r="L961" i="2"/>
  <c r="K962" i="2"/>
  <c r="L962" i="2"/>
  <c r="K963" i="2"/>
  <c r="L963" i="2"/>
  <c r="K964" i="2"/>
  <c r="L964" i="2"/>
  <c r="K965" i="2"/>
  <c r="L965" i="2"/>
  <c r="K966" i="2"/>
  <c r="L966" i="2"/>
  <c r="K967" i="2"/>
  <c r="L967" i="2"/>
  <c r="K968" i="2"/>
  <c r="L968" i="2"/>
  <c r="K969" i="2"/>
  <c r="L969" i="2"/>
  <c r="K970" i="2"/>
  <c r="L970" i="2"/>
  <c r="K971" i="2"/>
  <c r="L971" i="2"/>
  <c r="K972" i="2"/>
  <c r="L972" i="2"/>
  <c r="K973" i="2"/>
  <c r="L973" i="2"/>
  <c r="K974" i="2"/>
  <c r="L974" i="2"/>
  <c r="K975" i="2"/>
  <c r="L975" i="2"/>
  <c r="K976" i="2"/>
  <c r="L976" i="2"/>
  <c r="K977" i="2"/>
  <c r="L977" i="2"/>
  <c r="K978" i="2"/>
  <c r="L978" i="2"/>
  <c r="K979" i="2"/>
  <c r="L979" i="2"/>
  <c r="K980" i="2"/>
  <c r="L980" i="2"/>
  <c r="K981" i="2"/>
  <c r="L981" i="2"/>
  <c r="K982" i="2"/>
  <c r="L982" i="2"/>
  <c r="K983" i="2"/>
  <c r="L983" i="2"/>
  <c r="K984" i="2"/>
  <c r="L984" i="2"/>
  <c r="K985" i="2"/>
  <c r="L985" i="2"/>
  <c r="K986" i="2"/>
  <c r="L986" i="2"/>
  <c r="K987" i="2"/>
  <c r="L987" i="2"/>
  <c r="K988" i="2"/>
  <c r="L988" i="2"/>
  <c r="K989" i="2"/>
  <c r="L989" i="2"/>
  <c r="K990" i="2"/>
  <c r="L990" i="2"/>
  <c r="K991" i="2"/>
  <c r="L991" i="2"/>
  <c r="K992" i="2"/>
  <c r="L992" i="2"/>
  <c r="K993" i="2"/>
  <c r="L993" i="2"/>
  <c r="K994" i="2"/>
  <c r="L994" i="2"/>
  <c r="K995" i="2"/>
  <c r="L995" i="2"/>
  <c r="K996" i="2"/>
  <c r="L996" i="2"/>
  <c r="K997" i="2"/>
  <c r="L997" i="2"/>
  <c r="K998" i="2"/>
  <c r="L998" i="2"/>
  <c r="K999" i="2"/>
  <c r="L999" i="2"/>
  <c r="K1000" i="2"/>
  <c r="L1000" i="2"/>
  <c r="K1001" i="2"/>
  <c r="L1001" i="2"/>
  <c r="K1002" i="2"/>
  <c r="L1002" i="2"/>
  <c r="K1003" i="2"/>
  <c r="L1003" i="2"/>
  <c r="K1004" i="2"/>
  <c r="L1004" i="2"/>
  <c r="K1005" i="2"/>
  <c r="L1005" i="2"/>
  <c r="K1006" i="2"/>
  <c r="L1006" i="2"/>
  <c r="K1007" i="2"/>
  <c r="L1007" i="2"/>
  <c r="K1008" i="2"/>
  <c r="L1008" i="2"/>
  <c r="K1009" i="2"/>
  <c r="L1009" i="2"/>
  <c r="K1010" i="2"/>
  <c r="L1010" i="2"/>
  <c r="K1011" i="2"/>
  <c r="L1011" i="2"/>
  <c r="K1012" i="2"/>
  <c r="L1012" i="2"/>
  <c r="K1013" i="2"/>
  <c r="L1013" i="2"/>
  <c r="K1014" i="2"/>
  <c r="L1014" i="2"/>
  <c r="K1015" i="2"/>
  <c r="L1015" i="2"/>
  <c r="K1016" i="2"/>
  <c r="L1016" i="2"/>
  <c r="K1017" i="2"/>
  <c r="L1017" i="2"/>
  <c r="K1018" i="2"/>
  <c r="L1018" i="2"/>
  <c r="K1019" i="2"/>
  <c r="L1019" i="2"/>
  <c r="K1020" i="2"/>
  <c r="L1020" i="2"/>
  <c r="K1021" i="2"/>
  <c r="L1021" i="2"/>
  <c r="K1022" i="2"/>
  <c r="L1022" i="2"/>
  <c r="K1023" i="2"/>
  <c r="L1023" i="2"/>
  <c r="K1024" i="2"/>
  <c r="L1024" i="2"/>
  <c r="K1025" i="2"/>
  <c r="L1025" i="2"/>
  <c r="K1026" i="2"/>
  <c r="L1026" i="2"/>
  <c r="K1027" i="2"/>
  <c r="L1027" i="2"/>
  <c r="K1028" i="2"/>
  <c r="L1028" i="2"/>
  <c r="K1029" i="2"/>
  <c r="L1029" i="2"/>
  <c r="K1030" i="2"/>
  <c r="L1030" i="2"/>
  <c r="K1031" i="2"/>
  <c r="L1031" i="2"/>
  <c r="K1032" i="2"/>
  <c r="L1032" i="2"/>
  <c r="K1033" i="2"/>
  <c r="L1033" i="2"/>
  <c r="K1034" i="2"/>
  <c r="L1034" i="2"/>
  <c r="K1035" i="2"/>
  <c r="L1035" i="2"/>
  <c r="K1036" i="2"/>
  <c r="L1036" i="2"/>
  <c r="K1037" i="2"/>
  <c r="L1037" i="2"/>
  <c r="K1038" i="2"/>
  <c r="L1038" i="2"/>
  <c r="K1039" i="2"/>
  <c r="L1039" i="2"/>
  <c r="K1040" i="2"/>
  <c r="L1040" i="2"/>
  <c r="K1041" i="2"/>
  <c r="L1041" i="2"/>
  <c r="K1042" i="2"/>
  <c r="L1042" i="2"/>
  <c r="K1043" i="2"/>
  <c r="L1043" i="2"/>
  <c r="K1044" i="2"/>
  <c r="L1044" i="2"/>
  <c r="K1045" i="2"/>
  <c r="L1045" i="2"/>
  <c r="K1046" i="2"/>
  <c r="L1046" i="2"/>
  <c r="K1047" i="2"/>
  <c r="L1047" i="2"/>
  <c r="K1048" i="2"/>
  <c r="L1048" i="2"/>
  <c r="K1049" i="2"/>
  <c r="L1049" i="2"/>
  <c r="K1050" i="2"/>
  <c r="L1050" i="2"/>
  <c r="K1051" i="2"/>
  <c r="L1051" i="2"/>
  <c r="K1052" i="2"/>
  <c r="L1052" i="2"/>
  <c r="K1053" i="2"/>
  <c r="L1053" i="2"/>
  <c r="K1054" i="2"/>
  <c r="L1054" i="2"/>
  <c r="K1055" i="2"/>
  <c r="L1055" i="2"/>
  <c r="K1056" i="2"/>
  <c r="L1056" i="2"/>
  <c r="K1057" i="2"/>
  <c r="L1057" i="2"/>
  <c r="K1058" i="2"/>
  <c r="L1058" i="2"/>
  <c r="K1059" i="2"/>
  <c r="L1059" i="2"/>
  <c r="K1060" i="2"/>
  <c r="L1060" i="2"/>
  <c r="K1061" i="2"/>
  <c r="L1061" i="2"/>
  <c r="K1062" i="2"/>
  <c r="L1062" i="2"/>
  <c r="K1063" i="2"/>
  <c r="L1063" i="2"/>
  <c r="K1064" i="2"/>
  <c r="L1064" i="2"/>
  <c r="K1065" i="2"/>
  <c r="L1065" i="2"/>
  <c r="K1066" i="2"/>
  <c r="L1066" i="2"/>
  <c r="K1067" i="2"/>
  <c r="L1067" i="2"/>
  <c r="K1068" i="2"/>
  <c r="L1068" i="2"/>
  <c r="K1069" i="2"/>
  <c r="L1069" i="2"/>
  <c r="K1070" i="2"/>
  <c r="L1070" i="2"/>
  <c r="K1071" i="2"/>
  <c r="L1071" i="2"/>
  <c r="K1072" i="2"/>
  <c r="L1072" i="2"/>
  <c r="K1073" i="2"/>
  <c r="L1073" i="2"/>
  <c r="K1074" i="2"/>
  <c r="L1074" i="2"/>
  <c r="K1075" i="2"/>
  <c r="L1075" i="2"/>
  <c r="K1076" i="2"/>
  <c r="L1076" i="2"/>
  <c r="K1077" i="2"/>
  <c r="L1077" i="2"/>
  <c r="K1078" i="2"/>
  <c r="L1078" i="2"/>
  <c r="K1079" i="2"/>
  <c r="L1079" i="2"/>
  <c r="K1080" i="2"/>
  <c r="L1080" i="2"/>
  <c r="K1081" i="2"/>
  <c r="L1081" i="2"/>
  <c r="K1082" i="2"/>
  <c r="L1082" i="2"/>
  <c r="K1083" i="2"/>
  <c r="L1083" i="2"/>
  <c r="K1084" i="2"/>
  <c r="L1084" i="2"/>
  <c r="K1085" i="2"/>
  <c r="L1085" i="2"/>
  <c r="K1086" i="2"/>
  <c r="L1086" i="2"/>
  <c r="K1087" i="2"/>
  <c r="L1087" i="2"/>
  <c r="K1088" i="2"/>
  <c r="L1088" i="2"/>
  <c r="K1089" i="2"/>
  <c r="L1089" i="2"/>
  <c r="K1090" i="2"/>
  <c r="L1090" i="2"/>
  <c r="K1091" i="2"/>
  <c r="L1091" i="2"/>
  <c r="K1092" i="2"/>
  <c r="L1092" i="2"/>
  <c r="K1093" i="2"/>
  <c r="L1093" i="2"/>
  <c r="K1094" i="2"/>
  <c r="L1094" i="2"/>
  <c r="K1095" i="2"/>
  <c r="L1095" i="2"/>
  <c r="K1096" i="2"/>
  <c r="L1096" i="2"/>
  <c r="K1097" i="2"/>
  <c r="L1097" i="2"/>
  <c r="K1098" i="2"/>
  <c r="L1098" i="2"/>
  <c r="K1099" i="2"/>
  <c r="L1099" i="2"/>
  <c r="K1100" i="2"/>
  <c r="L1100" i="2"/>
  <c r="K1101" i="2"/>
  <c r="L1101" i="2"/>
  <c r="K1102" i="2"/>
  <c r="L1102" i="2"/>
  <c r="K1103" i="2"/>
  <c r="L1103" i="2"/>
  <c r="K1104" i="2"/>
  <c r="L1104" i="2"/>
  <c r="K1105" i="2"/>
  <c r="L1105" i="2"/>
  <c r="K1106" i="2"/>
  <c r="L1106" i="2"/>
  <c r="K1107" i="2"/>
  <c r="L1107" i="2"/>
  <c r="K1108" i="2"/>
  <c r="L1108" i="2"/>
  <c r="K1109" i="2"/>
  <c r="L1109" i="2"/>
  <c r="K1110" i="2"/>
  <c r="L1110" i="2"/>
  <c r="K1111" i="2"/>
  <c r="L1111" i="2"/>
  <c r="K1112" i="2"/>
  <c r="L1112" i="2"/>
  <c r="K1113" i="2"/>
  <c r="L1113" i="2"/>
  <c r="K1114" i="2"/>
  <c r="L1114" i="2"/>
  <c r="K1115" i="2"/>
  <c r="L1115" i="2"/>
  <c r="K1116" i="2"/>
  <c r="L1116" i="2"/>
  <c r="K1117" i="2"/>
  <c r="L1117" i="2"/>
  <c r="K1118" i="2"/>
  <c r="L1118" i="2"/>
  <c r="K1119" i="2"/>
  <c r="L1119" i="2"/>
  <c r="K1120" i="2"/>
  <c r="L1120" i="2"/>
  <c r="K1121" i="2"/>
  <c r="L1121" i="2"/>
  <c r="K1122" i="2"/>
  <c r="L1122" i="2"/>
  <c r="K1123" i="2"/>
  <c r="L1123" i="2"/>
  <c r="K1124" i="2"/>
  <c r="L1124" i="2"/>
  <c r="K1125" i="2"/>
  <c r="L1125" i="2"/>
  <c r="K1126" i="2"/>
  <c r="L1126" i="2"/>
  <c r="K1127" i="2"/>
  <c r="L1127" i="2"/>
  <c r="K1128" i="2"/>
  <c r="L1128" i="2"/>
  <c r="K1129" i="2"/>
  <c r="L1129" i="2"/>
  <c r="K1130" i="2"/>
  <c r="L1130" i="2"/>
  <c r="K1131" i="2"/>
  <c r="L1131" i="2"/>
  <c r="K1132" i="2"/>
  <c r="L1132" i="2"/>
  <c r="K1133" i="2"/>
  <c r="L1133" i="2"/>
  <c r="K1134" i="2"/>
  <c r="L1134" i="2"/>
  <c r="K1135" i="2"/>
  <c r="L1135" i="2"/>
  <c r="K1136" i="2"/>
  <c r="L1136" i="2"/>
  <c r="K1137" i="2"/>
  <c r="L1137" i="2"/>
  <c r="K1138" i="2"/>
  <c r="L1138" i="2"/>
  <c r="K1139" i="2"/>
  <c r="L1139" i="2"/>
  <c r="K1140" i="2"/>
  <c r="L1140" i="2"/>
  <c r="K1141" i="2"/>
  <c r="L1141" i="2"/>
  <c r="K1142" i="2"/>
  <c r="L1142" i="2"/>
  <c r="K1143" i="2"/>
  <c r="L1143" i="2"/>
  <c r="K1144" i="2"/>
  <c r="L1144" i="2"/>
  <c r="K1145" i="2"/>
  <c r="L1145" i="2"/>
  <c r="K1146" i="2"/>
  <c r="L1146" i="2"/>
  <c r="K1147" i="2"/>
  <c r="L1147" i="2"/>
  <c r="K1148" i="2"/>
  <c r="L1148" i="2"/>
  <c r="K1149" i="2"/>
  <c r="L1149" i="2"/>
  <c r="K1150" i="2"/>
  <c r="L1150" i="2"/>
  <c r="K1151" i="2"/>
  <c r="L1151" i="2"/>
  <c r="K1152" i="2"/>
  <c r="L1152" i="2"/>
  <c r="K1153" i="2"/>
  <c r="L1153" i="2"/>
  <c r="K1154" i="2"/>
  <c r="L1154" i="2"/>
  <c r="K1155" i="2"/>
  <c r="L1155" i="2"/>
  <c r="K1156" i="2"/>
  <c r="L1156" i="2"/>
  <c r="K1157" i="2"/>
  <c r="L1157" i="2"/>
  <c r="K1158" i="2"/>
  <c r="L1158" i="2"/>
  <c r="K1159" i="2"/>
  <c r="L1159" i="2"/>
  <c r="K1160" i="2"/>
  <c r="L1160" i="2"/>
  <c r="K1161" i="2"/>
  <c r="L1161" i="2"/>
  <c r="K1162" i="2"/>
  <c r="L1162" i="2"/>
  <c r="K1163" i="2"/>
  <c r="L1163" i="2"/>
  <c r="K1164" i="2"/>
  <c r="L1164" i="2"/>
  <c r="K1165" i="2"/>
  <c r="L1165" i="2"/>
  <c r="K1166" i="2"/>
  <c r="L1166" i="2"/>
  <c r="K1167" i="2"/>
  <c r="L1167" i="2"/>
  <c r="K1168" i="2"/>
  <c r="L1168" i="2"/>
  <c r="K1169" i="2"/>
  <c r="L1169" i="2"/>
  <c r="K1170" i="2"/>
  <c r="L1170" i="2"/>
  <c r="K1171" i="2"/>
  <c r="L1171" i="2"/>
  <c r="K1172" i="2"/>
  <c r="L1172" i="2"/>
  <c r="K1173" i="2"/>
  <c r="L1173" i="2"/>
  <c r="K1174" i="2"/>
  <c r="L1174" i="2"/>
  <c r="K1175" i="2"/>
  <c r="L1175" i="2"/>
  <c r="K1176" i="2"/>
  <c r="L1176" i="2"/>
  <c r="K1177" i="2"/>
  <c r="L1177" i="2"/>
  <c r="K1178" i="2"/>
  <c r="L1178" i="2"/>
  <c r="K1179" i="2"/>
  <c r="L1179" i="2"/>
  <c r="K1180" i="2"/>
  <c r="L1180" i="2"/>
  <c r="K1181" i="2"/>
  <c r="L1181" i="2"/>
  <c r="K1182" i="2"/>
  <c r="L1182" i="2"/>
  <c r="K1183" i="2"/>
  <c r="L1183" i="2"/>
  <c r="K1184" i="2"/>
  <c r="L1184" i="2"/>
  <c r="K1185" i="2"/>
  <c r="L1185" i="2"/>
  <c r="K1186" i="2"/>
  <c r="L1186" i="2"/>
  <c r="K1187" i="2"/>
  <c r="L1187" i="2"/>
  <c r="K1188" i="2"/>
  <c r="L1188" i="2"/>
  <c r="K1189" i="2"/>
  <c r="L1189" i="2"/>
  <c r="K1190" i="2"/>
  <c r="L1190" i="2"/>
  <c r="K1191" i="2"/>
  <c r="L1191" i="2"/>
  <c r="K1192" i="2"/>
  <c r="L1192" i="2"/>
  <c r="K1193" i="2"/>
  <c r="L1193" i="2"/>
  <c r="K1194" i="2"/>
  <c r="L1194" i="2"/>
  <c r="K1195" i="2"/>
  <c r="L1195" i="2"/>
  <c r="K1196" i="2"/>
  <c r="L1196" i="2"/>
  <c r="K1197" i="2"/>
  <c r="L1197" i="2"/>
  <c r="K1198" i="2"/>
  <c r="L1198" i="2"/>
  <c r="K1199" i="2"/>
  <c r="L1199" i="2"/>
  <c r="K1200" i="2"/>
  <c r="L1200" i="2"/>
  <c r="K1201" i="2"/>
  <c r="L1201" i="2"/>
  <c r="K1202" i="2"/>
  <c r="L1202" i="2"/>
  <c r="K1203" i="2"/>
  <c r="L1203" i="2"/>
  <c r="K1204" i="2"/>
  <c r="L1204" i="2"/>
  <c r="K1205" i="2"/>
  <c r="L1205" i="2"/>
  <c r="K1206" i="2"/>
  <c r="L1206" i="2"/>
  <c r="K1207" i="2"/>
  <c r="L1207" i="2"/>
  <c r="K1208" i="2"/>
  <c r="L1208" i="2"/>
  <c r="K1209" i="2"/>
  <c r="L1209" i="2"/>
  <c r="K1210" i="2"/>
  <c r="L1210" i="2"/>
  <c r="K1211" i="2"/>
  <c r="L1211" i="2"/>
  <c r="K1212" i="2"/>
  <c r="L1212" i="2"/>
  <c r="K1213" i="2"/>
  <c r="L1213" i="2"/>
  <c r="K1214" i="2"/>
  <c r="L1214" i="2"/>
  <c r="K1215" i="2"/>
  <c r="L1215" i="2"/>
  <c r="K1216" i="2"/>
  <c r="L1216" i="2"/>
  <c r="K1217" i="2"/>
  <c r="L1217" i="2"/>
  <c r="K1218" i="2"/>
  <c r="L1218" i="2"/>
  <c r="K1219" i="2"/>
  <c r="L1219" i="2"/>
  <c r="K1220" i="2"/>
  <c r="L1220" i="2"/>
  <c r="K1221" i="2"/>
  <c r="L1221" i="2"/>
  <c r="K1222" i="2"/>
  <c r="L1222" i="2"/>
  <c r="K1223" i="2"/>
  <c r="L1223" i="2"/>
  <c r="K1224" i="2"/>
  <c r="L1224" i="2"/>
  <c r="K1225" i="2"/>
  <c r="L1225" i="2"/>
  <c r="K1226" i="2"/>
  <c r="L1226" i="2"/>
  <c r="K1227" i="2"/>
  <c r="L1227" i="2"/>
  <c r="K1228" i="2"/>
  <c r="L1228" i="2"/>
  <c r="K1229" i="2"/>
  <c r="L1229" i="2"/>
  <c r="K1230" i="2"/>
  <c r="L1230" i="2"/>
  <c r="K1231" i="2"/>
  <c r="L1231" i="2"/>
  <c r="K1232" i="2"/>
  <c r="L1232" i="2"/>
  <c r="K1233" i="2"/>
  <c r="L1233" i="2"/>
  <c r="K1234" i="2"/>
  <c r="L1234" i="2"/>
  <c r="K1235" i="2"/>
  <c r="L1235" i="2"/>
  <c r="K1236" i="2"/>
  <c r="L1236" i="2"/>
  <c r="K1237" i="2"/>
  <c r="L1237" i="2"/>
  <c r="K1238" i="2"/>
  <c r="L1238" i="2"/>
  <c r="K1239" i="2"/>
  <c r="L1239" i="2"/>
  <c r="K1240" i="2"/>
  <c r="L1240" i="2"/>
  <c r="K1241" i="2"/>
  <c r="L1241" i="2"/>
  <c r="K1242" i="2"/>
  <c r="L1242" i="2"/>
  <c r="K1243" i="2"/>
  <c r="L1243" i="2"/>
  <c r="K1244" i="2"/>
  <c r="L1244" i="2"/>
  <c r="K1245" i="2"/>
  <c r="L1245" i="2"/>
  <c r="K1246" i="2"/>
  <c r="L1246" i="2"/>
  <c r="K1247" i="2"/>
  <c r="L1247" i="2"/>
  <c r="K1248" i="2"/>
  <c r="L1248" i="2"/>
  <c r="K1249" i="2"/>
  <c r="L1249" i="2"/>
  <c r="K1250" i="2"/>
  <c r="L1250" i="2"/>
  <c r="K1251" i="2"/>
  <c r="L1251" i="2"/>
  <c r="K1252" i="2"/>
  <c r="L1252" i="2"/>
  <c r="K1253" i="2"/>
  <c r="L1253" i="2"/>
  <c r="K1254" i="2"/>
  <c r="L1254" i="2"/>
  <c r="K1255" i="2"/>
  <c r="L1255" i="2"/>
  <c r="K1256" i="2"/>
  <c r="L1256" i="2"/>
  <c r="K1257" i="2"/>
  <c r="L1257" i="2"/>
  <c r="K1258" i="2"/>
  <c r="L1258" i="2"/>
  <c r="K1259" i="2"/>
  <c r="L1259" i="2"/>
  <c r="K1260" i="2"/>
  <c r="L1260" i="2"/>
  <c r="K1261" i="2"/>
  <c r="L1261" i="2"/>
  <c r="K1262" i="2"/>
  <c r="L1262" i="2"/>
  <c r="K1263" i="2"/>
  <c r="L1263" i="2"/>
  <c r="K1264" i="2"/>
  <c r="L1264" i="2"/>
  <c r="K1265" i="2"/>
  <c r="L1265" i="2"/>
  <c r="K1266" i="2"/>
  <c r="L1266" i="2"/>
  <c r="K1267" i="2"/>
  <c r="L1267" i="2"/>
  <c r="K1268" i="2"/>
  <c r="L1268" i="2"/>
  <c r="K1269" i="2"/>
  <c r="L1269" i="2"/>
  <c r="K1270" i="2"/>
  <c r="L1270" i="2"/>
  <c r="K1271" i="2"/>
  <c r="L1271" i="2"/>
  <c r="K1272" i="2"/>
  <c r="L1272" i="2"/>
  <c r="K1273" i="2"/>
  <c r="L1273" i="2"/>
  <c r="K1274" i="2"/>
  <c r="L1274" i="2"/>
  <c r="K1275" i="2"/>
  <c r="L1275" i="2"/>
  <c r="K1276" i="2"/>
  <c r="L1276" i="2"/>
  <c r="K1277" i="2"/>
  <c r="L1277" i="2"/>
  <c r="K1278" i="2"/>
  <c r="L1278" i="2"/>
  <c r="K1279" i="2"/>
  <c r="L1279" i="2"/>
  <c r="Q1280" i="2"/>
  <c r="E7" i="2"/>
  <c r="E6" i="2"/>
  <c r="F6" i="1"/>
  <c r="D4" i="1"/>
  <c r="E4" i="1" s="1"/>
  <c r="L1280" i="2" l="1"/>
  <c r="K1280" i="2"/>
</calcChain>
</file>

<file path=xl/sharedStrings.xml><?xml version="1.0" encoding="utf-8"?>
<sst xmlns="http://schemas.openxmlformats.org/spreadsheetml/2006/main" count="26386" uniqueCount="2904">
  <si>
    <t>fit</t>
  </si>
  <si>
    <t>Hide</t>
  </si>
  <si>
    <t>Min width -----------------------------------------------</t>
  </si>
  <si>
    <t>People who bought</t>
  </si>
  <si>
    <t>Also bought...</t>
  </si>
  <si>
    <t>Date filter</t>
  </si>
  <si>
    <t>Item No.</t>
  </si>
  <si>
    <t>Item - Description</t>
  </si>
  <si>
    <t>Sum of Sales (Quantity)</t>
  </si>
  <si>
    <t>Sum of Sales (Amount)</t>
  </si>
  <si>
    <t>1984-W</t>
  </si>
  <si>
    <t>SARAJEVO Whiteboard, blue</t>
  </si>
  <si>
    <t>1996-S</t>
  </si>
  <si>
    <t>ATLANTA Whiteboard, base</t>
  </si>
  <si>
    <t>1972-W</t>
  </si>
  <si>
    <t>SAPPORO Whiteboard, black</t>
  </si>
  <si>
    <t>1920-S</t>
  </si>
  <si>
    <t>ANTWERP Conference Table</t>
  </si>
  <si>
    <t>1992-W</t>
  </si>
  <si>
    <t>ALBERTVILLE Whiteboard, green</t>
  </si>
  <si>
    <t>1968-S</t>
  </si>
  <si>
    <t>MEXICO Swivel Chair, black</t>
  </si>
  <si>
    <t>1968-W</t>
  </si>
  <si>
    <t>GRENOBLE Whiteboard, red</t>
  </si>
  <si>
    <t>1900-S</t>
  </si>
  <si>
    <t>PARIS Guest Chair, black</t>
  </si>
  <si>
    <t>1980-S</t>
  </si>
  <si>
    <t>MOSCOW Swivel Chair, red</t>
  </si>
  <si>
    <t>1964-S</t>
  </si>
  <si>
    <t>TOKYO Guest Chair, blue</t>
  </si>
  <si>
    <t>1908-S</t>
  </si>
  <si>
    <t>LONDON Swivel Chair, blue</t>
  </si>
  <si>
    <t>1960-S</t>
  </si>
  <si>
    <t>ROME Guest Chair, green</t>
  </si>
  <si>
    <t>1988-S</t>
  </si>
  <si>
    <t>SEOUL Guest Chair, red</t>
  </si>
  <si>
    <t>1988-W</t>
  </si>
  <si>
    <t>CALGARY Whiteboard, yellow</t>
  </si>
  <si>
    <t>1928-W</t>
  </si>
  <si>
    <t>ST.MORITZ Storage Unit/Drawers</t>
  </si>
  <si>
    <t>1896-S</t>
  </si>
  <si>
    <t>ATHENS Desk</t>
  </si>
  <si>
    <t>1964-W</t>
  </si>
  <si>
    <t>INNSBRUCK Storage Unit/G.Door</t>
  </si>
  <si>
    <t>2000-S</t>
  </si>
  <si>
    <t>SYDNEY Swivel Chair, green</t>
  </si>
  <si>
    <t>1976-W</t>
  </si>
  <si>
    <t>INNSBRUCK Storage Unit/W.Door</t>
  </si>
  <si>
    <t>1952-W</t>
  </si>
  <si>
    <t>OSLO Storage Unit/Shelf</t>
  </si>
  <si>
    <t>1906-S</t>
  </si>
  <si>
    <t>ATHENS Mobile Pedestal</t>
  </si>
  <si>
    <t>1924-W</t>
  </si>
  <si>
    <t>CHAMONIX Base Storage Unit</t>
  </si>
  <si>
    <t>1972-S</t>
  </si>
  <si>
    <t>MUNICH Swivel Chair, yellow</t>
  </si>
  <si>
    <t>1928-S</t>
  </si>
  <si>
    <t>AMSTERDAM Lamp</t>
  </si>
  <si>
    <t>Grand Total</t>
  </si>
  <si>
    <t>Title+Fit</t>
  </si>
  <si>
    <t>Fit</t>
  </si>
  <si>
    <t>Value</t>
  </si>
  <si>
    <t>Lookup+Hide</t>
  </si>
  <si>
    <t>Tables and Fields</t>
  </si>
  <si>
    <t>Filters</t>
  </si>
  <si>
    <t>Item Ledger Entry</t>
  </si>
  <si>
    <t>Entry Type</t>
  </si>
  <si>
    <t>Sale</t>
  </si>
  <si>
    <t>Option</t>
  </si>
  <si>
    <t>Posting Date</t>
  </si>
  <si>
    <t>Item No.  (Select one item number only)</t>
  </si>
  <si>
    <t>(Items with no sales qty. are hidden)</t>
  </si>
  <si>
    <t>Links:</t>
  </si>
  <si>
    <t>Headers:</t>
  </si>
  <si>
    <t>Quantity</t>
  </si>
  <si>
    <t>Sales Amount (Actual)</t>
  </si>
  <si>
    <t>Sales Amount (Expected)</t>
  </si>
  <si>
    <t>Sales (Amount)</t>
  </si>
  <si>
    <t>Sales (Quantity)</t>
  </si>
  <si>
    <t>Item - Unit Price</t>
  </si>
  <si>
    <t>Customer - Contact</t>
  </si>
  <si>
    <t>Customer - Name</t>
  </si>
  <si>
    <t>Customer - Salesperson Code</t>
  </si>
  <si>
    <t>Fields:</t>
  </si>
  <si>
    <t>Auto+Hide+Formulas=Sheet73,Sheet74+FormulasOnly</t>
  </si>
  <si>
    <t>=Report!E9</t>
  </si>
  <si>
    <t>=IF($D$3="*","",NL("First","Item","Description","No.",$D$3))</t>
  </si>
  <si>
    <t>208</t>
  </si>
  <si>
    <t>277495.92</t>
  </si>
  <si>
    <t>199</t>
  </si>
  <si>
    <t>257311.55</t>
  </si>
  <si>
    <t>176</t>
  </si>
  <si>
    <t>234108.89</t>
  </si>
  <si>
    <t>539</t>
  </si>
  <si>
    <t>97208.5599999998</t>
  </si>
  <si>
    <t>150</t>
  </si>
  <si>
    <t>92107.95</t>
  </si>
  <si>
    <t>67</t>
  </si>
  <si>
    <t>64203.84</t>
  </si>
  <si>
    <t>295</t>
  </si>
  <si>
    <t>53327.3199999999</t>
  </si>
  <si>
    <t>285</t>
  </si>
  <si>
    <t>52085.63</t>
  </si>
  <si>
    <t>278</t>
  </si>
  <si>
    <t>50203.7</t>
  </si>
  <si>
    <t>92</t>
  </si>
  <si>
    <t>43376.56</t>
  </si>
  <si>
    <t>23</t>
  </si>
  <si>
    <t>33019.17</t>
  </si>
  <si>
    <t>165</t>
  </si>
  <si>
    <t>30182.94</t>
  </si>
  <si>
    <t>154</t>
  </si>
  <si>
    <t>28236.88</t>
  </si>
  <si>
    <t>147</t>
  </si>
  <si>
    <t>26833.02</t>
  </si>
  <si>
    <t>15</t>
  </si>
  <si>
    <t>21120.37</t>
  </si>
  <si>
    <t>14</t>
  </si>
  <si>
    <t>20227.96</t>
  </si>
  <si>
    <t>1936-S</t>
  </si>
  <si>
    <t>BERLIN Guest Chair, yellow</t>
  </si>
  <si>
    <t>16865.8</t>
  </si>
  <si>
    <t>27</t>
  </si>
  <si>
    <t>11851.36</t>
  </si>
  <si>
    <t>30</t>
  </si>
  <si>
    <t>11564.13</t>
  </si>
  <si>
    <t>60</t>
  </si>
  <si>
    <t>10913.85</t>
  </si>
  <si>
    <t>17</t>
  </si>
  <si>
    <t>7299.12</t>
  </si>
  <si>
    <t>29</t>
  </si>
  <si>
    <t>6915.48</t>
  </si>
  <si>
    <t>20</t>
  </si>
  <si>
    <t>4161</t>
  </si>
  <si>
    <t>51</t>
  </si>
  <si>
    <t>2755.9</t>
  </si>
  <si>
    <t>3133</t>
  </si>
  <si>
    <t>1453376.9</t>
  </si>
  <si>
    <t>Auto+Hide+Formulas=Sheet85,Sheet73,Sheet74+FormulasOnly</t>
  </si>
  <si>
    <t>(blank)</t>
  </si>
  <si>
    <t>=IF($D$4="*","",NL("First","Item","Description","No.",$D$4))</t>
  </si>
  <si>
    <t>=Report!$E$6</t>
  </si>
  <si>
    <t>=NL("Lookup","Item Ledger Entry","Posting Date")</t>
  </si>
  <si>
    <t>=NL("Lookup","Item",{"no.","Description"},"Sales (Qty.)","&lt;&gt;"&amp;0)</t>
  </si>
  <si>
    <t>=NL("Link","Item",,"No.","=Item No.")</t>
  </si>
  <si>
    <t>=NL("FlowField","Item Ledger Entry","Sales Amount (Actual)")</t>
  </si>
  <si>
    <t>=NL("FlowField","Item Ledger Entry","Sales Amount (Expected)")</t>
  </si>
  <si>
    <t>=NP("Formula","[@[Sales Amount (Expected)]]+[@[Sales Amount (Actual)]]")</t>
  </si>
  <si>
    <t>=NP("Formula","=-[@[Quantity]]")</t>
  </si>
  <si>
    <t>=NL("LinkField","Item","Description")</t>
  </si>
  <si>
    <t>=NL("LinkField","Item","Unit Price")</t>
  </si>
  <si>
    <t>=NL("LinkField","Customer","Contact")</t>
  </si>
  <si>
    <t>=NL("LinkField","Customer","Name")</t>
  </si>
  <si>
    <t>=NL("LinkField","Customer","Salesperson Code")</t>
  </si>
  <si>
    <t>AutoTable</t>
  </si>
  <si>
    <t>Value+Fit</t>
  </si>
  <si>
    <t>AutoTable+Fit</t>
  </si>
  <si>
    <t>Total</t>
  </si>
  <si>
    <t>-1</t>
  </si>
  <si>
    <t>0</t>
  </si>
  <si>
    <t>=[@[Sales Amount (Expected)]]+[@[Sales Amount (Actual)]]</t>
  </si>
  <si>
    <t>=-[@Quantity]</t>
  </si>
  <si>
    <t>-2</t>
  </si>
  <si>
    <t>-4</t>
  </si>
  <si>
    <t>-3</t>
  </si>
  <si>
    <t>=SUBTOTAL(109,[Quantity])</t>
  </si>
  <si>
    <t>=SUBTOTAL(109,[Sales Amount (Actual)])</t>
  </si>
  <si>
    <t>=SUBTOTAL(109,[Sales Amount (Expected)])</t>
  </si>
  <si>
    <t>=SUBTOTAL(109,[Sales (Amount)])</t>
  </si>
  <si>
    <t>=SUBTOTAL(109,[Sales (Quantity)])</t>
  </si>
  <si>
    <t>=SUBTOTAL(109,[Item - Unit Price])</t>
  </si>
  <si>
    <t>=SUBTOTAL(103,[Customer - Salesperson Code])</t>
  </si>
  <si>
    <t xml:space="preserve">Report Readme </t>
  </si>
  <si>
    <t>About the report</t>
  </si>
  <si>
    <t>Version of Jet</t>
  </si>
  <si>
    <t>Services</t>
  </si>
  <si>
    <t>Training</t>
  </si>
  <si>
    <t>Copyrights</t>
  </si>
  <si>
    <t>5</t>
  </si>
  <si>
    <t>4</t>
  </si>
  <si>
    <t>6</t>
  </si>
  <si>
    <t>9</t>
  </si>
  <si>
    <t>12</t>
  </si>
  <si>
    <t>Entry No.</t>
  </si>
  <si>
    <t>64</t>
  </si>
  <si>
    <t>=SUBTOTAL(109,[Entry No.])</t>
  </si>
  <si>
    <t>LM</t>
  </si>
  <si>
    <t>-12</t>
  </si>
  <si>
    <t>-6</t>
  </si>
  <si>
    <t>-24</t>
  </si>
  <si>
    <t>=Report!$E$7</t>
  </si>
  <si>
    <t>=NL("Link","Customer",,"No.","=Source No.","Link=Customer",$H$10)</t>
  </si>
  <si>
    <t>=NL("Link","Item Ledger Entry",,"Source No.","=No.","Filters=",$D$7:$E$7)</t>
  </si>
  <si>
    <t>=NL("Table","Item Ledger Entry",$F$12:$R$12,"Headers=",$F$11:$R$11,"TableName=","Item Ledger Entry","Entry Type",$E$5,"Posting Date",$E$6,"Item No.","&lt;&gt;"&amp;$E$7,"InclusiveLink=Item Ledger Entry",$F$10,"Link=Item Ledger Entry",$G$10,)</t>
  </si>
  <si>
    <t>=NL("Link","Customer",,"No.","=Source No.","Link=Customer",$T$10)</t>
  </si>
  <si>
    <t>58</t>
  </si>
  <si>
    <t>162</t>
  </si>
  <si>
    <t>38</t>
  </si>
  <si>
    <t>10</t>
  </si>
  <si>
    <t>73</t>
  </si>
  <si>
    <t>65</t>
  </si>
  <si>
    <t>22</t>
  </si>
  <si>
    <t>(at any time)</t>
  </si>
  <si>
    <t>Auto+Hide+Values+Formulas=Sheet1,Sheet2+FormulasOnly</t>
  </si>
  <si>
    <t>Auto+Hide+Values+Formulas=Sheet3,Sheet4+FormulasOnly</t>
  </si>
  <si>
    <t>11</t>
  </si>
  <si>
    <t xml:space="preserve"> Sales (Quantity)</t>
  </si>
  <si>
    <t xml:space="preserve"> Sales (Amount)</t>
  </si>
  <si>
    <t>Questions About This Report</t>
  </si>
  <si>
    <t>Click here to contact sample reports</t>
  </si>
  <si>
    <t>Sales</t>
  </si>
  <si>
    <t>Click here for downloads</t>
  </si>
  <si>
    <t>Tooltip</t>
  </si>
  <si>
    <t>Enter a date range using the date format used in your NAV instance</t>
  </si>
  <si>
    <t>79347.84</t>
  </si>
  <si>
    <t>54045.6</t>
  </si>
  <si>
    <t>48834.06</t>
  </si>
  <si>
    <t>18998.76</t>
  </si>
  <si>
    <t>11515.8</t>
  </si>
  <si>
    <t>25</t>
  </si>
  <si>
    <t>10072.04</t>
  </si>
  <si>
    <t>8878.92</t>
  </si>
  <si>
    <t>8571.42</t>
  </si>
  <si>
    <t>7692.3</t>
  </si>
  <si>
    <t>7588.94</t>
  </si>
  <si>
    <t>6837.6</t>
  </si>
  <si>
    <t>7</t>
  </si>
  <si>
    <t>6369.66</t>
  </si>
  <si>
    <t>4630.12</t>
  </si>
  <si>
    <t>3860.4</t>
  </si>
  <si>
    <t>3353.56</t>
  </si>
  <si>
    <t>2588.52</t>
  </si>
  <si>
    <t>2281.5</t>
  </si>
  <si>
    <t>2133.84</t>
  </si>
  <si>
    <t>1393</t>
  </si>
  <si>
    <t>1361.8</t>
  </si>
  <si>
    <t>742.8</t>
  </si>
  <si>
    <t>675</t>
  </si>
  <si>
    <t>619</t>
  </si>
  <si>
    <t>492.8</t>
  </si>
  <si>
    <t>861</t>
  </si>
  <si>
    <t>292885.28</t>
  </si>
  <si>
    <t>Getting Help</t>
  </si>
  <si>
    <t>Auto+Hide+Values</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</si>
  <si>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</si>
  <si>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</si>
  <si>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</si>
  <si>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</si>
  <si>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</si>
  <si>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</si>
  <si>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</si>
  <si>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</si>
  <si>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</si>
  <si>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</si>
  <si>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</si>
  <si>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</si>
  <si>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</si>
  <si>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</si>
  <si>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</si>
  <si>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r>
      <t>This report provides insight into customer purchase habits.
Select an item which you wish to analyze and a date period.  This report will determine a list of all customers who purchased the selected item (</t>
    </r>
    <r>
      <rPr>
        <b/>
        <sz val="10"/>
        <color theme="1"/>
        <rFont val="Segoe UI"/>
        <family val="2"/>
      </rPr>
      <t>not limited to a date range</t>
    </r>
    <r>
      <rPr>
        <sz val="10"/>
        <color theme="1"/>
        <rFont val="Segoe UI"/>
        <family val="2"/>
      </rPr>
      <t xml:space="preserve">) and return records of all other items which these customers also bought </t>
    </r>
    <r>
      <rPr>
        <b/>
        <sz val="10"/>
        <color theme="1"/>
        <rFont val="Segoe UI"/>
        <family val="2"/>
      </rPr>
      <t>during the selected date range.</t>
    </r>
    <r>
      <rPr>
        <sz val="10"/>
        <color theme="1"/>
        <rFont val="Segoe UI"/>
        <family val="2"/>
      </rPr>
      <t xml:space="preserve">
This report is based on a Table Builder report with some modifications.  It returns data from the Item Ledger Entry table for Entry type "Sales".  
The list of all customers who purchased the selected item is defined in Report!G10 (with help from Report!H10).  This is then used as an "inclusive link" in the Table Query (Report!E13) to restrict records to just the list of customers.
Dates used in filtering must be formatted to the same format used in NAV.</t>
    </r>
  </si>
  <si>
    <t>="1/1/2019..2/1/2019"</t>
  </si>
  <si>
    <t>="C100003"</t>
  </si>
  <si>
    <t>C100002</t>
  </si>
  <si>
    <t>Border Style</t>
  </si>
  <si>
    <t>Katie Perry</t>
  </si>
  <si>
    <t>Voltive Systems</t>
  </si>
  <si>
    <t>Mr. Mark McArthur</t>
  </si>
  <si>
    <t>Selangorian Ltd.</t>
  </si>
  <si>
    <t>Mr. Dameon Neth</t>
  </si>
  <si>
    <t>Stutringers</t>
  </si>
  <si>
    <t>Gunnar Orn Thorsteinsson</t>
  </si>
  <si>
    <t>Heimilisprydi</t>
  </si>
  <si>
    <t>PS</t>
  </si>
  <si>
    <t>Herrn Jonathan Haas</t>
  </si>
  <si>
    <t>Hotel Pferdesee</t>
  </si>
  <si>
    <t>RH</t>
  </si>
  <si>
    <t>Fr. Gabriele Dickmann</t>
  </si>
  <si>
    <t>Pilatus AG</t>
  </si>
  <si>
    <t>Asta Von Elfstein</t>
  </si>
  <si>
    <t>Konberg Tapet AB</t>
  </si>
  <si>
    <t>C100004</t>
  </si>
  <si>
    <t>Walnut Medallian Plate</t>
  </si>
  <si>
    <t>ga. Katja Valjavec</t>
  </si>
  <si>
    <t>EXPORTLES d.o.o.</t>
  </si>
  <si>
    <t>Sr. Ramon Garcia Noblejas</t>
  </si>
  <si>
    <t>Helguera industrial</t>
  </si>
  <si>
    <t>Hansgeorg Janke</t>
  </si>
  <si>
    <t>Cronus Cardoxy Procurement</t>
  </si>
  <si>
    <t>James Madison</t>
  </si>
  <si>
    <t>Gary's Sports</t>
  </si>
  <si>
    <t>AH</t>
  </si>
  <si>
    <t>Sarah Furguson</t>
  </si>
  <si>
    <t xml:space="preserve">BEI Outfitters </t>
  </si>
  <si>
    <t>Mike Everson</t>
  </si>
  <si>
    <t>Blanemark Hifi Shop</t>
  </si>
  <si>
    <t>Herrn Stefan Delmarco</t>
  </si>
  <si>
    <t>Möbel Scherrer AG</t>
  </si>
  <si>
    <t>Hr. Jonathan Mollerup</t>
  </si>
  <si>
    <t>Candoxy Kontor A/S</t>
  </si>
  <si>
    <t>Ragnheidur K. Gudmundsdottir</t>
  </si>
  <si>
    <t>Gagn &amp; Gaman</t>
  </si>
  <si>
    <t>Mr. Scott Mitchell</t>
  </si>
  <si>
    <t>Showmasters</t>
  </si>
  <si>
    <t>Chris Watley</t>
  </si>
  <si>
    <t>Stanfords</t>
  </si>
  <si>
    <t>Susan Sureano</t>
  </si>
  <si>
    <t>Office Solutions</t>
  </si>
  <si>
    <t>Bill Johnson</t>
  </si>
  <si>
    <t>Solotech</t>
  </si>
  <si>
    <t>Imelda Hensley</t>
  </si>
  <si>
    <t>Dantons</t>
  </si>
  <si>
    <t>Mr. Ryan Danner</t>
  </si>
  <si>
    <t>Elkhorn Airport</t>
  </si>
  <si>
    <t>BD</t>
  </si>
  <si>
    <t>Fr. Jenny Gottfried</t>
  </si>
  <si>
    <t>Lauritzen Kontorm¢bler A/S</t>
  </si>
  <si>
    <t>Grim Striking</t>
  </si>
  <si>
    <t>Sumtones, AG</t>
  </si>
  <si>
    <t>Leopold Rhein</t>
  </si>
  <si>
    <t>Cronus Cardoxy Sales</t>
  </si>
  <si>
    <t>Cynthia Lou</t>
  </si>
  <si>
    <t>Top Action Sports</t>
  </si>
  <si>
    <t>C100005</t>
  </si>
  <si>
    <t>Cherry Finished Crystal Award</t>
  </si>
  <si>
    <t>Dennis Eloy Cantu</t>
  </si>
  <si>
    <t>Hotspot Systems</t>
  </si>
  <si>
    <t>Ms. Tammy L. McDonald</t>
  </si>
  <si>
    <t>First Touch Marketing</t>
  </si>
  <si>
    <t>Seymour Jean Roman</t>
  </si>
  <si>
    <t>Dicon Industries</t>
  </si>
  <si>
    <t>Mr. Jim Stewart</t>
  </si>
  <si>
    <t>Guildford Water Department</t>
  </si>
  <si>
    <t>Michael Vanderhyde</t>
  </si>
  <si>
    <t>Meersen Meubelen</t>
  </si>
  <si>
    <t>Bill Watles</t>
  </si>
  <si>
    <t>Tempsons Tropies</t>
  </si>
  <si>
    <t>Cecil B Demil</t>
  </si>
  <si>
    <t>Derringers Resturants</t>
  </si>
  <si>
    <t>Blaine Everson</t>
  </si>
  <si>
    <t>Randotax Outfitters</t>
  </si>
  <si>
    <t>C100006</t>
  </si>
  <si>
    <t>Cherry Finished Crystal Award- Large</t>
  </si>
  <si>
    <t>David Everson</t>
  </si>
  <si>
    <t>BlackCane Motor Works</t>
  </si>
  <si>
    <t>Danger Unlimited</t>
  </si>
  <si>
    <t>Susan Young</t>
  </si>
  <si>
    <t>Bainbridges</t>
  </si>
  <si>
    <t>Bill Blass</t>
  </si>
  <si>
    <t>DenoTech</t>
  </si>
  <si>
    <t>Marta Freeley</t>
  </si>
  <si>
    <t>City Of Chicago</t>
  </si>
  <si>
    <t>Bill Winton</t>
  </si>
  <si>
    <t>Sporting Goods Emporium</t>
  </si>
  <si>
    <t>C100007</t>
  </si>
  <si>
    <t>7.5'' Bud Vase</t>
  </si>
  <si>
    <t>Mr. John Kane</t>
  </si>
  <si>
    <t>London Candoxy Storage Campus</t>
  </si>
  <si>
    <t>Hr. Dr. Daniel Weisman</t>
  </si>
  <si>
    <t>Möbel Siegfried</t>
  </si>
  <si>
    <t>g. Bostjan Lukan</t>
  </si>
  <si>
    <t>MEMA Ljubljana d.o.o.</t>
  </si>
  <si>
    <t>Irvin Neal</t>
  </si>
  <si>
    <t>Iber Tech</t>
  </si>
  <si>
    <t>Mr. Kevin Wright</t>
  </si>
  <si>
    <t>Deerfield Graphics Company</t>
  </si>
  <si>
    <t>C100008</t>
  </si>
  <si>
    <t>Glacier Vase</t>
  </si>
  <si>
    <t>C100009</t>
  </si>
  <si>
    <t>Normandy Vase</t>
  </si>
  <si>
    <t>C100010</t>
  </si>
  <si>
    <t>Wisper-Cut Vase</t>
  </si>
  <si>
    <t>C100011</t>
  </si>
  <si>
    <t>Winter Frost Vase</t>
  </si>
  <si>
    <t>C100014</t>
  </si>
  <si>
    <t>Canvas Field Bag</t>
  </si>
  <si>
    <t>Mildred Botiner</t>
  </si>
  <si>
    <t>Esystems</t>
  </si>
  <si>
    <t>C100017</t>
  </si>
  <si>
    <t>Wheeled Duffel</t>
  </si>
  <si>
    <t>Louisa Matthews</t>
  </si>
  <si>
    <t>Odessy Sports</t>
  </si>
  <si>
    <t>C100018</t>
  </si>
  <si>
    <t>Action Sport Duffel</t>
  </si>
  <si>
    <t>C100019</t>
  </si>
  <si>
    <t>Black Duffel Bag</t>
  </si>
  <si>
    <t>C100020</t>
  </si>
  <si>
    <t>Gym Locker Bag</t>
  </si>
  <si>
    <t>C100021</t>
  </si>
  <si>
    <t>Canvas Boat Bag</t>
  </si>
  <si>
    <t>C100022</t>
  </si>
  <si>
    <t>Two-Toned Cap</t>
  </si>
  <si>
    <t>C100023</t>
  </si>
  <si>
    <t>Two-Toned Knit Hat</t>
  </si>
  <si>
    <t>C100024</t>
  </si>
  <si>
    <t>Knit Hat with Bill</t>
  </si>
  <si>
    <t>C100025</t>
  </si>
  <si>
    <t>Striped Knit Hat</t>
  </si>
  <si>
    <t>C100026</t>
  </si>
  <si>
    <t>Fleece Beanie</t>
  </si>
  <si>
    <t>C100027</t>
  </si>
  <si>
    <t>Pique Visor</t>
  </si>
  <si>
    <t>C100028</t>
  </si>
  <si>
    <t>Twill Visor</t>
  </si>
  <si>
    <t>C100029</t>
  </si>
  <si>
    <t>Distressed Twill Visor</t>
  </si>
  <si>
    <t>C100030</t>
  </si>
  <si>
    <t>Fashion Visor</t>
  </si>
  <si>
    <t>C100031</t>
  </si>
  <si>
    <t>Carabiner Watch</t>
  </si>
  <si>
    <t>C100032</t>
  </si>
  <si>
    <t>Clip-on Clock</t>
  </si>
  <si>
    <t>C100033</t>
  </si>
  <si>
    <t>Frames &amp; Clock</t>
  </si>
  <si>
    <t>C100034</t>
  </si>
  <si>
    <t>Clock &amp; Pen Holder</t>
  </si>
  <si>
    <t>C100035</t>
  </si>
  <si>
    <t>Calculator &amp; World Time Clock</t>
  </si>
  <si>
    <t>C100036</t>
  </si>
  <si>
    <t>Clock &amp; Business Card Holder</t>
  </si>
  <si>
    <t>C100037</t>
  </si>
  <si>
    <t>World Time Travel Alarm</t>
  </si>
  <si>
    <t>C100038</t>
  </si>
  <si>
    <t>Foldable Travel Speakers</t>
  </si>
  <si>
    <t>C100039</t>
  </si>
  <si>
    <t>Portable Speaker &amp; MP3 Dock</t>
  </si>
  <si>
    <t>C100040</t>
  </si>
  <si>
    <t>Channel Speaker System</t>
  </si>
  <si>
    <t>C100041</t>
  </si>
  <si>
    <t>Folding Stereo Speakers</t>
  </si>
  <si>
    <t>C100043</t>
  </si>
  <si>
    <t>Pro-Travel Technology Set</t>
  </si>
  <si>
    <t>C100044</t>
  </si>
  <si>
    <t>VOIP Headset with Mic</t>
  </si>
  <si>
    <t>C100045</t>
  </si>
  <si>
    <t>Wireless Headphones</t>
  </si>
  <si>
    <t>C100046</t>
  </si>
  <si>
    <t>1GB MP3 Player</t>
  </si>
  <si>
    <t>C100047</t>
  </si>
  <si>
    <t>2GB MP3 Player</t>
  </si>
  <si>
    <t>C100048</t>
  </si>
  <si>
    <t>USB MP3 Player</t>
  </si>
  <si>
    <t>C100049</t>
  </si>
  <si>
    <t>4GB MP3 Player</t>
  </si>
  <si>
    <t>C100050</t>
  </si>
  <si>
    <t>Clip-on MP3 Player</t>
  </si>
  <si>
    <t>C100051</t>
  </si>
  <si>
    <t>Bamboo Digital Picutre Frame</t>
  </si>
  <si>
    <t>C100052</t>
  </si>
  <si>
    <t>Black Digital Picture Frame</t>
  </si>
  <si>
    <t>C100053</t>
  </si>
  <si>
    <t>Book Style Photo Frame &amp; Clock</t>
  </si>
  <si>
    <t>C100054</t>
  </si>
  <si>
    <t>Cherry Finish Photo Frame &amp; Clock</t>
  </si>
  <si>
    <t>C100055</t>
  </si>
  <si>
    <t>Silver Plated Photo Frame</t>
  </si>
  <si>
    <t>E100001</t>
  </si>
  <si>
    <t>Sport Bag</t>
  </si>
  <si>
    <t>E100011</t>
  </si>
  <si>
    <t>Plastic Sun Visor</t>
  </si>
  <si>
    <t>E100012</t>
  </si>
  <si>
    <t>Canvas Stopwatch</t>
  </si>
  <si>
    <t>E100013</t>
  </si>
  <si>
    <t>Clip-on Stopwatch</t>
  </si>
  <si>
    <t>E100014</t>
  </si>
  <si>
    <t>Stopwatch with Neck Rope</t>
  </si>
  <si>
    <t>E100015</t>
  </si>
  <si>
    <t>360 Clip Watch</t>
  </si>
  <si>
    <t>E100016</t>
  </si>
  <si>
    <t>4 Function Rotating Carabiner Watch</t>
  </si>
  <si>
    <t>E100017</t>
  </si>
  <si>
    <t>Clip-on Clock with Compass</t>
  </si>
  <si>
    <t>E100018</t>
  </si>
  <si>
    <t>Flexi-Clock &amp; Clip</t>
  </si>
  <si>
    <t>Mr. James R. Hamilton</t>
  </si>
  <si>
    <t>Zuni Home Crafts Ltd.</t>
  </si>
  <si>
    <t>E100019</t>
  </si>
  <si>
    <t>Mini Travel Alarm</t>
  </si>
  <si>
    <t>E100020</t>
  </si>
  <si>
    <t>Flip-up Travel Alarm</t>
  </si>
  <si>
    <t>Stephanie Brooks</t>
  </si>
  <si>
    <t>Fairway Sound</t>
  </si>
  <si>
    <t>E100021</t>
  </si>
  <si>
    <t>Slim Travel Alarm</t>
  </si>
  <si>
    <t>E100022</t>
  </si>
  <si>
    <t>Wide Screen Alarm Clock</t>
  </si>
  <si>
    <t>S100001</t>
  </si>
  <si>
    <t>Basketball Graphic Plaque</t>
  </si>
  <si>
    <t>S100002</t>
  </si>
  <si>
    <t>Football Graphic Plaque</t>
  </si>
  <si>
    <t>S100003</t>
  </si>
  <si>
    <t>Soccer #1 Pin</t>
  </si>
  <si>
    <t>S100004</t>
  </si>
  <si>
    <t>Award Medallian - 2''</t>
  </si>
  <si>
    <t>S100005</t>
  </si>
  <si>
    <t>Award Medallian - 2.5''</t>
  </si>
  <si>
    <t>S100006</t>
  </si>
  <si>
    <t>Award Medallian - 3''</t>
  </si>
  <si>
    <t>S100007</t>
  </si>
  <si>
    <t>Baseball Figure Trophy</t>
  </si>
  <si>
    <t>S100008</t>
  </si>
  <si>
    <t>Soccer Figure Trophy</t>
  </si>
  <si>
    <t>S100009</t>
  </si>
  <si>
    <t>Engraved Basketball Award</t>
  </si>
  <si>
    <t>S100010</t>
  </si>
  <si>
    <t>Golf Relaxed Cap</t>
  </si>
  <si>
    <t>S100011</t>
  </si>
  <si>
    <t>All Star Cap</t>
  </si>
  <si>
    <t>S100012</t>
  </si>
  <si>
    <t>Raw-Edge Patch BALL CAP</t>
  </si>
  <si>
    <t>S100013</t>
  </si>
  <si>
    <t>Mesh BALL CAP</t>
  </si>
  <si>
    <t>S100014</t>
  </si>
  <si>
    <t>Chunky Knit Hat</t>
  </si>
  <si>
    <t>S100015</t>
  </si>
  <si>
    <t>Raw-Edge Bucket Hat</t>
  </si>
  <si>
    <t>S100016</t>
  </si>
  <si>
    <t>Mesh Bucket Hat</t>
  </si>
  <si>
    <t>S100017</t>
  </si>
  <si>
    <t>Microfiber Bucket Hat</t>
  </si>
  <si>
    <t>S100018</t>
  </si>
  <si>
    <t>Crusher Bucket Hat</t>
  </si>
  <si>
    <t>S100019</t>
  </si>
  <si>
    <t>Sportsman Bucket Hat</t>
  </si>
  <si>
    <t>S100020</t>
  </si>
  <si>
    <t>Super Sport Stopwatch</t>
  </si>
  <si>
    <t>S100021</t>
  </si>
  <si>
    <t>Translucent Stopwatch</t>
  </si>
  <si>
    <t>Auto+Hide+Values+Formulas=Sheet8,Sheet1,Sheet2</t>
  </si>
  <si>
    <t>113</t>
  </si>
  <si>
    <t>97479.36</t>
  </si>
  <si>
    <t>79</t>
  </si>
  <si>
    <t>66784.92</t>
  </si>
  <si>
    <t>56361.84</t>
  </si>
  <si>
    <t>242</t>
  </si>
  <si>
    <t>28278.36</t>
  </si>
  <si>
    <t>52</t>
  </si>
  <si>
    <t>15647.94</t>
  </si>
  <si>
    <t>34</t>
  </si>
  <si>
    <t>13651.36</t>
  </si>
  <si>
    <t>110</t>
  </si>
  <si>
    <t>12893.76</t>
  </si>
  <si>
    <t>87</t>
  </si>
  <si>
    <t>10280.82</t>
  </si>
  <si>
    <t>9844.02</t>
  </si>
  <si>
    <t>78</t>
  </si>
  <si>
    <t>9181.92000000001</t>
  </si>
  <si>
    <t>8666</t>
  </si>
  <si>
    <t>8</t>
  </si>
  <si>
    <t>7334.76</t>
  </si>
  <si>
    <t>46</t>
  </si>
  <si>
    <t>5583.38</t>
  </si>
  <si>
    <t>4825.5</t>
  </si>
  <si>
    <t>13</t>
  </si>
  <si>
    <t>3642.66</t>
  </si>
  <si>
    <t>3516.48</t>
  </si>
  <si>
    <t>2788.5</t>
  </si>
  <si>
    <t>1485.6</t>
  </si>
  <si>
    <t>945</t>
  </si>
  <si>
    <t>866.6</t>
  </si>
  <si>
    <t>598.4</t>
  </si>
  <si>
    <t>1126</t>
  </si>
  <si>
    <t>364803.02</t>
  </si>
  <si>
    <t>Auto+Hide+Values+Formulas=Sheet8,Sheet1,Sheet2+FormulasOnly</t>
  </si>
  <si>
    <t>Auto+Hide+Values+Formulas=Sheet9,Sheet3,Sheet4</t>
  </si>
  <si>
    <t>3907</t>
  </si>
  <si>
    <t>43472</t>
  </si>
  <si>
    <t>-144</t>
  </si>
  <si>
    <t>7322.17</t>
  </si>
  <si>
    <t>55.27</t>
  </si>
  <si>
    <t>3929</t>
  </si>
  <si>
    <t>43478</t>
  </si>
  <si>
    <t>-48</t>
  </si>
  <si>
    <t>2599.9</t>
  </si>
  <si>
    <t>7561</t>
  </si>
  <si>
    <t>43469</t>
  </si>
  <si>
    <t>53.06</t>
  </si>
  <si>
    <t>12457</t>
  </si>
  <si>
    <t>43471</t>
  </si>
  <si>
    <t>14122</t>
  </si>
  <si>
    <t>43484</t>
  </si>
  <si>
    <t>1246.88</t>
  </si>
  <si>
    <t>118091</t>
  </si>
  <si>
    <t>43482</t>
  </si>
  <si>
    <t>119360</t>
  </si>
  <si>
    <t>120197</t>
  </si>
  <si>
    <t>1286.68</t>
  </si>
  <si>
    <t>3919</t>
  </si>
  <si>
    <t>43475</t>
  </si>
  <si>
    <t>2735.31</t>
  </si>
  <si>
    <t>59.36</t>
  </si>
  <si>
    <t>14114</t>
  </si>
  <si>
    <t>43479</t>
  </si>
  <si>
    <t>55.2</t>
  </si>
  <si>
    <t>15159</t>
  </si>
  <si>
    <t>341.91</t>
  </si>
  <si>
    <t>15162</t>
  </si>
  <si>
    <t>2678.34</t>
  </si>
  <si>
    <t>20425</t>
  </si>
  <si>
    <t>7693.06</t>
  </si>
  <si>
    <t>25233</t>
  </si>
  <si>
    <t>8291.4</t>
  </si>
  <si>
    <t>25267</t>
  </si>
  <si>
    <t>43476</t>
  </si>
  <si>
    <t>698.07</t>
  </si>
  <si>
    <t>34350</t>
  </si>
  <si>
    <t>43487</t>
  </si>
  <si>
    <t>313.42</t>
  </si>
  <si>
    <t>36477</t>
  </si>
  <si>
    <t>2792.28</t>
  </si>
  <si>
    <t>38072</t>
  </si>
  <si>
    <t>8376.87</t>
  </si>
  <si>
    <t>38084</t>
  </si>
  <si>
    <t>43477</t>
  </si>
  <si>
    <t>111339</t>
  </si>
  <si>
    <t>8376.88</t>
  </si>
  <si>
    <t>114271</t>
  </si>
  <si>
    <t>43470</t>
  </si>
  <si>
    <t>58.17</t>
  </si>
  <si>
    <t>114282</t>
  </si>
  <si>
    <t>43473</t>
  </si>
  <si>
    <t>8120.45</t>
  </si>
  <si>
    <t>116381</t>
  </si>
  <si>
    <t>124598</t>
  </si>
  <si>
    <t>7607.58</t>
  </si>
  <si>
    <t>128905</t>
  </si>
  <si>
    <t>43481</t>
  </si>
  <si>
    <t>132508</t>
  </si>
  <si>
    <t>-288</t>
  </si>
  <si>
    <t>16753.66</t>
  </si>
  <si>
    <t>135816</t>
  </si>
  <si>
    <t>43474</t>
  </si>
  <si>
    <t>2535.86</t>
  </si>
  <si>
    <t>137441</t>
  </si>
  <si>
    <t>43483</t>
  </si>
  <si>
    <t>57.58</t>
  </si>
  <si>
    <t>137447</t>
  </si>
  <si>
    <t>43493</t>
  </si>
  <si>
    <t>8205.89</t>
  </si>
  <si>
    <t>138723</t>
  </si>
  <si>
    <t>2763.8</t>
  </si>
  <si>
    <t>138738</t>
  </si>
  <si>
    <t>43480</t>
  </si>
  <si>
    <t>157880</t>
  </si>
  <si>
    <t>1</t>
  </si>
  <si>
    <t>-58.17</t>
  </si>
  <si>
    <t>3913</t>
  </si>
  <si>
    <t>127.9</t>
  </si>
  <si>
    <t>139.02</t>
  </si>
  <si>
    <t>7564</t>
  </si>
  <si>
    <t>6339.31</t>
  </si>
  <si>
    <t>7573</t>
  </si>
  <si>
    <t>6472.77</t>
  </si>
  <si>
    <t>7583</t>
  </si>
  <si>
    <t>6539.51</t>
  </si>
  <si>
    <t>20377</t>
  </si>
  <si>
    <t>6005.66</t>
  </si>
  <si>
    <t>20395</t>
  </si>
  <si>
    <t>6072.39</t>
  </si>
  <si>
    <t>20417</t>
  </si>
  <si>
    <t>19017.94</t>
  </si>
  <si>
    <t>20433</t>
  </si>
  <si>
    <t>5938.93</t>
  </si>
  <si>
    <t>25260</t>
  </si>
  <si>
    <t>6539.5</t>
  </si>
  <si>
    <t>30135</t>
  </si>
  <si>
    <t>34307</t>
  </si>
  <si>
    <t>6339.34</t>
  </si>
  <si>
    <t>34318</t>
  </si>
  <si>
    <t>36475</t>
  </si>
  <si>
    <t>111279</t>
  </si>
  <si>
    <t>3136.29</t>
  </si>
  <si>
    <t>111319</t>
  </si>
  <si>
    <t>3203.02</t>
  </si>
  <si>
    <t>111332</t>
  </si>
  <si>
    <t>43486</t>
  </si>
  <si>
    <t>809.1</t>
  </si>
  <si>
    <t>124508</t>
  </si>
  <si>
    <t>128858</t>
  </si>
  <si>
    <t>133.46</t>
  </si>
  <si>
    <t>128883</t>
  </si>
  <si>
    <t>-49</t>
  </si>
  <si>
    <t>6675.74</t>
  </si>
  <si>
    <t>128889</t>
  </si>
  <si>
    <t>132532</t>
  </si>
  <si>
    <t>135814</t>
  </si>
  <si>
    <t>6062.66</t>
  </si>
  <si>
    <t>138722</t>
  </si>
  <si>
    <t>3940</t>
  </si>
  <si>
    <t>4767.25</t>
  </si>
  <si>
    <t>209.09</t>
  </si>
  <si>
    <t>7570</t>
  </si>
  <si>
    <t>198.64</t>
  </si>
  <si>
    <t>7594</t>
  </si>
  <si>
    <t>9534.51</t>
  </si>
  <si>
    <t>20330</t>
  </si>
  <si>
    <t>9634.87</t>
  </si>
  <si>
    <t>20408</t>
  </si>
  <si>
    <t>-96</t>
  </si>
  <si>
    <t>19069.01</t>
  </si>
  <si>
    <t>25250</t>
  </si>
  <si>
    <t>30122</t>
  </si>
  <si>
    <t>2458.9</t>
  </si>
  <si>
    <t>30153</t>
  </si>
  <si>
    <t>4917.8</t>
  </si>
  <si>
    <t>34327</t>
  </si>
  <si>
    <t>4566.53</t>
  </si>
  <si>
    <t>38085</t>
  </si>
  <si>
    <t>2433.81</t>
  </si>
  <si>
    <t>111301</t>
  </si>
  <si>
    <t>9333.78</t>
  </si>
  <si>
    <t>111333</t>
  </si>
  <si>
    <t>202.82</t>
  </si>
  <si>
    <t>111341</t>
  </si>
  <si>
    <t>204.91</t>
  </si>
  <si>
    <t>114275</t>
  </si>
  <si>
    <t>114289</t>
  </si>
  <si>
    <t>124568</t>
  </si>
  <si>
    <t>9434.14</t>
  </si>
  <si>
    <t>124582</t>
  </si>
  <si>
    <t>4867.62</t>
  </si>
  <si>
    <t>124616</t>
  </si>
  <si>
    <t>8831.96</t>
  </si>
  <si>
    <t>128882</t>
  </si>
  <si>
    <t>9835.59</t>
  </si>
  <si>
    <t>132518</t>
  </si>
  <si>
    <t>135824</t>
  </si>
  <si>
    <t>-60</t>
  </si>
  <si>
    <t>12169.04</t>
  </si>
  <si>
    <t>137448</t>
  </si>
  <si>
    <t>4817.42</t>
  </si>
  <si>
    <t>138743</t>
  </si>
  <si>
    <t>204.9</t>
  </si>
  <si>
    <t>3891</t>
  </si>
  <si>
    <t>43467</t>
  </si>
  <si>
    <t>-156</t>
  </si>
  <si>
    <t>259.9</t>
  </si>
  <si>
    <t>1.7</t>
  </si>
  <si>
    <t>3934</t>
  </si>
  <si>
    <t>239.9</t>
  </si>
  <si>
    <t>3960</t>
  </si>
  <si>
    <t>1.63</t>
  </si>
  <si>
    <t>7601</t>
  </si>
  <si>
    <t>10227</t>
  </si>
  <si>
    <t>1.67</t>
  </si>
  <si>
    <t>10234</t>
  </si>
  <si>
    <t>10242</t>
  </si>
  <si>
    <t>10254</t>
  </si>
  <si>
    <t>-145</t>
  </si>
  <si>
    <t>241.57</t>
  </si>
  <si>
    <t>12454</t>
  </si>
  <si>
    <t>12475</t>
  </si>
  <si>
    <t>15150</t>
  </si>
  <si>
    <t>-151</t>
  </si>
  <si>
    <t>236.08</t>
  </si>
  <si>
    <t>111293</t>
  </si>
  <si>
    <t>237.46</t>
  </si>
  <si>
    <t>111336</t>
  </si>
  <si>
    <t>19.79</t>
  </si>
  <si>
    <t>114281</t>
  </si>
  <si>
    <t>114288</t>
  </si>
  <si>
    <t>1.61</t>
  </si>
  <si>
    <t>116376</t>
  </si>
  <si>
    <t>116391</t>
  </si>
  <si>
    <t>118088</t>
  </si>
  <si>
    <t>156667</t>
  </si>
  <si>
    <t>3914</t>
  </si>
  <si>
    <t>8.33</t>
  </si>
  <si>
    <t>9.05</t>
  </si>
  <si>
    <t>3949</t>
  </si>
  <si>
    <t>2502.14</t>
  </si>
  <si>
    <t>7562</t>
  </si>
  <si>
    <t>8.68</t>
  </si>
  <si>
    <t>7567</t>
  </si>
  <si>
    <t>1238.04</t>
  </si>
  <si>
    <t>12471</t>
  </si>
  <si>
    <t>12483</t>
  </si>
  <si>
    <t>43485</t>
  </si>
  <si>
    <t>14117</t>
  </si>
  <si>
    <t>8.42</t>
  </si>
  <si>
    <t>111321</t>
  </si>
  <si>
    <t>1251.07</t>
  </si>
  <si>
    <t>114266</t>
  </si>
  <si>
    <t>2554.27</t>
  </si>
  <si>
    <t>116373</t>
  </si>
  <si>
    <t>106.42</t>
  </si>
  <si>
    <t>118073</t>
  </si>
  <si>
    <t>118095</t>
  </si>
  <si>
    <t>3939</t>
  </si>
  <si>
    <t>5446.01</t>
  </si>
  <si>
    <t>39.81</t>
  </si>
  <si>
    <t>7568</t>
  </si>
  <si>
    <t>453.83</t>
  </si>
  <si>
    <t>10219</t>
  </si>
  <si>
    <t>1872.66</t>
  </si>
  <si>
    <t>10237</t>
  </si>
  <si>
    <t>-72</t>
  </si>
  <si>
    <t>2808.99</t>
  </si>
  <si>
    <t>12486</t>
  </si>
  <si>
    <t>14115</t>
  </si>
  <si>
    <t>37.03</t>
  </si>
  <si>
    <t>15153</t>
  </si>
  <si>
    <t>36.62</t>
  </si>
  <si>
    <t>111304</t>
  </si>
  <si>
    <t>37.02</t>
  </si>
  <si>
    <t>116378</t>
  </si>
  <si>
    <t>468.17</t>
  </si>
  <si>
    <t>116389</t>
  </si>
  <si>
    <t>39.01</t>
  </si>
  <si>
    <t>116394</t>
  </si>
  <si>
    <t>118081</t>
  </si>
  <si>
    <t>119359</t>
  </si>
  <si>
    <t>2808.97</t>
  </si>
  <si>
    <t>119376</t>
  </si>
  <si>
    <t>43491</t>
  </si>
  <si>
    <t>39.03</t>
  </si>
  <si>
    <t>3885</t>
  </si>
  <si>
    <t>3957</t>
  </si>
  <si>
    <t>84.12</t>
  </si>
  <si>
    <t>10230</t>
  </si>
  <si>
    <t>1978.5</t>
  </si>
  <si>
    <t>12481</t>
  </si>
  <si>
    <t>15147</t>
  </si>
  <si>
    <t>3714.73</t>
  </si>
  <si>
    <t>119362</t>
  </si>
  <si>
    <t>-7</t>
  </si>
  <si>
    <t>577.07</t>
  </si>
  <si>
    <t>3897</t>
  </si>
  <si>
    <t>2694.92</t>
  </si>
  <si>
    <t>60.37</t>
  </si>
  <si>
    <t>3909</t>
  </si>
  <si>
    <t>2665.94</t>
  </si>
  <si>
    <t>3927</t>
  </si>
  <si>
    <t>57.96</t>
  </si>
  <si>
    <t>10241</t>
  </si>
  <si>
    <t>59.16</t>
  </si>
  <si>
    <t>12482</t>
  </si>
  <si>
    <t>15151</t>
  </si>
  <si>
    <t>55.53</t>
  </si>
  <si>
    <t>116370</t>
  </si>
  <si>
    <t>2839.79</t>
  </si>
  <si>
    <t>118080</t>
  </si>
  <si>
    <t>30049</t>
  </si>
  <si>
    <t>440.29</t>
  </si>
  <si>
    <t>9.36</t>
  </si>
  <si>
    <t>30106</t>
  </si>
  <si>
    <t>1320.83</t>
  </si>
  <si>
    <t>34331</t>
  </si>
  <si>
    <t>1226.54</t>
  </si>
  <si>
    <t>124600</t>
  </si>
  <si>
    <t>-193</t>
  </si>
  <si>
    <t>1607.77</t>
  </si>
  <si>
    <t>128866</t>
  </si>
  <si>
    <t>1320.88</t>
  </si>
  <si>
    <t>135833</t>
  </si>
  <si>
    <t>43490</t>
  </si>
  <si>
    <t>1212.99</t>
  </si>
  <si>
    <t>137442</t>
  </si>
  <si>
    <t>54.47</t>
  </si>
  <si>
    <t>137450</t>
  </si>
  <si>
    <t>1293.89</t>
  </si>
  <si>
    <t>20363</t>
  </si>
  <si>
    <t>43468</t>
  </si>
  <si>
    <t>9094.24</t>
  </si>
  <si>
    <t>193.33</t>
  </si>
  <si>
    <t>20396</t>
  </si>
  <si>
    <t>4222.33</t>
  </si>
  <si>
    <t>20411</t>
  </si>
  <si>
    <t>183.66</t>
  </si>
  <si>
    <t>30027</t>
  </si>
  <si>
    <t>4547.12</t>
  </si>
  <si>
    <t>30079</t>
  </si>
  <si>
    <t>189.46</t>
  </si>
  <si>
    <t>30087</t>
  </si>
  <si>
    <t>1136.78</t>
  </si>
  <si>
    <t>36476</t>
  </si>
  <si>
    <t>124521</t>
  </si>
  <si>
    <t>8537.45</t>
  </si>
  <si>
    <t>124560</t>
  </si>
  <si>
    <t>124634</t>
  </si>
  <si>
    <t>1043.98</t>
  </si>
  <si>
    <t>128906</t>
  </si>
  <si>
    <t>132546</t>
  </si>
  <si>
    <t>135815</t>
  </si>
  <si>
    <t>4129.53</t>
  </si>
  <si>
    <t>137427</t>
  </si>
  <si>
    <t>9001.47</t>
  </si>
  <si>
    <t>20347</t>
  </si>
  <si>
    <t>2459.76</t>
  </si>
  <si>
    <t>17.61</t>
  </si>
  <si>
    <t>20420</t>
  </si>
  <si>
    <t>200.75</t>
  </si>
  <si>
    <t>25273</t>
  </si>
  <si>
    <t>207.09</t>
  </si>
  <si>
    <t>30056</t>
  </si>
  <si>
    <t>-168</t>
  </si>
  <si>
    <t>2899.31</t>
  </si>
  <si>
    <t>30068</t>
  </si>
  <si>
    <t>2485.12</t>
  </si>
  <si>
    <t>30117</t>
  </si>
  <si>
    <t>103.54</t>
  </si>
  <si>
    <t>124577</t>
  </si>
  <si>
    <t>16.55</t>
  </si>
  <si>
    <t>128862</t>
  </si>
  <si>
    <t>132492</t>
  </si>
  <si>
    <t>43466</t>
  </si>
  <si>
    <t>20436</t>
  </si>
  <si>
    <t>1505.67</t>
  </si>
  <si>
    <t>70.49</t>
  </si>
  <si>
    <t>30044</t>
  </si>
  <si>
    <t>-192</t>
  </si>
  <si>
    <t>13263.4</t>
  </si>
  <si>
    <t>30055</t>
  </si>
  <si>
    <t>9947.55</t>
  </si>
  <si>
    <t>30083</t>
  </si>
  <si>
    <t>30101</t>
  </si>
  <si>
    <t>3315.88</t>
  </si>
  <si>
    <t>30136</t>
  </si>
  <si>
    <t>3315.85</t>
  </si>
  <si>
    <t>30152</t>
  </si>
  <si>
    <t>9947.61</t>
  </si>
  <si>
    <t>34310</t>
  </si>
  <si>
    <t>1607.17</t>
  </si>
  <si>
    <t>34346</t>
  </si>
  <si>
    <t>1488.76</t>
  </si>
  <si>
    <t>124559</t>
  </si>
  <si>
    <t>124584</t>
  </si>
  <si>
    <t>3282.01</t>
  </si>
  <si>
    <t>124617</t>
  </si>
  <si>
    <t>2977.5</t>
  </si>
  <si>
    <t>124631</t>
  </si>
  <si>
    <t>9135.5</t>
  </si>
  <si>
    <t>128848</t>
  </si>
  <si>
    <t>9744.54</t>
  </si>
  <si>
    <t>128884</t>
  </si>
  <si>
    <t>1657.92</t>
  </si>
  <si>
    <t>132491</t>
  </si>
  <si>
    <t>132519</t>
  </si>
  <si>
    <t>132547</t>
  </si>
  <si>
    <t>4973.77</t>
  </si>
  <si>
    <t>25263</t>
  </si>
  <si>
    <t>1954.51</t>
  </si>
  <si>
    <t>13.85</t>
  </si>
  <si>
    <t>30046</t>
  </si>
  <si>
    <t>30069</t>
  </si>
  <si>
    <t>30103</t>
  </si>
  <si>
    <t>1954.57</t>
  </si>
  <si>
    <t>38080</t>
  </si>
  <si>
    <t>81.43</t>
  </si>
  <si>
    <t>38092</t>
  </si>
  <si>
    <t>80.61</t>
  </si>
  <si>
    <t>124513</t>
  </si>
  <si>
    <t>604.97</t>
  </si>
  <si>
    <t>124583</t>
  </si>
  <si>
    <t>3869.14</t>
  </si>
  <si>
    <t>128872</t>
  </si>
  <si>
    <t>651.5</t>
  </si>
  <si>
    <t>132536</t>
  </si>
  <si>
    <t>135826</t>
  </si>
  <si>
    <t>322.42</t>
  </si>
  <si>
    <t>137428</t>
  </si>
  <si>
    <t>1934.52</t>
  </si>
  <si>
    <t>137449</t>
  </si>
  <si>
    <t>1914.59</t>
  </si>
  <si>
    <t>157495</t>
  </si>
  <si>
    <t>-13.57</t>
  </si>
  <si>
    <t>20366</t>
  </si>
  <si>
    <t>1456.36</t>
  </si>
  <si>
    <t>10.32</t>
  </si>
  <si>
    <t>20428</t>
  </si>
  <si>
    <t>445.82</t>
  </si>
  <si>
    <t>20437</t>
  </si>
  <si>
    <t>1322.61</t>
  </si>
  <si>
    <t>25301</t>
  </si>
  <si>
    <t>1426.64</t>
  </si>
  <si>
    <t>30029</t>
  </si>
  <si>
    <t>2912.77</t>
  </si>
  <si>
    <t>30104</t>
  </si>
  <si>
    <t>1456.39</t>
  </si>
  <si>
    <t>30149</t>
  </si>
  <si>
    <t>10.11</t>
  </si>
  <si>
    <t>36482</t>
  </si>
  <si>
    <t>485.46</t>
  </si>
  <si>
    <t>124517</t>
  </si>
  <si>
    <t>225.39</t>
  </si>
  <si>
    <t>128865</t>
  </si>
  <si>
    <t>128890</t>
  </si>
  <si>
    <t>2912.72</t>
  </si>
  <si>
    <t>128917</t>
  </si>
  <si>
    <t>132494</t>
  </si>
  <si>
    <t>132543</t>
  </si>
  <si>
    <t>20338</t>
  </si>
  <si>
    <t>442.37</t>
  </si>
  <si>
    <t>3.2</t>
  </si>
  <si>
    <t>20382</t>
  </si>
  <si>
    <t>-336</t>
  </si>
  <si>
    <t>967.68</t>
  </si>
  <si>
    <t>20442</t>
  </si>
  <si>
    <t>546.82</t>
  </si>
  <si>
    <t>25241</t>
  </si>
  <si>
    <t>450.08</t>
  </si>
  <si>
    <t>25270</t>
  </si>
  <si>
    <t>451.58</t>
  </si>
  <si>
    <t>25286</t>
  </si>
  <si>
    <t>903.17</t>
  </si>
  <si>
    <t>30074</t>
  </si>
  <si>
    <t>30126</t>
  </si>
  <si>
    <t>30145</t>
  </si>
  <si>
    <t>30157</t>
  </si>
  <si>
    <t>451.57</t>
  </si>
  <si>
    <t>34357</t>
  </si>
  <si>
    <t>2.82</t>
  </si>
  <si>
    <t>36486</t>
  </si>
  <si>
    <t>37.63</t>
  </si>
  <si>
    <t>38079</t>
  </si>
  <si>
    <t>150.53</t>
  </si>
  <si>
    <t>38094</t>
  </si>
  <si>
    <t>3.1</t>
  </si>
  <si>
    <t>124515</t>
  </si>
  <si>
    <t>419.33</t>
  </si>
  <si>
    <t>124607</t>
  </si>
  <si>
    <t>410.11</t>
  </si>
  <si>
    <t>124623</t>
  </si>
  <si>
    <t>405.5</t>
  </si>
  <si>
    <t>128903</t>
  </si>
  <si>
    <t>3.14</t>
  </si>
  <si>
    <t>132507</t>
  </si>
  <si>
    <t>132510</t>
  </si>
  <si>
    <t>451.56</t>
  </si>
  <si>
    <t>132522</t>
  </si>
  <si>
    <t>132551</t>
  </si>
  <si>
    <t>137445</t>
  </si>
  <si>
    <t>3.12</t>
  </si>
  <si>
    <t>138726</t>
  </si>
  <si>
    <t>446.97</t>
  </si>
  <si>
    <t>20375</t>
  </si>
  <si>
    <t>5.25</t>
  </si>
  <si>
    <t>2.68</t>
  </si>
  <si>
    <t>20393</t>
  </si>
  <si>
    <t>115.78</t>
  </si>
  <si>
    <t>25243</t>
  </si>
  <si>
    <t>374.34</t>
  </si>
  <si>
    <t>25305</t>
  </si>
  <si>
    <t>370.48</t>
  </si>
  <si>
    <t>34324</t>
  </si>
  <si>
    <t>409.71</t>
  </si>
  <si>
    <t>34335</t>
  </si>
  <si>
    <t>351.19</t>
  </si>
  <si>
    <t>38096</t>
  </si>
  <si>
    <t>2.6</t>
  </si>
  <si>
    <t>124614</t>
  </si>
  <si>
    <t>114.49</t>
  </si>
  <si>
    <t>124625</t>
  </si>
  <si>
    <t>341.97</t>
  </si>
  <si>
    <t>132500</t>
  </si>
  <si>
    <t>378.2</t>
  </si>
  <si>
    <t>132523</t>
  </si>
  <si>
    <t>756.4</t>
  </si>
  <si>
    <t>137455</t>
  </si>
  <si>
    <t>370.54</t>
  </si>
  <si>
    <t>138729</t>
  </si>
  <si>
    <t>157877</t>
  </si>
  <si>
    <t>-2.63</t>
  </si>
  <si>
    <t>20335</t>
  </si>
  <si>
    <t>738.2</t>
  </si>
  <si>
    <t>5.34</t>
  </si>
  <si>
    <t>20426</t>
  </si>
  <si>
    <t>692.06</t>
  </si>
  <si>
    <t>25310</t>
  </si>
  <si>
    <t>5.13</t>
  </si>
  <si>
    <t>30060</t>
  </si>
  <si>
    <t>753.58</t>
  </si>
  <si>
    <t>30092</t>
  </si>
  <si>
    <t>251.19</t>
  </si>
  <si>
    <t>30110</t>
  </si>
  <si>
    <t>753.57</t>
  </si>
  <si>
    <t>34312</t>
  </si>
  <si>
    <t>730.59</t>
  </si>
  <si>
    <t>34341</t>
  </si>
  <si>
    <t>4.85</t>
  </si>
  <si>
    <t>124526</t>
  </si>
  <si>
    <t>707.44</t>
  </si>
  <si>
    <t>124556</t>
  </si>
  <si>
    <t>9.93</t>
  </si>
  <si>
    <t>124571</t>
  </si>
  <si>
    <t>1445.64</t>
  </si>
  <si>
    <t>132538</t>
  </si>
  <si>
    <t>132554</t>
  </si>
  <si>
    <t>5.23</t>
  </si>
  <si>
    <t>135836</t>
  </si>
  <si>
    <t>692.12</t>
  </si>
  <si>
    <t>137433</t>
  </si>
  <si>
    <t>745.95</t>
  </si>
  <si>
    <t>157888</t>
  </si>
  <si>
    <t>24</t>
  </si>
  <si>
    <t>-125.6</t>
  </si>
  <si>
    <t>20340</t>
  </si>
  <si>
    <t>411.96</t>
  </si>
  <si>
    <t>2.98</t>
  </si>
  <si>
    <t>20430</t>
  </si>
  <si>
    <t>386.21</t>
  </si>
  <si>
    <t>20440</t>
  </si>
  <si>
    <t>763.83</t>
  </si>
  <si>
    <t>25256</t>
  </si>
  <si>
    <t>25304</t>
  </si>
  <si>
    <t>30065</t>
  </si>
  <si>
    <t>140.18</t>
  </si>
  <si>
    <t>30146</t>
  </si>
  <si>
    <t>420.54</t>
  </si>
  <si>
    <t>34325</t>
  </si>
  <si>
    <t>5.42</t>
  </si>
  <si>
    <t>34355</t>
  </si>
  <si>
    <t>15.73</t>
  </si>
  <si>
    <t>36483</t>
  </si>
  <si>
    <t>-146</t>
  </si>
  <si>
    <t>426.37</t>
  </si>
  <si>
    <t>124608</t>
  </si>
  <si>
    <t>381.92</t>
  </si>
  <si>
    <t>124640</t>
  </si>
  <si>
    <t>132512</t>
  </si>
  <si>
    <t>132527</t>
  </si>
  <si>
    <t>132555</t>
  </si>
  <si>
    <t>2.92</t>
  </si>
  <si>
    <t>135829</t>
  </si>
  <si>
    <t>17.35</t>
  </si>
  <si>
    <t>158197</t>
  </si>
  <si>
    <t>-2.89</t>
  </si>
  <si>
    <t>20372</t>
  </si>
  <si>
    <t>20387</t>
  </si>
  <si>
    <t>404.35</t>
  </si>
  <si>
    <t>20403</t>
  </si>
  <si>
    <t>408.84</t>
  </si>
  <si>
    <t>20422</t>
  </si>
  <si>
    <t>2.96</t>
  </si>
  <si>
    <t>25245</t>
  </si>
  <si>
    <t>145.27</t>
  </si>
  <si>
    <t>25293</t>
  </si>
  <si>
    <t>30059</t>
  </si>
  <si>
    <t>-432</t>
  </si>
  <si>
    <t>30105</t>
  </si>
  <si>
    <t>1320.84</t>
  </si>
  <si>
    <t>30158</t>
  </si>
  <si>
    <t>440.28</t>
  </si>
  <si>
    <t>34334</t>
  </si>
  <si>
    <t>38081</t>
  </si>
  <si>
    <t>3.06</t>
  </si>
  <si>
    <t>124519</t>
  </si>
  <si>
    <t>17.04</t>
  </si>
  <si>
    <t>124530</t>
  </si>
  <si>
    <t>413.34</t>
  </si>
  <si>
    <t>124624</t>
  </si>
  <si>
    <t>395.37</t>
  </si>
  <si>
    <t>128855</t>
  </si>
  <si>
    <t>431.31</t>
  </si>
  <si>
    <t>128876</t>
  </si>
  <si>
    <t>146.76</t>
  </si>
  <si>
    <t>132498</t>
  </si>
  <si>
    <t>132511</t>
  </si>
  <si>
    <t>132544</t>
  </si>
  <si>
    <t>135834</t>
  </si>
  <si>
    <t>808.54</t>
  </si>
  <si>
    <t>137435</t>
  </si>
  <si>
    <t>435.71</t>
  </si>
  <si>
    <t>158196</t>
  </si>
  <si>
    <t>48</t>
  </si>
  <si>
    <t>-145.23</t>
  </si>
  <si>
    <t>20354</t>
  </si>
  <si>
    <t>884.17</t>
  </si>
  <si>
    <t>6.33</t>
  </si>
  <si>
    <t>20380</t>
  </si>
  <si>
    <t>1640.74</t>
  </si>
  <si>
    <t>25287</t>
  </si>
  <si>
    <t>893.29</t>
  </si>
  <si>
    <t>30048</t>
  </si>
  <si>
    <t>899.49</t>
  </si>
  <si>
    <t>30140</t>
  </si>
  <si>
    <t>30165</t>
  </si>
  <si>
    <t>6.21</t>
  </si>
  <si>
    <t>34354</t>
  </si>
  <si>
    <t>33.41</t>
  </si>
  <si>
    <t>124538</t>
  </si>
  <si>
    <t>1695.43</t>
  </si>
  <si>
    <t>124587</t>
  </si>
  <si>
    <t>1185.04</t>
  </si>
  <si>
    <t>124603</t>
  </si>
  <si>
    <t>816.89</t>
  </si>
  <si>
    <t>128849</t>
  </si>
  <si>
    <t>2625.18</t>
  </si>
  <si>
    <t>128910</t>
  </si>
  <si>
    <t>137432</t>
  </si>
  <si>
    <t>884.26</t>
  </si>
  <si>
    <t>138725</t>
  </si>
  <si>
    <t>20386</t>
  </si>
  <si>
    <t>666.85</t>
  </si>
  <si>
    <t>5.11</t>
  </si>
  <si>
    <t>25239</t>
  </si>
  <si>
    <t>713.76</t>
  </si>
  <si>
    <t>30093</t>
  </si>
  <si>
    <t>240.37</t>
  </si>
  <si>
    <t>30111</t>
  </si>
  <si>
    <t>721.12</t>
  </si>
  <si>
    <t>34337</t>
  </si>
  <si>
    <t>111.62</t>
  </si>
  <si>
    <t>38093</t>
  </si>
  <si>
    <t>59.48</t>
  </si>
  <si>
    <t>124527</t>
  </si>
  <si>
    <t>676.97</t>
  </si>
  <si>
    <t>124550</t>
  </si>
  <si>
    <t>684.33</t>
  </si>
  <si>
    <t>124562</t>
  </si>
  <si>
    <t>128885</t>
  </si>
  <si>
    <t>132529</t>
  </si>
  <si>
    <t>30.05</t>
  </si>
  <si>
    <t>138735</t>
  </si>
  <si>
    <t>4.95</t>
  </si>
  <si>
    <t>157879</t>
  </si>
  <si>
    <t>-120.19</t>
  </si>
  <si>
    <t>20362</t>
  </si>
  <si>
    <t>3.32</t>
  </si>
  <si>
    <t>3.42</t>
  </si>
  <si>
    <t>20371</t>
  </si>
  <si>
    <t>482.63</t>
  </si>
  <si>
    <t>20401</t>
  </si>
  <si>
    <t>896.31</t>
  </si>
  <si>
    <t>20418</t>
  </si>
  <si>
    <t>467.86</t>
  </si>
  <si>
    <t>20429</t>
  </si>
  <si>
    <t>443.23</t>
  </si>
  <si>
    <t>25240</t>
  </si>
  <si>
    <t>477.71</t>
  </si>
  <si>
    <t>25269</t>
  </si>
  <si>
    <t>30035</t>
  </si>
  <si>
    <t>482.6</t>
  </si>
  <si>
    <t>30073</t>
  </si>
  <si>
    <t>30091</t>
  </si>
  <si>
    <t>30116</t>
  </si>
  <si>
    <t>34356</t>
  </si>
  <si>
    <t>3.01</t>
  </si>
  <si>
    <t>36481</t>
  </si>
  <si>
    <t>643.6</t>
  </si>
  <si>
    <t>124574</t>
  </si>
  <si>
    <t>462.93</t>
  </si>
  <si>
    <t>124585</t>
  </si>
  <si>
    <t>-456</t>
  </si>
  <si>
    <t>1512.73</t>
  </si>
  <si>
    <t>124606</t>
  </si>
  <si>
    <t>441.35</t>
  </si>
  <si>
    <t>128860</t>
  </si>
  <si>
    <t>3.28</t>
  </si>
  <si>
    <t>132497</t>
  </si>
  <si>
    <t>137431</t>
  </si>
  <si>
    <t>955.46</t>
  </si>
  <si>
    <t>20427</t>
  </si>
  <si>
    <t>567.65</t>
  </si>
  <si>
    <t>4.38</t>
  </si>
  <si>
    <t>25268</t>
  </si>
  <si>
    <t>618.11</t>
  </si>
  <si>
    <t>30032</t>
  </si>
  <si>
    <t>1236.32</t>
  </si>
  <si>
    <t>30098</t>
  </si>
  <si>
    <t>4.29</t>
  </si>
  <si>
    <t>34342</t>
  </si>
  <si>
    <t>3.97</t>
  </si>
  <si>
    <t>38075</t>
  </si>
  <si>
    <t>618.09</t>
  </si>
  <si>
    <t>124576</t>
  </si>
  <si>
    <t>49.41</t>
  </si>
  <si>
    <t>124639</t>
  </si>
  <si>
    <t>-150</t>
  </si>
  <si>
    <t>591.3</t>
  </si>
  <si>
    <t>128853</t>
  </si>
  <si>
    <t>605.49</t>
  </si>
  <si>
    <t>7555</t>
  </si>
  <si>
    <t>-289</t>
  </si>
  <si>
    <t>5238.16</t>
  </si>
  <si>
    <t>18.88</t>
  </si>
  <si>
    <t>7598</t>
  </si>
  <si>
    <t>215.24</t>
  </si>
  <si>
    <t>12465</t>
  </si>
  <si>
    <t>15158</t>
  </si>
  <si>
    <t>870</t>
  </si>
  <si>
    <t>20346</t>
  </si>
  <si>
    <t>2637.16</t>
  </si>
  <si>
    <t>20364</t>
  </si>
  <si>
    <t>2664.35</t>
  </si>
  <si>
    <t>20419</t>
  </si>
  <si>
    <t>430.46</t>
  </si>
  <si>
    <t>38073</t>
  </si>
  <si>
    <t>2664.36</t>
  </si>
  <si>
    <t>111327</t>
  </si>
  <si>
    <t>18.12</t>
  </si>
  <si>
    <t>120180</t>
  </si>
  <si>
    <t>2609.98</t>
  </si>
  <si>
    <t>124523</t>
  </si>
  <si>
    <t>2501.22</t>
  </si>
  <si>
    <t>128850</t>
  </si>
  <si>
    <t>2609.97</t>
  </si>
  <si>
    <t>128892</t>
  </si>
  <si>
    <t>132502</t>
  </si>
  <si>
    <t>222.03</t>
  </si>
  <si>
    <t>132548</t>
  </si>
  <si>
    <t>135828</t>
  </si>
  <si>
    <t>36.63</t>
  </si>
  <si>
    <t>138739</t>
  </si>
  <si>
    <t>3899</t>
  </si>
  <si>
    <t>1103.5</t>
  </si>
  <si>
    <t>8.24</t>
  </si>
  <si>
    <t>3937</t>
  </si>
  <si>
    <t>8.08</t>
  </si>
  <si>
    <t>7559</t>
  </si>
  <si>
    <t>1139.09</t>
  </si>
  <si>
    <t>7589</t>
  </si>
  <si>
    <t>96.9</t>
  </si>
  <si>
    <t>7597</t>
  </si>
  <si>
    <t>375.74</t>
  </si>
  <si>
    <t>12453</t>
  </si>
  <si>
    <t>14113</t>
  </si>
  <si>
    <t>91.96</t>
  </si>
  <si>
    <t>14125</t>
  </si>
  <si>
    <t>7.75</t>
  </si>
  <si>
    <t>20331</t>
  </si>
  <si>
    <t>2278.2</t>
  </si>
  <si>
    <t>25262</t>
  </si>
  <si>
    <t>2325.66</t>
  </si>
  <si>
    <t>25297</t>
  </si>
  <si>
    <t>30108</t>
  </si>
  <si>
    <t>1162.82</t>
  </si>
  <si>
    <t>30159</t>
  </si>
  <si>
    <t>387.61</t>
  </si>
  <si>
    <t>34338</t>
  </si>
  <si>
    <t>7.51</t>
  </si>
  <si>
    <t>36484</t>
  </si>
  <si>
    <t>193.8</t>
  </si>
  <si>
    <t>111296</t>
  </si>
  <si>
    <t>7.99</t>
  </si>
  <si>
    <t>111313</t>
  </si>
  <si>
    <t>383.65</t>
  </si>
  <si>
    <t>118072</t>
  </si>
  <si>
    <t>120191</t>
  </si>
  <si>
    <t>-13</t>
  </si>
  <si>
    <t>98.55</t>
  </si>
  <si>
    <t>124544</t>
  </si>
  <si>
    <t>128868</t>
  </si>
  <si>
    <t>1162.83</t>
  </si>
  <si>
    <t>128901</t>
  </si>
  <si>
    <t>132509</t>
  </si>
  <si>
    <t>132530</t>
  </si>
  <si>
    <t>138724</t>
  </si>
  <si>
    <t>1150.96</t>
  </si>
  <si>
    <t>7591</t>
  </si>
  <si>
    <t>4.74</t>
  </si>
  <si>
    <t>4.84</t>
  </si>
  <si>
    <t>7595</t>
  </si>
  <si>
    <t>1324.34</t>
  </si>
  <si>
    <t>10252</t>
  </si>
  <si>
    <t>687.76</t>
  </si>
  <si>
    <t>12466</t>
  </si>
  <si>
    <t>12478</t>
  </si>
  <si>
    <t>14126</t>
  </si>
  <si>
    <t>4.55</t>
  </si>
  <si>
    <t>111284</t>
  </si>
  <si>
    <t>27.3</t>
  </si>
  <si>
    <t>114293</t>
  </si>
  <si>
    <t>662.17</t>
  </si>
  <si>
    <t>118085</t>
  </si>
  <si>
    <t>119377</t>
  </si>
  <si>
    <t>120193</t>
  </si>
  <si>
    <t>26.72</t>
  </si>
  <si>
    <t>3952</t>
  </si>
  <si>
    <t>737.74</t>
  </si>
  <si>
    <t>16.01</t>
  </si>
  <si>
    <t>10222</t>
  </si>
  <si>
    <t>188.28</t>
  </si>
  <si>
    <t>14120</t>
  </si>
  <si>
    <t>2167.04</t>
  </si>
  <si>
    <t>114291</t>
  </si>
  <si>
    <t>2190.13</t>
  </si>
  <si>
    <t>116375</t>
  </si>
  <si>
    <t>15.68</t>
  </si>
  <si>
    <t>118075</t>
  </si>
  <si>
    <t>119368</t>
  </si>
  <si>
    <t>2259.37</t>
  </si>
  <si>
    <t>3888</t>
  </si>
  <si>
    <t>414.89</t>
  </si>
  <si>
    <t>2.94</t>
  </si>
  <si>
    <t>3905</t>
  </si>
  <si>
    <t>2.73</t>
  </si>
  <si>
    <t>3915</t>
  </si>
  <si>
    <t>2.7</t>
  </si>
  <si>
    <t>3933</t>
  </si>
  <si>
    <t>3955</t>
  </si>
  <si>
    <t>406.43</t>
  </si>
  <si>
    <t>7588</t>
  </si>
  <si>
    <t>141.16</t>
  </si>
  <si>
    <t>10226</t>
  </si>
  <si>
    <t>2.88</t>
  </si>
  <si>
    <t>10235</t>
  </si>
  <si>
    <t>12473</t>
  </si>
  <si>
    <t>14110</t>
  </si>
  <si>
    <t>393.73</t>
  </si>
  <si>
    <t>111299</t>
  </si>
  <si>
    <t>2.85</t>
  </si>
  <si>
    <t>111306</t>
  </si>
  <si>
    <t>111323</t>
  </si>
  <si>
    <t>114279</t>
  </si>
  <si>
    <t>484.04</t>
  </si>
  <si>
    <t>114295</t>
  </si>
  <si>
    <t>2.79</t>
  </si>
  <si>
    <t>114301</t>
  </si>
  <si>
    <t>407.78</t>
  </si>
  <si>
    <t>116390</t>
  </si>
  <si>
    <t>5.76</t>
  </si>
  <si>
    <t>116398</t>
  </si>
  <si>
    <t>17.29</t>
  </si>
  <si>
    <t>118086</t>
  </si>
  <si>
    <t>118096</t>
  </si>
  <si>
    <t>119363</t>
  </si>
  <si>
    <t>414.85</t>
  </si>
  <si>
    <t>119373</t>
  </si>
  <si>
    <t>432.15</t>
  </si>
  <si>
    <t>3902</t>
  </si>
  <si>
    <t>56.64</t>
  </si>
  <si>
    <t>8.7</t>
  </si>
  <si>
    <t>3932</t>
  </si>
  <si>
    <t>1227.74</t>
  </si>
  <si>
    <t>3951</t>
  </si>
  <si>
    <t>1202.69</t>
  </si>
  <si>
    <t>7576</t>
  </si>
  <si>
    <t>1215.22</t>
  </si>
  <si>
    <t>10250</t>
  </si>
  <si>
    <t>2455.49</t>
  </si>
  <si>
    <t>111316</t>
  </si>
  <si>
    <t>8.44</t>
  </si>
  <si>
    <t>116396</t>
  </si>
  <si>
    <t>204.62</t>
  </si>
  <si>
    <t>118078</t>
  </si>
  <si>
    <t>120199</t>
  </si>
  <si>
    <t>50.63</t>
  </si>
  <si>
    <t>3886</t>
  </si>
  <si>
    <t>1272.9</t>
  </si>
  <si>
    <t>9.02</t>
  </si>
  <si>
    <t>3936</t>
  </si>
  <si>
    <t>8.84</t>
  </si>
  <si>
    <t>3946</t>
  </si>
  <si>
    <t>8.57</t>
  </si>
  <si>
    <t>7558</t>
  </si>
  <si>
    <t>1246.94</t>
  </si>
  <si>
    <t>7577</t>
  </si>
  <si>
    <t>104.99</t>
  </si>
  <si>
    <t>10231</t>
  </si>
  <si>
    <t>424.3</t>
  </si>
  <si>
    <t>10251</t>
  </si>
  <si>
    <t>12472</t>
  </si>
  <si>
    <t>12484</t>
  </si>
  <si>
    <t>111281</t>
  </si>
  <si>
    <t>1220.95</t>
  </si>
  <si>
    <t>111326</t>
  </si>
  <si>
    <t>51.96</t>
  </si>
  <si>
    <t>111334</t>
  </si>
  <si>
    <t>114274</t>
  </si>
  <si>
    <t>114290</t>
  </si>
  <si>
    <t>2467.92</t>
  </si>
  <si>
    <t>116397</t>
  </si>
  <si>
    <t>53.04</t>
  </si>
  <si>
    <t>118093</t>
  </si>
  <si>
    <t>120198</t>
  </si>
  <si>
    <t>1259.92</t>
  </si>
  <si>
    <t>156666</t>
  </si>
  <si>
    <t>3904</t>
  </si>
  <si>
    <t>4.48</t>
  </si>
  <si>
    <t>4.82</t>
  </si>
  <si>
    <t>3922</t>
  </si>
  <si>
    <t>666.32</t>
  </si>
  <si>
    <t>3938</t>
  </si>
  <si>
    <t>4.72</t>
  </si>
  <si>
    <t>3944</t>
  </si>
  <si>
    <t>109.9</t>
  </si>
  <si>
    <t>3953</t>
  </si>
  <si>
    <t>670.94</t>
  </si>
  <si>
    <t>14108</t>
  </si>
  <si>
    <t>649.97</t>
  </si>
  <si>
    <t>111297</t>
  </si>
  <si>
    <t>4.68</t>
  </si>
  <si>
    <t>111303</t>
  </si>
  <si>
    <t>107.58</t>
  </si>
  <si>
    <t>114272</t>
  </si>
  <si>
    <t>56.68</t>
  </si>
  <si>
    <t>114284</t>
  </si>
  <si>
    <t>659.38</t>
  </si>
  <si>
    <t>114300</t>
  </si>
  <si>
    <t>119367</t>
  </si>
  <si>
    <t>4.73</t>
  </si>
  <si>
    <t>119370</t>
  </si>
  <si>
    <t>1360.51</t>
  </si>
  <si>
    <t>120182</t>
  </si>
  <si>
    <t>666.34</t>
  </si>
  <si>
    <t>7560</t>
  </si>
  <si>
    <t>85.66</t>
  </si>
  <si>
    <t>14.87</t>
  </si>
  <si>
    <t>7579</t>
  </si>
  <si>
    <t>14.42</t>
  </si>
  <si>
    <t>10225</t>
  </si>
  <si>
    <t>14.57</t>
  </si>
  <si>
    <t>10248</t>
  </si>
  <si>
    <t>14.58</t>
  </si>
  <si>
    <t>12469</t>
  </si>
  <si>
    <t>111290</t>
  </si>
  <si>
    <t>692.35</t>
  </si>
  <si>
    <t>114273</t>
  </si>
  <si>
    <t>114292</t>
  </si>
  <si>
    <t>2034.19</t>
  </si>
  <si>
    <t>114299</t>
  </si>
  <si>
    <t>2034.22</t>
  </si>
  <si>
    <t>118071</t>
  </si>
  <si>
    <t>3884</t>
  </si>
  <si>
    <t>7895.19</t>
  </si>
  <si>
    <t>41.96</t>
  </si>
  <si>
    <t>3931</t>
  </si>
  <si>
    <t>1973.8</t>
  </si>
  <si>
    <t>7578</t>
  </si>
  <si>
    <t>40.7</t>
  </si>
  <si>
    <t>10238</t>
  </si>
  <si>
    <t>12470</t>
  </si>
  <si>
    <t>111287</t>
  </si>
  <si>
    <t>5860.97</t>
  </si>
  <si>
    <t>111310</t>
  </si>
  <si>
    <t>111322</t>
  </si>
  <si>
    <t>966.76</t>
  </si>
  <si>
    <t>114268</t>
  </si>
  <si>
    <t>986.9</t>
  </si>
  <si>
    <t>116371</t>
  </si>
  <si>
    <t>1973.79</t>
  </si>
  <si>
    <t>116385</t>
  </si>
  <si>
    <t>118094</t>
  </si>
  <si>
    <t>120181</t>
  </si>
  <si>
    <t>1933.52</t>
  </si>
  <si>
    <t>156663</t>
  </si>
  <si>
    <t>3911</t>
  </si>
  <si>
    <t>343.79</t>
  </si>
  <si>
    <t>15.57</t>
  </si>
  <si>
    <t>3920</t>
  </si>
  <si>
    <t>2152.4</t>
  </si>
  <si>
    <t>3935</t>
  </si>
  <si>
    <t>15.26</t>
  </si>
  <si>
    <t>7565</t>
  </si>
  <si>
    <t>2129.98</t>
  </si>
  <si>
    <t>10247</t>
  </si>
  <si>
    <t>14121</t>
  </si>
  <si>
    <t>2107.6</t>
  </si>
  <si>
    <t>15148</t>
  </si>
  <si>
    <t>687.58</t>
  </si>
  <si>
    <t>111285</t>
  </si>
  <si>
    <t>14.64</t>
  </si>
  <si>
    <t>111315</t>
  </si>
  <si>
    <t>90.62</t>
  </si>
  <si>
    <t>114298</t>
  </si>
  <si>
    <t>116393</t>
  </si>
  <si>
    <t>2197.24</t>
  </si>
  <si>
    <t>118077</t>
  </si>
  <si>
    <t>119369</t>
  </si>
  <si>
    <t>2197.2</t>
  </si>
  <si>
    <t>3889</t>
  </si>
  <si>
    <t>384.55</t>
  </si>
  <si>
    <t>32.7</t>
  </si>
  <si>
    <t>188.35</t>
  </si>
  <si>
    <t>12455</t>
  </si>
  <si>
    <t>111277</t>
  </si>
  <si>
    <t>4426.27</t>
  </si>
  <si>
    <t>111291</t>
  </si>
  <si>
    <t>380.63</t>
  </si>
  <si>
    <t>114287</t>
  </si>
  <si>
    <t>31.06</t>
  </si>
  <si>
    <t>116377</t>
  </si>
  <si>
    <t>4614.62</t>
  </si>
  <si>
    <t>116387</t>
  </si>
  <si>
    <t>3890</t>
  </si>
  <si>
    <t>362.21</t>
  </si>
  <si>
    <t>2.2</t>
  </si>
  <si>
    <t>3956</t>
  </si>
  <si>
    <t>304.13</t>
  </si>
  <si>
    <t>7580</t>
  </si>
  <si>
    <t>4.27</t>
  </si>
  <si>
    <t>7599</t>
  </si>
  <si>
    <t>100.31</t>
  </si>
  <si>
    <t>12477</t>
  </si>
  <si>
    <t>14111</t>
  </si>
  <si>
    <t>294.62</t>
  </si>
  <si>
    <t>15152</t>
  </si>
  <si>
    <t>48.58</t>
  </si>
  <si>
    <t>15167</t>
  </si>
  <si>
    <t>2.07</t>
  </si>
  <si>
    <t>111300</t>
  </si>
  <si>
    <t>2.13</t>
  </si>
  <si>
    <t>111314</t>
  </si>
  <si>
    <t>307.3</t>
  </si>
  <si>
    <t>111324</t>
  </si>
  <si>
    <t>114285</t>
  </si>
  <si>
    <t>300.96</t>
  </si>
  <si>
    <t>114305</t>
  </si>
  <si>
    <t>4.18</t>
  </si>
  <si>
    <t>118083</t>
  </si>
  <si>
    <t>-54</t>
  </si>
  <si>
    <t>119364</t>
  </si>
  <si>
    <t>312.58</t>
  </si>
  <si>
    <t>119372</t>
  </si>
  <si>
    <t>620.84</t>
  </si>
  <si>
    <t>120184</t>
  </si>
  <si>
    <t>25.35</t>
  </si>
  <si>
    <t>120192</t>
  </si>
  <si>
    <t>48.57</t>
  </si>
  <si>
    <t>156662</t>
  </si>
  <si>
    <t>3896</t>
  </si>
  <si>
    <t>3807.35</t>
  </si>
  <si>
    <t>28.43</t>
  </si>
  <si>
    <t>3917</t>
  </si>
  <si>
    <t>3957.46</t>
  </si>
  <si>
    <t>3943</t>
  </si>
  <si>
    <t>324.1</t>
  </si>
  <si>
    <t>3954</t>
  </si>
  <si>
    <t>655.03</t>
  </si>
  <si>
    <t>111278</t>
  </si>
  <si>
    <t>3848.28</t>
  </si>
  <si>
    <t>114296</t>
  </si>
  <si>
    <t>3889.22</t>
  </si>
  <si>
    <t>120189</t>
  </si>
  <si>
    <t>627.73</t>
  </si>
  <si>
    <t>3912</t>
  </si>
  <si>
    <t>236.93</t>
  </si>
  <si>
    <t>19.81</t>
  </si>
  <si>
    <t>3941</t>
  </si>
  <si>
    <t>2710.01</t>
  </si>
  <si>
    <t>7556</t>
  </si>
  <si>
    <t>2738.46</t>
  </si>
  <si>
    <t>7574</t>
  </si>
  <si>
    <t>2767.06</t>
  </si>
  <si>
    <t>12468</t>
  </si>
  <si>
    <t>15154</t>
  </si>
  <si>
    <t>18.23</t>
  </si>
  <si>
    <t>111342</t>
  </si>
  <si>
    <t>135.9</t>
  </si>
  <si>
    <t>114277</t>
  </si>
  <si>
    <t>2815</t>
  </si>
  <si>
    <t>120183</t>
  </si>
  <si>
    <t>228.21</t>
  </si>
  <si>
    <t>156665</t>
  </si>
  <si>
    <t>3947</t>
  </si>
  <si>
    <t>3890.07</t>
  </si>
  <si>
    <t>28.14</t>
  </si>
  <si>
    <t>7566</t>
  </si>
  <si>
    <t>1283.18</t>
  </si>
  <si>
    <t>12462</t>
  </si>
  <si>
    <t>111282</t>
  </si>
  <si>
    <t>158.71</t>
  </si>
  <si>
    <t>111311</t>
  </si>
  <si>
    <t>1310.2</t>
  </si>
  <si>
    <t>111335</t>
  </si>
  <si>
    <t>3903</t>
  </si>
  <si>
    <t>11.75</t>
  </si>
  <si>
    <t>12.63</t>
  </si>
  <si>
    <t>7557</t>
  </si>
  <si>
    <t>1746.04</t>
  </si>
  <si>
    <t>7575</t>
  </si>
  <si>
    <t>1764.16</t>
  </si>
  <si>
    <t>7596</t>
  </si>
  <si>
    <t>575.95</t>
  </si>
  <si>
    <t>10256</t>
  </si>
  <si>
    <t>148.53</t>
  </si>
  <si>
    <t>12459</t>
  </si>
  <si>
    <t>14116</t>
  </si>
  <si>
    <t>11.74</t>
  </si>
  <si>
    <t>111295</t>
  </si>
  <si>
    <t>12.25</t>
  </si>
  <si>
    <t>111331</t>
  </si>
  <si>
    <t>114304</t>
  </si>
  <si>
    <t>71.99</t>
  </si>
  <si>
    <t>118092</t>
  </si>
  <si>
    <t>119366</t>
  </si>
  <si>
    <t>12.37</t>
  </si>
  <si>
    <t>119374</t>
  </si>
  <si>
    <t>74.27</t>
  </si>
  <si>
    <t>120190</t>
  </si>
  <si>
    <t>557.75</t>
  </si>
  <si>
    <t>3950</t>
  </si>
  <si>
    <t>2196.63</t>
  </si>
  <si>
    <t>15.89</t>
  </si>
  <si>
    <t>10246</t>
  </si>
  <si>
    <t>186.87</t>
  </si>
  <si>
    <t>111280</t>
  </si>
  <si>
    <t>2150.87</t>
  </si>
  <si>
    <t>111289</t>
  </si>
  <si>
    <t>2219.52</t>
  </si>
  <si>
    <t>111320</t>
  </si>
  <si>
    <t>2211.89</t>
  </si>
  <si>
    <t>114303</t>
  </si>
  <si>
    <t>181.15</t>
  </si>
  <si>
    <t>116380</t>
  </si>
  <si>
    <t>93.43</t>
  </si>
  <si>
    <t>120187</t>
  </si>
  <si>
    <t>2105.1</t>
  </si>
  <si>
    <t>120200</t>
  </si>
  <si>
    <t>15.42</t>
  </si>
  <si>
    <t>3948</t>
  </si>
  <si>
    <t>2597.53</t>
  </si>
  <si>
    <t>18.79</t>
  </si>
  <si>
    <t>7590</t>
  </si>
  <si>
    <t>18.41</t>
  </si>
  <si>
    <t>12456</t>
  </si>
  <si>
    <t>111330</t>
  </si>
  <si>
    <t>2624.59</t>
  </si>
  <si>
    <t>114297</t>
  </si>
  <si>
    <t>2570.47</t>
  </si>
  <si>
    <t>116386</t>
  </si>
  <si>
    <t>441.94</t>
  </si>
  <si>
    <t>3930</t>
  </si>
  <si>
    <t>2367.99</t>
  </si>
  <si>
    <t>50.34</t>
  </si>
  <si>
    <t>12450</t>
  </si>
  <si>
    <t>14109</t>
  </si>
  <si>
    <t>561.8</t>
  </si>
  <si>
    <t>14119</t>
  </si>
  <si>
    <t>2271.36</t>
  </si>
  <si>
    <t>15163</t>
  </si>
  <si>
    <t>111309</t>
  </si>
  <si>
    <t>7031.49</t>
  </si>
  <si>
    <t>111328</t>
  </si>
  <si>
    <t>114265</t>
  </si>
  <si>
    <t>7103.98</t>
  </si>
  <si>
    <t>116384</t>
  </si>
  <si>
    <t>3928</t>
  </si>
  <si>
    <t>6834.44</t>
  </si>
  <si>
    <t>48.43</t>
  </si>
  <si>
    <t>10218</t>
  </si>
  <si>
    <t>2278.15</t>
  </si>
  <si>
    <t>15157</t>
  </si>
  <si>
    <t>1115.83</t>
  </si>
  <si>
    <t>111318</t>
  </si>
  <si>
    <t>6694.96</t>
  </si>
  <si>
    <t>111340</t>
  </si>
  <si>
    <t>6881.9</t>
  </si>
  <si>
    <t>116395</t>
  </si>
  <si>
    <t>1139.07</t>
  </si>
  <si>
    <t>118069</t>
  </si>
  <si>
    <t>118089</t>
  </si>
  <si>
    <t>119371</t>
  </si>
  <si>
    <t>1139.08</t>
  </si>
  <si>
    <t>3887</t>
  </si>
  <si>
    <t>979.84</t>
  </si>
  <si>
    <t>20.83</t>
  </si>
  <si>
    <t>3901</t>
  </si>
  <si>
    <t>116.23</t>
  </si>
  <si>
    <t>3923</t>
  </si>
  <si>
    <t>479.92</t>
  </si>
  <si>
    <t>7584</t>
  </si>
  <si>
    <t>2939.52</t>
  </si>
  <si>
    <t>10229</t>
  </si>
  <si>
    <t>12467</t>
  </si>
  <si>
    <t>111343</t>
  </si>
  <si>
    <t>40.83</t>
  </si>
  <si>
    <t>116372</t>
  </si>
  <si>
    <t>489.92</t>
  </si>
  <si>
    <t>116379</t>
  </si>
  <si>
    <t>244.96</t>
  </si>
  <si>
    <t>118090</t>
  </si>
  <si>
    <t>120196</t>
  </si>
  <si>
    <t>2909.54</t>
  </si>
  <si>
    <t>3908</t>
  </si>
  <si>
    <t>2795.33</t>
  </si>
  <si>
    <t>21.1</t>
  </si>
  <si>
    <t>3918</t>
  </si>
  <si>
    <t>2916.86</t>
  </si>
  <si>
    <t>7586</t>
  </si>
  <si>
    <t>992.56</t>
  </si>
  <si>
    <t>10224</t>
  </si>
  <si>
    <t>20.68</t>
  </si>
  <si>
    <t>10244</t>
  </si>
  <si>
    <t>3970.26</t>
  </si>
  <si>
    <t>12458</t>
  </si>
  <si>
    <t>12476</t>
  </si>
  <si>
    <t>12480</t>
  </si>
  <si>
    <t>111329</t>
  </si>
  <si>
    <t>2947.25</t>
  </si>
  <si>
    <t>114267</t>
  </si>
  <si>
    <t>1116.61</t>
  </si>
  <si>
    <t>114276</t>
  </si>
  <si>
    <t>2977.63</t>
  </si>
  <si>
    <t>114283</t>
  </si>
  <si>
    <t>2886.48</t>
  </si>
  <si>
    <t>118076</t>
  </si>
  <si>
    <t>3895</t>
  </si>
  <si>
    <t>5406.35</t>
  </si>
  <si>
    <t>40.37</t>
  </si>
  <si>
    <t>3942</t>
  </si>
  <si>
    <t>1840.87</t>
  </si>
  <si>
    <t>7587</t>
  </si>
  <si>
    <t>474.75</t>
  </si>
  <si>
    <t>10223</t>
  </si>
  <si>
    <t>39.56</t>
  </si>
  <si>
    <t>10233</t>
  </si>
  <si>
    <t>12451</t>
  </si>
  <si>
    <t>14107</t>
  </si>
  <si>
    <t>14123</t>
  </si>
  <si>
    <t>37.96</t>
  </si>
  <si>
    <t>15149</t>
  </si>
  <si>
    <t>445.69</t>
  </si>
  <si>
    <t>111288</t>
  </si>
  <si>
    <t>5638.88</t>
  </si>
  <si>
    <t>111302</t>
  </si>
  <si>
    <t>118074</t>
  </si>
  <si>
    <t>120188</t>
  </si>
  <si>
    <t>1782.74</t>
  </si>
  <si>
    <t>20391</t>
  </si>
  <si>
    <t>234.58</t>
  </si>
  <si>
    <t>1.81</t>
  </si>
  <si>
    <t>20407</t>
  </si>
  <si>
    <t>19.77</t>
  </si>
  <si>
    <t>25248</t>
  </si>
  <si>
    <t>3.51</t>
  </si>
  <si>
    <t>25272</t>
  </si>
  <si>
    <t>255.43</t>
  </si>
  <si>
    <t>25296</t>
  </si>
  <si>
    <t>25306</t>
  </si>
  <si>
    <t>250.21</t>
  </si>
  <si>
    <t>30043</t>
  </si>
  <si>
    <t>1.78</t>
  </si>
  <si>
    <t>30051</t>
  </si>
  <si>
    <t>30063</t>
  </si>
  <si>
    <t>30090</t>
  </si>
  <si>
    <t>512.63</t>
  </si>
  <si>
    <t>30163</t>
  </si>
  <si>
    <t>10.65</t>
  </si>
  <si>
    <t>38078</t>
  </si>
  <si>
    <t>255.44</t>
  </si>
  <si>
    <t>38089</t>
  </si>
  <si>
    <t>254.58</t>
  </si>
  <si>
    <t>124533</t>
  </si>
  <si>
    <t>239.79</t>
  </si>
  <si>
    <t>124611</t>
  </si>
  <si>
    <t>231.97</t>
  </si>
  <si>
    <t>124626</t>
  </si>
  <si>
    <t>229.36</t>
  </si>
  <si>
    <t>128900</t>
  </si>
  <si>
    <t>-55</t>
  </si>
  <si>
    <t>97.56</t>
  </si>
  <si>
    <t>20344</t>
  </si>
  <si>
    <t>9.33</t>
  </si>
  <si>
    <t>0.81</t>
  </si>
  <si>
    <t>20360</t>
  </si>
  <si>
    <t>9.43</t>
  </si>
  <si>
    <t>20392</t>
  </si>
  <si>
    <t>210.68</t>
  </si>
  <si>
    <t>20412</t>
  </si>
  <si>
    <t>110.81</t>
  </si>
  <si>
    <t>20423</t>
  </si>
  <si>
    <t>0.77</t>
  </si>
  <si>
    <t>25258</t>
  </si>
  <si>
    <t>111.97</t>
  </si>
  <si>
    <t>25278</t>
  </si>
  <si>
    <t>4.76</t>
  </si>
  <si>
    <t>25312</t>
  </si>
  <si>
    <t>0.78</t>
  </si>
  <si>
    <t>30039</t>
  </si>
  <si>
    <t>229.29</t>
  </si>
  <si>
    <t>30129</t>
  </si>
  <si>
    <t>114.31</t>
  </si>
  <si>
    <t>34344</t>
  </si>
  <si>
    <t>0.74</t>
  </si>
  <si>
    <t>38097</t>
  </si>
  <si>
    <t>0.79</t>
  </si>
  <si>
    <t>124518</t>
  </si>
  <si>
    <t>106.14</t>
  </si>
  <si>
    <t>124555</t>
  </si>
  <si>
    <t>108.48</t>
  </si>
  <si>
    <t>128877</t>
  </si>
  <si>
    <t>-169</t>
  </si>
  <si>
    <t>134.15</t>
  </si>
  <si>
    <t>128904</t>
  </si>
  <si>
    <t>132552</t>
  </si>
  <si>
    <t>135831</t>
  </si>
  <si>
    <t>137446</t>
  </si>
  <si>
    <t>1.57</t>
  </si>
  <si>
    <t>138737</t>
  </si>
  <si>
    <t>157878</t>
  </si>
  <si>
    <t>-0.79</t>
  </si>
  <si>
    <t>157884</t>
  </si>
  <si>
    <t>20361</t>
  </si>
  <si>
    <t>3.59</t>
  </si>
  <si>
    <t>3.7</t>
  </si>
  <si>
    <t>25292</t>
  </si>
  <si>
    <t>522.14</t>
  </si>
  <si>
    <t>25303</t>
  </si>
  <si>
    <t>511.49</t>
  </si>
  <si>
    <t>30115</t>
  </si>
  <si>
    <t>522.21</t>
  </si>
  <si>
    <t>30125</t>
  </si>
  <si>
    <t>30144</t>
  </si>
  <si>
    <t>34321</t>
  </si>
  <si>
    <t>969.71</t>
  </si>
  <si>
    <t>34332</t>
  </si>
  <si>
    <t>969.7</t>
  </si>
  <si>
    <t>36479</t>
  </si>
  <si>
    <t>1044.41</t>
  </si>
  <si>
    <t>124546</t>
  </si>
  <si>
    <t>991.01</t>
  </si>
  <si>
    <t>124596</t>
  </si>
  <si>
    <t>21.53</t>
  </si>
  <si>
    <t>128879</t>
  </si>
  <si>
    <t>3.63</t>
  </si>
  <si>
    <t>128902</t>
  </si>
  <si>
    <t>128914</t>
  </si>
  <si>
    <t>87.02</t>
  </si>
  <si>
    <t>132525</t>
  </si>
  <si>
    <t>525.77</t>
  </si>
  <si>
    <t>137434</t>
  </si>
  <si>
    <t>516.77</t>
  </si>
  <si>
    <t>138736</t>
  </si>
  <si>
    <t>138742</t>
  </si>
  <si>
    <t>522.16</t>
  </si>
  <si>
    <t>30147</t>
  </si>
  <si>
    <t>389.49</t>
  </si>
  <si>
    <t>2.76</t>
  </si>
  <si>
    <t>38095</t>
  </si>
  <si>
    <t>124531</t>
  </si>
  <si>
    <t>365.64</t>
  </si>
  <si>
    <t>124549</t>
  </si>
  <si>
    <t>739.24</t>
  </si>
  <si>
    <t>124642</t>
  </si>
  <si>
    <t>59.62</t>
  </si>
  <si>
    <t>128896</t>
  </si>
  <si>
    <t>132528</t>
  </si>
  <si>
    <t>138727</t>
  </si>
  <si>
    <t>385.52</t>
  </si>
  <si>
    <t>157890</t>
  </si>
  <si>
    <t>-16.23</t>
  </si>
  <si>
    <t>20389</t>
  </si>
  <si>
    <t>356.4</t>
  </si>
  <si>
    <t>2.75</t>
  </si>
  <si>
    <t>20421</t>
  </si>
  <si>
    <t>62.7</t>
  </si>
  <si>
    <t>20443</t>
  </si>
  <si>
    <t>352.44</t>
  </si>
  <si>
    <t>25294</t>
  </si>
  <si>
    <t>388.08</t>
  </si>
  <si>
    <t>30037</t>
  </si>
  <si>
    <t>30099</t>
  </si>
  <si>
    <t>2.69</t>
  </si>
  <si>
    <t>30128</t>
  </si>
  <si>
    <t>129.36</t>
  </si>
  <si>
    <t>30150</t>
  </si>
  <si>
    <t>38082</t>
  </si>
  <si>
    <t>124532</t>
  </si>
  <si>
    <t>364.32</t>
  </si>
  <si>
    <t>124644</t>
  </si>
  <si>
    <t>2.47</t>
  </si>
  <si>
    <t>132513</t>
  </si>
  <si>
    <t>135823</t>
  </si>
  <si>
    <t>2.45</t>
  </si>
  <si>
    <t>135842</t>
  </si>
  <si>
    <t>137436</t>
  </si>
  <si>
    <t>384.03</t>
  </si>
  <si>
    <t>137454</t>
  </si>
  <si>
    <t>380.21</t>
  </si>
  <si>
    <t>138728</t>
  </si>
  <si>
    <t>384.11</t>
  </si>
  <si>
    <t>20374</t>
  </si>
  <si>
    <t>303.41</t>
  </si>
  <si>
    <t>2.15</t>
  </si>
  <si>
    <t>25290</t>
  </si>
  <si>
    <t>608.92</t>
  </si>
  <si>
    <t>30148</t>
  </si>
  <si>
    <t>34323</t>
  </si>
  <si>
    <t>563.47</t>
  </si>
  <si>
    <t>34336</t>
  </si>
  <si>
    <t>281.72</t>
  </si>
  <si>
    <t>38083</t>
  </si>
  <si>
    <t>2.1</t>
  </si>
  <si>
    <t>38088</t>
  </si>
  <si>
    <t>300.31</t>
  </si>
  <si>
    <t>124558</t>
  </si>
  <si>
    <t>2</t>
  </si>
  <si>
    <t>124581</t>
  </si>
  <si>
    <t>2.02</t>
  </si>
  <si>
    <t>124610</t>
  </si>
  <si>
    <t>275.54</t>
  </si>
  <si>
    <t>132541</t>
  </si>
  <si>
    <t>138730</t>
  </si>
  <si>
    <t>138746</t>
  </si>
  <si>
    <t>2.11</t>
  </si>
  <si>
    <t>157883</t>
  </si>
  <si>
    <t>-2.11</t>
  </si>
  <si>
    <t>157887</t>
  </si>
  <si>
    <t>20339</t>
  </si>
  <si>
    <t>420.25</t>
  </si>
  <si>
    <t>3.04</t>
  </si>
  <si>
    <t>20357</t>
  </si>
  <si>
    <t>424.63</t>
  </si>
  <si>
    <t>20388</t>
  </si>
  <si>
    <t>393.98</t>
  </si>
  <si>
    <t>20416</t>
  </si>
  <si>
    <t>2.89</t>
  </si>
  <si>
    <t>25242</t>
  </si>
  <si>
    <t>30036</t>
  </si>
  <si>
    <t>428.98</t>
  </si>
  <si>
    <t>30081</t>
  </si>
  <si>
    <t>17.88</t>
  </si>
  <si>
    <t>36485</t>
  </si>
  <si>
    <t>71.49</t>
  </si>
  <si>
    <t>124529</t>
  </si>
  <si>
    <t>472.66</t>
  </si>
  <si>
    <t>124547</t>
  </si>
  <si>
    <t>817.06</t>
  </si>
  <si>
    <t>124564</t>
  </si>
  <si>
    <t>124573</t>
  </si>
  <si>
    <t>822.99</t>
  </si>
  <si>
    <t>124593</t>
  </si>
  <si>
    <t>128875</t>
  </si>
  <si>
    <t>429</t>
  </si>
  <si>
    <t>128912</t>
  </si>
  <si>
    <t>132499</t>
  </si>
  <si>
    <t>135822</t>
  </si>
  <si>
    <t>138744</t>
  </si>
  <si>
    <t>143</t>
  </si>
  <si>
    <t>20432</t>
  </si>
  <si>
    <t>18.25</t>
  </si>
  <si>
    <t>1.56</t>
  </si>
  <si>
    <t>30041</t>
  </si>
  <si>
    <t>73.4</t>
  </si>
  <si>
    <t>30064</t>
  </si>
  <si>
    <t>220.15</t>
  </si>
  <si>
    <t>30077</t>
  </si>
  <si>
    <t>30127</t>
  </si>
  <si>
    <t>30160</t>
  </si>
  <si>
    <t>220.2</t>
  </si>
  <si>
    <t>34313</t>
  </si>
  <si>
    <t>213.36</t>
  </si>
  <si>
    <t>124535</t>
  </si>
  <si>
    <t>2.87</t>
  </si>
  <si>
    <t>124554</t>
  </si>
  <si>
    <t>208.92</t>
  </si>
  <si>
    <t>124575</t>
  </si>
  <si>
    <t>211.16</t>
  </si>
  <si>
    <t>124595</t>
  </si>
  <si>
    <t>72.63</t>
  </si>
  <si>
    <t>124612</t>
  </si>
  <si>
    <t>199.93</t>
  </si>
  <si>
    <t>128898</t>
  </si>
  <si>
    <t>132516</t>
  </si>
  <si>
    <t>9.18</t>
  </si>
  <si>
    <t>132526</t>
  </si>
  <si>
    <t>135818</t>
  </si>
  <si>
    <t>138747</t>
  </si>
  <si>
    <t>1.53</t>
  </si>
  <si>
    <t>3892</t>
  </si>
  <si>
    <t>159.47</t>
  </si>
  <si>
    <t>1.13</t>
  </si>
  <si>
    <t>3958</t>
  </si>
  <si>
    <t>13.02</t>
  </si>
  <si>
    <t>7572</t>
  </si>
  <si>
    <t>6.44</t>
  </si>
  <si>
    <t>7582</t>
  </si>
  <si>
    <t>1.1</t>
  </si>
  <si>
    <t>7592</t>
  </si>
  <si>
    <t>2.22</t>
  </si>
  <si>
    <t>10228</t>
  </si>
  <si>
    <t>1.11</t>
  </si>
  <si>
    <t>10243</t>
  </si>
  <si>
    <t>10255</t>
  </si>
  <si>
    <t>12463</t>
  </si>
  <si>
    <t>12487</t>
  </si>
  <si>
    <t>15155</t>
  </si>
  <si>
    <t>6.23</t>
  </si>
  <si>
    <t>20342</t>
  </si>
  <si>
    <t>156.21</t>
  </si>
  <si>
    <t>20405</t>
  </si>
  <si>
    <t>148.08</t>
  </si>
  <si>
    <t>20414</t>
  </si>
  <si>
    <t>12.88</t>
  </si>
  <si>
    <t>25249</t>
  </si>
  <si>
    <t>2.19</t>
  </si>
  <si>
    <t>25257</t>
  </si>
  <si>
    <t>313.51</t>
  </si>
  <si>
    <t>25309</t>
  </si>
  <si>
    <t>157.3</t>
  </si>
  <si>
    <t>30040</t>
  </si>
  <si>
    <t>159.44</t>
  </si>
  <si>
    <t>30082</t>
  </si>
  <si>
    <t>30094</t>
  </si>
  <si>
    <t>30119</t>
  </si>
  <si>
    <t>30130</t>
  </si>
  <si>
    <t>26.58</t>
  </si>
  <si>
    <t>34343</t>
  </si>
  <si>
    <t>1.04</t>
  </si>
  <si>
    <t>34353</t>
  </si>
  <si>
    <t>144.18</t>
  </si>
  <si>
    <t>36496</t>
  </si>
  <si>
    <t>157.83</t>
  </si>
  <si>
    <t>111286</t>
  </si>
  <si>
    <t>6.37</t>
  </si>
  <si>
    <t>111294</t>
  </si>
  <si>
    <t>157.84</t>
  </si>
  <si>
    <t>111317</t>
  </si>
  <si>
    <t>111337</t>
  </si>
  <si>
    <t>114302</t>
  </si>
  <si>
    <t>181.42</t>
  </si>
  <si>
    <t>116374</t>
  </si>
  <si>
    <t>53.15</t>
  </si>
  <si>
    <t>116392</t>
  </si>
  <si>
    <t>116400</t>
  </si>
  <si>
    <t>2.21</t>
  </si>
  <si>
    <t>119365</t>
  </si>
  <si>
    <t>161.71</t>
  </si>
  <si>
    <t>120186</t>
  </si>
  <si>
    <t>1.09</t>
  </si>
  <si>
    <t>120195</t>
  </si>
  <si>
    <t>124534</t>
  </si>
  <si>
    <t>149.7</t>
  </si>
  <si>
    <t>124552</t>
  </si>
  <si>
    <t>302.66</t>
  </si>
  <si>
    <t>124567</t>
  </si>
  <si>
    <t>128881</t>
  </si>
  <si>
    <t>128887</t>
  </si>
  <si>
    <t>166.11</t>
  </si>
  <si>
    <t>128918</t>
  </si>
  <si>
    <t>135819</t>
  </si>
  <si>
    <t>144.83</t>
  </si>
  <si>
    <t>135841</t>
  </si>
  <si>
    <t>6.1</t>
  </si>
  <si>
    <t>137439</t>
  </si>
  <si>
    <t>157.82</t>
  </si>
  <si>
    <t>137457</t>
  </si>
  <si>
    <t>157494</t>
  </si>
  <si>
    <t>49</t>
  </si>
  <si>
    <t>-54.26</t>
  </si>
  <si>
    <t>157892</t>
  </si>
  <si>
    <t>-1.11</t>
  </si>
  <si>
    <t>158198</t>
  </si>
  <si>
    <t>-1.09</t>
  </si>
  <si>
    <t>3900</t>
  </si>
  <si>
    <t>453.99</t>
  </si>
  <si>
    <t>3.39</t>
  </si>
  <si>
    <t>3924</t>
  </si>
  <si>
    <t>468.63</t>
  </si>
  <si>
    <t>7600</t>
  </si>
  <si>
    <t>3.22</t>
  </si>
  <si>
    <t>10240</t>
  </si>
  <si>
    <t>239.2</t>
  </si>
  <si>
    <t>14118</t>
  </si>
  <si>
    <t>6.3</t>
  </si>
  <si>
    <t>15160</t>
  </si>
  <si>
    <t>19.52</t>
  </si>
  <si>
    <t>111298</t>
  </si>
  <si>
    <t>3.29</t>
  </si>
  <si>
    <t>111305</t>
  </si>
  <si>
    <t>3.15</t>
  </si>
  <si>
    <t>111344</t>
  </si>
  <si>
    <t>39.87</t>
  </si>
  <si>
    <t>114269</t>
  </si>
  <si>
    <t>478.4</t>
  </si>
  <si>
    <t>116382</t>
  </si>
  <si>
    <t>6.64</t>
  </si>
  <si>
    <t>118079</t>
  </si>
  <si>
    <t>3898</t>
  </si>
  <si>
    <t>1234.74</t>
  </si>
  <si>
    <t>9.22</t>
  </si>
  <si>
    <t>3910</t>
  </si>
  <si>
    <t>1229.95</t>
  </si>
  <si>
    <t>3921</t>
  </si>
  <si>
    <t>1274.57</t>
  </si>
  <si>
    <t>3945</t>
  </si>
  <si>
    <t>8.76</t>
  </si>
  <si>
    <t>3959</t>
  </si>
  <si>
    <t>8.85</t>
  </si>
  <si>
    <t>7585</t>
  </si>
  <si>
    <t>1301.09</t>
  </si>
  <si>
    <t>10245</t>
  </si>
  <si>
    <t>10253</t>
  </si>
  <si>
    <t>433.71</t>
  </si>
  <si>
    <t>12464</t>
  </si>
  <si>
    <t>15166</t>
  </si>
  <si>
    <t>8.66</t>
  </si>
  <si>
    <t>114278</t>
  </si>
  <si>
    <t>1301.13</t>
  </si>
  <si>
    <t>118082</t>
  </si>
  <si>
    <t>119361</t>
  </si>
  <si>
    <t>156410</t>
  </si>
  <si>
    <t>-54.21</t>
  </si>
  <si>
    <t>3894</t>
  </si>
  <si>
    <t>3906</t>
  </si>
  <si>
    <t>3925</t>
  </si>
  <si>
    <t>398.13</t>
  </si>
  <si>
    <t>7563</t>
  </si>
  <si>
    <t>2.77</t>
  </si>
  <si>
    <t>7569</t>
  </si>
  <si>
    <t>10236</t>
  </si>
  <si>
    <t>2.81</t>
  </si>
  <si>
    <t>10239</t>
  </si>
  <si>
    <t>12461</t>
  </si>
  <si>
    <t>12474</t>
  </si>
  <si>
    <t>14124</t>
  </si>
  <si>
    <t>16.23</t>
  </si>
  <si>
    <t>15161</t>
  </si>
  <si>
    <t>15164</t>
  </si>
  <si>
    <t>389.81</t>
  </si>
  <si>
    <t>111283</t>
  </si>
  <si>
    <t>64.97</t>
  </si>
  <si>
    <t>111307</t>
  </si>
  <si>
    <t>111346</t>
  </si>
  <si>
    <t>114270</t>
  </si>
  <si>
    <t>135.48</t>
  </si>
  <si>
    <t>114280</t>
  </si>
  <si>
    <t>16.93</t>
  </si>
  <si>
    <t>114286</t>
  </si>
  <si>
    <t>131.33</t>
  </si>
  <si>
    <t>3893</t>
  </si>
  <si>
    <t>5.67</t>
  </si>
  <si>
    <t>1.93</t>
  </si>
  <si>
    <t>3916</t>
  </si>
  <si>
    <t>3926</t>
  </si>
  <si>
    <t>266.8</t>
  </si>
  <si>
    <t>7571</t>
  </si>
  <si>
    <t>88.01</t>
  </si>
  <si>
    <t>7581</t>
  </si>
  <si>
    <t>1.87</t>
  </si>
  <si>
    <t>7593</t>
  </si>
  <si>
    <t>1.9</t>
  </si>
  <si>
    <t>10221</t>
  </si>
  <si>
    <t>272.36</t>
  </si>
  <si>
    <t>10232</t>
  </si>
  <si>
    <t>92.7</t>
  </si>
  <si>
    <t>10249</t>
  </si>
  <si>
    <t>10257</t>
  </si>
  <si>
    <t>90.79</t>
  </si>
  <si>
    <t>12452</t>
  </si>
  <si>
    <t>12479</t>
  </si>
  <si>
    <t>12485</t>
  </si>
  <si>
    <t>-25</t>
  </si>
  <si>
    <t>14112</t>
  </si>
  <si>
    <t>258.47</t>
  </si>
  <si>
    <t>15165</t>
  </si>
  <si>
    <t>12.7</t>
  </si>
  <si>
    <t>111292</t>
  </si>
  <si>
    <t>314.51</t>
  </si>
  <si>
    <t>111308</t>
  </si>
  <si>
    <t>1.79</t>
  </si>
  <si>
    <t>111312</t>
  </si>
  <si>
    <t>541.04</t>
  </si>
  <si>
    <t>111325</t>
  </si>
  <si>
    <t>111338</t>
  </si>
  <si>
    <t>111345</t>
  </si>
  <si>
    <t>11.35</t>
  </si>
  <si>
    <t>114294</t>
  </si>
  <si>
    <t>7.34</t>
  </si>
  <si>
    <t>114306</t>
  </si>
  <si>
    <t>1.83</t>
  </si>
  <si>
    <t>116383</t>
  </si>
  <si>
    <t>3.78</t>
  </si>
  <si>
    <t>116388</t>
  </si>
  <si>
    <t>274.25</t>
  </si>
  <si>
    <t>116399</t>
  </si>
  <si>
    <t>118087</t>
  </si>
  <si>
    <t>118097</t>
  </si>
  <si>
    <t>120185</t>
  </si>
  <si>
    <t>12.96</t>
  </si>
  <si>
    <t>120194</t>
  </si>
  <si>
    <t>120201</t>
  </si>
  <si>
    <t>13.1</t>
  </si>
  <si>
    <t>156664</t>
  </si>
  <si>
    <t>20378</t>
  </si>
  <si>
    <t>2169.5</t>
  </si>
  <si>
    <t>16.74</t>
  </si>
  <si>
    <t>20435</t>
  </si>
  <si>
    <t>2145.4</t>
  </si>
  <si>
    <t>25246</t>
  </si>
  <si>
    <t>32.48</t>
  </si>
  <si>
    <t>25261</t>
  </si>
  <si>
    <t>2362.35</t>
  </si>
  <si>
    <t>30030</t>
  </si>
  <si>
    <t>2362.39</t>
  </si>
  <si>
    <t>30057</t>
  </si>
  <si>
    <t>30137</t>
  </si>
  <si>
    <t>34308</t>
  </si>
  <si>
    <t>2290.06</t>
  </si>
  <si>
    <t>132534</t>
  </si>
  <si>
    <t>135825</t>
  </si>
  <si>
    <t>2338.25</t>
  </si>
  <si>
    <t>20434</t>
  </si>
  <si>
    <t>3169.4</t>
  </si>
  <si>
    <t>24.73</t>
  </si>
  <si>
    <t>25237</t>
  </si>
  <si>
    <t>1151.43</t>
  </si>
  <si>
    <t>25299</t>
  </si>
  <si>
    <t>3418.68</t>
  </si>
  <si>
    <t>30028</t>
  </si>
  <si>
    <t>3489.88</t>
  </si>
  <si>
    <t>30086</t>
  </si>
  <si>
    <t>1163.3</t>
  </si>
  <si>
    <t>30162</t>
  </si>
  <si>
    <t>24.24</t>
  </si>
  <si>
    <t>124569</t>
  </si>
  <si>
    <t>3905.36</t>
  </si>
  <si>
    <t>132537</t>
  </si>
  <si>
    <t>157885</t>
  </si>
  <si>
    <t>-145.41</t>
  </si>
  <si>
    <t>20341</t>
  </si>
  <si>
    <t>207.36</t>
  </si>
  <si>
    <t>1.5</t>
  </si>
  <si>
    <t>20410</t>
  </si>
  <si>
    <t>205.2</t>
  </si>
  <si>
    <t>25244</t>
  </si>
  <si>
    <t>209.52</t>
  </si>
  <si>
    <t>25307</t>
  </si>
  <si>
    <t>30076</t>
  </si>
  <si>
    <t>248.43</t>
  </si>
  <si>
    <t>30096</t>
  </si>
  <si>
    <t>8.82</t>
  </si>
  <si>
    <t>30133</t>
  </si>
  <si>
    <t>1.47</t>
  </si>
  <si>
    <t>34317</t>
  </si>
  <si>
    <t>17.09</t>
  </si>
  <si>
    <t>34326</t>
  </si>
  <si>
    <t>38090</t>
  </si>
  <si>
    <t>124551</t>
  </si>
  <si>
    <t>401.76</t>
  </si>
  <si>
    <t>124565</t>
  </si>
  <si>
    <t>124627</t>
  </si>
  <si>
    <t>190.08</t>
  </si>
  <si>
    <t>128857</t>
  </si>
  <si>
    <t>216</t>
  </si>
  <si>
    <t>128880</t>
  </si>
  <si>
    <t>128899</t>
  </si>
  <si>
    <t>211.68</t>
  </si>
  <si>
    <t>128915</t>
  </si>
  <si>
    <t>17.64</t>
  </si>
  <si>
    <t>132503</t>
  </si>
  <si>
    <t>213.15</t>
  </si>
  <si>
    <t>135820</t>
  </si>
  <si>
    <t>16.02</t>
  </si>
  <si>
    <t>137443</t>
  </si>
  <si>
    <t>18.91</t>
  </si>
  <si>
    <t>138731</t>
  </si>
  <si>
    <t>20349</t>
  </si>
  <si>
    <t>1975.08</t>
  </si>
  <si>
    <t>14.14</t>
  </si>
  <si>
    <t>20365</t>
  </si>
  <si>
    <t>2009.29</t>
  </si>
  <si>
    <t>20379</t>
  </si>
  <si>
    <t>1832.54</t>
  </si>
  <si>
    <t>20431</t>
  </si>
  <si>
    <t>76.36</t>
  </si>
  <si>
    <t>25235</t>
  </si>
  <si>
    <t>25275</t>
  </si>
  <si>
    <t>13.86</t>
  </si>
  <si>
    <t>30031</t>
  </si>
  <si>
    <t>2009.33</t>
  </si>
  <si>
    <t>30045</t>
  </si>
  <si>
    <t>1995.44</t>
  </si>
  <si>
    <t>30123</t>
  </si>
  <si>
    <t>30154</t>
  </si>
  <si>
    <t>124578</t>
  </si>
  <si>
    <t>13.29</t>
  </si>
  <si>
    <t>124618</t>
  </si>
  <si>
    <t>1791.82</t>
  </si>
  <si>
    <t>128864</t>
  </si>
  <si>
    <t>128907</t>
  </si>
  <si>
    <t>132535</t>
  </si>
  <si>
    <t>20352</t>
  </si>
  <si>
    <t>1211.03</t>
  </si>
  <si>
    <t>8.67</t>
  </si>
  <si>
    <t>20404</t>
  </si>
  <si>
    <t>378.71</t>
  </si>
  <si>
    <t>30085</t>
  </si>
  <si>
    <t>1223.51</t>
  </si>
  <si>
    <t>30107</t>
  </si>
  <si>
    <t>1223.45</t>
  </si>
  <si>
    <t>30131</t>
  </si>
  <si>
    <t>8.5</t>
  </si>
  <si>
    <t>36491</t>
  </si>
  <si>
    <t>2422.06</t>
  </si>
  <si>
    <t>38076</t>
  </si>
  <si>
    <t>407.84</t>
  </si>
  <si>
    <t>124511</t>
  </si>
  <si>
    <t>2272.23</t>
  </si>
  <si>
    <t>124524</t>
  </si>
  <si>
    <t>1148.6</t>
  </si>
  <si>
    <t>124542</t>
  </si>
  <si>
    <t>1161.09</t>
  </si>
  <si>
    <t>132542</t>
  </si>
  <si>
    <t>50.98</t>
  </si>
  <si>
    <t>157874</t>
  </si>
  <si>
    <t>-8.5</t>
  </si>
  <si>
    <t>157889</t>
  </si>
  <si>
    <t>-50.98</t>
  </si>
  <si>
    <t>20345</t>
  </si>
  <si>
    <t>3184.7</t>
  </si>
  <si>
    <t>11.4</t>
  </si>
  <si>
    <t>20398</t>
  </si>
  <si>
    <t>1556.1</t>
  </si>
  <si>
    <t>25264</t>
  </si>
  <si>
    <t>1608.77</t>
  </si>
  <si>
    <t>25279</t>
  </si>
  <si>
    <t>3217.54</t>
  </si>
  <si>
    <t>30070</t>
  </si>
  <si>
    <t>30121</t>
  </si>
  <si>
    <t>30143</t>
  </si>
  <si>
    <t>536.26</t>
  </si>
  <si>
    <t>34349</t>
  </si>
  <si>
    <t>481.53</t>
  </si>
  <si>
    <t>124510</t>
  </si>
  <si>
    <t>2987.71</t>
  </si>
  <si>
    <t>124599</t>
  </si>
  <si>
    <t>2922.05</t>
  </si>
  <si>
    <t>124633</t>
  </si>
  <si>
    <t>1477.44</t>
  </si>
  <si>
    <t>128886</t>
  </si>
  <si>
    <t>547.43</t>
  </si>
  <si>
    <t>128893</t>
  </si>
  <si>
    <t>1675.8</t>
  </si>
  <si>
    <t>128911</t>
  </si>
  <si>
    <t>137429</t>
  </si>
  <si>
    <t>1592.29</t>
  </si>
  <si>
    <t>20353</t>
  </si>
  <si>
    <t>1033.63</t>
  </si>
  <si>
    <t>7.4</t>
  </si>
  <si>
    <t>20368</t>
  </si>
  <si>
    <t>1044.29</t>
  </si>
  <si>
    <t>20383</t>
  </si>
  <si>
    <t>959.04</t>
  </si>
  <si>
    <t>25277</t>
  </si>
  <si>
    <t>7.25</t>
  </si>
  <si>
    <t>25285</t>
  </si>
  <si>
    <t>30155</t>
  </si>
  <si>
    <t>1044.28</t>
  </si>
  <si>
    <t>34309</t>
  </si>
  <si>
    <t>2024.79</t>
  </si>
  <si>
    <t>34339</t>
  </si>
  <si>
    <t>6.72</t>
  </si>
  <si>
    <t>124620</t>
  </si>
  <si>
    <t>937.73</t>
  </si>
  <si>
    <t>128859</t>
  </si>
  <si>
    <t>85.25</t>
  </si>
  <si>
    <t>128869</t>
  </si>
  <si>
    <t>132501</t>
  </si>
  <si>
    <t>348.1</t>
  </si>
  <si>
    <t>135840</t>
  </si>
  <si>
    <t>79.93</t>
  </si>
  <si>
    <t>137453</t>
  </si>
  <si>
    <t>383.62</t>
  </si>
  <si>
    <t>157891</t>
  </si>
  <si>
    <t>-7.25</t>
  </si>
  <si>
    <t>20355</t>
  </si>
  <si>
    <t>826.91</t>
  </si>
  <si>
    <t>5.92</t>
  </si>
  <si>
    <t>20402</t>
  </si>
  <si>
    <t>775.76</t>
  </si>
  <si>
    <t>25295</t>
  </si>
  <si>
    <t>278.48</t>
  </si>
  <si>
    <t>25302</t>
  </si>
  <si>
    <t>818.38</t>
  </si>
  <si>
    <t>30033</t>
  </si>
  <si>
    <t>835.36</t>
  </si>
  <si>
    <t>30161</t>
  </si>
  <si>
    <t>69.61</t>
  </si>
  <si>
    <t>34352</t>
  </si>
  <si>
    <t>250.07</t>
  </si>
  <si>
    <t>36494</t>
  </si>
  <si>
    <t>38074</t>
  </si>
  <si>
    <t>835.44</t>
  </si>
  <si>
    <t>124512</t>
  </si>
  <si>
    <t>124589</t>
  </si>
  <si>
    <t>128852</t>
  </si>
  <si>
    <t>852.48</t>
  </si>
  <si>
    <t>128870</t>
  </si>
  <si>
    <t>835.43</t>
  </si>
  <si>
    <t>128888</t>
  </si>
  <si>
    <t>5.8</t>
  </si>
  <si>
    <t>128913</t>
  </si>
  <si>
    <t>132517</t>
  </si>
  <si>
    <t>132531</t>
  </si>
  <si>
    <t>135835</t>
  </si>
  <si>
    <t>767.15</t>
  </si>
  <si>
    <t>157876</t>
  </si>
  <si>
    <t>-5.8</t>
  </si>
  <si>
    <t>20397</t>
  </si>
  <si>
    <t>2508.11</t>
  </si>
  <si>
    <t>19.14</t>
  </si>
  <si>
    <t>25234</t>
  </si>
  <si>
    <t>2673.48</t>
  </si>
  <si>
    <t>25280</t>
  </si>
  <si>
    <t>2701.04</t>
  </si>
  <si>
    <t>34328</t>
  </si>
  <si>
    <t>2508.1</t>
  </si>
  <si>
    <t>36490</t>
  </si>
  <si>
    <t>124509</t>
  </si>
  <si>
    <t>5016.21</t>
  </si>
  <si>
    <t>124522</t>
  </si>
  <si>
    <t>2535.67</t>
  </si>
  <si>
    <t>124536</t>
  </si>
  <si>
    <t>2563.23</t>
  </si>
  <si>
    <t>124570</t>
  </si>
  <si>
    <t>2590.79</t>
  </si>
  <si>
    <t>128861</t>
  </si>
  <si>
    <t>128891</t>
  </si>
  <si>
    <t>20333</t>
  </si>
  <si>
    <t>1422.49</t>
  </si>
  <si>
    <t>10.29</t>
  </si>
  <si>
    <t>20350</t>
  </si>
  <si>
    <t>1437.31</t>
  </si>
  <si>
    <t>20399</t>
  </si>
  <si>
    <t>1348.4</t>
  </si>
  <si>
    <t>20438</t>
  </si>
  <si>
    <t>1318.77</t>
  </si>
  <si>
    <t>25236</t>
  </si>
  <si>
    <t>25253</t>
  </si>
  <si>
    <t>1896.65</t>
  </si>
  <si>
    <t>25283</t>
  </si>
  <si>
    <t>1462.21</t>
  </si>
  <si>
    <t>30118</t>
  </si>
  <si>
    <t>10.09</t>
  </si>
  <si>
    <t>30124</t>
  </si>
  <si>
    <t>1452.12</t>
  </si>
  <si>
    <t>30139</t>
  </si>
  <si>
    <t>34320</t>
  </si>
  <si>
    <t>34330</t>
  </si>
  <si>
    <t>34347</t>
  </si>
  <si>
    <t>1303.94</t>
  </si>
  <si>
    <t>36478</t>
  </si>
  <si>
    <t>1452.17</t>
  </si>
  <si>
    <t>124540</t>
  </si>
  <si>
    <t>1378.04</t>
  </si>
  <si>
    <t>124579</t>
  </si>
  <si>
    <t>9.67</t>
  </si>
  <si>
    <t>124619</t>
  </si>
  <si>
    <t>1303.95</t>
  </si>
  <si>
    <t>132493</t>
  </si>
  <si>
    <t>1936.17</t>
  </si>
  <si>
    <t>132515</t>
  </si>
  <si>
    <t>242.02</t>
  </si>
  <si>
    <t>132549</t>
  </si>
  <si>
    <t>137452</t>
  </si>
  <si>
    <t>-42</t>
  </si>
  <si>
    <t>414.9</t>
  </si>
  <si>
    <t>157493</t>
  </si>
  <si>
    <t>-121.01</t>
  </si>
  <si>
    <t>20359</t>
  </si>
  <si>
    <t>202.54</t>
  </si>
  <si>
    <t>1.45</t>
  </si>
  <si>
    <t>20376</t>
  </si>
  <si>
    <t>1.42</t>
  </si>
  <si>
    <t>20394</t>
  </si>
  <si>
    <t>1.3</t>
  </si>
  <si>
    <t>20406</t>
  </si>
  <si>
    <t>31.67</t>
  </si>
  <si>
    <t>25247</t>
  </si>
  <si>
    <t>16.88</t>
  </si>
  <si>
    <t>25259</t>
  </si>
  <si>
    <t>66.82</t>
  </si>
  <si>
    <t>25274</t>
  </si>
  <si>
    <t>17.05</t>
  </si>
  <si>
    <t>25308</t>
  </si>
  <si>
    <t>201.84</t>
  </si>
  <si>
    <t>30066</t>
  </si>
  <si>
    <t>8.53</t>
  </si>
  <si>
    <t>30078</t>
  </si>
  <si>
    <t>30100</t>
  </si>
  <si>
    <t>30134</t>
  </si>
  <si>
    <t>34314</t>
  </si>
  <si>
    <t>198.44</t>
  </si>
  <si>
    <t>36488</t>
  </si>
  <si>
    <t>38091</t>
  </si>
  <si>
    <t>202.53</t>
  </si>
  <si>
    <t>124557</t>
  </si>
  <si>
    <t>8.09</t>
  </si>
  <si>
    <t>124566</t>
  </si>
  <si>
    <t>124594</t>
  </si>
  <si>
    <t>124613</t>
  </si>
  <si>
    <t>185.83</t>
  </si>
  <si>
    <t>132545</t>
  </si>
  <si>
    <t>132557</t>
  </si>
  <si>
    <t>137456</t>
  </si>
  <si>
    <t>200.5</t>
  </si>
  <si>
    <t>157873</t>
  </si>
  <si>
    <t>-17.05</t>
  </si>
  <si>
    <t>25282</t>
  </si>
  <si>
    <t>1471.88</t>
  </si>
  <si>
    <t>10.43</t>
  </si>
  <si>
    <t>30102</t>
  </si>
  <si>
    <t>2943.65</t>
  </si>
  <si>
    <t>30138</t>
  </si>
  <si>
    <t>34329</t>
  </si>
  <si>
    <t>1376.23</t>
  </si>
  <si>
    <t>124539</t>
  </si>
  <si>
    <t>1396.79</t>
  </si>
  <si>
    <t>124643</t>
  </si>
  <si>
    <t>9.39</t>
  </si>
  <si>
    <t>128916</t>
  </si>
  <si>
    <t>10.22</t>
  </si>
  <si>
    <t>137430</t>
  </si>
  <si>
    <t>1456.79</t>
  </si>
  <si>
    <t>157881</t>
  </si>
  <si>
    <t>-10.22</t>
  </si>
  <si>
    <t>20343</t>
  </si>
  <si>
    <t>38.02</t>
  </si>
  <si>
    <t>6.6</t>
  </si>
  <si>
    <t>30054</t>
  </si>
  <si>
    <t>6.47</t>
  </si>
  <si>
    <t>30072</t>
  </si>
  <si>
    <t>931.39</t>
  </si>
  <si>
    <t>30164</t>
  </si>
  <si>
    <t>6.46</t>
  </si>
  <si>
    <t>34333</t>
  </si>
  <si>
    <t>864.86</t>
  </si>
  <si>
    <t>38077</t>
  </si>
  <si>
    <t>310.46</t>
  </si>
  <si>
    <t>124537</t>
  </si>
  <si>
    <t>1767.74</t>
  </si>
  <si>
    <t>124629</t>
  </si>
  <si>
    <t>69.7</t>
  </si>
  <si>
    <t>124637</t>
  </si>
  <si>
    <t>855.36</t>
  </si>
  <si>
    <t>132506</t>
  </si>
  <si>
    <t>132520</t>
  </si>
  <si>
    <t>1862.78</t>
  </si>
  <si>
    <t>132553</t>
  </si>
  <si>
    <t>38.81</t>
  </si>
  <si>
    <t>135827</t>
  </si>
  <si>
    <t>83.21</t>
  </si>
  <si>
    <t>137437</t>
  </si>
  <si>
    <t>307.27</t>
  </si>
  <si>
    <t>157875</t>
  </si>
  <si>
    <t>-6.47</t>
  </si>
  <si>
    <t>20351</t>
  </si>
  <si>
    <t>1368.86</t>
  </si>
  <si>
    <t>9.8</t>
  </si>
  <si>
    <t>20367</t>
  </si>
  <si>
    <t>1382.98</t>
  </si>
  <si>
    <t>20439</t>
  </si>
  <si>
    <t>1255.97</t>
  </si>
  <si>
    <t>25276</t>
  </si>
  <si>
    <t>9.6</t>
  </si>
  <si>
    <t>25284</t>
  </si>
  <si>
    <t>30058</t>
  </si>
  <si>
    <t>30071</t>
  </si>
  <si>
    <t>36492</t>
  </si>
  <si>
    <t>1425.89</t>
  </si>
  <si>
    <t>124553</t>
  </si>
  <si>
    <t>218.74</t>
  </si>
  <si>
    <t>124586</t>
  </si>
  <si>
    <t>1378.37</t>
  </si>
  <si>
    <t>124601</t>
  </si>
  <si>
    <t>124630</t>
  </si>
  <si>
    <t>8.62</t>
  </si>
  <si>
    <t>128878</t>
  </si>
  <si>
    <t>128908</t>
  </si>
  <si>
    <t>132504</t>
  </si>
  <si>
    <t>115.25</t>
  </si>
  <si>
    <t>132533</t>
  </si>
  <si>
    <t>4148.93</t>
  </si>
  <si>
    <t>132550</t>
  </si>
  <si>
    <t>157872</t>
  </si>
  <si>
    <t>-57.62</t>
  </si>
  <si>
    <t>157882</t>
  </si>
  <si>
    <t>-9.6</t>
  </si>
  <si>
    <t>20369</t>
  </si>
  <si>
    <t>1042.88</t>
  </si>
  <si>
    <t>7.39</t>
  </si>
  <si>
    <t>25265</t>
  </si>
  <si>
    <t>30052</t>
  </si>
  <si>
    <t>7.24</t>
  </si>
  <si>
    <t>30097</t>
  </si>
  <si>
    <t>30109</t>
  </si>
  <si>
    <t>1042.85</t>
  </si>
  <si>
    <t>34311</t>
  </si>
  <si>
    <t>1010.94</t>
  </si>
  <si>
    <t>124520</t>
  </si>
  <si>
    <t>124572</t>
  </si>
  <si>
    <t>1000.31</t>
  </si>
  <si>
    <t>124602</t>
  </si>
  <si>
    <t>947.1</t>
  </si>
  <si>
    <t>128851</t>
  </si>
  <si>
    <t>1021.59</t>
  </si>
  <si>
    <t>128909</t>
  </si>
  <si>
    <t>132521</t>
  </si>
  <si>
    <t>138732</t>
  </si>
  <si>
    <t>172.04</t>
  </si>
  <si>
    <t>138740</t>
  </si>
  <si>
    <t>157496</t>
  </si>
  <si>
    <t>-7.24</t>
  </si>
  <si>
    <t>20334</t>
  </si>
  <si>
    <t>1376.87</t>
  </si>
  <si>
    <t>4.98</t>
  </si>
  <si>
    <t>20415</t>
  </si>
  <si>
    <t>25266</t>
  </si>
  <si>
    <t>702.78</t>
  </si>
  <si>
    <t>25288</t>
  </si>
  <si>
    <t>30034</t>
  </si>
  <si>
    <t>702.81</t>
  </si>
  <si>
    <t>30080</t>
  </si>
  <si>
    <t>117.13</t>
  </si>
  <si>
    <t>30089</t>
  </si>
  <si>
    <t>30142</t>
  </si>
  <si>
    <t>712.54</t>
  </si>
  <si>
    <t>34348</t>
  </si>
  <si>
    <t>631.07</t>
  </si>
  <si>
    <t>36480</t>
  </si>
  <si>
    <t>702.77</t>
  </si>
  <si>
    <t>36495</t>
  </si>
  <si>
    <t>705.27</t>
  </si>
  <si>
    <t>38087</t>
  </si>
  <si>
    <t>695.61</t>
  </si>
  <si>
    <t>124525</t>
  </si>
  <si>
    <t>879.67</t>
  </si>
  <si>
    <t>124541</t>
  </si>
  <si>
    <t>1333.84</t>
  </si>
  <si>
    <t>124590</t>
  </si>
  <si>
    <t>124615</t>
  </si>
  <si>
    <t>106.37</t>
  </si>
  <si>
    <t>124628</t>
  </si>
  <si>
    <t>105.18</t>
  </si>
  <si>
    <t>124641</t>
  </si>
  <si>
    <t>107.57</t>
  </si>
  <si>
    <t>128871</t>
  </si>
  <si>
    <t>128895</t>
  </si>
  <si>
    <t>135817</t>
  </si>
  <si>
    <t>638.24</t>
  </si>
  <si>
    <t>135837</t>
  </si>
  <si>
    <t>645.39</t>
  </si>
  <si>
    <t>20348</t>
  </si>
  <si>
    <t>2061.68</t>
  </si>
  <si>
    <t>7.38</t>
  </si>
  <si>
    <t>20384</t>
  </si>
  <si>
    <t>956.45</t>
  </si>
  <si>
    <t>20400</t>
  </si>
  <si>
    <t>967.08</t>
  </si>
  <si>
    <t>25238</t>
  </si>
  <si>
    <t>1030.84</t>
  </si>
  <si>
    <t>25254</t>
  </si>
  <si>
    <t>1020.21</t>
  </si>
  <si>
    <t>25300</t>
  </si>
  <si>
    <t>2040.42</t>
  </si>
  <si>
    <t>30053</t>
  </si>
  <si>
    <t>7.23</t>
  </si>
  <si>
    <t>30088</t>
  </si>
  <si>
    <t>1041.47</t>
  </si>
  <si>
    <t>34316</t>
  </si>
  <si>
    <t>42.08</t>
  </si>
  <si>
    <t>34322</t>
  </si>
  <si>
    <t>967.09</t>
  </si>
  <si>
    <t>34340</t>
  </si>
  <si>
    <t>6.73</t>
  </si>
  <si>
    <t>34351</t>
  </si>
  <si>
    <t>311.74</t>
  </si>
  <si>
    <t>36493</t>
  </si>
  <si>
    <t>1030.83</t>
  </si>
  <si>
    <t>38086</t>
  </si>
  <si>
    <t>124580</t>
  </si>
  <si>
    <t>6.94</t>
  </si>
  <si>
    <t>124597</t>
  </si>
  <si>
    <t>7.16</t>
  </si>
  <si>
    <t>124636</t>
  </si>
  <si>
    <t>137438</t>
  </si>
  <si>
    <t>171.82</t>
  </si>
  <si>
    <t>138734</t>
  </si>
  <si>
    <t>20332</t>
  </si>
  <si>
    <t>2051.48</t>
  </si>
  <si>
    <t>7.42</t>
  </si>
  <si>
    <t>25252</t>
  </si>
  <si>
    <t>25281</t>
  </si>
  <si>
    <t>2094.22</t>
  </si>
  <si>
    <t>30047</t>
  </si>
  <si>
    <t>1047.11</t>
  </si>
  <si>
    <t>124545</t>
  </si>
  <si>
    <t>993.69</t>
  </si>
  <si>
    <t>124561</t>
  </si>
  <si>
    <t>124588</t>
  </si>
  <si>
    <t>1036.43</t>
  </si>
  <si>
    <t>124635</t>
  </si>
  <si>
    <t>961.63</t>
  </si>
  <si>
    <t>128863</t>
  </si>
  <si>
    <t>132495</t>
  </si>
  <si>
    <t>138733</t>
  </si>
  <si>
    <t>7.2</t>
  </si>
  <si>
    <t>20336</t>
  </si>
  <si>
    <t>634.52</t>
  </si>
  <si>
    <t>4.59</t>
  </si>
  <si>
    <t>20381</t>
  </si>
  <si>
    <t>1189.73</t>
  </si>
  <si>
    <t>20413</t>
  </si>
  <si>
    <t>26.16</t>
  </si>
  <si>
    <t>20441</t>
  </si>
  <si>
    <t>588.25</t>
  </si>
  <si>
    <t>25289</t>
  </si>
  <si>
    <t>647.74</t>
  </si>
  <si>
    <t>30042</t>
  </si>
  <si>
    <t>4.5</t>
  </si>
  <si>
    <t>30112</t>
  </si>
  <si>
    <t>647.75</t>
  </si>
  <si>
    <t>30156</t>
  </si>
  <si>
    <t>124591</t>
  </si>
  <si>
    <t>641.13</t>
  </si>
  <si>
    <t>124604</t>
  </si>
  <si>
    <t>124621</t>
  </si>
  <si>
    <t>581.64</t>
  </si>
  <si>
    <t>124638</t>
  </si>
  <si>
    <t>598.99</t>
  </si>
  <si>
    <t>128873</t>
  </si>
  <si>
    <t>132496</t>
  </si>
  <si>
    <t>132524</t>
  </si>
  <si>
    <t>135838</t>
  </si>
  <si>
    <t>594.85</t>
  </si>
  <si>
    <t>138741</t>
  </si>
  <si>
    <t>157886</t>
  </si>
  <si>
    <t>-53.98</t>
  </si>
  <si>
    <t>20358</t>
  </si>
  <si>
    <t>304.5</t>
  </si>
  <si>
    <t>2.18</t>
  </si>
  <si>
    <t>20373</t>
  </si>
  <si>
    <t>307.64</t>
  </si>
  <si>
    <t>20390</t>
  </si>
  <si>
    <t>282.53</t>
  </si>
  <si>
    <t>25271</t>
  </si>
  <si>
    <t>30038</t>
  </si>
  <si>
    <t>320.4</t>
  </si>
  <si>
    <t>30050</t>
  </si>
  <si>
    <t>30062</t>
  </si>
  <si>
    <t>30075</t>
  </si>
  <si>
    <t>30095</t>
  </si>
  <si>
    <t>104.68</t>
  </si>
  <si>
    <t>30113</t>
  </si>
  <si>
    <t>615.16</t>
  </si>
  <si>
    <t>30132</t>
  </si>
  <si>
    <t>30151</t>
  </si>
  <si>
    <t>2.14</t>
  </si>
  <si>
    <t>124516</t>
  </si>
  <si>
    <t>285.67</t>
  </si>
  <si>
    <t>124609</t>
  </si>
  <si>
    <t>279.39</t>
  </si>
  <si>
    <t>124645</t>
  </si>
  <si>
    <t>1.96</t>
  </si>
  <si>
    <t>128856</t>
  </si>
  <si>
    <t>303.46</t>
  </si>
  <si>
    <t>128874</t>
  </si>
  <si>
    <t>615.28</t>
  </si>
  <si>
    <t>128897</t>
  </si>
  <si>
    <t>132505</t>
  </si>
  <si>
    <t>25.64</t>
  </si>
  <si>
    <t>132514</t>
  </si>
  <si>
    <t>309.72</t>
  </si>
  <si>
    <t>132540</t>
  </si>
  <si>
    <t>132556</t>
  </si>
  <si>
    <t>135821</t>
  </si>
  <si>
    <t>3.88</t>
  </si>
  <si>
    <t>135839</t>
  </si>
  <si>
    <t>282.5</t>
  </si>
  <si>
    <t>138745</t>
  </si>
  <si>
    <t>102.55</t>
  </si>
  <si>
    <t>157871</t>
  </si>
  <si>
    <t>-102.55</t>
  </si>
  <si>
    <t>20337</t>
  </si>
  <si>
    <t>573.7</t>
  </si>
  <si>
    <t>4.15</t>
  </si>
  <si>
    <t>20356</t>
  </si>
  <si>
    <t>579.67</t>
  </si>
  <si>
    <t>20370</t>
  </si>
  <si>
    <t>585.65</t>
  </si>
  <si>
    <t>20409</t>
  </si>
  <si>
    <t>567.72</t>
  </si>
  <si>
    <t>25255</t>
  </si>
  <si>
    <t>25291</t>
  </si>
  <si>
    <t>25311</t>
  </si>
  <si>
    <t>3.98</t>
  </si>
  <si>
    <t>30061</t>
  </si>
  <si>
    <t>30114</t>
  </si>
  <si>
    <t>585.7</t>
  </si>
  <si>
    <t>34315</t>
  </si>
  <si>
    <t>189.21</t>
  </si>
  <si>
    <t>36487</t>
  </si>
  <si>
    <t>4.07</t>
  </si>
  <si>
    <t>36497</t>
  </si>
  <si>
    <t>24.15</t>
  </si>
  <si>
    <t>124514</t>
  </si>
  <si>
    <t>543.82</t>
  </si>
  <si>
    <t>124528</t>
  </si>
  <si>
    <t>549.79</t>
  </si>
  <si>
    <t>124543</t>
  </si>
  <si>
    <t>1115.4</t>
  </si>
  <si>
    <t>124563</t>
  </si>
  <si>
    <t>124592</t>
  </si>
  <si>
    <t>583.7</t>
  </si>
  <si>
    <t>124605</t>
  </si>
  <si>
    <t>535.56</t>
  </si>
  <si>
    <t>124622</t>
  </si>
  <si>
    <t>525.89</t>
  </si>
  <si>
    <t>128854</t>
  </si>
  <si>
    <t>577.68</t>
  </si>
  <si>
    <t>128867</t>
  </si>
  <si>
    <t>1171.3</t>
  </si>
  <si>
    <t>128894</t>
  </si>
  <si>
    <t>132539</t>
  </si>
  <si>
    <t>589.71</t>
  </si>
  <si>
    <t>135830</t>
  </si>
  <si>
    <t>4.02</t>
  </si>
  <si>
    <t>137444</t>
  </si>
  <si>
    <t>4.03</t>
  </si>
  <si>
    <t>137451</t>
  </si>
  <si>
    <t>573.74</t>
  </si>
  <si>
    <t>Auto+Hide+Values+Formulas=Sheet9,Sheet3,Sheet4+FormulasOnly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</si>
</sst>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2" x14ac:knownFonts="1">
    <font>
      <sz val="11"/>
      <color indexed="8"/>
      <name val="Calibri"/>
      <family val="2"/>
    </font>
    <font>
      <sz val="11"/>
      <color theme="1"/>
      <name val="Calibri"/>
      <family val="2"/>
      <scheme val="minor"/>
    </font>
    <font>
      <sz val="11"/>
      <color theme="1"/>
      <name val="Segoe UI"/>
      <family val="2"/>
    </font>
    <font>
      <sz val="18"/>
      <color theme="3"/>
      <name val="Calibri Light"/>
      <family val="2"/>
      <scheme val="major"/>
    </font>
    <font>
      <b/>
      <sz val="15"/>
      <color theme="3"/>
      <name val="Segoe UI"/>
      <family val="2"/>
    </font>
    <font>
      <b/>
      <sz val="13"/>
      <color theme="3"/>
      <name val="Segoe UI"/>
      <family val="2"/>
    </font>
    <font>
      <b/>
      <sz val="11"/>
      <color theme="3"/>
      <name val="Segoe UI"/>
      <family val="2"/>
    </font>
    <font>
      <sz val="11"/>
      <color rgb="FF006100"/>
      <name val="Segoe UI"/>
      <family val="2"/>
    </font>
    <font>
      <sz val="11"/>
      <color rgb="FF9C0006"/>
      <name val="Segoe UI"/>
      <family val="2"/>
    </font>
    <font>
      <sz val="11"/>
      <color rgb="FF9C6500"/>
      <name val="Segoe UI"/>
      <family val="2"/>
    </font>
    <font>
      <sz val="11"/>
      <color rgb="FF3F3F76"/>
      <name val="Segoe UI"/>
      <family val="2"/>
    </font>
    <font>
      <b/>
      <sz val="11"/>
      <color rgb="FF3F3F3F"/>
      <name val="Segoe UI"/>
      <family val="2"/>
    </font>
    <font>
      <b/>
      <sz val="11"/>
      <color rgb="FFFA7D00"/>
      <name val="Segoe UI"/>
      <family val="2"/>
    </font>
    <font>
      <sz val="11"/>
      <color rgb="FFFA7D00"/>
      <name val="Segoe UI"/>
      <family val="2"/>
    </font>
    <font>
      <b/>
      <sz val="11"/>
      <color theme="0"/>
      <name val="Segoe UI"/>
      <family val="2"/>
    </font>
    <font>
      <sz val="11"/>
      <color rgb="FFFF0000"/>
      <name val="Segoe UI"/>
      <family val="2"/>
    </font>
    <font>
      <i/>
      <sz val="11"/>
      <color rgb="FF7F7F7F"/>
      <name val="Segoe UI"/>
      <family val="2"/>
    </font>
    <font>
      <b/>
      <sz val="11"/>
      <color theme="1"/>
      <name val="Segoe UI"/>
      <family val="2"/>
    </font>
    <font>
      <sz val="11"/>
      <color theme="0"/>
      <name val="Segoe UI"/>
      <family val="2"/>
    </font>
    <font>
      <b/>
      <sz val="11"/>
      <color indexed="8"/>
      <name val="Calibri"/>
      <family val="2"/>
    </font>
    <font>
      <sz val="11"/>
      <color indexed="63"/>
      <name val="Calibri"/>
      <family val="2"/>
    </font>
    <font>
      <b/>
      <i/>
      <sz val="11"/>
      <color indexed="63"/>
      <name val="Calibri"/>
      <family val="2"/>
    </font>
    <font>
      <b/>
      <sz val="18"/>
      <color indexed="63"/>
      <name val="Calibri"/>
      <family val="2"/>
    </font>
    <font>
      <b/>
      <sz val="14"/>
      <color theme="9" tint="0.39997558519241921"/>
      <name val="Calibri"/>
      <family val="2"/>
    </font>
    <font>
      <b/>
      <sz val="14"/>
      <color theme="9" tint="-0.499984740745262"/>
      <name val="Calibri"/>
      <family val="2"/>
    </font>
    <font>
      <sz val="10"/>
      <name val="Arial"/>
      <family val="2"/>
    </font>
    <font>
      <u/>
      <sz val="10"/>
      <color indexed="12"/>
      <name val="Arial"/>
      <family val="2"/>
    </font>
    <font>
      <u/>
      <sz val="10"/>
      <color indexed="12"/>
      <name val="Segoe UI"/>
      <family val="2"/>
    </font>
    <font>
      <sz val="11"/>
      <color indexed="8"/>
      <name val="Calibri"/>
      <family val="2"/>
    </font>
    <font>
      <sz val="10"/>
      <color theme="1"/>
      <name val="Segoe UI"/>
      <family val="2"/>
    </font>
    <font>
      <b/>
      <sz val="20"/>
      <color rgb="FFDA4848"/>
      <name val="Segoe UI"/>
      <family val="2"/>
    </font>
    <font>
      <b/>
      <sz val="10"/>
      <color theme="1"/>
      <name val="Segoe U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EBF1DE"/>
        <bgColor indexed="64"/>
      </patternFill>
    </fill>
    <fill>
      <patternFill patternType="solid">
        <fgColor rgb="FFD8E4BC"/>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9A9A9"/>
      </top>
      <bottom/>
      <diagonal/>
    </border>
    <border>
      <left style="thin">
        <color rgb="FFA9A9A9"/>
      </left>
      <right style="thin">
        <color rgb="FFA9A9A9"/>
      </right>
      <top style="thin">
        <color rgb="FFA9A9A9"/>
      </top>
      <bottom/>
      <diagonal/>
    </border>
    <border>
      <left/>
      <right/>
      <top style="double">
        <color rgb="FFA9A9A9"/>
      </top>
      <bottom/>
      <diagonal/>
    </border>
    <border>
      <left style="thin">
        <color rgb="FFA9A9A9"/>
      </left>
      <right style="thin">
        <color rgb="FFA9A9A9"/>
      </right>
      <top style="double">
        <color rgb="FFA9A9A9"/>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5" fillId="0" borderId="0"/>
    <xf numFmtId="0" fontId="26" fillId="0" borderId="0" applyNumberFormat="0" applyFill="0" applyBorder="0" applyAlignment="0" applyProtection="0">
      <alignment vertical="top"/>
      <protection locked="0"/>
    </xf>
    <xf numFmtId="0" fontId="28" fillId="0" borderId="0"/>
    <xf numFmtId="0" fontId="26" fillId="0" borderId="0" applyNumberFormat="0" applyFill="0" applyBorder="0" applyAlignment="0" applyProtection="0">
      <alignment vertical="top"/>
      <protection locked="0"/>
    </xf>
    <xf numFmtId="0" fontId="1" fillId="0" borderId="0"/>
  </cellStyleXfs>
  <cellXfs count="46">
    <xf numFmtId="0" fontId="0" fillId="0" borderId="0" xfId="0"/>
    <xf numFmtId="0" fontId="0" fillId="33" borderId="0" xfId="0" applyFill="1"/>
    <xf numFmtId="0" fontId="0" fillId="34" borderId="0" xfId="0" applyFill="1" applyBorder="1"/>
    <xf numFmtId="0" fontId="0" fillId="0" borderId="0" xfId="0" applyNumberFormat="1"/>
    <xf numFmtId="164" fontId="0" fillId="0" borderId="0" xfId="0" applyNumberFormat="1"/>
    <xf numFmtId="0" fontId="0" fillId="0" borderId="0" xfId="0" applyBorder="1"/>
    <xf numFmtId="0" fontId="0" fillId="0" borderId="0" xfId="0" applyNumberFormat="1" applyFont="1" applyAlignment="1"/>
    <xf numFmtId="0" fontId="19" fillId="0" borderId="10" xfId="0" applyNumberFormat="1" applyFont="1" applyBorder="1" applyAlignment="1"/>
    <xf numFmtId="0" fontId="19" fillId="0" borderId="11" xfId="0" applyNumberFormat="1" applyFont="1" applyBorder="1" applyAlignment="1"/>
    <xf numFmtId="0" fontId="19" fillId="0" borderId="12" xfId="0" applyNumberFormat="1" applyFont="1" applyBorder="1" applyAlignment="1"/>
    <xf numFmtId="0" fontId="19" fillId="0" borderId="13" xfId="0" applyNumberFormat="1" applyFont="1" applyBorder="1" applyAlignment="1"/>
    <xf numFmtId="0" fontId="20" fillId="0" borderId="0" xfId="0" applyNumberFormat="1" applyFont="1" applyBorder="1" applyAlignment="1">
      <alignment horizontal="left" indent="2"/>
    </xf>
    <xf numFmtId="0" fontId="20" fillId="0" borderId="10" xfId="0" applyNumberFormat="1" applyFont="1" applyBorder="1" applyAlignment="1">
      <alignment horizontal="left" indent="2"/>
    </xf>
    <xf numFmtId="0" fontId="20" fillId="0" borderId="11" xfId="0" applyNumberFormat="1" applyFont="1" applyBorder="1" applyAlignment="1"/>
    <xf numFmtId="14" fontId="20" fillId="0" borderId="11" xfId="0" applyNumberFormat="1" applyFont="1" applyBorder="1" applyAlignment="1"/>
    <xf numFmtId="0" fontId="20" fillId="0" borderId="0" xfId="0" applyNumberFormat="1" applyFont="1" applyBorder="1" applyAlignment="1">
      <alignment horizontal="left" wrapText="1" indent="2"/>
    </xf>
    <xf numFmtId="0" fontId="21" fillId="0" borderId="0" xfId="0" applyNumberFormat="1" applyFont="1" applyBorder="1" applyAlignment="1">
      <alignment horizontal="left" indent="2"/>
    </xf>
    <xf numFmtId="0" fontId="20" fillId="0" borderId="10" xfId="0" applyNumberFormat="1" applyFont="1" applyBorder="1" applyAlignment="1"/>
    <xf numFmtId="0" fontId="0" fillId="0" borderId="10" xfId="0" applyNumberFormat="1" applyFont="1" applyBorder="1" applyAlignment="1"/>
    <xf numFmtId="0" fontId="19" fillId="0" borderId="0" xfId="0" applyNumberFormat="1" applyFont="1" applyAlignment="1"/>
    <xf numFmtId="0" fontId="0" fillId="0" borderId="0" xfId="0" quotePrefix="1"/>
    <xf numFmtId="0" fontId="19" fillId="0" borderId="0" xfId="0" applyNumberFormat="1" applyFont="1" applyBorder="1" applyAlignment="1"/>
    <xf numFmtId="0" fontId="20" fillId="0" borderId="0" xfId="0" applyNumberFormat="1" applyFont="1" applyBorder="1" applyAlignment="1"/>
    <xf numFmtId="14" fontId="20" fillId="0" borderId="0" xfId="0" applyNumberFormat="1" applyFont="1" applyBorder="1" applyAlignment="1"/>
    <xf numFmtId="0" fontId="0" fillId="0" borderId="0" xfId="0" applyNumberFormat="1" applyFont="1" applyBorder="1" applyAlignment="1"/>
    <xf numFmtId="14" fontId="0" fillId="0" borderId="0" xfId="0" applyNumberFormat="1"/>
    <xf numFmtId="0" fontId="0" fillId="0" borderId="0" xfId="0" pivotButton="1"/>
    <xf numFmtId="0" fontId="24" fillId="34" borderId="0" xfId="0" applyNumberFormat="1" applyFont="1" applyFill="1" applyBorder="1" applyAlignment="1">
      <alignment horizontal="right"/>
    </xf>
    <xf numFmtId="0" fontId="22" fillId="34" borderId="19" xfId="0" applyNumberFormat="1" applyFont="1" applyFill="1" applyBorder="1" applyAlignment="1"/>
    <xf numFmtId="0" fontId="22" fillId="35" borderId="20" xfId="0" applyNumberFormat="1" applyFont="1" applyFill="1" applyBorder="1" applyAlignment="1"/>
    <xf numFmtId="0" fontId="0" fillId="34" borderId="18" xfId="0" applyFill="1" applyBorder="1"/>
    <xf numFmtId="0" fontId="0" fillId="34" borderId="14" xfId="0" applyFill="1" applyBorder="1"/>
    <xf numFmtId="0" fontId="24" fillId="34" borderId="18" xfId="0" applyNumberFormat="1" applyFont="1" applyFill="1" applyBorder="1" applyAlignment="1"/>
    <xf numFmtId="14" fontId="24" fillId="34" borderId="14" xfId="0" applyNumberFormat="1" applyFont="1" applyFill="1" applyBorder="1" applyAlignment="1"/>
    <xf numFmtId="0" fontId="0" fillId="34" borderId="15" xfId="0" applyFill="1" applyBorder="1"/>
    <xf numFmtId="0" fontId="0" fillId="34" borderId="16" xfId="0" applyFill="1" applyBorder="1"/>
    <xf numFmtId="0" fontId="0" fillId="34" borderId="17" xfId="0" applyFill="1" applyBorder="1"/>
    <xf numFmtId="0" fontId="23" fillId="34" borderId="21" xfId="0" applyNumberFormat="1" applyFont="1" applyFill="1" applyBorder="1" applyAlignment="1"/>
    <xf numFmtId="49" fontId="0" fillId="0" borderId="0" xfId="0" applyNumberFormat="1"/>
    <xf numFmtId="0" fontId="0" fillId="0" borderId="0" xfId="44" applyFont="1"/>
    <xf numFmtId="0" fontId="29" fillId="0" borderId="0" xfId="46" applyFont="1"/>
    <xf numFmtId="0" fontId="29" fillId="0" borderId="0" xfId="46" applyFont="1" applyAlignment="1">
      <alignment vertical="top"/>
    </xf>
    <xf numFmtId="0" fontId="29" fillId="0" borderId="0" xfId="46" applyFont="1" applyAlignment="1">
      <alignment vertical="top" wrapText="1"/>
    </xf>
    <xf numFmtId="0" fontId="30" fillId="0" borderId="0" xfId="46" applyFont="1" applyAlignment="1">
      <alignment vertical="top"/>
    </xf>
    <xf numFmtId="0" fontId="31" fillId="0" borderId="0" xfId="46" applyFont="1" applyAlignment="1">
      <alignment vertical="top"/>
    </xf>
    <xf numFmtId="0" fontId="27" fillId="0" borderId="0" xfId="43" applyFont="1" applyAlignment="1" applyProtection="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3" xfId="45"/>
    <cellStyle name="Input" xfId="9" builtinId="20" customBuiltin="1"/>
    <cellStyle name="Linked Cell" xfId="12" builtinId="24" customBuiltin="1"/>
    <cellStyle name="Neutral" xfId="8" builtinId="28" customBuiltin="1"/>
    <cellStyle name="Normal" xfId="0" builtinId="0" customBuiltin="1"/>
    <cellStyle name="Normal 2" xfId="46"/>
    <cellStyle name="Normal 2 4" xfId="42"/>
    <cellStyle name="Normal 3"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
    <dxf>
      <numFmt numFmtId="30" formatCode="@"/>
    </dxf>
    <dxf>
      <numFmt numFmtId="30" formatCode="@"/>
    </dxf>
    <dxf>
      <numFmt numFmtId="30" formatCode="@"/>
    </dxf>
    <dxf>
      <numFmt numFmtId="0" formatCode="General"/>
    </dxf>
    <dxf>
      <numFmt numFmtId="30" formatCode="@"/>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0" formatCode="General"/>
    </dxf>
    <dxf>
      <numFmt numFmtId="30" formatCode="@"/>
    </dxf>
    <dxf>
      <font>
        <color theme="0"/>
      </font>
      <fill>
        <patternFill patternType="solid">
          <fgColor theme="9" tint="-0.499984740745262"/>
          <bgColor theme="9" tint="-0.499984740745262"/>
        </patternFill>
      </fill>
      <border>
        <horizontal style="thin">
          <color theme="9" tint="-0.499984740745262"/>
        </horizontal>
      </border>
    </dxf>
    <dxf>
      <font>
        <b/>
        <color theme="0"/>
      </font>
      <fill>
        <patternFill patternType="solid">
          <fgColor theme="9" tint="-0.499984740745262"/>
          <bgColor theme="9" tint="-0.499984740745262"/>
        </patternFill>
      </fill>
      <border>
        <horizontal style="thin">
          <color theme="9" tint="-0.499984740745262"/>
        </horizontal>
      </border>
    </dxf>
    <dxf>
      <font>
        <b/>
        <color theme="1"/>
      </font>
    </dxf>
    <dxf>
      <font>
        <b/>
        <color theme="1"/>
      </font>
      <fill>
        <patternFill patternType="solid">
          <fgColor theme="9" tint="0.79998168889431442"/>
          <bgColor theme="9" tint="0.79998168889431442"/>
        </patternFill>
      </fill>
      <border>
        <top style="thin">
          <color theme="9" tint="0.39997558519241921"/>
        </top>
        <bottom style="thin">
          <color theme="9" tint="0.39997558519241921"/>
        </bottom>
      </border>
    </dxf>
    <dxf>
      <font>
        <b/>
        <color theme="1"/>
      </font>
      <border>
        <bottom style="thin">
          <color theme="9" tint="0.79998168889431442"/>
        </bottom>
      </border>
    </dxf>
    <dxf>
      <border>
        <left style="thin">
          <color theme="9" tint="0.79998168889431442"/>
        </left>
        <right style="thin">
          <color theme="9" tint="0.79998168889431442"/>
        </right>
      </border>
    </dxf>
    <dxf>
      <fill>
        <patternFill patternType="solid">
          <fgColor theme="9" tint="0.39997558519241921"/>
          <bgColor theme="9" tint="0.39997558519241921"/>
        </patternFill>
      </fill>
    </dxf>
    <dxf>
      <font>
        <b/>
        <color theme="0"/>
      </font>
      <fill>
        <patternFill patternType="solid">
          <fgColor theme="9" tint="-0.499984740745262"/>
          <bgColor theme="9" tint="-0.499984740745262"/>
        </patternFill>
      </fill>
    </dxf>
    <dxf>
      <font>
        <b/>
        <color theme="0"/>
      </font>
      <fill>
        <patternFill patternType="solid">
          <fgColor theme="9" tint="-0.499984740745262"/>
          <bgColor theme="9" tint="-0.499984740745262"/>
        </patternFill>
      </fill>
      <border>
        <bottom style="thin">
          <color theme="9"/>
        </bottom>
        <horizontal style="thin">
          <color theme="9" tint="-0.499984740745262"/>
        </horizontal>
      </border>
    </dxf>
    <dxf>
      <font>
        <color theme="1"/>
      </font>
      <fill>
        <patternFill patternType="solid">
          <fgColor theme="9" tint="0.59999389629810485"/>
          <bgColor theme="9" tint="0.79998168889431442"/>
        </patternFill>
      </fill>
      <border diagonalUp="0" diagonalDown="0">
        <left style="thin">
          <color auto="1"/>
        </left>
        <right style="thin">
          <color auto="1"/>
        </right>
        <top style="thin">
          <color auto="1"/>
        </top>
        <bottom style="thin">
          <color auto="1"/>
        </bottom>
        <vertical/>
        <horizontal/>
      </border>
    </dxf>
  </dxfs>
  <tableStyles count="1" defaultTableStyle="TableStyleMedium2" defaultPivotStyle="PivotStyleLight16">
    <tableStyle name="PivotStyleDark7 2" table="0" count="10">
      <tableStyleElement type="wholeTable" dxfId="22"/>
      <tableStyleElement type="headerRow" dxfId="21"/>
      <tableStyleElement type="totalRow" dxfId="20"/>
      <tableStyleElement type="secondRowStripe" dxfId="19"/>
      <tableStyleElement type="secondColumnStripe" dxfId="18"/>
      <tableStyleElement type="firstSubtotalRow" dxfId="17"/>
      <tableStyleElement type="firstRowSubheading" dxfId="16"/>
      <tableStyleElement type="secondRowSubheading" dxfId="15"/>
      <tableStyleElement type="pageFieldLabels" dxfId="14"/>
      <tableStyleElement type="pageFieldValues"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im R. Duey" refreshedDate="43395.627593518519" missingItemsLimit="0" createdVersion="5" refreshedVersion="6" minRefreshableVersion="3" recordCount="1266">
  <cacheSource type="worksheet">
    <worksheetSource name="Item_Ledger_Entry"/>
  </cacheSource>
  <cacheFields count="13">
    <cacheField name="Item No." numFmtId="49">
      <sharedItems count="82">
        <s v="C100002"/>
        <s v="C100004"/>
        <s v="C100005"/>
        <s v="C100006"/>
        <s v="C100007"/>
        <s v="C100008"/>
        <s v="C100009"/>
        <s v="C100010"/>
        <s v="C100011"/>
        <s v="C100014"/>
        <s v="C100017"/>
        <s v="C100018"/>
        <s v="C100019"/>
        <s v="C100020"/>
        <s v="C100021"/>
        <s v="C100022"/>
        <s v="C100023"/>
        <s v="C100024"/>
        <s v="C100025"/>
        <s v="C100026"/>
        <s v="C100027"/>
        <s v="C100028"/>
        <s v="C100029"/>
        <s v="C100030"/>
        <s v="C100031"/>
        <s v="C100032"/>
        <s v="C100033"/>
        <s v="C100034"/>
        <s v="C100035"/>
        <s v="C100036"/>
        <s v="C100037"/>
        <s v="C100038"/>
        <s v="C100039"/>
        <s v="C100040"/>
        <s v="C100041"/>
        <s v="C100043"/>
        <s v="C100044"/>
        <s v="C100045"/>
        <s v="C100046"/>
        <s v="C100047"/>
        <s v="C100048"/>
        <s v="C100049"/>
        <s v="C100050"/>
        <s v="C100051"/>
        <s v="C100052"/>
        <s v="C100053"/>
        <s v="C100054"/>
        <s v="C100055"/>
        <s v="E100001"/>
        <s v="E100011"/>
        <s v="E100012"/>
        <s v="E100013"/>
        <s v="E100014"/>
        <s v="E100015"/>
        <s v="E100016"/>
        <s v="E100017"/>
        <s v="E100018"/>
        <s v="E100019"/>
        <s v="E100020"/>
        <s v="E100021"/>
        <s v="E100022"/>
        <s v="S100001"/>
        <s v="S100002"/>
        <s v="S100003"/>
        <s v="S100004"/>
        <s v="S100005"/>
        <s v="S100006"/>
        <s v="S100007"/>
        <s v="S100008"/>
        <s v="S100009"/>
        <s v="S100010"/>
        <s v="S100011"/>
        <s v="S100012"/>
        <s v="S100013"/>
        <s v="S100014"/>
        <s v="S100015"/>
        <s v="S100016"/>
        <s v="S100017"/>
        <s v="S100018"/>
        <s v="S100019"/>
        <s v="S100020"/>
        <s v="S100021"/>
      </sharedItems>
    </cacheField>
    <cacheField name="Entry No." numFmtId="0">
      <sharedItems containsSemiMixedTypes="0" containsString="0" containsNumber="1" containsInteger="1" minValue="3884" maxValue="158198"/>
    </cacheField>
    <cacheField name="Posting Date" numFmtId="14">
      <sharedItems containsSemiMixedTypes="0" containsNonDate="0" containsDate="1" containsString="0" minDate="2019-01-01T00:00:00" maxDate="2019-01-29T00:00:00"/>
    </cacheField>
    <cacheField name="Quantity" numFmtId="0">
      <sharedItems containsSemiMixedTypes="0" containsString="0" containsNumber="1" containsInteger="1" minValue="-456" maxValue="49"/>
    </cacheField>
    <cacheField name="Sales Amount (Actual)" numFmtId="0">
      <sharedItems containsSemiMixedTypes="0" containsString="0" containsNumber="1" minValue="-145.41" maxValue="19069.009999999998"/>
    </cacheField>
    <cacheField name="Sales Amount (Expected)" numFmtId="0">
      <sharedItems containsSemiMixedTypes="0" containsString="0" containsNumber="1" containsInteger="1" minValue="0" maxValue="0"/>
    </cacheField>
    <cacheField name="Sales (Amount)" numFmtId="0">
      <sharedItems containsSemiMixedTypes="0" containsString="0" containsNumber="1" minValue="-145.41" maxValue="19069.009999999998"/>
    </cacheField>
    <cacheField name="Sales (Quantity)" numFmtId="0">
      <sharedItems containsSemiMixedTypes="0" containsString="0" containsNumber="1" containsInteger="1" minValue="-49" maxValue="456"/>
    </cacheField>
    <cacheField name="Item - Description" numFmtId="49">
      <sharedItems count="82">
        <s v="Border Style"/>
        <s v="Walnut Medallian Plate"/>
        <s v="Cherry Finished Crystal Award"/>
        <s v="Cherry Finished Crystal Award- Large"/>
        <s v="7.5'' Bud Vase"/>
        <s v="Glacier Vase"/>
        <s v="Normandy Vase"/>
        <s v="Wisper-Cut Vase"/>
        <s v="Winter Frost Vase"/>
        <s v="Canvas Field Bag"/>
        <s v="Wheeled Duffel"/>
        <s v="Action Sport Duffel"/>
        <s v="Black Duffel Bag"/>
        <s v="Gym Locker Bag"/>
        <s v="Canvas Boat Bag"/>
        <s v="Two-Toned Cap"/>
        <s v="Two-Toned Knit Hat"/>
        <s v="Knit Hat with Bill"/>
        <s v="Striped Knit Hat"/>
        <s v="Fleece Beanie"/>
        <s v="Pique Visor"/>
        <s v="Twill Visor"/>
        <s v="Distressed Twill Visor"/>
        <s v="Fashion Visor"/>
        <s v="Carabiner Watch"/>
        <s v="Clip-on Clock"/>
        <s v="Frames &amp; Clock"/>
        <s v="Clock &amp; Pen Holder"/>
        <s v="Calculator &amp; World Time Clock"/>
        <s v="Clock &amp; Business Card Holder"/>
        <s v="World Time Travel Alarm"/>
        <s v="Foldable Travel Speakers"/>
        <s v="Portable Speaker &amp; MP3 Dock"/>
        <s v="Channel Speaker System"/>
        <s v="Folding Stereo Speakers"/>
        <s v="Pro-Travel Technology Set"/>
        <s v="VOIP Headset with Mic"/>
        <s v="Wireless Headphones"/>
        <s v="1GB MP3 Player"/>
        <s v="2GB MP3 Player"/>
        <s v="USB MP3 Player"/>
        <s v="4GB MP3 Player"/>
        <s v="Clip-on MP3 Player"/>
        <s v="Bamboo Digital Picutre Frame"/>
        <s v="Black Digital Picture Frame"/>
        <s v="Book Style Photo Frame &amp; Clock"/>
        <s v="Cherry Finish Photo Frame &amp; Clock"/>
        <s v="Silver Plated Photo Frame"/>
        <s v="Sport Bag"/>
        <s v="Plastic Sun Visor"/>
        <s v="Canvas Stopwatch"/>
        <s v="Clip-on Stopwatch"/>
        <s v="Stopwatch with Neck Rope"/>
        <s v="360 Clip Watch"/>
        <s v="4 Function Rotating Carabiner Watch"/>
        <s v="Clip-on Clock with Compass"/>
        <s v="Flexi-Clock &amp; Clip"/>
        <s v="Mini Travel Alarm"/>
        <s v="Flip-up Travel Alarm"/>
        <s v="Slim Travel Alarm"/>
        <s v="Wide Screen Alarm Clock"/>
        <s v="Basketball Graphic Plaque"/>
        <s v="Football Graphic Plaque"/>
        <s v="Soccer #1 Pin"/>
        <s v="Award Medallian - 2''"/>
        <s v="Award Medallian - 2.5''"/>
        <s v="Award Medallian - 3''"/>
        <s v="Baseball Figure Trophy"/>
        <s v="Soccer Figure Trophy"/>
        <s v="Engraved Basketball Award"/>
        <s v="Golf Relaxed Cap"/>
        <s v="All Star Cap"/>
        <s v="Raw-Edge Patch BALL CAP"/>
        <s v="Mesh BALL CAP"/>
        <s v="Chunky Knit Hat"/>
        <s v="Raw-Edge Bucket Hat"/>
        <s v="Mesh Bucket Hat"/>
        <s v="Microfiber Bucket Hat"/>
        <s v="Crusher Bucket Hat"/>
        <s v="Sportsman Bucket Hat"/>
        <s v="Super Sport Stopwatch"/>
        <s v="Translucent Stopwatch"/>
      </sharedItems>
    </cacheField>
    <cacheField name="Item - Unit Price" numFmtId="0">
      <sharedItems containsSemiMixedTypes="0" containsString="0" containsNumber="1" minValue="0.81" maxValue="209.08999999999997"/>
    </cacheField>
    <cacheField name="Customer - Contact" numFmtId="49">
      <sharedItems/>
    </cacheField>
    <cacheField name="Customer - Name" numFmtId="49">
      <sharedItems/>
    </cacheField>
    <cacheField name="Customer - Salesperson Code"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6">
  <r>
    <x v="0"/>
    <n v="3907"/>
    <d v="2019-01-07T00:00:00"/>
    <n v="-144"/>
    <n v="7322.17"/>
    <n v="0"/>
    <n v="7322.17"/>
    <n v="144"/>
    <x v="0"/>
    <n v="55.27"/>
    <s v="Katie Perry"/>
    <s v="Voltive Systems"/>
    <s v="LM"/>
  </r>
  <r>
    <x v="0"/>
    <n v="3929"/>
    <d v="2019-01-13T00:00:00"/>
    <n v="-48"/>
    <n v="2599.9"/>
    <n v="0"/>
    <n v="2599.9"/>
    <n v="48"/>
    <x v="0"/>
    <n v="55.27"/>
    <s v="Mr. Mark McArthur"/>
    <s v="Selangorian Ltd."/>
    <s v="LM"/>
  </r>
  <r>
    <x v="0"/>
    <n v="7561"/>
    <d v="2019-01-04T00:00:00"/>
    <n v="-1"/>
    <n v="53.059999999999995"/>
    <n v="0"/>
    <n v="53.059999999999995"/>
    <n v="1"/>
    <x v="0"/>
    <n v="55.27"/>
    <s v="Mr. Dameon Neth"/>
    <s v="Stutringers"/>
    <s v="LM"/>
  </r>
  <r>
    <x v="0"/>
    <n v="12457"/>
    <d v="2019-01-06T00:00:00"/>
    <n v="-144"/>
    <n v="0"/>
    <n v="0"/>
    <n v="0"/>
    <n v="144"/>
    <x v="0"/>
    <n v="55.27"/>
    <s v="Gunnar Orn Thorsteinsson"/>
    <s v="Heimilisprydi"/>
    <s v="PS"/>
  </r>
  <r>
    <x v="0"/>
    <n v="14122"/>
    <d v="2019-01-19T00:00:00"/>
    <n v="-24"/>
    <n v="1246.8799999999999"/>
    <n v="0"/>
    <n v="1246.8799999999999"/>
    <n v="24"/>
    <x v="0"/>
    <n v="55.27"/>
    <s v="Herrn Jonathan Haas"/>
    <s v="Hotel Pferdesee"/>
    <s v="RH"/>
  </r>
  <r>
    <x v="0"/>
    <n v="118091"/>
    <d v="2019-01-17T00:00:00"/>
    <n v="-48"/>
    <n v="0"/>
    <n v="0"/>
    <n v="0"/>
    <n v="48"/>
    <x v="0"/>
    <n v="55.27"/>
    <s v="Gunnar Orn Thorsteinsson"/>
    <s v="Heimilisprydi"/>
    <s v="PS"/>
  </r>
  <r>
    <x v="0"/>
    <n v="119360"/>
    <d v="2019-01-17T00:00:00"/>
    <n v="-48"/>
    <n v="2599.9"/>
    <n v="0"/>
    <n v="2599.9"/>
    <n v="48"/>
    <x v="0"/>
    <n v="55.27"/>
    <s v="Fr. Gabriele Dickmann"/>
    <s v="Pilatus AG"/>
    <s v="RH"/>
  </r>
  <r>
    <x v="0"/>
    <n v="120197"/>
    <d v="2019-01-13T00:00:00"/>
    <n v="-24"/>
    <n v="1286.68"/>
    <n v="0"/>
    <n v="1286.68"/>
    <n v="24"/>
    <x v="0"/>
    <n v="55.27"/>
    <s v="Asta Von Elfstein"/>
    <s v="Konberg Tapet AB"/>
    <s v="RH"/>
  </r>
  <r>
    <x v="1"/>
    <n v="3919"/>
    <d v="2019-01-10T00:00:00"/>
    <n v="-48"/>
    <n v="2735.31"/>
    <n v="0"/>
    <n v="2735.31"/>
    <n v="48"/>
    <x v="1"/>
    <n v="59.36"/>
    <s v="Katie Perry"/>
    <s v="Voltive Systems"/>
    <s v="LM"/>
  </r>
  <r>
    <x v="1"/>
    <n v="14114"/>
    <d v="2019-01-14T00:00:00"/>
    <n v="-1"/>
    <n v="55.2"/>
    <n v="0"/>
    <n v="55.2"/>
    <n v="1"/>
    <x v="1"/>
    <n v="59.36"/>
    <s v="ga. Katja Valjavec"/>
    <s v="EXPORTLES d.o.o."/>
    <s v="RH"/>
  </r>
  <r>
    <x v="1"/>
    <n v="15159"/>
    <d v="2019-01-13T00:00:00"/>
    <n v="-6"/>
    <n v="341.90999999999997"/>
    <n v="0"/>
    <n v="341.90999999999997"/>
    <n v="6"/>
    <x v="1"/>
    <n v="59.36"/>
    <s v="Sr. Ramon Garcia Noblejas"/>
    <s v="Helguera industrial"/>
    <s v="RH"/>
  </r>
  <r>
    <x v="1"/>
    <n v="15162"/>
    <d v="2019-01-17T00:00:00"/>
    <n v="-48"/>
    <n v="2678.3399999999997"/>
    <n v="0"/>
    <n v="2678.3399999999997"/>
    <n v="48"/>
    <x v="1"/>
    <n v="59.36"/>
    <s v="Hansgeorg Janke"/>
    <s v="Cronus Cardoxy Procurement"/>
    <s v="RH"/>
  </r>
  <r>
    <x v="1"/>
    <n v="20425"/>
    <d v="2019-01-14T00:00:00"/>
    <n v="-144"/>
    <n v="7693.06"/>
    <n v="0"/>
    <n v="7693.06"/>
    <n v="144"/>
    <x v="1"/>
    <n v="59.36"/>
    <s v="James Madison"/>
    <s v="Gary's Sports"/>
    <s v="AH"/>
  </r>
  <r>
    <x v="1"/>
    <n v="25233"/>
    <d v="2019-01-06T00:00:00"/>
    <n v="-144"/>
    <n v="8291.4"/>
    <n v="0"/>
    <n v="8291.4"/>
    <n v="144"/>
    <x v="1"/>
    <n v="59.36"/>
    <s v="Sarah Furguson"/>
    <s v="BEI Outfitters "/>
    <s v="AH"/>
  </r>
  <r>
    <x v="1"/>
    <n v="25267"/>
    <d v="2019-01-11T00:00:00"/>
    <n v="-12"/>
    <n v="698.07"/>
    <n v="0"/>
    <n v="698.07"/>
    <n v="12"/>
    <x v="1"/>
    <n v="59.36"/>
    <s v="Sarah Furguson"/>
    <s v="BEI Outfitters "/>
    <s v="AH"/>
  </r>
  <r>
    <x v="1"/>
    <n v="34350"/>
    <d v="2019-01-22T00:00:00"/>
    <n v="-6"/>
    <n v="313.42"/>
    <n v="0"/>
    <n v="313.42"/>
    <n v="6"/>
    <x v="1"/>
    <n v="59.36"/>
    <s v="Mike Everson"/>
    <s v="Blanemark Hifi Shop"/>
    <s v="PS"/>
  </r>
  <r>
    <x v="1"/>
    <n v="36477"/>
    <d v="2019-01-10T00:00:00"/>
    <n v="-48"/>
    <n v="2792.28"/>
    <n v="0"/>
    <n v="2792.28"/>
    <n v="48"/>
    <x v="1"/>
    <n v="59.36"/>
    <s v="Herrn Stefan Delmarco"/>
    <s v="Möbel Scherrer AG"/>
    <s v="PS"/>
  </r>
  <r>
    <x v="1"/>
    <n v="38072"/>
    <d v="2019-01-06T00:00:00"/>
    <n v="-144"/>
    <n v="8376.8700000000008"/>
    <n v="0"/>
    <n v="8376.8700000000008"/>
    <n v="144"/>
    <x v="1"/>
    <n v="59.36"/>
    <s v="Hr. Jonathan Mollerup"/>
    <s v="Candoxy Kontor A/S"/>
    <s v="PS"/>
  </r>
  <r>
    <x v="1"/>
    <n v="38084"/>
    <d v="2019-01-12T00:00:00"/>
    <n v="-144"/>
    <n v="8291.4"/>
    <n v="0"/>
    <n v="8291.4"/>
    <n v="144"/>
    <x v="1"/>
    <n v="59.36"/>
    <s v="Ragnheidur K. Gudmundsdottir"/>
    <s v="Gagn &amp; Gaman"/>
    <s v="PS"/>
  </r>
  <r>
    <x v="1"/>
    <n v="111339"/>
    <d v="2019-01-13T00:00:00"/>
    <n v="-144"/>
    <n v="8376.880000000001"/>
    <n v="0"/>
    <n v="8376.880000000001"/>
    <n v="144"/>
    <x v="1"/>
    <n v="59.36"/>
    <s v="Mr. Mark McArthur"/>
    <s v="Selangorian Ltd."/>
    <s v="LM"/>
  </r>
  <r>
    <x v="1"/>
    <n v="114271"/>
    <d v="2019-01-05T00:00:00"/>
    <n v="-1"/>
    <n v="58.169999999999995"/>
    <n v="0"/>
    <n v="58.169999999999995"/>
    <n v="1"/>
    <x v="1"/>
    <n v="59.36"/>
    <s v="Mr. Scott Mitchell"/>
    <s v="Showmasters"/>
    <s v="LM"/>
  </r>
  <r>
    <x v="1"/>
    <n v="114282"/>
    <d v="2019-01-08T00:00:00"/>
    <n v="-144"/>
    <n v="8120.45"/>
    <n v="0"/>
    <n v="8120.45"/>
    <n v="144"/>
    <x v="1"/>
    <n v="59.36"/>
    <s v="Chris Watley"/>
    <s v="Stanfords"/>
    <s v="LM"/>
  </r>
  <r>
    <x v="1"/>
    <n v="116381"/>
    <d v="2019-01-08T00:00:00"/>
    <n v="-1"/>
    <n v="58.169999999999995"/>
    <n v="0"/>
    <n v="58.169999999999995"/>
    <n v="1"/>
    <x v="1"/>
    <n v="59.36"/>
    <s v="Susan Sureano"/>
    <s v="Office Solutions"/>
    <s v="LM"/>
  </r>
  <r>
    <x v="1"/>
    <n v="124598"/>
    <d v="2019-01-13T00:00:00"/>
    <n v="-144"/>
    <n v="7607.5800000000008"/>
    <n v="0"/>
    <n v="7607.5800000000008"/>
    <n v="144"/>
    <x v="1"/>
    <n v="59.36"/>
    <s v="Bill Johnson"/>
    <s v="Solotech"/>
    <s v="AH"/>
  </r>
  <r>
    <x v="1"/>
    <n v="128905"/>
    <d v="2019-01-16T00:00:00"/>
    <n v="-144"/>
    <n v="8376.880000000001"/>
    <n v="0"/>
    <n v="8376.880000000001"/>
    <n v="144"/>
    <x v="1"/>
    <n v="59.36"/>
    <s v="Imelda Hensley"/>
    <s v="Dantons"/>
    <s v="AH"/>
  </r>
  <r>
    <x v="1"/>
    <n v="132508"/>
    <d v="2019-01-05T00:00:00"/>
    <n v="-288"/>
    <n v="16753.66"/>
    <n v="0"/>
    <n v="16753.66"/>
    <n v="288"/>
    <x v="1"/>
    <n v="59.36"/>
    <s v="Mr. Ryan Danner"/>
    <s v="Elkhorn Airport"/>
    <s v="BD"/>
  </r>
  <r>
    <x v="1"/>
    <n v="135816"/>
    <d v="2019-01-09T00:00:00"/>
    <n v="-48"/>
    <n v="2535.86"/>
    <n v="0"/>
    <n v="2535.86"/>
    <n v="48"/>
    <x v="1"/>
    <n v="59.36"/>
    <s v="Fr. Jenny Gottfried"/>
    <s v="Lauritzen Kontorm¢bler A/S"/>
    <s v="PS"/>
  </r>
  <r>
    <x v="1"/>
    <n v="137441"/>
    <d v="2019-01-18T00:00:00"/>
    <n v="-1"/>
    <n v="57.580000000000005"/>
    <n v="0"/>
    <n v="57.580000000000005"/>
    <n v="1"/>
    <x v="1"/>
    <n v="59.36"/>
    <s v="Grim Striking"/>
    <s v="Sumtones, AG"/>
    <s v="PS"/>
  </r>
  <r>
    <x v="1"/>
    <n v="137447"/>
    <d v="2019-01-28T00:00:00"/>
    <n v="-144"/>
    <n v="8205.89"/>
    <n v="0"/>
    <n v="8205.89"/>
    <n v="144"/>
    <x v="1"/>
    <n v="59.36"/>
    <s v="Herrn Stefan Delmarco"/>
    <s v="Möbel Scherrer AG"/>
    <s v="PS"/>
  </r>
  <r>
    <x v="1"/>
    <n v="138723"/>
    <d v="2019-01-12T00:00:00"/>
    <n v="-48"/>
    <n v="2763.7999999999997"/>
    <n v="0"/>
    <n v="2763.7999999999997"/>
    <n v="48"/>
    <x v="1"/>
    <n v="59.36"/>
    <s v="Leopold Rhein"/>
    <s v="Cronus Cardoxy Sales"/>
    <s v="PS"/>
  </r>
  <r>
    <x v="1"/>
    <n v="138738"/>
    <d v="2019-01-15T00:00:00"/>
    <n v="-144"/>
    <n v="8376.8700000000008"/>
    <n v="0"/>
    <n v="8376.8700000000008"/>
    <n v="144"/>
    <x v="1"/>
    <n v="59.36"/>
    <s v="Hr. Jonathan Mollerup"/>
    <s v="Candoxy Kontor A/S"/>
    <s v="PS"/>
  </r>
  <r>
    <x v="1"/>
    <n v="157880"/>
    <d v="2019-01-14T00:00:00"/>
    <n v="1"/>
    <n v="-58.169999999999995"/>
    <n v="0"/>
    <n v="-58.169999999999995"/>
    <n v="-1"/>
    <x v="1"/>
    <n v="59.36"/>
    <s v="Cynthia Lou"/>
    <s v="Top Action Sports"/>
    <s v="BD"/>
  </r>
  <r>
    <x v="2"/>
    <n v="3913"/>
    <d v="2019-01-07T00:00:00"/>
    <n v="-1"/>
    <n v="127.9"/>
    <n v="0"/>
    <n v="127.9"/>
    <n v="1"/>
    <x v="2"/>
    <n v="139.02000000000001"/>
    <s v="Katie Perry"/>
    <s v="Voltive Systems"/>
    <s v="LM"/>
  </r>
  <r>
    <x v="2"/>
    <n v="7564"/>
    <d v="2019-01-12T00:00:00"/>
    <n v="-48"/>
    <n v="6339.3099999999995"/>
    <n v="0"/>
    <n v="6339.3099999999995"/>
    <n v="48"/>
    <x v="2"/>
    <n v="139.02000000000001"/>
    <s v="Mr. Scott Mitchell"/>
    <s v="Showmasters"/>
    <s v="LM"/>
  </r>
  <r>
    <x v="2"/>
    <n v="7573"/>
    <d v="2019-01-11T00:00:00"/>
    <n v="-48"/>
    <n v="6472.77"/>
    <n v="0"/>
    <n v="6472.77"/>
    <n v="48"/>
    <x v="2"/>
    <n v="139.02000000000001"/>
    <s v="Chris Watley"/>
    <s v="Stanfords"/>
    <s v="LM"/>
  </r>
  <r>
    <x v="2"/>
    <n v="7583"/>
    <d v="2019-01-11T00:00:00"/>
    <n v="-48"/>
    <n v="6539.5099999999993"/>
    <n v="0"/>
    <n v="6539.5099999999993"/>
    <n v="48"/>
    <x v="2"/>
    <n v="139.02000000000001"/>
    <s v="Mr. Dameon Neth"/>
    <s v="Stutringers"/>
    <s v="LM"/>
  </r>
  <r>
    <x v="2"/>
    <n v="20377"/>
    <d v="2019-01-08T00:00:00"/>
    <n v="-48"/>
    <n v="6005.6600000000008"/>
    <n v="0"/>
    <n v="6005.6600000000008"/>
    <n v="48"/>
    <x v="2"/>
    <n v="139.02000000000001"/>
    <s v="Dennis Eloy Cantu"/>
    <s v="Hotspot Systems"/>
    <s v="AH"/>
  </r>
  <r>
    <x v="2"/>
    <n v="20395"/>
    <d v="2019-01-12T00:00:00"/>
    <n v="-48"/>
    <n v="6072.3899999999994"/>
    <n v="0"/>
    <n v="6072.3899999999994"/>
    <n v="48"/>
    <x v="2"/>
    <n v="139.02000000000001"/>
    <s v="James Madison"/>
    <s v="Gary's Sports"/>
    <s v="AH"/>
  </r>
  <r>
    <x v="2"/>
    <n v="20417"/>
    <d v="2019-01-16T00:00:00"/>
    <n v="-144"/>
    <n v="19017.939999999999"/>
    <n v="0"/>
    <n v="19017.939999999999"/>
    <n v="144"/>
    <x v="2"/>
    <n v="139.02000000000001"/>
    <s v="Ms. Tammy L. McDonald"/>
    <s v="First Touch Marketing"/>
    <s v="AH"/>
  </r>
  <r>
    <x v="2"/>
    <n v="20433"/>
    <d v="2019-01-18T00:00:00"/>
    <n v="-48"/>
    <n v="5938.93"/>
    <n v="0"/>
    <n v="5938.93"/>
    <n v="48"/>
    <x v="2"/>
    <n v="139.02000000000001"/>
    <s v="Seymour Jean Roman"/>
    <s v="Dicon Industries"/>
    <s v="AH"/>
  </r>
  <r>
    <x v="2"/>
    <n v="25260"/>
    <d v="2019-01-11T00:00:00"/>
    <n v="-48"/>
    <n v="6539.4999999999991"/>
    <n v="0"/>
    <n v="6539.4999999999991"/>
    <n v="48"/>
    <x v="2"/>
    <n v="139.02000000000001"/>
    <s v="Sarah Furguson"/>
    <s v="BEI Outfitters "/>
    <s v="AH"/>
  </r>
  <r>
    <x v="2"/>
    <n v="30135"/>
    <d v="2019-01-22T00:00:00"/>
    <n v="-48"/>
    <n v="6539.4999999999991"/>
    <n v="0"/>
    <n v="6539.4999999999991"/>
    <n v="48"/>
    <x v="2"/>
    <n v="139.02000000000001"/>
    <s v="Mr. Jim Stewart"/>
    <s v="Guildford Water Department"/>
    <s v="BD"/>
  </r>
  <r>
    <x v="2"/>
    <n v="34307"/>
    <d v="2019-01-08T00:00:00"/>
    <n v="-48"/>
    <n v="6339.34"/>
    <n v="0"/>
    <n v="6339.34"/>
    <n v="48"/>
    <x v="2"/>
    <n v="139.02000000000001"/>
    <s v="Michael Vanderhyde"/>
    <s v="Meersen Meubelen"/>
    <s v="PS"/>
  </r>
  <r>
    <x v="2"/>
    <n v="34318"/>
    <d v="2019-01-05T00:00:00"/>
    <n v="-48"/>
    <n v="6072.3899999999994"/>
    <n v="0"/>
    <n v="6072.3899999999994"/>
    <n v="48"/>
    <x v="2"/>
    <n v="139.02000000000001"/>
    <s v="Fr. Jenny Gottfried"/>
    <s v="Lauritzen Kontorm¢bler A/S"/>
    <s v="PS"/>
  </r>
  <r>
    <x v="2"/>
    <n v="36475"/>
    <d v="2019-01-10T00:00:00"/>
    <n v="-48"/>
    <n v="6539.4999999999991"/>
    <n v="0"/>
    <n v="6539.4999999999991"/>
    <n v="48"/>
    <x v="2"/>
    <n v="139.02000000000001"/>
    <s v="Herrn Stefan Delmarco"/>
    <s v="Möbel Scherrer AG"/>
    <s v="PS"/>
  </r>
  <r>
    <x v="2"/>
    <n v="111279"/>
    <d v="2019-01-07T00:00:00"/>
    <n v="-24"/>
    <n v="3136.2900000000004"/>
    <n v="0"/>
    <n v="3136.2900000000004"/>
    <n v="24"/>
    <x v="2"/>
    <n v="139.02000000000001"/>
    <s v="Katie Perry"/>
    <s v="Voltive Systems"/>
    <s v="LM"/>
  </r>
  <r>
    <x v="2"/>
    <n v="111319"/>
    <d v="2019-01-13T00:00:00"/>
    <n v="-24"/>
    <n v="3203.02"/>
    <n v="0"/>
    <n v="3203.02"/>
    <n v="24"/>
    <x v="2"/>
    <n v="139.02000000000001"/>
    <s v="Bill Watles"/>
    <s v="Tempsons Tropies"/>
    <s v="LM"/>
  </r>
  <r>
    <x v="2"/>
    <n v="111332"/>
    <d v="2019-01-21T00:00:00"/>
    <n v="-6"/>
    <n v="809.09999999999991"/>
    <n v="0"/>
    <n v="809.09999999999991"/>
    <n v="6"/>
    <x v="2"/>
    <n v="139.02000000000001"/>
    <s v="Katie Perry"/>
    <s v="Voltive Systems"/>
    <s v="LM"/>
  </r>
  <r>
    <x v="2"/>
    <n v="124508"/>
    <d v="2019-01-05T00:00:00"/>
    <n v="-48"/>
    <n v="6072.3899999999994"/>
    <n v="0"/>
    <n v="6072.3899999999994"/>
    <n v="48"/>
    <x v="2"/>
    <n v="139.02000000000001"/>
    <s v="Cecil B Demil"/>
    <s v="Derringers Resturants"/>
    <s v="AH"/>
  </r>
  <r>
    <x v="2"/>
    <n v="128858"/>
    <d v="2019-01-06T00:00:00"/>
    <n v="-1"/>
    <n v="133.46"/>
    <n v="0"/>
    <n v="133.46"/>
    <n v="1"/>
    <x v="2"/>
    <n v="139.02000000000001"/>
    <s v="Imelda Hensley"/>
    <s v="Dantons"/>
    <s v="AH"/>
  </r>
  <r>
    <x v="2"/>
    <n v="128883"/>
    <d v="2019-01-10T00:00:00"/>
    <n v="-49"/>
    <n v="6675.7400000000007"/>
    <n v="0"/>
    <n v="6675.7400000000007"/>
    <n v="49"/>
    <x v="2"/>
    <n v="139.02000000000001"/>
    <s v="Blaine Everson"/>
    <s v="Randotax Outfitters"/>
    <s v="AH"/>
  </r>
  <r>
    <x v="2"/>
    <n v="128889"/>
    <d v="2019-01-14T00:00:00"/>
    <n v="-48"/>
    <n v="6539.4999999999991"/>
    <n v="0"/>
    <n v="6539.4999999999991"/>
    <n v="48"/>
    <x v="2"/>
    <n v="139.02000000000001"/>
    <s v="Imelda Hensley"/>
    <s v="Dantons"/>
    <s v="AH"/>
  </r>
  <r>
    <x v="2"/>
    <n v="132532"/>
    <d v="2019-01-14T00:00:00"/>
    <n v="-48"/>
    <n v="6539.4999999999991"/>
    <n v="0"/>
    <n v="6539.4999999999991"/>
    <n v="48"/>
    <x v="2"/>
    <n v="139.02000000000001"/>
    <s v="Cynthia Lou"/>
    <s v="Top Action Sports"/>
    <s v="BD"/>
  </r>
  <r>
    <x v="2"/>
    <n v="135814"/>
    <d v="2019-01-09T00:00:00"/>
    <n v="-49"/>
    <n v="6062.6600000000008"/>
    <n v="0"/>
    <n v="6062.6600000000008"/>
    <n v="49"/>
    <x v="2"/>
    <n v="139.02000000000001"/>
    <s v="Fr. Jenny Gottfried"/>
    <s v="Lauritzen Kontorm¢bler A/S"/>
    <s v="PS"/>
  </r>
  <r>
    <x v="2"/>
    <n v="138722"/>
    <d v="2019-01-12T00:00:00"/>
    <n v="-48"/>
    <n v="6472.77"/>
    <n v="0"/>
    <n v="6472.77"/>
    <n v="48"/>
    <x v="2"/>
    <n v="139.02000000000001"/>
    <s v="Leopold Rhein"/>
    <s v="Cronus Cardoxy Sales"/>
    <s v="PS"/>
  </r>
  <r>
    <x v="3"/>
    <n v="3940"/>
    <d v="2019-01-15T00:00:00"/>
    <n v="-24"/>
    <n v="4767.25"/>
    <n v="0"/>
    <n v="4767.25"/>
    <n v="24"/>
    <x v="3"/>
    <n v="209.08999999999997"/>
    <s v="Katie Perry"/>
    <s v="Voltive Systems"/>
    <s v="LM"/>
  </r>
  <r>
    <x v="3"/>
    <n v="7570"/>
    <d v="2019-01-12T00:00:00"/>
    <n v="-1"/>
    <n v="198.64000000000001"/>
    <n v="0"/>
    <n v="198.64000000000001"/>
    <n v="1"/>
    <x v="3"/>
    <n v="209.08999999999997"/>
    <s v="Mr. Scott Mitchell"/>
    <s v="Showmasters"/>
    <s v="LM"/>
  </r>
  <r>
    <x v="3"/>
    <n v="7594"/>
    <d v="2019-01-14T00:00:00"/>
    <n v="-48"/>
    <n v="9534.51"/>
    <n v="0"/>
    <n v="9534.51"/>
    <n v="48"/>
    <x v="3"/>
    <n v="209.08999999999997"/>
    <s v="Mr. Dameon Neth"/>
    <s v="Stutringers"/>
    <s v="LM"/>
  </r>
  <r>
    <x v="3"/>
    <n v="20330"/>
    <d v="2019-01-07T00:00:00"/>
    <n v="-48"/>
    <n v="9634.869999999999"/>
    <n v="0"/>
    <n v="9634.869999999999"/>
    <n v="48"/>
    <x v="3"/>
    <n v="209.08999999999997"/>
    <s v="Seymour Jean Roman"/>
    <s v="Dicon Industries"/>
    <s v="AH"/>
  </r>
  <r>
    <x v="3"/>
    <n v="20408"/>
    <d v="2019-01-10T00:00:00"/>
    <n v="-96"/>
    <n v="19069.009999999998"/>
    <n v="0"/>
    <n v="19069.009999999998"/>
    <n v="96"/>
    <x v="3"/>
    <n v="209.08999999999997"/>
    <s v="Dennis Eloy Cantu"/>
    <s v="Hotspot Systems"/>
    <s v="AH"/>
  </r>
  <r>
    <x v="3"/>
    <n v="25250"/>
    <d v="2019-01-07T00:00:00"/>
    <n v="-48"/>
    <n v="9634.869999999999"/>
    <n v="0"/>
    <n v="9634.869999999999"/>
    <n v="48"/>
    <x v="3"/>
    <n v="209.08999999999997"/>
    <s v="David Everson"/>
    <s v="BlackCane Motor Works"/>
    <s v="AH"/>
  </r>
  <r>
    <x v="3"/>
    <n v="30122"/>
    <d v="2019-01-14T00:00:00"/>
    <n v="-12"/>
    <n v="2458.9"/>
    <n v="0"/>
    <n v="2458.9"/>
    <n v="12"/>
    <x v="3"/>
    <n v="209.08999999999997"/>
    <s v="Mr. Scott Mitchell"/>
    <s v="Danger Unlimited"/>
    <s v="BD"/>
  </r>
  <r>
    <x v="3"/>
    <n v="30153"/>
    <d v="2019-01-18T00:00:00"/>
    <n v="-24"/>
    <n v="4917.8"/>
    <n v="0"/>
    <n v="4917.8"/>
    <n v="24"/>
    <x v="3"/>
    <n v="209.08999999999997"/>
    <s v="Susan Young"/>
    <s v="Bainbridges"/>
    <s v="BD"/>
  </r>
  <r>
    <x v="3"/>
    <n v="34327"/>
    <d v="2019-01-10T00:00:00"/>
    <n v="-24"/>
    <n v="4566.53"/>
    <n v="0"/>
    <n v="4566.53"/>
    <n v="24"/>
    <x v="3"/>
    <n v="209.08999999999997"/>
    <s v="Mike Everson"/>
    <s v="Blanemark Hifi Shop"/>
    <s v="PS"/>
  </r>
  <r>
    <x v="3"/>
    <n v="38085"/>
    <d v="2019-01-12T00:00:00"/>
    <n v="-12"/>
    <n v="2433.81"/>
    <n v="0"/>
    <n v="2433.81"/>
    <n v="12"/>
    <x v="3"/>
    <n v="209.08999999999997"/>
    <s v="Ragnheidur K. Gudmundsdottir"/>
    <s v="Gagn &amp; Gaman"/>
    <s v="PS"/>
  </r>
  <r>
    <x v="3"/>
    <n v="111301"/>
    <d v="2019-01-07T00:00:00"/>
    <n v="-48"/>
    <n v="9333.7800000000007"/>
    <n v="0"/>
    <n v="9333.7800000000007"/>
    <n v="48"/>
    <x v="3"/>
    <n v="209.08999999999997"/>
    <s v="Katie Perry"/>
    <s v="Voltive Systems"/>
    <s v="LM"/>
  </r>
  <r>
    <x v="3"/>
    <n v="111333"/>
    <d v="2019-01-21T00:00:00"/>
    <n v="-1"/>
    <n v="202.82000000000002"/>
    <n v="0"/>
    <n v="202.82000000000002"/>
    <n v="1"/>
    <x v="3"/>
    <n v="209.08999999999997"/>
    <s v="Katie Perry"/>
    <s v="Voltive Systems"/>
    <s v="LM"/>
  </r>
  <r>
    <x v="3"/>
    <n v="111341"/>
    <d v="2019-01-13T00:00:00"/>
    <n v="-1"/>
    <n v="204.91"/>
    <n v="0"/>
    <n v="204.91"/>
    <n v="1"/>
    <x v="3"/>
    <n v="209.08999999999997"/>
    <s v="Mr. Mark McArthur"/>
    <s v="Selangorian Ltd."/>
    <s v="LM"/>
  </r>
  <r>
    <x v="3"/>
    <n v="114275"/>
    <d v="2019-01-09T00:00:00"/>
    <n v="-24"/>
    <n v="4917.8"/>
    <n v="0"/>
    <n v="4917.8"/>
    <n v="24"/>
    <x v="3"/>
    <n v="209.08999999999997"/>
    <s v="Mr. Scott Mitchell"/>
    <s v="Showmasters"/>
    <s v="LM"/>
  </r>
  <r>
    <x v="3"/>
    <n v="114289"/>
    <d v="2019-01-12T00:00:00"/>
    <n v="-24"/>
    <n v="4767.25"/>
    <n v="0"/>
    <n v="4767.25"/>
    <n v="24"/>
    <x v="3"/>
    <n v="209.08999999999997"/>
    <s v="Mr. Dameon Neth"/>
    <s v="Stutringers"/>
    <s v="LM"/>
  </r>
  <r>
    <x v="3"/>
    <n v="124568"/>
    <d v="2019-01-13T00:00:00"/>
    <n v="-48"/>
    <n v="9434.14"/>
    <n v="0"/>
    <n v="9434.14"/>
    <n v="48"/>
    <x v="3"/>
    <n v="209.08999999999997"/>
    <s v="Bill Blass"/>
    <s v="DenoTech"/>
    <s v="AH"/>
  </r>
  <r>
    <x v="3"/>
    <n v="124582"/>
    <d v="2019-01-10T00:00:00"/>
    <n v="-24"/>
    <n v="4867.62"/>
    <n v="0"/>
    <n v="4867.62"/>
    <n v="24"/>
    <x v="3"/>
    <n v="209.08999999999997"/>
    <s v="Ms. Tammy L. McDonald"/>
    <s v="First Touch Marketing"/>
    <s v="AH"/>
  </r>
  <r>
    <x v="3"/>
    <n v="124616"/>
    <d v="2019-01-13T00:00:00"/>
    <n v="-48"/>
    <n v="8831.9599999999991"/>
    <n v="0"/>
    <n v="8831.9599999999991"/>
    <n v="48"/>
    <x v="3"/>
    <n v="209.08999999999997"/>
    <s v="Marta Freeley"/>
    <s v="City Of Chicago"/>
    <s v="AH"/>
  </r>
  <r>
    <x v="3"/>
    <n v="128882"/>
    <d v="2019-01-10T00:00:00"/>
    <n v="-48"/>
    <n v="9835.59"/>
    <n v="0"/>
    <n v="9835.59"/>
    <n v="48"/>
    <x v="3"/>
    <n v="209.08999999999997"/>
    <s v="Blaine Everson"/>
    <s v="Randotax Outfitters"/>
    <s v="AH"/>
  </r>
  <r>
    <x v="3"/>
    <n v="132518"/>
    <d v="2019-01-12T00:00:00"/>
    <n v="-48"/>
    <n v="9835.59"/>
    <n v="0"/>
    <n v="9835.59"/>
    <n v="48"/>
    <x v="3"/>
    <n v="209.08999999999997"/>
    <s v="Bill Winton"/>
    <s v="Sporting Goods Emporium"/>
    <s v="BD"/>
  </r>
  <r>
    <x v="3"/>
    <n v="135824"/>
    <d v="2019-01-16T00:00:00"/>
    <n v="-60"/>
    <n v="12169.039999999999"/>
    <n v="0"/>
    <n v="12169.039999999999"/>
    <n v="60"/>
    <x v="3"/>
    <n v="209.08999999999997"/>
    <s v="Mike Everson"/>
    <s v="Blanemark Hifi Shop"/>
    <s v="PS"/>
  </r>
  <r>
    <x v="3"/>
    <n v="137448"/>
    <d v="2019-01-28T00:00:00"/>
    <n v="-24"/>
    <n v="4817.42"/>
    <n v="0"/>
    <n v="4817.42"/>
    <n v="24"/>
    <x v="3"/>
    <n v="209.08999999999997"/>
    <s v="Herrn Stefan Delmarco"/>
    <s v="Möbel Scherrer AG"/>
    <s v="PS"/>
  </r>
  <r>
    <x v="3"/>
    <n v="138743"/>
    <d v="2019-01-15T00:00:00"/>
    <n v="-1"/>
    <n v="204.9"/>
    <n v="0"/>
    <n v="204.9"/>
    <n v="1"/>
    <x v="3"/>
    <n v="209.08999999999997"/>
    <s v="Hr. Jonathan Mollerup"/>
    <s v="Candoxy Kontor A/S"/>
    <s v="PS"/>
  </r>
  <r>
    <x v="4"/>
    <n v="3891"/>
    <d v="2019-01-02T00:00:00"/>
    <n v="-156"/>
    <n v="259.89999999999998"/>
    <n v="0"/>
    <n v="259.89999999999998"/>
    <n v="156"/>
    <x v="4"/>
    <n v="1.7"/>
    <s v="Katie Perry"/>
    <s v="Voltive Systems"/>
    <s v="LM"/>
  </r>
  <r>
    <x v="4"/>
    <n v="3934"/>
    <d v="2019-01-13T00:00:00"/>
    <n v="-144"/>
    <n v="239.89999999999998"/>
    <n v="0"/>
    <n v="239.89999999999998"/>
    <n v="144"/>
    <x v="4"/>
    <n v="1.7"/>
    <s v="Mr. Mark McArthur"/>
    <s v="Selangorian Ltd."/>
    <s v="LM"/>
  </r>
  <r>
    <x v="4"/>
    <n v="3960"/>
    <d v="2019-01-15T00:00:00"/>
    <n v="-1"/>
    <n v="1.63"/>
    <n v="0"/>
    <n v="1.63"/>
    <n v="1"/>
    <x v="4"/>
    <n v="1.7"/>
    <s v="Bill Watles"/>
    <s v="Tempsons Tropies"/>
    <s v="LM"/>
  </r>
  <r>
    <x v="4"/>
    <n v="7601"/>
    <d v="2019-01-14T00:00:00"/>
    <n v="-1"/>
    <n v="1.63"/>
    <n v="0"/>
    <n v="1.63"/>
    <n v="1"/>
    <x v="4"/>
    <n v="1.7"/>
    <s v="Mr. Dameon Neth"/>
    <s v="Stutringers"/>
    <s v="LM"/>
  </r>
  <r>
    <x v="4"/>
    <n v="10227"/>
    <d v="2019-01-06T00:00:00"/>
    <n v="-1"/>
    <n v="1.67"/>
    <n v="0"/>
    <n v="1.67"/>
    <n v="1"/>
    <x v="4"/>
    <n v="1.7"/>
    <s v="Susan Sureano"/>
    <s v="Office Solutions"/>
    <s v="LM"/>
  </r>
  <r>
    <x v="4"/>
    <n v="10234"/>
    <d v="2019-01-12T00:00:00"/>
    <n v="-6"/>
    <n v="10"/>
    <n v="0"/>
    <n v="10"/>
    <n v="6"/>
    <x v="4"/>
    <n v="1.7"/>
    <s v="Mr. John Kane"/>
    <s v="London Candoxy Storage Campus"/>
    <s v="LM"/>
  </r>
  <r>
    <x v="4"/>
    <n v="10242"/>
    <d v="2019-01-13T00:00:00"/>
    <n v="-1"/>
    <n v="1.67"/>
    <n v="0"/>
    <n v="1.67"/>
    <n v="1"/>
    <x v="4"/>
    <n v="1.7"/>
    <s v="Susan Sureano"/>
    <s v="Office Solutions"/>
    <s v="LM"/>
  </r>
  <r>
    <x v="4"/>
    <n v="10254"/>
    <d v="2019-01-15T00:00:00"/>
    <n v="-145"/>
    <n v="241.57"/>
    <n v="0"/>
    <n v="241.57"/>
    <n v="145"/>
    <x v="4"/>
    <n v="1.7"/>
    <s v="Susan Sureano"/>
    <s v="Office Solutions"/>
    <s v="LM"/>
  </r>
  <r>
    <x v="4"/>
    <n v="12454"/>
    <d v="2019-01-04T00:00:00"/>
    <n v="-144"/>
    <n v="0"/>
    <n v="0"/>
    <n v="0"/>
    <n v="144"/>
    <x v="4"/>
    <n v="1.7"/>
    <s v="Hr. Dr. Daniel Weisman"/>
    <s v="Möbel Siegfried"/>
    <s v="PS"/>
  </r>
  <r>
    <x v="4"/>
    <n v="12475"/>
    <d v="2019-01-16T00:00:00"/>
    <n v="-144"/>
    <n v="0"/>
    <n v="0"/>
    <n v="0"/>
    <n v="144"/>
    <x v="4"/>
    <n v="1.7"/>
    <s v="g. Bostjan Lukan"/>
    <s v="MEMA Ljubljana d.o.o."/>
    <s v="PS"/>
  </r>
  <r>
    <x v="4"/>
    <n v="15150"/>
    <d v="2019-01-06T00:00:00"/>
    <n v="-151"/>
    <n v="236.08"/>
    <n v="0"/>
    <n v="236.08"/>
    <n v="151"/>
    <x v="4"/>
    <n v="1.7"/>
    <s v="Irvin Neal"/>
    <s v="Iber Tech"/>
    <s v="RH"/>
  </r>
  <r>
    <x v="4"/>
    <n v="111293"/>
    <d v="2019-01-05T00:00:00"/>
    <n v="-144"/>
    <n v="237.46"/>
    <n v="0"/>
    <n v="237.46"/>
    <n v="144"/>
    <x v="4"/>
    <n v="1.7"/>
    <s v="Bill Watles"/>
    <s v="Tempsons Tropies"/>
    <s v="LM"/>
  </r>
  <r>
    <x v="4"/>
    <n v="111336"/>
    <d v="2019-01-21T00:00:00"/>
    <n v="-12"/>
    <n v="19.79"/>
    <n v="0"/>
    <n v="19.79"/>
    <n v="12"/>
    <x v="4"/>
    <n v="1.7"/>
    <s v="Katie Perry"/>
    <s v="Voltive Systems"/>
    <s v="LM"/>
  </r>
  <r>
    <x v="4"/>
    <n v="114281"/>
    <d v="2019-01-09T00:00:00"/>
    <n v="-1"/>
    <n v="1.67"/>
    <n v="0"/>
    <n v="1.67"/>
    <n v="1"/>
    <x v="4"/>
    <n v="1.7"/>
    <s v="Mr. Scott Mitchell"/>
    <s v="Showmasters"/>
    <s v="LM"/>
  </r>
  <r>
    <x v="4"/>
    <n v="114288"/>
    <d v="2019-01-08T00:00:00"/>
    <n v="-1"/>
    <n v="1.61"/>
    <n v="0"/>
    <n v="1.61"/>
    <n v="1"/>
    <x v="4"/>
    <n v="1.7"/>
    <s v="Chris Watley"/>
    <s v="Stanfords"/>
    <s v="LM"/>
  </r>
  <r>
    <x v="4"/>
    <n v="116376"/>
    <d v="2019-01-07T00:00:00"/>
    <n v="-6"/>
    <n v="10"/>
    <n v="0"/>
    <n v="10"/>
    <n v="6"/>
    <x v="4"/>
    <n v="1.7"/>
    <s v="Mr. John Kane"/>
    <s v="London Candoxy Storage Campus"/>
    <s v="LM"/>
  </r>
  <r>
    <x v="4"/>
    <n v="116391"/>
    <d v="2019-01-17T00:00:00"/>
    <n v="-1"/>
    <n v="1.67"/>
    <n v="0"/>
    <n v="1.67"/>
    <n v="1"/>
    <x v="4"/>
    <n v="1.7"/>
    <s v="Mr. Kevin Wright"/>
    <s v="Deerfield Graphics Company"/>
    <s v="LM"/>
  </r>
  <r>
    <x v="4"/>
    <n v="118088"/>
    <d v="2019-01-06T00:00:00"/>
    <n v="-1"/>
    <n v="0"/>
    <n v="0"/>
    <n v="0"/>
    <n v="1"/>
    <x v="4"/>
    <n v="1.7"/>
    <s v="g. Bostjan Lukan"/>
    <s v="MEMA Ljubljana d.o.o."/>
    <s v="PS"/>
  </r>
  <r>
    <x v="4"/>
    <n v="156667"/>
    <d v="2019-01-17T00:00:00"/>
    <n v="1"/>
    <n v="0"/>
    <n v="0"/>
    <n v="0"/>
    <n v="-1"/>
    <x v="4"/>
    <n v="1.7"/>
    <s v="g. Bostjan Lukan"/>
    <s v="MEMA Ljubljana d.o.o."/>
    <s v="PS"/>
  </r>
  <r>
    <x v="5"/>
    <n v="3914"/>
    <d v="2019-01-07T00:00:00"/>
    <n v="-1"/>
    <n v="8.33"/>
    <n v="0"/>
    <n v="8.33"/>
    <n v="1"/>
    <x v="5"/>
    <n v="9.0500000000000007"/>
    <s v="Katie Perry"/>
    <s v="Voltive Systems"/>
    <s v="LM"/>
  </r>
  <r>
    <x v="5"/>
    <n v="3949"/>
    <d v="2019-01-15T00:00:00"/>
    <n v="-288"/>
    <n v="2502.14"/>
    <n v="0"/>
    <n v="2502.14"/>
    <n v="288"/>
    <x v="5"/>
    <n v="9.0500000000000007"/>
    <s v="Bill Watles"/>
    <s v="Tempsons Tropies"/>
    <s v="LM"/>
  </r>
  <r>
    <x v="5"/>
    <n v="7562"/>
    <d v="2019-01-04T00:00:00"/>
    <n v="-1"/>
    <n v="8.68"/>
    <n v="0"/>
    <n v="8.68"/>
    <n v="1"/>
    <x v="5"/>
    <n v="9.0500000000000007"/>
    <s v="Mr. Dameon Neth"/>
    <s v="Stutringers"/>
    <s v="LM"/>
  </r>
  <r>
    <x v="5"/>
    <n v="7567"/>
    <d v="2019-01-12T00:00:00"/>
    <n v="-144"/>
    <n v="1238.04"/>
    <n v="0"/>
    <n v="1238.04"/>
    <n v="144"/>
    <x v="5"/>
    <n v="9.0500000000000007"/>
    <s v="Mr. Scott Mitchell"/>
    <s v="Showmasters"/>
    <s v="LM"/>
  </r>
  <r>
    <x v="5"/>
    <n v="12471"/>
    <d v="2019-01-16T00:00:00"/>
    <n v="-144"/>
    <n v="0"/>
    <n v="0"/>
    <n v="0"/>
    <n v="144"/>
    <x v="5"/>
    <n v="9.0500000000000007"/>
    <s v="g. Bostjan Lukan"/>
    <s v="MEMA Ljubljana d.o.o."/>
    <s v="PS"/>
  </r>
  <r>
    <x v="5"/>
    <n v="12483"/>
    <d v="2019-01-20T00:00:00"/>
    <n v="-144"/>
    <n v="0"/>
    <n v="0"/>
    <n v="0"/>
    <n v="144"/>
    <x v="5"/>
    <n v="9.0500000000000007"/>
    <s v="Hr. Dr. Daniel Weisman"/>
    <s v="Möbel Siegfried"/>
    <s v="PS"/>
  </r>
  <r>
    <x v="5"/>
    <n v="14117"/>
    <d v="2019-01-14T00:00:00"/>
    <n v="-1"/>
    <n v="8.42"/>
    <n v="0"/>
    <n v="8.42"/>
    <n v="1"/>
    <x v="5"/>
    <n v="9.0500000000000007"/>
    <s v="ga. Katja Valjavec"/>
    <s v="EXPORTLES d.o.o."/>
    <s v="RH"/>
  </r>
  <r>
    <x v="5"/>
    <n v="111321"/>
    <d v="2019-01-13T00:00:00"/>
    <n v="-144"/>
    <n v="1251.07"/>
    <n v="0"/>
    <n v="1251.07"/>
    <n v="144"/>
    <x v="5"/>
    <n v="9.0500000000000007"/>
    <s v="Bill Watles"/>
    <s v="Tempsons Tropies"/>
    <s v="LM"/>
  </r>
  <r>
    <x v="5"/>
    <n v="114266"/>
    <d v="2019-01-05T00:00:00"/>
    <n v="-288"/>
    <n v="2554.27"/>
    <n v="0"/>
    <n v="2554.27"/>
    <n v="288"/>
    <x v="5"/>
    <n v="9.0500000000000007"/>
    <s v="Mr. Scott Mitchell"/>
    <s v="Showmasters"/>
    <s v="LM"/>
  </r>
  <r>
    <x v="5"/>
    <n v="116373"/>
    <d v="2019-01-07T00:00:00"/>
    <n v="-12"/>
    <n v="106.42"/>
    <n v="0"/>
    <n v="106.42"/>
    <n v="12"/>
    <x v="5"/>
    <n v="9.0500000000000007"/>
    <s v="Mr. John Kane"/>
    <s v="London Candoxy Storage Campus"/>
    <s v="LM"/>
  </r>
  <r>
    <x v="5"/>
    <n v="118073"/>
    <d v="2019-01-06T00:00:00"/>
    <n v="-60"/>
    <n v="0"/>
    <n v="0"/>
    <n v="0"/>
    <n v="60"/>
    <x v="5"/>
    <n v="9.0500000000000007"/>
    <s v="g. Bostjan Lukan"/>
    <s v="MEMA Ljubljana d.o.o."/>
    <s v="PS"/>
  </r>
  <r>
    <x v="5"/>
    <n v="118095"/>
    <d v="2019-01-17T00:00:00"/>
    <n v="-1"/>
    <n v="0"/>
    <n v="0"/>
    <n v="0"/>
    <n v="1"/>
    <x v="5"/>
    <n v="9.0500000000000007"/>
    <s v="Gunnar Orn Thorsteinsson"/>
    <s v="Heimilisprydi"/>
    <s v="PS"/>
  </r>
  <r>
    <x v="6"/>
    <n v="3939"/>
    <d v="2019-01-15T00:00:00"/>
    <n v="-144"/>
    <n v="5446.0099999999993"/>
    <n v="0"/>
    <n v="5446.0099999999993"/>
    <n v="144"/>
    <x v="6"/>
    <n v="39.809999999999995"/>
    <s v="Katie Perry"/>
    <s v="Voltive Systems"/>
    <s v="LM"/>
  </r>
  <r>
    <x v="6"/>
    <n v="7568"/>
    <d v="2019-01-12T00:00:00"/>
    <n v="-12"/>
    <n v="453.83"/>
    <n v="0"/>
    <n v="453.83"/>
    <n v="12"/>
    <x v="6"/>
    <n v="39.809999999999995"/>
    <s v="Mr. Scott Mitchell"/>
    <s v="Showmasters"/>
    <s v="LM"/>
  </r>
  <r>
    <x v="6"/>
    <n v="10219"/>
    <d v="2019-01-06T00:00:00"/>
    <n v="-48"/>
    <n v="1872.6599999999999"/>
    <n v="0"/>
    <n v="1872.6599999999999"/>
    <n v="48"/>
    <x v="6"/>
    <n v="39.809999999999995"/>
    <s v="Susan Sureano"/>
    <s v="Office Solutions"/>
    <s v="LM"/>
  </r>
  <r>
    <x v="6"/>
    <n v="10237"/>
    <d v="2019-01-13T00:00:00"/>
    <n v="-72"/>
    <n v="2808.9900000000002"/>
    <n v="0"/>
    <n v="2808.9900000000002"/>
    <n v="72"/>
    <x v="6"/>
    <n v="39.809999999999995"/>
    <s v="Susan Sureano"/>
    <s v="Office Solutions"/>
    <s v="LM"/>
  </r>
  <r>
    <x v="6"/>
    <n v="12486"/>
    <d v="2019-01-20T00:00:00"/>
    <n v="-1"/>
    <n v="0"/>
    <n v="0"/>
    <n v="0"/>
    <n v="1"/>
    <x v="6"/>
    <n v="39.809999999999995"/>
    <s v="Hr. Dr. Daniel Weisman"/>
    <s v="Möbel Siegfried"/>
    <s v="PS"/>
  </r>
  <r>
    <x v="6"/>
    <n v="14115"/>
    <d v="2019-01-14T00:00:00"/>
    <n v="-1"/>
    <n v="37.03"/>
    <n v="0"/>
    <n v="37.03"/>
    <n v="1"/>
    <x v="6"/>
    <n v="39.809999999999995"/>
    <s v="ga. Katja Valjavec"/>
    <s v="EXPORTLES d.o.o."/>
    <s v="RH"/>
  </r>
  <r>
    <x v="6"/>
    <n v="15153"/>
    <d v="2019-01-06T00:00:00"/>
    <n v="-1"/>
    <n v="36.619999999999997"/>
    <n v="0"/>
    <n v="36.619999999999997"/>
    <n v="1"/>
    <x v="6"/>
    <n v="39.809999999999995"/>
    <s v="Irvin Neal"/>
    <s v="Iber Tech"/>
    <s v="RH"/>
  </r>
  <r>
    <x v="6"/>
    <n v="111304"/>
    <d v="2019-01-07T00:00:00"/>
    <n v="-1"/>
    <n v="37.020000000000003"/>
    <n v="0"/>
    <n v="37.020000000000003"/>
    <n v="1"/>
    <x v="6"/>
    <n v="39.809999999999995"/>
    <s v="Katie Perry"/>
    <s v="Voltive Systems"/>
    <s v="LM"/>
  </r>
  <r>
    <x v="6"/>
    <n v="116378"/>
    <d v="2019-01-08T00:00:00"/>
    <n v="-12"/>
    <n v="468.17"/>
    <n v="0"/>
    <n v="468.17"/>
    <n v="12"/>
    <x v="6"/>
    <n v="39.809999999999995"/>
    <s v="Susan Sureano"/>
    <s v="Office Solutions"/>
    <s v="LM"/>
  </r>
  <r>
    <x v="6"/>
    <n v="116389"/>
    <d v="2019-01-17T00:00:00"/>
    <n v="-1"/>
    <n v="39.01"/>
    <n v="0"/>
    <n v="39.01"/>
    <n v="1"/>
    <x v="6"/>
    <n v="39.809999999999995"/>
    <s v="Mr. Kevin Wright"/>
    <s v="Deerfield Graphics Company"/>
    <s v="LM"/>
  </r>
  <r>
    <x v="6"/>
    <n v="116394"/>
    <d v="2019-01-22T00:00:00"/>
    <n v="-48"/>
    <n v="1872.6599999999999"/>
    <n v="0"/>
    <n v="1872.6599999999999"/>
    <n v="48"/>
    <x v="6"/>
    <n v="39.809999999999995"/>
    <s v="Susan Sureano"/>
    <s v="Office Solutions"/>
    <s v="LM"/>
  </r>
  <r>
    <x v="6"/>
    <n v="118081"/>
    <d v="2019-01-06T00:00:00"/>
    <n v="-144"/>
    <n v="0"/>
    <n v="0"/>
    <n v="0"/>
    <n v="144"/>
    <x v="6"/>
    <n v="39.809999999999995"/>
    <s v="g. Bostjan Lukan"/>
    <s v="MEMA Ljubljana d.o.o."/>
    <s v="PS"/>
  </r>
  <r>
    <x v="6"/>
    <n v="119359"/>
    <d v="2019-01-17T00:00:00"/>
    <n v="-72"/>
    <n v="2808.97"/>
    <n v="0"/>
    <n v="2808.97"/>
    <n v="72"/>
    <x v="6"/>
    <n v="39.809999999999995"/>
    <s v="Fr. Gabriele Dickmann"/>
    <s v="Pilatus AG"/>
    <s v="RH"/>
  </r>
  <r>
    <x v="6"/>
    <n v="119376"/>
    <d v="2019-01-26T00:00:00"/>
    <n v="-1"/>
    <n v="39.03"/>
    <n v="0"/>
    <n v="39.03"/>
    <n v="1"/>
    <x v="6"/>
    <n v="39.809999999999995"/>
    <s v="Fr. Gabriele Dickmann"/>
    <s v="Pilatus AG"/>
    <s v="RH"/>
  </r>
  <r>
    <x v="7"/>
    <n v="3885"/>
    <d v="2019-01-02T00:00:00"/>
    <n v="-48"/>
    <n v="3957.0000000000005"/>
    <n v="0"/>
    <n v="3957.0000000000005"/>
    <n v="48"/>
    <x v="7"/>
    <n v="84.12"/>
    <s v="Katie Perry"/>
    <s v="Voltive Systems"/>
    <s v="LM"/>
  </r>
  <r>
    <x v="7"/>
    <n v="10230"/>
    <d v="2019-01-12T00:00:00"/>
    <n v="-24"/>
    <n v="1978.5000000000002"/>
    <n v="0"/>
    <n v="1978.5000000000002"/>
    <n v="24"/>
    <x v="7"/>
    <n v="84.12"/>
    <s v="Mr. John Kane"/>
    <s v="London Candoxy Storage Campus"/>
    <s v="LM"/>
  </r>
  <r>
    <x v="7"/>
    <n v="12481"/>
    <d v="2019-01-20T00:00:00"/>
    <n v="-48"/>
    <n v="0"/>
    <n v="0"/>
    <n v="0"/>
    <n v="48"/>
    <x v="7"/>
    <n v="84.12"/>
    <s v="Hr. Dr. Daniel Weisman"/>
    <s v="Möbel Siegfried"/>
    <s v="PS"/>
  </r>
  <r>
    <x v="7"/>
    <n v="15147"/>
    <d v="2019-01-06T00:00:00"/>
    <n v="-48"/>
    <n v="3714.7299999999996"/>
    <n v="0"/>
    <n v="3714.7299999999996"/>
    <n v="48"/>
    <x v="7"/>
    <n v="84.12"/>
    <s v="Irvin Neal"/>
    <s v="Iber Tech"/>
    <s v="RH"/>
  </r>
  <r>
    <x v="7"/>
    <n v="119362"/>
    <d v="2019-01-17T00:00:00"/>
    <n v="-7"/>
    <n v="577.07000000000005"/>
    <n v="0"/>
    <n v="577.07000000000005"/>
    <n v="7"/>
    <x v="7"/>
    <n v="84.12"/>
    <s v="Fr. Gabriele Dickmann"/>
    <s v="Pilatus AG"/>
    <s v="RH"/>
  </r>
  <r>
    <x v="8"/>
    <n v="3897"/>
    <d v="2019-01-08T00:00:00"/>
    <n v="-48"/>
    <n v="2694.92"/>
    <n v="0"/>
    <n v="2694.92"/>
    <n v="48"/>
    <x v="8"/>
    <n v="60.37"/>
    <s v="Bill Watles"/>
    <s v="Tempsons Tropies"/>
    <s v="LM"/>
  </r>
  <r>
    <x v="8"/>
    <n v="3909"/>
    <d v="2019-01-07T00:00:00"/>
    <n v="-48"/>
    <n v="2665.94"/>
    <n v="0"/>
    <n v="2665.94"/>
    <n v="48"/>
    <x v="8"/>
    <n v="60.37"/>
    <s v="Katie Perry"/>
    <s v="Voltive Systems"/>
    <s v="LM"/>
  </r>
  <r>
    <x v="8"/>
    <n v="3927"/>
    <d v="2019-01-10T00:00:00"/>
    <n v="-1"/>
    <n v="57.96"/>
    <n v="0"/>
    <n v="57.96"/>
    <n v="1"/>
    <x v="8"/>
    <n v="60.37"/>
    <s v="Katie Perry"/>
    <s v="Voltive Systems"/>
    <s v="LM"/>
  </r>
  <r>
    <x v="8"/>
    <n v="10241"/>
    <d v="2019-01-13T00:00:00"/>
    <n v="-1"/>
    <n v="59.16"/>
    <n v="0"/>
    <n v="59.16"/>
    <n v="1"/>
    <x v="8"/>
    <n v="60.37"/>
    <s v="Susan Sureano"/>
    <s v="Office Solutions"/>
    <s v="LM"/>
  </r>
  <r>
    <x v="8"/>
    <n v="12482"/>
    <d v="2019-01-20T00:00:00"/>
    <n v="-48"/>
    <n v="0"/>
    <n v="0"/>
    <n v="0"/>
    <n v="48"/>
    <x v="8"/>
    <n v="60.37"/>
    <s v="Hr. Dr. Daniel Weisman"/>
    <s v="Möbel Siegfried"/>
    <s v="PS"/>
  </r>
  <r>
    <x v="8"/>
    <n v="15151"/>
    <d v="2019-01-06T00:00:00"/>
    <n v="-1"/>
    <n v="55.529999999999994"/>
    <n v="0"/>
    <n v="55.529999999999994"/>
    <n v="1"/>
    <x v="8"/>
    <n v="60.37"/>
    <s v="Irvin Neal"/>
    <s v="Iber Tech"/>
    <s v="RH"/>
  </r>
  <r>
    <x v="8"/>
    <n v="116370"/>
    <d v="2019-01-07T00:00:00"/>
    <n v="-48"/>
    <n v="2839.79"/>
    <n v="0"/>
    <n v="2839.79"/>
    <n v="48"/>
    <x v="8"/>
    <n v="60.37"/>
    <s v="Mr. John Kane"/>
    <s v="London Candoxy Storage Campus"/>
    <s v="LM"/>
  </r>
  <r>
    <x v="8"/>
    <n v="118080"/>
    <d v="2019-01-06T00:00:00"/>
    <n v="-144"/>
    <n v="0"/>
    <n v="0"/>
    <n v="0"/>
    <n v="144"/>
    <x v="8"/>
    <n v="60.37"/>
    <s v="g. Bostjan Lukan"/>
    <s v="MEMA Ljubljana d.o.o."/>
    <s v="PS"/>
  </r>
  <r>
    <x v="9"/>
    <n v="30049"/>
    <d v="2019-01-09T00:00:00"/>
    <n v="-48"/>
    <n v="440.29"/>
    <n v="0"/>
    <n v="440.29"/>
    <n v="48"/>
    <x v="9"/>
    <n v="9.36"/>
    <s v="Cynthia Lou"/>
    <s v="Top Action Sports"/>
    <s v="BD"/>
  </r>
  <r>
    <x v="9"/>
    <n v="30106"/>
    <d v="2019-01-10T00:00:00"/>
    <n v="-144"/>
    <n v="1320.83"/>
    <n v="0"/>
    <n v="1320.83"/>
    <n v="144"/>
    <x v="9"/>
    <n v="9.36"/>
    <s v="Susan Young"/>
    <s v="Bainbridges"/>
    <s v="BD"/>
  </r>
  <r>
    <x v="9"/>
    <n v="34331"/>
    <d v="2019-01-10T00:00:00"/>
    <n v="-144"/>
    <n v="1226.54"/>
    <n v="0"/>
    <n v="1226.54"/>
    <n v="144"/>
    <x v="9"/>
    <n v="9.36"/>
    <s v="Mike Everson"/>
    <s v="Blanemark Hifi Shop"/>
    <s v="PS"/>
  </r>
  <r>
    <x v="9"/>
    <n v="124600"/>
    <d v="2019-01-13T00:00:00"/>
    <n v="-193"/>
    <n v="1607.77"/>
    <n v="0"/>
    <n v="1607.77"/>
    <n v="193"/>
    <x v="9"/>
    <n v="9.36"/>
    <s v="Bill Johnson"/>
    <s v="Solotech"/>
    <s v="AH"/>
  </r>
  <r>
    <x v="9"/>
    <n v="128866"/>
    <d v="2019-01-07T00:00:00"/>
    <n v="-144"/>
    <n v="1320.88"/>
    <n v="0"/>
    <n v="1320.88"/>
    <n v="144"/>
    <x v="9"/>
    <n v="9.36"/>
    <s v="Mildred Botiner"/>
    <s v="Esystems"/>
    <s v="AH"/>
  </r>
  <r>
    <x v="9"/>
    <n v="135833"/>
    <d v="2019-01-25T00:00:00"/>
    <n v="-144"/>
    <n v="1212.99"/>
    <n v="0"/>
    <n v="1212.99"/>
    <n v="144"/>
    <x v="9"/>
    <n v="9.36"/>
    <s v="Michael Vanderhyde"/>
    <s v="Meersen Meubelen"/>
    <s v="PS"/>
  </r>
  <r>
    <x v="9"/>
    <n v="137442"/>
    <d v="2019-01-18T00:00:00"/>
    <n v="-6"/>
    <n v="54.470000000000006"/>
    <n v="0"/>
    <n v="54.470000000000006"/>
    <n v="6"/>
    <x v="9"/>
    <n v="9.36"/>
    <s v="Grim Striking"/>
    <s v="Sumtones, AG"/>
    <s v="PS"/>
  </r>
  <r>
    <x v="9"/>
    <n v="137450"/>
    <d v="2019-01-28T00:00:00"/>
    <n v="-144"/>
    <n v="1293.8900000000001"/>
    <n v="0"/>
    <n v="1293.8900000000001"/>
    <n v="144"/>
    <x v="9"/>
    <n v="9.36"/>
    <s v="Herrn Stefan Delmarco"/>
    <s v="Möbel Scherrer AG"/>
    <s v="PS"/>
  </r>
  <r>
    <x v="10"/>
    <n v="20363"/>
    <d v="2019-01-03T00:00:00"/>
    <n v="-48"/>
    <n v="9094.24"/>
    <n v="0"/>
    <n v="9094.24"/>
    <n v="48"/>
    <x v="10"/>
    <n v="193.33"/>
    <s v="Seymour Jean Roman"/>
    <s v="Dicon Industries"/>
    <s v="AH"/>
  </r>
  <r>
    <x v="10"/>
    <n v="20396"/>
    <d v="2019-01-12T00:00:00"/>
    <n v="-24"/>
    <n v="4222.33"/>
    <n v="0"/>
    <n v="4222.33"/>
    <n v="24"/>
    <x v="10"/>
    <n v="193.33"/>
    <s v="James Madison"/>
    <s v="Gary's Sports"/>
    <s v="AH"/>
  </r>
  <r>
    <x v="10"/>
    <n v="20411"/>
    <d v="2019-01-10T00:00:00"/>
    <n v="-1"/>
    <n v="183.66"/>
    <n v="0"/>
    <n v="183.66"/>
    <n v="1"/>
    <x v="10"/>
    <n v="193.33"/>
    <s v="Dennis Eloy Cantu"/>
    <s v="Hotspot Systems"/>
    <s v="AH"/>
  </r>
  <r>
    <x v="10"/>
    <n v="30027"/>
    <d v="2019-01-06T00:00:00"/>
    <n v="-24"/>
    <n v="4547.12"/>
    <n v="0"/>
    <n v="4547.12"/>
    <n v="24"/>
    <x v="10"/>
    <n v="193.33"/>
    <s v="Susan Young"/>
    <s v="Bainbridges"/>
    <s v="BD"/>
  </r>
  <r>
    <x v="10"/>
    <n v="30079"/>
    <d v="2019-01-14T00:00:00"/>
    <n v="-1"/>
    <n v="189.46"/>
    <n v="0"/>
    <n v="189.46"/>
    <n v="1"/>
    <x v="10"/>
    <n v="193.33"/>
    <s v="Cynthia Lou"/>
    <s v="Top Action Sports"/>
    <s v="BD"/>
  </r>
  <r>
    <x v="10"/>
    <n v="30087"/>
    <d v="2019-01-13T00:00:00"/>
    <n v="-6"/>
    <n v="1136.78"/>
    <n v="0"/>
    <n v="1136.78"/>
    <n v="6"/>
    <x v="10"/>
    <n v="193.33"/>
    <s v="Mr. Scott Mitchell"/>
    <s v="Danger Unlimited"/>
    <s v="BD"/>
  </r>
  <r>
    <x v="10"/>
    <n v="36476"/>
    <d v="2019-01-10T00:00:00"/>
    <n v="-24"/>
    <n v="4547.12"/>
    <n v="0"/>
    <n v="4547.12"/>
    <n v="24"/>
    <x v="10"/>
    <n v="193.33"/>
    <s v="Herrn Stefan Delmarco"/>
    <s v="Möbel Scherrer AG"/>
    <s v="PS"/>
  </r>
  <r>
    <x v="10"/>
    <n v="124521"/>
    <d v="2019-01-09T00:00:00"/>
    <n v="-48"/>
    <n v="8537.4500000000007"/>
    <n v="0"/>
    <n v="8537.4500000000007"/>
    <n v="48"/>
    <x v="10"/>
    <n v="193.33"/>
    <s v="Seymour Jean Roman"/>
    <s v="Dicon Industries"/>
    <s v="AH"/>
  </r>
  <r>
    <x v="10"/>
    <n v="124560"/>
    <d v="2019-01-13T00:00:00"/>
    <n v="-48"/>
    <n v="9094.24"/>
    <n v="0"/>
    <n v="9094.24"/>
    <n v="48"/>
    <x v="10"/>
    <n v="193.33"/>
    <s v="Ms. Tammy L. McDonald"/>
    <s v="First Touch Marketing"/>
    <s v="AH"/>
  </r>
  <r>
    <x v="10"/>
    <n v="124634"/>
    <d v="2019-01-21T00:00:00"/>
    <n v="-6"/>
    <n v="1043.98"/>
    <n v="0"/>
    <n v="1043.98"/>
    <n v="6"/>
    <x v="10"/>
    <n v="193.33"/>
    <s v="Louisa Matthews"/>
    <s v="Odessy Sports"/>
    <s v="AH"/>
  </r>
  <r>
    <x v="10"/>
    <n v="128906"/>
    <d v="2019-01-16T00:00:00"/>
    <n v="-24"/>
    <n v="4547.12"/>
    <n v="0"/>
    <n v="4547.12"/>
    <n v="24"/>
    <x v="10"/>
    <n v="193.33"/>
    <s v="Imelda Hensley"/>
    <s v="Dantons"/>
    <s v="AH"/>
  </r>
  <r>
    <x v="10"/>
    <n v="132546"/>
    <d v="2019-01-16T00:00:00"/>
    <n v="-48"/>
    <n v="9094.24"/>
    <n v="0"/>
    <n v="9094.24"/>
    <n v="48"/>
    <x v="10"/>
    <n v="193.33"/>
    <s v="Bill Winton"/>
    <s v="Sporting Goods Emporium"/>
    <s v="BD"/>
  </r>
  <r>
    <x v="10"/>
    <n v="135815"/>
    <d v="2019-01-09T00:00:00"/>
    <n v="-24"/>
    <n v="4129.53"/>
    <n v="0"/>
    <n v="4129.53"/>
    <n v="24"/>
    <x v="10"/>
    <n v="193.33"/>
    <s v="Fr. Jenny Gottfried"/>
    <s v="Lauritzen Kontorm¢bler A/S"/>
    <s v="PS"/>
  </r>
  <r>
    <x v="10"/>
    <n v="137427"/>
    <d v="2019-01-18T00:00:00"/>
    <n v="-48"/>
    <n v="9001.4699999999993"/>
    <n v="0"/>
    <n v="9001.4699999999993"/>
    <n v="48"/>
    <x v="10"/>
    <n v="193.33"/>
    <s v="Grim Striking"/>
    <s v="Sumtones, AG"/>
    <s v="PS"/>
  </r>
  <r>
    <x v="11"/>
    <n v="20347"/>
    <d v="2019-01-10T00:00:00"/>
    <n v="-144"/>
    <n v="2459.7599999999998"/>
    <n v="0"/>
    <n v="2459.7599999999998"/>
    <n v="144"/>
    <x v="11"/>
    <n v="17.61"/>
    <s v="Bill Johnson"/>
    <s v="Solotech"/>
    <s v="AH"/>
  </r>
  <r>
    <x v="11"/>
    <n v="20420"/>
    <d v="2019-01-16T00:00:00"/>
    <n v="-12"/>
    <n v="200.75"/>
    <n v="0"/>
    <n v="200.75"/>
    <n v="12"/>
    <x v="11"/>
    <n v="17.61"/>
    <s v="Ms. Tammy L. McDonald"/>
    <s v="First Touch Marketing"/>
    <s v="AH"/>
  </r>
  <r>
    <x v="11"/>
    <n v="25273"/>
    <d v="2019-01-11T00:00:00"/>
    <n v="-12"/>
    <n v="207.09"/>
    <n v="0"/>
    <n v="207.09"/>
    <n v="12"/>
    <x v="11"/>
    <n v="17.61"/>
    <s v="Sarah Furguson"/>
    <s v="BEI Outfitters "/>
    <s v="AH"/>
  </r>
  <r>
    <x v="11"/>
    <n v="30056"/>
    <d v="2019-01-09T00:00:00"/>
    <n v="-168"/>
    <n v="2899.31"/>
    <n v="0"/>
    <n v="2899.31"/>
    <n v="168"/>
    <x v="11"/>
    <n v="17.61"/>
    <s v="Cynthia Lou"/>
    <s v="Top Action Sports"/>
    <s v="BD"/>
  </r>
  <r>
    <x v="11"/>
    <n v="30068"/>
    <d v="2019-01-14T00:00:00"/>
    <n v="-144"/>
    <n v="2485.1200000000003"/>
    <n v="0"/>
    <n v="2485.1200000000003"/>
    <n v="144"/>
    <x v="11"/>
    <n v="17.61"/>
    <s v="Cynthia Lou"/>
    <s v="Top Action Sports"/>
    <s v="BD"/>
  </r>
  <r>
    <x v="11"/>
    <n v="30117"/>
    <d v="2019-01-10T00:00:00"/>
    <n v="-6"/>
    <n v="103.53999999999999"/>
    <n v="0"/>
    <n v="103.53999999999999"/>
    <n v="6"/>
    <x v="11"/>
    <n v="17.61"/>
    <s v="Susan Young"/>
    <s v="Bainbridges"/>
    <s v="BD"/>
  </r>
  <r>
    <x v="11"/>
    <n v="124577"/>
    <d v="2019-01-13T00:00:00"/>
    <n v="-1"/>
    <n v="16.55"/>
    <n v="0"/>
    <n v="16.55"/>
    <n v="1"/>
    <x v="11"/>
    <n v="17.61"/>
    <s v="Bill Blass"/>
    <s v="DenoTech"/>
    <s v="AH"/>
  </r>
  <r>
    <x v="11"/>
    <n v="128862"/>
    <d v="2019-01-07T00:00:00"/>
    <n v="-144"/>
    <n v="2485.1200000000003"/>
    <n v="0"/>
    <n v="2485.1200000000003"/>
    <n v="144"/>
    <x v="11"/>
    <n v="17.61"/>
    <s v="Mildred Botiner"/>
    <s v="Esystems"/>
    <s v="AH"/>
  </r>
  <r>
    <x v="11"/>
    <n v="132492"/>
    <d v="2019-01-01T00:00:00"/>
    <n v="-144"/>
    <n v="2485.1200000000003"/>
    <n v="0"/>
    <n v="2485.1200000000003"/>
    <n v="144"/>
    <x v="11"/>
    <n v="17.61"/>
    <s v="Mr. Jim Stewart"/>
    <s v="Guildford Water Department"/>
    <s v="BD"/>
  </r>
  <r>
    <x v="12"/>
    <n v="20436"/>
    <d v="2019-01-18T00:00:00"/>
    <n v="-24"/>
    <n v="1505.67"/>
    <n v="0"/>
    <n v="1505.67"/>
    <n v="24"/>
    <x v="12"/>
    <n v="70.489999999999995"/>
    <s v="Seymour Jean Roman"/>
    <s v="Dicon Industries"/>
    <s v="AH"/>
  </r>
  <r>
    <x v="12"/>
    <n v="30044"/>
    <d v="2019-01-09T00:00:00"/>
    <n v="-192"/>
    <n v="13263.4"/>
    <n v="0"/>
    <n v="13263.4"/>
    <n v="192"/>
    <x v="12"/>
    <n v="70.489999999999995"/>
    <s v="Cynthia Lou"/>
    <s v="Top Action Sports"/>
    <s v="BD"/>
  </r>
  <r>
    <x v="12"/>
    <n v="30055"/>
    <d v="2019-01-09T00:00:00"/>
    <n v="-144"/>
    <n v="9947.5500000000011"/>
    <n v="0"/>
    <n v="9947.5500000000011"/>
    <n v="144"/>
    <x v="12"/>
    <n v="70.489999999999995"/>
    <s v="Cynthia Lou"/>
    <s v="Top Action Sports"/>
    <s v="BD"/>
  </r>
  <r>
    <x v="12"/>
    <n v="30083"/>
    <d v="2019-01-13T00:00:00"/>
    <n v="-144"/>
    <n v="9947.5500000000011"/>
    <n v="0"/>
    <n v="9947.5500000000011"/>
    <n v="144"/>
    <x v="12"/>
    <n v="70.489999999999995"/>
    <s v="Mr. Scott Mitchell"/>
    <s v="Danger Unlimited"/>
    <s v="BD"/>
  </r>
  <r>
    <x v="12"/>
    <n v="30101"/>
    <d v="2019-01-10T00:00:00"/>
    <n v="-48"/>
    <n v="3315.88"/>
    <n v="0"/>
    <n v="3315.88"/>
    <n v="48"/>
    <x v="12"/>
    <n v="70.489999999999995"/>
    <s v="Susan Young"/>
    <s v="Bainbridges"/>
    <s v="BD"/>
  </r>
  <r>
    <x v="12"/>
    <n v="30136"/>
    <d v="2019-01-22T00:00:00"/>
    <n v="-48"/>
    <n v="3315.85"/>
    <n v="0"/>
    <n v="3315.85"/>
    <n v="48"/>
    <x v="12"/>
    <n v="70.489999999999995"/>
    <s v="Mr. Jim Stewart"/>
    <s v="Guildford Water Department"/>
    <s v="BD"/>
  </r>
  <r>
    <x v="12"/>
    <n v="30152"/>
    <d v="2019-01-18T00:00:00"/>
    <n v="-144"/>
    <n v="9947.61"/>
    <n v="0"/>
    <n v="9947.61"/>
    <n v="144"/>
    <x v="12"/>
    <n v="70.489999999999995"/>
    <s v="Susan Young"/>
    <s v="Bainbridges"/>
    <s v="BD"/>
  </r>
  <r>
    <x v="12"/>
    <n v="34310"/>
    <d v="2019-01-08T00:00:00"/>
    <n v="-24"/>
    <n v="1607.17"/>
    <n v="0"/>
    <n v="1607.17"/>
    <n v="24"/>
    <x v="12"/>
    <n v="70.489999999999995"/>
    <s v="Michael Vanderhyde"/>
    <s v="Meersen Meubelen"/>
    <s v="PS"/>
  </r>
  <r>
    <x v="12"/>
    <n v="34346"/>
    <d v="2019-01-22T00:00:00"/>
    <n v="-24"/>
    <n v="1488.76"/>
    <n v="0"/>
    <n v="1488.76"/>
    <n v="24"/>
    <x v="12"/>
    <n v="70.489999999999995"/>
    <s v="Mike Everson"/>
    <s v="Blanemark Hifi Shop"/>
    <s v="PS"/>
  </r>
  <r>
    <x v="12"/>
    <n v="124559"/>
    <d v="2019-01-13T00:00:00"/>
    <n v="-144"/>
    <n v="9947.5500000000011"/>
    <n v="0"/>
    <n v="9947.5500000000011"/>
    <n v="144"/>
    <x v="12"/>
    <n v="70.489999999999995"/>
    <s v="Ms. Tammy L. McDonald"/>
    <s v="First Touch Marketing"/>
    <s v="AH"/>
  </r>
  <r>
    <x v="12"/>
    <n v="124584"/>
    <d v="2019-01-10T00:00:00"/>
    <n v="-48"/>
    <n v="3282.01"/>
    <n v="0"/>
    <n v="3282.01"/>
    <n v="48"/>
    <x v="12"/>
    <n v="70.489999999999995"/>
    <s v="Ms. Tammy L. McDonald"/>
    <s v="First Touch Marketing"/>
    <s v="AH"/>
  </r>
  <r>
    <x v="12"/>
    <n v="124617"/>
    <d v="2019-01-13T00:00:00"/>
    <n v="-48"/>
    <n v="2977.5"/>
    <n v="0"/>
    <n v="2977.5"/>
    <n v="48"/>
    <x v="12"/>
    <n v="70.489999999999995"/>
    <s v="Marta Freeley"/>
    <s v="City Of Chicago"/>
    <s v="AH"/>
  </r>
  <r>
    <x v="12"/>
    <n v="124631"/>
    <d v="2019-01-21T00:00:00"/>
    <n v="-144"/>
    <n v="9135.5"/>
    <n v="0"/>
    <n v="9135.5"/>
    <n v="144"/>
    <x v="12"/>
    <n v="70.489999999999995"/>
    <s v="Louisa Matthews"/>
    <s v="Odessy Sports"/>
    <s v="AH"/>
  </r>
  <r>
    <x v="12"/>
    <n v="128848"/>
    <d v="2019-01-06T00:00:00"/>
    <n v="-144"/>
    <n v="9744.5400000000009"/>
    <n v="0"/>
    <n v="9744.5400000000009"/>
    <n v="144"/>
    <x v="12"/>
    <n v="70.489999999999995"/>
    <s v="Imelda Hensley"/>
    <s v="Dantons"/>
    <s v="AH"/>
  </r>
  <r>
    <x v="12"/>
    <n v="128884"/>
    <d v="2019-01-10T00:00:00"/>
    <n v="-24"/>
    <n v="1657.9199999999998"/>
    <n v="0"/>
    <n v="1657.9199999999998"/>
    <n v="24"/>
    <x v="12"/>
    <n v="70.489999999999995"/>
    <s v="Blaine Everson"/>
    <s v="Randotax Outfitters"/>
    <s v="AH"/>
  </r>
  <r>
    <x v="12"/>
    <n v="132491"/>
    <d v="2019-01-01T00:00:00"/>
    <n v="-144"/>
    <n v="9947.5500000000011"/>
    <n v="0"/>
    <n v="9947.5500000000011"/>
    <n v="144"/>
    <x v="12"/>
    <n v="70.489999999999995"/>
    <s v="Mr. Jim Stewart"/>
    <s v="Guildford Water Department"/>
    <s v="BD"/>
  </r>
  <r>
    <x v="12"/>
    <n v="132519"/>
    <d v="2019-01-12T00:00:00"/>
    <n v="-48"/>
    <n v="3315.85"/>
    <n v="0"/>
    <n v="3315.85"/>
    <n v="48"/>
    <x v="12"/>
    <n v="70.489999999999995"/>
    <s v="Bill Winton"/>
    <s v="Sporting Goods Emporium"/>
    <s v="BD"/>
  </r>
  <r>
    <x v="12"/>
    <n v="132547"/>
    <d v="2019-01-16T00:00:00"/>
    <n v="-72"/>
    <n v="4973.7700000000004"/>
    <n v="0"/>
    <n v="4973.7700000000004"/>
    <n v="72"/>
    <x v="12"/>
    <n v="70.489999999999995"/>
    <s v="Bill Winton"/>
    <s v="Sporting Goods Emporium"/>
    <s v="BD"/>
  </r>
  <r>
    <x v="13"/>
    <n v="25263"/>
    <d v="2019-01-11T00:00:00"/>
    <n v="-144"/>
    <n v="1954.5100000000002"/>
    <n v="0"/>
    <n v="1954.5100000000002"/>
    <n v="144"/>
    <x v="13"/>
    <n v="13.85"/>
    <s v="Sarah Furguson"/>
    <s v="BEI Outfitters "/>
    <s v="AH"/>
  </r>
  <r>
    <x v="13"/>
    <n v="30046"/>
    <d v="2019-01-09T00:00:00"/>
    <n v="-144"/>
    <n v="1954.5100000000002"/>
    <n v="0"/>
    <n v="1954.5100000000002"/>
    <n v="144"/>
    <x v="13"/>
    <n v="13.85"/>
    <s v="Cynthia Lou"/>
    <s v="Top Action Sports"/>
    <s v="BD"/>
  </r>
  <r>
    <x v="13"/>
    <n v="30069"/>
    <d v="2019-01-14T00:00:00"/>
    <n v="-144"/>
    <n v="1954.5100000000002"/>
    <n v="0"/>
    <n v="1954.5100000000002"/>
    <n v="144"/>
    <x v="13"/>
    <n v="13.85"/>
    <s v="Cynthia Lou"/>
    <s v="Top Action Sports"/>
    <s v="BD"/>
  </r>
  <r>
    <x v="13"/>
    <n v="30103"/>
    <d v="2019-01-10T00:00:00"/>
    <n v="-144"/>
    <n v="1954.5700000000002"/>
    <n v="0"/>
    <n v="1954.5700000000002"/>
    <n v="144"/>
    <x v="13"/>
    <n v="13.85"/>
    <s v="Susan Young"/>
    <s v="Bainbridges"/>
    <s v="BD"/>
  </r>
  <r>
    <x v="13"/>
    <n v="38080"/>
    <d v="2019-01-06T00:00:00"/>
    <n v="-6"/>
    <n v="81.430000000000007"/>
    <n v="0"/>
    <n v="81.430000000000007"/>
    <n v="6"/>
    <x v="13"/>
    <n v="13.85"/>
    <s v="Hr. Jonathan Mollerup"/>
    <s v="Candoxy Kontor A/S"/>
    <s v="PS"/>
  </r>
  <r>
    <x v="13"/>
    <n v="38092"/>
    <d v="2019-01-12T00:00:00"/>
    <n v="-6"/>
    <n v="80.61"/>
    <n v="0"/>
    <n v="80.61"/>
    <n v="6"/>
    <x v="13"/>
    <n v="13.85"/>
    <s v="Ragnheidur K. Gudmundsdottir"/>
    <s v="Gagn &amp; Gaman"/>
    <s v="PS"/>
  </r>
  <r>
    <x v="13"/>
    <n v="124513"/>
    <d v="2019-01-05T00:00:00"/>
    <n v="-48"/>
    <n v="604.97"/>
    <n v="0"/>
    <n v="604.97"/>
    <n v="48"/>
    <x v="13"/>
    <n v="13.85"/>
    <s v="Cecil B Demil"/>
    <s v="Derringers Resturants"/>
    <s v="AH"/>
  </r>
  <r>
    <x v="13"/>
    <n v="124583"/>
    <d v="2019-01-10T00:00:00"/>
    <n v="-288"/>
    <n v="3869.14"/>
    <n v="0"/>
    <n v="3869.14"/>
    <n v="288"/>
    <x v="13"/>
    <n v="13.85"/>
    <s v="Ms. Tammy L. McDonald"/>
    <s v="First Touch Marketing"/>
    <s v="AH"/>
  </r>
  <r>
    <x v="13"/>
    <n v="128872"/>
    <d v="2019-01-07T00:00:00"/>
    <n v="-48"/>
    <n v="651.5"/>
    <n v="0"/>
    <n v="651.5"/>
    <n v="48"/>
    <x v="13"/>
    <n v="13.85"/>
    <s v="Mildred Botiner"/>
    <s v="Esystems"/>
    <s v="AH"/>
  </r>
  <r>
    <x v="13"/>
    <n v="132536"/>
    <d v="2019-01-14T00:00:00"/>
    <n v="-144"/>
    <n v="1954.5100000000002"/>
    <n v="0"/>
    <n v="1954.5100000000002"/>
    <n v="144"/>
    <x v="13"/>
    <n v="13.85"/>
    <s v="Cynthia Lou"/>
    <s v="Top Action Sports"/>
    <s v="BD"/>
  </r>
  <r>
    <x v="13"/>
    <n v="135826"/>
    <d v="2019-01-16T00:00:00"/>
    <n v="-24"/>
    <n v="322.42"/>
    <n v="0"/>
    <n v="322.42"/>
    <n v="24"/>
    <x v="13"/>
    <n v="13.85"/>
    <s v="Mike Everson"/>
    <s v="Blanemark Hifi Shop"/>
    <s v="PS"/>
  </r>
  <r>
    <x v="13"/>
    <n v="137428"/>
    <d v="2019-01-18T00:00:00"/>
    <n v="-144"/>
    <n v="1934.5200000000002"/>
    <n v="0"/>
    <n v="1934.5200000000002"/>
    <n v="144"/>
    <x v="13"/>
    <n v="13.85"/>
    <s v="Grim Striking"/>
    <s v="Sumtones, AG"/>
    <s v="PS"/>
  </r>
  <r>
    <x v="13"/>
    <n v="137449"/>
    <d v="2019-01-28T00:00:00"/>
    <n v="-144"/>
    <n v="1914.5900000000001"/>
    <n v="0"/>
    <n v="1914.5900000000001"/>
    <n v="144"/>
    <x v="13"/>
    <n v="13.85"/>
    <s v="Herrn Stefan Delmarco"/>
    <s v="Möbel Scherrer AG"/>
    <s v="PS"/>
  </r>
  <r>
    <x v="13"/>
    <n v="157495"/>
    <d v="2019-01-15T00:00:00"/>
    <n v="1"/>
    <n v="-13.57"/>
    <n v="0"/>
    <n v="-13.57"/>
    <n v="-1"/>
    <x v="13"/>
    <n v="13.85"/>
    <s v="Mildred Botiner"/>
    <s v="Esystems"/>
    <s v="AH"/>
  </r>
  <r>
    <x v="14"/>
    <n v="20366"/>
    <d v="2019-01-03T00:00:00"/>
    <n v="-144"/>
    <n v="1456.36"/>
    <n v="0"/>
    <n v="1456.36"/>
    <n v="144"/>
    <x v="14"/>
    <n v="10.32"/>
    <s v="Seymour Jean Roman"/>
    <s v="Dicon Industries"/>
    <s v="AH"/>
  </r>
  <r>
    <x v="14"/>
    <n v="20428"/>
    <d v="2019-01-14T00:00:00"/>
    <n v="-48"/>
    <n v="445.82000000000005"/>
    <n v="0"/>
    <n v="445.82000000000005"/>
    <n v="48"/>
    <x v="14"/>
    <n v="10.32"/>
    <s v="James Madison"/>
    <s v="Gary's Sports"/>
    <s v="AH"/>
  </r>
  <r>
    <x v="14"/>
    <n v="20437"/>
    <d v="2019-01-18T00:00:00"/>
    <n v="-144"/>
    <n v="1322.61"/>
    <n v="0"/>
    <n v="1322.61"/>
    <n v="144"/>
    <x v="14"/>
    <n v="10.32"/>
    <s v="Seymour Jean Roman"/>
    <s v="Dicon Industries"/>
    <s v="AH"/>
  </r>
  <r>
    <x v="14"/>
    <n v="25301"/>
    <d v="2019-01-21T00:00:00"/>
    <n v="-144"/>
    <n v="1426.6399999999999"/>
    <n v="0"/>
    <n v="1426.6399999999999"/>
    <n v="144"/>
    <x v="14"/>
    <n v="10.32"/>
    <s v="Imelda Hensley"/>
    <s v="Dantons"/>
    <s v="AH"/>
  </r>
  <r>
    <x v="14"/>
    <n v="30029"/>
    <d v="2019-01-06T00:00:00"/>
    <n v="-288"/>
    <n v="2912.77"/>
    <n v="0"/>
    <n v="2912.77"/>
    <n v="288"/>
    <x v="14"/>
    <n v="10.32"/>
    <s v="Susan Young"/>
    <s v="Bainbridges"/>
    <s v="BD"/>
  </r>
  <r>
    <x v="14"/>
    <n v="30104"/>
    <d v="2019-01-10T00:00:00"/>
    <n v="-144"/>
    <n v="1456.3899999999999"/>
    <n v="0"/>
    <n v="1456.3899999999999"/>
    <n v="144"/>
    <x v="14"/>
    <n v="10.32"/>
    <s v="Susan Young"/>
    <s v="Bainbridges"/>
    <s v="BD"/>
  </r>
  <r>
    <x v="14"/>
    <n v="30149"/>
    <d v="2019-01-22T00:00:00"/>
    <n v="-1"/>
    <n v="10.11"/>
    <n v="0"/>
    <n v="10.11"/>
    <n v="1"/>
    <x v="14"/>
    <n v="10.32"/>
    <s v="Mr. Jim Stewart"/>
    <s v="Guildford Water Department"/>
    <s v="BD"/>
  </r>
  <r>
    <x v="14"/>
    <n v="36482"/>
    <d v="2019-01-10T00:00:00"/>
    <n v="-48"/>
    <n v="485.46000000000004"/>
    <n v="0"/>
    <n v="485.46000000000004"/>
    <n v="48"/>
    <x v="14"/>
    <n v="10.32"/>
    <s v="Herrn Stefan Delmarco"/>
    <s v="Möbel Scherrer AG"/>
    <s v="PS"/>
  </r>
  <r>
    <x v="14"/>
    <n v="124517"/>
    <d v="2019-01-05T00:00:00"/>
    <n v="-24"/>
    <n v="225.39"/>
    <n v="0"/>
    <n v="225.39"/>
    <n v="24"/>
    <x v="14"/>
    <n v="10.32"/>
    <s v="Cecil B Demil"/>
    <s v="Derringers Resturants"/>
    <s v="AH"/>
  </r>
  <r>
    <x v="14"/>
    <n v="128865"/>
    <d v="2019-01-07T00:00:00"/>
    <n v="-144"/>
    <n v="1456.36"/>
    <n v="0"/>
    <n v="1456.36"/>
    <n v="144"/>
    <x v="14"/>
    <n v="10.32"/>
    <s v="Mildred Botiner"/>
    <s v="Esystems"/>
    <s v="AH"/>
  </r>
  <r>
    <x v="14"/>
    <n v="128890"/>
    <d v="2019-01-14T00:00:00"/>
    <n v="-288"/>
    <n v="2912.72"/>
    <n v="0"/>
    <n v="2912.72"/>
    <n v="288"/>
    <x v="14"/>
    <n v="10.32"/>
    <s v="Imelda Hensley"/>
    <s v="Dantons"/>
    <s v="AH"/>
  </r>
  <r>
    <x v="14"/>
    <n v="128917"/>
    <d v="2019-01-16T00:00:00"/>
    <n v="-1"/>
    <n v="10.11"/>
    <n v="0"/>
    <n v="10.11"/>
    <n v="1"/>
    <x v="14"/>
    <n v="10.32"/>
    <s v="Imelda Hensley"/>
    <s v="Dantons"/>
    <s v="AH"/>
  </r>
  <r>
    <x v="14"/>
    <n v="132494"/>
    <d v="2019-01-01T00:00:00"/>
    <n v="-144"/>
    <n v="1456.36"/>
    <n v="0"/>
    <n v="1456.36"/>
    <n v="144"/>
    <x v="14"/>
    <n v="10.32"/>
    <s v="Mr. Jim Stewart"/>
    <s v="Guildford Water Department"/>
    <s v="BD"/>
  </r>
  <r>
    <x v="14"/>
    <n v="132543"/>
    <d v="2019-01-14T00:00:00"/>
    <n v="-1"/>
    <n v="10.11"/>
    <n v="0"/>
    <n v="10.11"/>
    <n v="1"/>
    <x v="14"/>
    <n v="10.32"/>
    <s v="Cynthia Lou"/>
    <s v="Top Action Sports"/>
    <s v="BD"/>
  </r>
  <r>
    <x v="15"/>
    <n v="20338"/>
    <d v="2019-01-07T00:00:00"/>
    <n v="-144"/>
    <n v="442.37"/>
    <n v="0"/>
    <n v="442.37"/>
    <n v="144"/>
    <x v="15"/>
    <n v="3.2"/>
    <s v="Seymour Jean Roman"/>
    <s v="Dicon Industries"/>
    <s v="AH"/>
  </r>
  <r>
    <x v="15"/>
    <n v="20382"/>
    <d v="2019-01-08T00:00:00"/>
    <n v="-336"/>
    <n v="967.68"/>
    <n v="0"/>
    <n v="967.68"/>
    <n v="336"/>
    <x v="15"/>
    <n v="3.2"/>
    <s v="Dennis Eloy Cantu"/>
    <s v="Hotspot Systems"/>
    <s v="AH"/>
  </r>
  <r>
    <x v="15"/>
    <n v="20442"/>
    <d v="2019-01-18T00:00:00"/>
    <n v="-192"/>
    <n v="546.81999999999994"/>
    <n v="0"/>
    <n v="546.81999999999994"/>
    <n v="192"/>
    <x v="15"/>
    <n v="3.2"/>
    <s v="Seymour Jean Roman"/>
    <s v="Dicon Industries"/>
    <s v="AH"/>
  </r>
  <r>
    <x v="15"/>
    <n v="25241"/>
    <d v="2019-01-06T00:00:00"/>
    <n v="-145"/>
    <n v="450.08"/>
    <n v="0"/>
    <n v="450.08"/>
    <n v="145"/>
    <x v="15"/>
    <n v="3.2"/>
    <s v="Sarah Furguson"/>
    <s v="BEI Outfitters "/>
    <s v="AH"/>
  </r>
  <r>
    <x v="15"/>
    <n v="25270"/>
    <d v="2019-01-11T00:00:00"/>
    <n v="-144"/>
    <n v="451.58000000000004"/>
    <n v="0"/>
    <n v="451.58000000000004"/>
    <n v="144"/>
    <x v="15"/>
    <n v="3.2"/>
    <s v="Sarah Furguson"/>
    <s v="BEI Outfitters "/>
    <s v="AH"/>
  </r>
  <r>
    <x v="15"/>
    <n v="25286"/>
    <d v="2019-01-12T00:00:00"/>
    <n v="-288"/>
    <n v="903.17"/>
    <n v="0"/>
    <n v="903.17"/>
    <n v="288"/>
    <x v="15"/>
    <n v="3.2"/>
    <s v="Imelda Hensley"/>
    <s v="Dantons"/>
    <s v="AH"/>
  </r>
  <r>
    <x v="15"/>
    <n v="30074"/>
    <d v="2019-01-14T00:00:00"/>
    <n v="-144"/>
    <n v="451.58000000000004"/>
    <n v="0"/>
    <n v="451.58000000000004"/>
    <n v="144"/>
    <x v="15"/>
    <n v="3.2"/>
    <s v="Cynthia Lou"/>
    <s v="Top Action Sports"/>
    <s v="BD"/>
  </r>
  <r>
    <x v="15"/>
    <n v="30126"/>
    <d v="2019-01-14T00:00:00"/>
    <n v="-144"/>
    <n v="451.58000000000004"/>
    <n v="0"/>
    <n v="451.58000000000004"/>
    <n v="144"/>
    <x v="15"/>
    <n v="3.2"/>
    <s v="Mr. Scott Mitchell"/>
    <s v="Danger Unlimited"/>
    <s v="BD"/>
  </r>
  <r>
    <x v="15"/>
    <n v="30145"/>
    <d v="2019-01-22T00:00:00"/>
    <n v="-144"/>
    <n v="451.58000000000004"/>
    <n v="0"/>
    <n v="451.58000000000004"/>
    <n v="144"/>
    <x v="15"/>
    <n v="3.2"/>
    <s v="Mr. Jim Stewart"/>
    <s v="Guildford Water Department"/>
    <s v="BD"/>
  </r>
  <r>
    <x v="15"/>
    <n v="30157"/>
    <d v="2019-01-18T00:00:00"/>
    <n v="-144"/>
    <n v="451.57"/>
    <n v="0"/>
    <n v="451.57"/>
    <n v="144"/>
    <x v="15"/>
    <n v="3.2"/>
    <s v="Susan Young"/>
    <s v="Bainbridges"/>
    <s v="BD"/>
  </r>
  <r>
    <x v="15"/>
    <n v="34357"/>
    <d v="2019-01-22T00:00:00"/>
    <n v="-1"/>
    <n v="2.82"/>
    <n v="0"/>
    <n v="2.82"/>
    <n v="1"/>
    <x v="15"/>
    <n v="3.2"/>
    <s v="Mike Everson"/>
    <s v="Blanemark Hifi Shop"/>
    <s v="PS"/>
  </r>
  <r>
    <x v="15"/>
    <n v="36486"/>
    <d v="2019-01-10T00:00:00"/>
    <n v="-12"/>
    <n v="37.630000000000003"/>
    <n v="0"/>
    <n v="37.630000000000003"/>
    <n v="12"/>
    <x v="15"/>
    <n v="3.2"/>
    <s v="Herrn Stefan Delmarco"/>
    <s v="Möbel Scherrer AG"/>
    <s v="PS"/>
  </r>
  <r>
    <x v="15"/>
    <n v="38079"/>
    <d v="2019-01-06T00:00:00"/>
    <n v="-48"/>
    <n v="150.53"/>
    <n v="0"/>
    <n v="150.53"/>
    <n v="48"/>
    <x v="15"/>
    <n v="3.2"/>
    <s v="Hr. Jonathan Mollerup"/>
    <s v="Candoxy Kontor A/S"/>
    <s v="PS"/>
  </r>
  <r>
    <x v="15"/>
    <n v="38094"/>
    <d v="2019-01-12T00:00:00"/>
    <n v="-1"/>
    <n v="3.1"/>
    <n v="0"/>
    <n v="3.1"/>
    <n v="1"/>
    <x v="15"/>
    <n v="3.2"/>
    <s v="Ragnheidur K. Gudmundsdottir"/>
    <s v="Gagn &amp; Gaman"/>
    <s v="PS"/>
  </r>
  <r>
    <x v="15"/>
    <n v="124515"/>
    <d v="2019-01-05T00:00:00"/>
    <n v="-144"/>
    <n v="419.33"/>
    <n v="0"/>
    <n v="419.33"/>
    <n v="144"/>
    <x v="15"/>
    <n v="3.2"/>
    <s v="Cecil B Demil"/>
    <s v="Derringers Resturants"/>
    <s v="AH"/>
  </r>
  <r>
    <x v="15"/>
    <n v="124607"/>
    <d v="2019-01-13T00:00:00"/>
    <n v="-144"/>
    <n v="410.11"/>
    <n v="0"/>
    <n v="410.11"/>
    <n v="144"/>
    <x v="15"/>
    <n v="3.2"/>
    <s v="Bill Johnson"/>
    <s v="Solotech"/>
    <s v="AH"/>
  </r>
  <r>
    <x v="15"/>
    <n v="124623"/>
    <d v="2019-01-13T00:00:00"/>
    <n v="-144"/>
    <n v="405.5"/>
    <n v="0"/>
    <n v="405.5"/>
    <n v="144"/>
    <x v="15"/>
    <n v="3.2"/>
    <s v="Marta Freeley"/>
    <s v="City Of Chicago"/>
    <s v="AH"/>
  </r>
  <r>
    <x v="15"/>
    <n v="128903"/>
    <d v="2019-01-14T00:00:00"/>
    <n v="-1"/>
    <n v="3.14"/>
    <n v="0"/>
    <n v="3.14"/>
    <n v="1"/>
    <x v="15"/>
    <n v="3.2"/>
    <s v="Imelda Hensley"/>
    <s v="Dantons"/>
    <s v="AH"/>
  </r>
  <r>
    <x v="15"/>
    <n v="132507"/>
    <d v="2019-01-01T00:00:00"/>
    <n v="-1"/>
    <n v="3.14"/>
    <n v="0"/>
    <n v="3.14"/>
    <n v="1"/>
    <x v="15"/>
    <n v="3.2"/>
    <s v="Mr. Jim Stewart"/>
    <s v="Guildford Water Department"/>
    <s v="BD"/>
  </r>
  <r>
    <x v="15"/>
    <n v="132510"/>
    <d v="2019-01-05T00:00:00"/>
    <n v="-144"/>
    <n v="451.56"/>
    <n v="0"/>
    <n v="451.56"/>
    <n v="144"/>
    <x v="15"/>
    <n v="3.2"/>
    <s v="Mr. Ryan Danner"/>
    <s v="Elkhorn Airport"/>
    <s v="BD"/>
  </r>
  <r>
    <x v="15"/>
    <n v="132522"/>
    <d v="2019-01-12T00:00:00"/>
    <n v="-288"/>
    <n v="903.17"/>
    <n v="0"/>
    <n v="903.17"/>
    <n v="288"/>
    <x v="15"/>
    <n v="3.2"/>
    <s v="Bill Winton"/>
    <s v="Sporting Goods Emporium"/>
    <s v="BD"/>
  </r>
  <r>
    <x v="15"/>
    <n v="132551"/>
    <d v="2019-01-16T00:00:00"/>
    <n v="-144"/>
    <n v="451.58000000000004"/>
    <n v="0"/>
    <n v="451.58000000000004"/>
    <n v="144"/>
    <x v="15"/>
    <n v="3.2"/>
    <s v="Bill Winton"/>
    <s v="Sporting Goods Emporium"/>
    <s v="BD"/>
  </r>
  <r>
    <x v="15"/>
    <n v="137445"/>
    <d v="2019-01-18T00:00:00"/>
    <n v="-1"/>
    <n v="3.12"/>
    <n v="0"/>
    <n v="3.12"/>
    <n v="1"/>
    <x v="15"/>
    <n v="3.2"/>
    <s v="Grim Striking"/>
    <s v="Sumtones, AG"/>
    <s v="PS"/>
  </r>
  <r>
    <x v="15"/>
    <n v="138726"/>
    <d v="2019-01-12T00:00:00"/>
    <n v="-144"/>
    <n v="446.97"/>
    <n v="0"/>
    <n v="446.97"/>
    <n v="144"/>
    <x v="15"/>
    <n v="3.2"/>
    <s v="Leopold Rhein"/>
    <s v="Cronus Cardoxy Sales"/>
    <s v="PS"/>
  </r>
  <r>
    <x v="16"/>
    <n v="20375"/>
    <d v="2019-01-03T00:00:00"/>
    <n v="-2"/>
    <n v="5.25"/>
    <n v="0"/>
    <n v="5.25"/>
    <n v="2"/>
    <x v="16"/>
    <n v="2.68"/>
    <s v="Seymour Jean Roman"/>
    <s v="Dicon Industries"/>
    <s v="AH"/>
  </r>
  <r>
    <x v="16"/>
    <n v="20393"/>
    <d v="2019-01-08T00:00:00"/>
    <n v="-48"/>
    <n v="115.78"/>
    <n v="0"/>
    <n v="115.78"/>
    <n v="48"/>
    <x v="16"/>
    <n v="2.68"/>
    <s v="Dennis Eloy Cantu"/>
    <s v="Hotspot Systems"/>
    <s v="AH"/>
  </r>
  <r>
    <x v="16"/>
    <n v="25243"/>
    <d v="2019-01-06T00:00:00"/>
    <n v="-144"/>
    <n v="374.34000000000003"/>
    <n v="0"/>
    <n v="374.34000000000003"/>
    <n v="144"/>
    <x v="16"/>
    <n v="2.68"/>
    <s v="Sarah Furguson"/>
    <s v="BEI Outfitters "/>
    <s v="AH"/>
  </r>
  <r>
    <x v="16"/>
    <n v="25305"/>
    <d v="2019-01-21T00:00:00"/>
    <n v="-144"/>
    <n v="370.48"/>
    <n v="0"/>
    <n v="370.48"/>
    <n v="144"/>
    <x v="16"/>
    <n v="2.68"/>
    <s v="Imelda Hensley"/>
    <s v="Dantons"/>
    <s v="AH"/>
  </r>
  <r>
    <x v="16"/>
    <n v="34324"/>
    <d v="2019-01-05T00:00:00"/>
    <n v="-168"/>
    <n v="409.71000000000004"/>
    <n v="0"/>
    <n v="409.71000000000004"/>
    <n v="168"/>
    <x v="16"/>
    <n v="2.68"/>
    <s v="Fr. Jenny Gottfried"/>
    <s v="Lauritzen Kontorm¢bler A/S"/>
    <s v="PS"/>
  </r>
  <r>
    <x v="16"/>
    <n v="34335"/>
    <d v="2019-01-10T00:00:00"/>
    <n v="-144"/>
    <n v="351.19"/>
    <n v="0"/>
    <n v="351.19"/>
    <n v="144"/>
    <x v="16"/>
    <n v="2.68"/>
    <s v="Mike Everson"/>
    <s v="Blanemark Hifi Shop"/>
    <s v="PS"/>
  </r>
  <r>
    <x v="16"/>
    <n v="38096"/>
    <d v="2019-01-12T00:00:00"/>
    <n v="-1"/>
    <n v="2.6"/>
    <n v="0"/>
    <n v="2.6"/>
    <n v="1"/>
    <x v="16"/>
    <n v="2.68"/>
    <s v="Ragnheidur K. Gudmundsdottir"/>
    <s v="Gagn &amp; Gaman"/>
    <s v="PS"/>
  </r>
  <r>
    <x v="16"/>
    <n v="124614"/>
    <d v="2019-01-13T00:00:00"/>
    <n v="-48"/>
    <n v="114.49"/>
    <n v="0"/>
    <n v="114.49"/>
    <n v="48"/>
    <x v="16"/>
    <n v="2.68"/>
    <s v="Bill Johnson"/>
    <s v="Solotech"/>
    <s v="AH"/>
  </r>
  <r>
    <x v="16"/>
    <n v="124625"/>
    <d v="2019-01-13T00:00:00"/>
    <n v="-145"/>
    <n v="341.97"/>
    <n v="0"/>
    <n v="341.97"/>
    <n v="145"/>
    <x v="16"/>
    <n v="2.68"/>
    <s v="Marta Freeley"/>
    <s v="City Of Chicago"/>
    <s v="AH"/>
  </r>
  <r>
    <x v="16"/>
    <n v="132500"/>
    <d v="2019-01-01T00:00:00"/>
    <n v="-144"/>
    <n v="378.2"/>
    <n v="0"/>
    <n v="378.2"/>
    <n v="144"/>
    <x v="16"/>
    <n v="2.68"/>
    <s v="Mr. Jim Stewart"/>
    <s v="Guildford Water Department"/>
    <s v="BD"/>
  </r>
  <r>
    <x v="16"/>
    <n v="132523"/>
    <d v="2019-01-12T00:00:00"/>
    <n v="-288"/>
    <n v="756.4"/>
    <n v="0"/>
    <n v="756.4"/>
    <n v="288"/>
    <x v="16"/>
    <n v="2.68"/>
    <s v="Bill Winton"/>
    <s v="Sporting Goods Emporium"/>
    <s v="BD"/>
  </r>
  <r>
    <x v="16"/>
    <n v="137455"/>
    <d v="2019-01-28T00:00:00"/>
    <n v="-144"/>
    <n v="370.54"/>
    <n v="0"/>
    <n v="370.54"/>
    <n v="144"/>
    <x v="16"/>
    <n v="2.68"/>
    <s v="Herrn Stefan Delmarco"/>
    <s v="Möbel Scherrer AG"/>
    <s v="PS"/>
  </r>
  <r>
    <x v="16"/>
    <n v="138729"/>
    <d v="2019-01-12T00:00:00"/>
    <n v="-144"/>
    <n v="374.34000000000003"/>
    <n v="0"/>
    <n v="374.34000000000003"/>
    <n v="144"/>
    <x v="16"/>
    <n v="2.68"/>
    <s v="Leopold Rhein"/>
    <s v="Cronus Cardoxy Sales"/>
    <s v="PS"/>
  </r>
  <r>
    <x v="16"/>
    <n v="157877"/>
    <d v="2019-01-16T00:00:00"/>
    <n v="1"/>
    <n v="-2.63"/>
    <n v="0"/>
    <n v="-2.63"/>
    <n v="-1"/>
    <x v="16"/>
    <n v="2.68"/>
    <s v="Cynthia Lou"/>
    <s v="Top Action Sports"/>
    <s v="BD"/>
  </r>
  <r>
    <x v="17"/>
    <n v="20335"/>
    <d v="2019-01-07T00:00:00"/>
    <n v="-144"/>
    <n v="738.2"/>
    <n v="0"/>
    <n v="738.2"/>
    <n v="144"/>
    <x v="17"/>
    <n v="5.34"/>
    <s v="Seymour Jean Roman"/>
    <s v="Dicon Industries"/>
    <s v="AH"/>
  </r>
  <r>
    <x v="17"/>
    <n v="20426"/>
    <d v="2019-01-14T00:00:00"/>
    <n v="-144"/>
    <n v="692.06"/>
    <n v="0"/>
    <n v="692.06"/>
    <n v="144"/>
    <x v="17"/>
    <n v="5.34"/>
    <s v="James Madison"/>
    <s v="Gary's Sports"/>
    <s v="AH"/>
  </r>
  <r>
    <x v="17"/>
    <n v="25310"/>
    <d v="2019-01-21T00:00:00"/>
    <n v="-1"/>
    <n v="5.13"/>
    <n v="0"/>
    <n v="5.13"/>
    <n v="1"/>
    <x v="17"/>
    <n v="5.34"/>
    <s v="Imelda Hensley"/>
    <s v="Dantons"/>
    <s v="AH"/>
  </r>
  <r>
    <x v="17"/>
    <n v="30060"/>
    <d v="2019-01-09T00:00:00"/>
    <n v="-144"/>
    <n v="753.57999999999993"/>
    <n v="0"/>
    <n v="753.57999999999993"/>
    <n v="144"/>
    <x v="17"/>
    <n v="5.34"/>
    <s v="Cynthia Lou"/>
    <s v="Top Action Sports"/>
    <s v="BD"/>
  </r>
  <r>
    <x v="17"/>
    <n v="30092"/>
    <d v="2019-01-13T00:00:00"/>
    <n v="-48"/>
    <n v="251.18999999999997"/>
    <n v="0"/>
    <n v="251.18999999999997"/>
    <n v="48"/>
    <x v="17"/>
    <n v="5.34"/>
    <s v="Mr. Scott Mitchell"/>
    <s v="Danger Unlimited"/>
    <s v="BD"/>
  </r>
  <r>
    <x v="17"/>
    <n v="30110"/>
    <d v="2019-01-10T00:00:00"/>
    <n v="-144"/>
    <n v="753.57"/>
    <n v="0"/>
    <n v="753.57"/>
    <n v="144"/>
    <x v="17"/>
    <n v="5.34"/>
    <s v="Susan Young"/>
    <s v="Bainbridges"/>
    <s v="BD"/>
  </r>
  <r>
    <x v="17"/>
    <n v="34312"/>
    <d v="2019-01-08T00:00:00"/>
    <n v="-144"/>
    <n v="730.58999999999992"/>
    <n v="0"/>
    <n v="730.58999999999992"/>
    <n v="144"/>
    <x v="17"/>
    <n v="5.34"/>
    <s v="Michael Vanderhyde"/>
    <s v="Meersen Meubelen"/>
    <s v="PS"/>
  </r>
  <r>
    <x v="17"/>
    <n v="34341"/>
    <d v="2019-01-10T00:00:00"/>
    <n v="-1"/>
    <n v="4.8499999999999996"/>
    <n v="0"/>
    <n v="4.8499999999999996"/>
    <n v="1"/>
    <x v="17"/>
    <n v="5.34"/>
    <s v="Mike Everson"/>
    <s v="Blanemark Hifi Shop"/>
    <s v="PS"/>
  </r>
  <r>
    <x v="17"/>
    <n v="124526"/>
    <d v="2019-01-09T00:00:00"/>
    <n v="-144"/>
    <n v="707.44"/>
    <n v="0"/>
    <n v="707.44"/>
    <n v="144"/>
    <x v="17"/>
    <n v="5.34"/>
    <s v="Seymour Jean Roman"/>
    <s v="Dicon Industries"/>
    <s v="AH"/>
  </r>
  <r>
    <x v="17"/>
    <n v="124556"/>
    <d v="2019-01-08T00:00:00"/>
    <n v="-2"/>
    <n v="9.93"/>
    <n v="0"/>
    <n v="9.93"/>
    <n v="2"/>
    <x v="17"/>
    <n v="5.34"/>
    <s v="Ms. Tammy L. McDonald"/>
    <s v="First Touch Marketing"/>
    <s v="AH"/>
  </r>
  <r>
    <x v="17"/>
    <n v="124571"/>
    <d v="2019-01-13T00:00:00"/>
    <n v="-288"/>
    <n v="1445.6399999999999"/>
    <n v="0"/>
    <n v="1445.6399999999999"/>
    <n v="288"/>
    <x v="17"/>
    <n v="5.34"/>
    <s v="Bill Blass"/>
    <s v="DenoTech"/>
    <s v="AH"/>
  </r>
  <r>
    <x v="17"/>
    <n v="132538"/>
    <d v="2019-01-14T00:00:00"/>
    <n v="-144"/>
    <n v="753.57999999999993"/>
    <n v="0"/>
    <n v="753.57999999999993"/>
    <n v="144"/>
    <x v="17"/>
    <n v="5.34"/>
    <s v="Cynthia Lou"/>
    <s v="Top Action Sports"/>
    <s v="BD"/>
  </r>
  <r>
    <x v="17"/>
    <n v="132554"/>
    <d v="2019-01-16T00:00:00"/>
    <n v="-1"/>
    <n v="5.23"/>
    <n v="0"/>
    <n v="5.23"/>
    <n v="1"/>
    <x v="17"/>
    <n v="5.34"/>
    <s v="Bill Winton"/>
    <s v="Sporting Goods Emporium"/>
    <s v="BD"/>
  </r>
  <r>
    <x v="17"/>
    <n v="135836"/>
    <d v="2019-01-25T00:00:00"/>
    <n v="-144"/>
    <n v="692.12"/>
    <n v="0"/>
    <n v="692.12"/>
    <n v="144"/>
    <x v="17"/>
    <n v="5.34"/>
    <s v="Michael Vanderhyde"/>
    <s v="Meersen Meubelen"/>
    <s v="PS"/>
  </r>
  <r>
    <x v="17"/>
    <n v="137433"/>
    <d v="2019-01-18T00:00:00"/>
    <n v="-144"/>
    <n v="745.94999999999993"/>
    <n v="0"/>
    <n v="745.94999999999993"/>
    <n v="144"/>
    <x v="17"/>
    <n v="5.34"/>
    <s v="Grim Striking"/>
    <s v="Sumtones, AG"/>
    <s v="PS"/>
  </r>
  <r>
    <x v="17"/>
    <n v="157888"/>
    <d v="2019-01-19T00:00:00"/>
    <n v="24"/>
    <n v="-125.6"/>
    <n v="0"/>
    <n v="-125.6"/>
    <n v="-24"/>
    <x v="17"/>
    <n v="5.34"/>
    <s v="Mr. Jim Stewart"/>
    <s v="Guildford Water Department"/>
    <s v="BD"/>
  </r>
  <r>
    <x v="18"/>
    <n v="20340"/>
    <d v="2019-01-07T00:00:00"/>
    <n v="-144"/>
    <n v="411.96"/>
    <n v="0"/>
    <n v="411.96"/>
    <n v="144"/>
    <x v="18"/>
    <n v="2.98"/>
    <s v="Seymour Jean Roman"/>
    <s v="Dicon Industries"/>
    <s v="AH"/>
  </r>
  <r>
    <x v="18"/>
    <n v="20430"/>
    <d v="2019-01-14T00:00:00"/>
    <n v="-144"/>
    <n v="386.21000000000004"/>
    <n v="0"/>
    <n v="386.21000000000004"/>
    <n v="144"/>
    <x v="18"/>
    <n v="2.98"/>
    <s v="James Madison"/>
    <s v="Gary's Sports"/>
    <s v="AH"/>
  </r>
  <r>
    <x v="18"/>
    <n v="20440"/>
    <d v="2019-01-18T00:00:00"/>
    <n v="-288"/>
    <n v="763.82999999999993"/>
    <n v="0"/>
    <n v="763.82999999999993"/>
    <n v="288"/>
    <x v="18"/>
    <n v="2.98"/>
    <s v="Seymour Jean Roman"/>
    <s v="Dicon Industries"/>
    <s v="AH"/>
  </r>
  <r>
    <x v="18"/>
    <n v="25256"/>
    <d v="2019-01-07T00:00:00"/>
    <n v="-144"/>
    <n v="411.96"/>
    <n v="0"/>
    <n v="411.96"/>
    <n v="144"/>
    <x v="18"/>
    <n v="2.98"/>
    <s v="David Everson"/>
    <s v="BlackCane Motor Works"/>
    <s v="AH"/>
  </r>
  <r>
    <x v="18"/>
    <n v="25304"/>
    <d v="2019-01-21T00:00:00"/>
    <n v="-144"/>
    <n v="411.96"/>
    <n v="0"/>
    <n v="411.96"/>
    <n v="144"/>
    <x v="18"/>
    <n v="2.98"/>
    <s v="Imelda Hensley"/>
    <s v="Dantons"/>
    <s v="AH"/>
  </r>
  <r>
    <x v="18"/>
    <n v="30065"/>
    <d v="2019-01-09T00:00:00"/>
    <n v="-48"/>
    <n v="140.18"/>
    <n v="0"/>
    <n v="140.18"/>
    <n v="48"/>
    <x v="18"/>
    <n v="2.98"/>
    <s v="Cynthia Lou"/>
    <s v="Top Action Sports"/>
    <s v="BD"/>
  </r>
  <r>
    <x v="18"/>
    <n v="30146"/>
    <d v="2019-01-22T00:00:00"/>
    <n v="-144"/>
    <n v="420.54"/>
    <n v="0"/>
    <n v="420.54"/>
    <n v="144"/>
    <x v="18"/>
    <n v="2.98"/>
    <s v="Mr. Jim Stewart"/>
    <s v="Guildford Water Department"/>
    <s v="BD"/>
  </r>
  <r>
    <x v="18"/>
    <n v="34325"/>
    <d v="2019-01-05T00:00:00"/>
    <n v="-2"/>
    <n v="5.42"/>
    <n v="0"/>
    <n v="5.42"/>
    <n v="2"/>
    <x v="18"/>
    <n v="2.98"/>
    <s v="Fr. Jenny Gottfried"/>
    <s v="Lauritzen Kontorm¢bler A/S"/>
    <s v="PS"/>
  </r>
  <r>
    <x v="18"/>
    <n v="34355"/>
    <d v="2019-01-22T00:00:00"/>
    <n v="-6"/>
    <n v="15.73"/>
    <n v="0"/>
    <n v="15.73"/>
    <n v="6"/>
    <x v="18"/>
    <n v="2.98"/>
    <s v="Mike Everson"/>
    <s v="Blanemark Hifi Shop"/>
    <s v="PS"/>
  </r>
  <r>
    <x v="18"/>
    <n v="36483"/>
    <d v="2019-01-10T00:00:00"/>
    <n v="-146"/>
    <n v="426.37"/>
    <n v="0"/>
    <n v="426.37"/>
    <n v="146"/>
    <x v="18"/>
    <n v="2.98"/>
    <s v="Herrn Stefan Delmarco"/>
    <s v="Möbel Scherrer AG"/>
    <s v="PS"/>
  </r>
  <r>
    <x v="18"/>
    <n v="124608"/>
    <d v="2019-01-13T00:00:00"/>
    <n v="-144"/>
    <n v="381.92"/>
    <n v="0"/>
    <n v="381.92"/>
    <n v="144"/>
    <x v="18"/>
    <n v="2.98"/>
    <s v="Bill Johnson"/>
    <s v="Solotech"/>
    <s v="AH"/>
  </r>
  <r>
    <x v="18"/>
    <n v="124640"/>
    <d v="2019-01-21T00:00:00"/>
    <n v="-144"/>
    <n v="386.21000000000004"/>
    <n v="0"/>
    <n v="386.21000000000004"/>
    <n v="144"/>
    <x v="18"/>
    <n v="2.98"/>
    <s v="Louisa Matthews"/>
    <s v="Odessy Sports"/>
    <s v="AH"/>
  </r>
  <r>
    <x v="18"/>
    <n v="132512"/>
    <d v="2019-01-05T00:00:00"/>
    <n v="-144"/>
    <n v="420.54"/>
    <n v="0"/>
    <n v="420.54"/>
    <n v="144"/>
    <x v="18"/>
    <n v="2.98"/>
    <s v="Mr. Ryan Danner"/>
    <s v="Elkhorn Airport"/>
    <s v="BD"/>
  </r>
  <r>
    <x v="18"/>
    <n v="132527"/>
    <d v="2019-01-12T00:00:00"/>
    <n v="-144"/>
    <n v="420.54"/>
    <n v="0"/>
    <n v="420.54"/>
    <n v="144"/>
    <x v="18"/>
    <n v="2.98"/>
    <s v="Bill Winton"/>
    <s v="Sporting Goods Emporium"/>
    <s v="BD"/>
  </r>
  <r>
    <x v="18"/>
    <n v="132555"/>
    <d v="2019-01-16T00:00:00"/>
    <n v="-1"/>
    <n v="2.92"/>
    <n v="0"/>
    <n v="2.92"/>
    <n v="1"/>
    <x v="18"/>
    <n v="2.98"/>
    <s v="Bill Winton"/>
    <s v="Sporting Goods Emporium"/>
    <s v="BD"/>
  </r>
  <r>
    <x v="18"/>
    <n v="135829"/>
    <d v="2019-01-16T00:00:00"/>
    <n v="-6"/>
    <n v="17.350000000000001"/>
    <n v="0"/>
    <n v="17.350000000000001"/>
    <n v="6"/>
    <x v="18"/>
    <n v="2.98"/>
    <s v="Mike Everson"/>
    <s v="Blanemark Hifi Shop"/>
    <s v="PS"/>
  </r>
  <r>
    <x v="18"/>
    <n v="158197"/>
    <d v="2019-01-12T00:00:00"/>
    <n v="1"/>
    <n v="-2.89"/>
    <n v="0"/>
    <n v="-2.89"/>
    <n v="-1"/>
    <x v="18"/>
    <n v="2.98"/>
    <s v="Michael Vanderhyde"/>
    <s v="Meersen Meubelen"/>
    <s v="PS"/>
  </r>
  <r>
    <x v="19"/>
    <n v="20372"/>
    <d v="2019-01-03T00:00:00"/>
    <n v="-144"/>
    <n v="440.29"/>
    <n v="0"/>
    <n v="440.29"/>
    <n v="144"/>
    <x v="19"/>
    <n v="3.12"/>
    <s v="Seymour Jean Roman"/>
    <s v="Dicon Industries"/>
    <s v="AH"/>
  </r>
  <r>
    <x v="19"/>
    <n v="20387"/>
    <d v="2019-01-08T00:00:00"/>
    <n v="-144"/>
    <n v="404.35"/>
    <n v="0"/>
    <n v="404.35"/>
    <n v="144"/>
    <x v="19"/>
    <n v="3.12"/>
    <s v="Dennis Eloy Cantu"/>
    <s v="Hotspot Systems"/>
    <s v="AH"/>
  </r>
  <r>
    <x v="19"/>
    <n v="20403"/>
    <d v="2019-01-12T00:00:00"/>
    <n v="-144"/>
    <n v="408.84000000000003"/>
    <n v="0"/>
    <n v="408.84000000000003"/>
    <n v="144"/>
    <x v="19"/>
    <n v="3.12"/>
    <s v="James Madison"/>
    <s v="Gary's Sports"/>
    <s v="AH"/>
  </r>
  <r>
    <x v="19"/>
    <n v="20422"/>
    <d v="2019-01-16T00:00:00"/>
    <n v="-1"/>
    <n v="2.96"/>
    <n v="0"/>
    <n v="2.96"/>
    <n v="1"/>
    <x v="19"/>
    <n v="3.12"/>
    <s v="Ms. Tammy L. McDonald"/>
    <s v="First Touch Marketing"/>
    <s v="AH"/>
  </r>
  <r>
    <x v="19"/>
    <n v="25245"/>
    <d v="2019-01-06T00:00:00"/>
    <n v="-48"/>
    <n v="145.27000000000001"/>
    <n v="0"/>
    <n v="145.27000000000001"/>
    <n v="48"/>
    <x v="19"/>
    <n v="3.12"/>
    <s v="Sarah Furguson"/>
    <s v="BEI Outfitters "/>
    <s v="AH"/>
  </r>
  <r>
    <x v="19"/>
    <n v="25293"/>
    <d v="2019-01-12T00:00:00"/>
    <n v="-144"/>
    <n v="440.29"/>
    <n v="0"/>
    <n v="440.29"/>
    <n v="144"/>
    <x v="19"/>
    <n v="3.12"/>
    <s v="Imelda Hensley"/>
    <s v="Dantons"/>
    <s v="AH"/>
  </r>
  <r>
    <x v="19"/>
    <n v="30059"/>
    <d v="2019-01-09T00:00:00"/>
    <n v="-432"/>
    <n v="1320.88"/>
    <n v="0"/>
    <n v="1320.88"/>
    <n v="432"/>
    <x v="19"/>
    <n v="3.12"/>
    <s v="Cynthia Lou"/>
    <s v="Top Action Sports"/>
    <s v="BD"/>
  </r>
  <r>
    <x v="19"/>
    <n v="30105"/>
    <d v="2019-01-10T00:00:00"/>
    <n v="-432"/>
    <n v="1320.84"/>
    <n v="0"/>
    <n v="1320.84"/>
    <n v="432"/>
    <x v="19"/>
    <n v="3.12"/>
    <s v="Susan Young"/>
    <s v="Bainbridges"/>
    <s v="BD"/>
  </r>
  <r>
    <x v="19"/>
    <n v="30158"/>
    <d v="2019-01-18T00:00:00"/>
    <n v="-144"/>
    <n v="440.28000000000003"/>
    <n v="0"/>
    <n v="440.28000000000003"/>
    <n v="144"/>
    <x v="19"/>
    <n v="3.12"/>
    <s v="Susan Young"/>
    <s v="Bainbridges"/>
    <s v="BD"/>
  </r>
  <r>
    <x v="19"/>
    <n v="34334"/>
    <d v="2019-01-10T00:00:00"/>
    <n v="-144"/>
    <n v="408.84000000000003"/>
    <n v="0"/>
    <n v="408.84000000000003"/>
    <n v="144"/>
    <x v="19"/>
    <n v="3.12"/>
    <s v="Mike Everson"/>
    <s v="Blanemark Hifi Shop"/>
    <s v="PS"/>
  </r>
  <r>
    <x v="19"/>
    <n v="38081"/>
    <d v="2019-01-06T00:00:00"/>
    <n v="-1"/>
    <n v="3.06"/>
    <n v="0"/>
    <n v="3.06"/>
    <n v="1"/>
    <x v="19"/>
    <n v="3.12"/>
    <s v="Hr. Jonathan Mollerup"/>
    <s v="Candoxy Kontor A/S"/>
    <s v="PS"/>
  </r>
  <r>
    <x v="19"/>
    <n v="124519"/>
    <d v="2019-01-05T00:00:00"/>
    <n v="-6"/>
    <n v="17.04"/>
    <n v="0"/>
    <n v="17.04"/>
    <n v="6"/>
    <x v="19"/>
    <n v="3.12"/>
    <s v="Cecil B Demil"/>
    <s v="Derringers Resturants"/>
    <s v="AH"/>
  </r>
  <r>
    <x v="19"/>
    <n v="124530"/>
    <d v="2019-01-09T00:00:00"/>
    <n v="-144"/>
    <n v="413.34"/>
    <n v="0"/>
    <n v="413.34"/>
    <n v="144"/>
    <x v="19"/>
    <n v="3.12"/>
    <s v="Seymour Jean Roman"/>
    <s v="Dicon Industries"/>
    <s v="AH"/>
  </r>
  <r>
    <x v="19"/>
    <n v="124624"/>
    <d v="2019-01-13T00:00:00"/>
    <n v="-144"/>
    <n v="395.37"/>
    <n v="0"/>
    <n v="395.37"/>
    <n v="144"/>
    <x v="19"/>
    <n v="3.12"/>
    <s v="Marta Freeley"/>
    <s v="City Of Chicago"/>
    <s v="AH"/>
  </r>
  <r>
    <x v="19"/>
    <n v="128855"/>
    <d v="2019-01-06T00:00:00"/>
    <n v="-144"/>
    <n v="431.31"/>
    <n v="0"/>
    <n v="431.31"/>
    <n v="144"/>
    <x v="19"/>
    <n v="3.12"/>
    <s v="Imelda Hensley"/>
    <s v="Dantons"/>
    <s v="AH"/>
  </r>
  <r>
    <x v="19"/>
    <n v="128876"/>
    <d v="2019-01-07T00:00:00"/>
    <n v="-48"/>
    <n v="146.76"/>
    <n v="0"/>
    <n v="146.76"/>
    <n v="48"/>
    <x v="19"/>
    <n v="3.12"/>
    <s v="Mildred Botiner"/>
    <s v="Esystems"/>
    <s v="AH"/>
  </r>
  <r>
    <x v="19"/>
    <n v="132498"/>
    <d v="2019-01-01T00:00:00"/>
    <n v="-144"/>
    <n v="440.29"/>
    <n v="0"/>
    <n v="440.29"/>
    <n v="144"/>
    <x v="19"/>
    <n v="3.12"/>
    <s v="Mr. Jim Stewart"/>
    <s v="Guildford Water Department"/>
    <s v="BD"/>
  </r>
  <r>
    <x v="19"/>
    <n v="132511"/>
    <d v="2019-01-05T00:00:00"/>
    <n v="-144"/>
    <n v="440.28000000000003"/>
    <n v="0"/>
    <n v="440.28000000000003"/>
    <n v="144"/>
    <x v="19"/>
    <n v="3.12"/>
    <s v="Mr. Ryan Danner"/>
    <s v="Elkhorn Airport"/>
    <s v="BD"/>
  </r>
  <r>
    <x v="19"/>
    <n v="132544"/>
    <d v="2019-01-14T00:00:00"/>
    <n v="-1"/>
    <n v="3.06"/>
    <n v="0"/>
    <n v="3.06"/>
    <n v="1"/>
    <x v="19"/>
    <n v="3.12"/>
    <s v="Cynthia Lou"/>
    <s v="Top Action Sports"/>
    <s v="BD"/>
  </r>
  <r>
    <x v="19"/>
    <n v="135834"/>
    <d v="2019-01-25T00:00:00"/>
    <n v="-288"/>
    <n v="808.54000000000008"/>
    <n v="0"/>
    <n v="808.54000000000008"/>
    <n v="288"/>
    <x v="19"/>
    <n v="3.12"/>
    <s v="Michael Vanderhyde"/>
    <s v="Meersen Meubelen"/>
    <s v="PS"/>
  </r>
  <r>
    <x v="19"/>
    <n v="137435"/>
    <d v="2019-01-18T00:00:00"/>
    <n v="-144"/>
    <n v="435.71000000000004"/>
    <n v="0"/>
    <n v="435.71000000000004"/>
    <n v="144"/>
    <x v="19"/>
    <n v="3.12"/>
    <s v="Grim Striking"/>
    <s v="Sumtones, AG"/>
    <s v="PS"/>
  </r>
  <r>
    <x v="19"/>
    <n v="158196"/>
    <d v="2019-01-12T00:00:00"/>
    <n v="48"/>
    <n v="-145.22999999999999"/>
    <n v="0"/>
    <n v="-145.22999999999999"/>
    <n v="-48"/>
    <x v="19"/>
    <n v="3.12"/>
    <s v="Michael Vanderhyde"/>
    <s v="Meersen Meubelen"/>
    <s v="PS"/>
  </r>
  <r>
    <x v="20"/>
    <n v="20354"/>
    <d v="2019-01-10T00:00:00"/>
    <n v="-144"/>
    <n v="884.17000000000007"/>
    <n v="0"/>
    <n v="884.17000000000007"/>
    <n v="144"/>
    <x v="20"/>
    <n v="6.33"/>
    <s v="Bill Johnson"/>
    <s v="Solotech"/>
    <s v="AH"/>
  </r>
  <r>
    <x v="20"/>
    <n v="20380"/>
    <d v="2019-01-08T00:00:00"/>
    <n v="-288"/>
    <n v="1640.74"/>
    <n v="0"/>
    <n v="1640.74"/>
    <n v="288"/>
    <x v="20"/>
    <n v="6.33"/>
    <s v="Dennis Eloy Cantu"/>
    <s v="Hotspot Systems"/>
    <s v="AH"/>
  </r>
  <r>
    <x v="20"/>
    <n v="25287"/>
    <d v="2019-01-12T00:00:00"/>
    <n v="-144"/>
    <n v="893.29"/>
    <n v="0"/>
    <n v="893.29"/>
    <n v="144"/>
    <x v="20"/>
    <n v="6.33"/>
    <s v="Imelda Hensley"/>
    <s v="Dantons"/>
    <s v="AH"/>
  </r>
  <r>
    <x v="20"/>
    <n v="30048"/>
    <d v="2019-01-09T00:00:00"/>
    <n v="-145"/>
    <n v="899.4899999999999"/>
    <n v="0"/>
    <n v="899.4899999999999"/>
    <n v="145"/>
    <x v="20"/>
    <n v="6.33"/>
    <s v="Cynthia Lou"/>
    <s v="Top Action Sports"/>
    <s v="BD"/>
  </r>
  <r>
    <x v="20"/>
    <n v="30140"/>
    <d v="2019-01-22T00:00:00"/>
    <n v="-144"/>
    <n v="893.29"/>
    <n v="0"/>
    <n v="893.29"/>
    <n v="144"/>
    <x v="20"/>
    <n v="6.33"/>
    <s v="Mr. Jim Stewart"/>
    <s v="Guildford Water Department"/>
    <s v="BD"/>
  </r>
  <r>
    <x v="20"/>
    <n v="30165"/>
    <d v="2019-01-18T00:00:00"/>
    <n v="-1"/>
    <n v="6.21"/>
    <n v="0"/>
    <n v="6.21"/>
    <n v="1"/>
    <x v="20"/>
    <n v="6.33"/>
    <s v="Susan Young"/>
    <s v="Bainbridges"/>
    <s v="BD"/>
  </r>
  <r>
    <x v="20"/>
    <n v="34354"/>
    <d v="2019-01-22T00:00:00"/>
    <n v="-6"/>
    <n v="33.409999999999997"/>
    <n v="0"/>
    <n v="33.409999999999997"/>
    <n v="6"/>
    <x v="20"/>
    <n v="6.33"/>
    <s v="Mike Everson"/>
    <s v="Blanemark Hifi Shop"/>
    <s v="PS"/>
  </r>
  <r>
    <x v="20"/>
    <n v="124538"/>
    <d v="2019-01-08T00:00:00"/>
    <n v="-288"/>
    <n v="1695.4299999999998"/>
    <n v="0"/>
    <n v="1695.4299999999998"/>
    <n v="288"/>
    <x v="20"/>
    <n v="6.33"/>
    <s v="Ms. Tammy L. McDonald"/>
    <s v="First Touch Marketing"/>
    <s v="AH"/>
  </r>
  <r>
    <x v="20"/>
    <n v="124587"/>
    <d v="2019-01-10T00:00:00"/>
    <n v="-193"/>
    <n v="1185.04"/>
    <n v="0"/>
    <n v="1185.04"/>
    <n v="193"/>
    <x v="20"/>
    <n v="6.33"/>
    <s v="Ms. Tammy L. McDonald"/>
    <s v="First Touch Marketing"/>
    <s v="AH"/>
  </r>
  <r>
    <x v="20"/>
    <n v="124603"/>
    <d v="2019-01-13T00:00:00"/>
    <n v="-145"/>
    <n v="816.89"/>
    <n v="0"/>
    <n v="816.89"/>
    <n v="145"/>
    <x v="20"/>
    <n v="6.33"/>
    <s v="Bill Johnson"/>
    <s v="Solotech"/>
    <s v="AH"/>
  </r>
  <r>
    <x v="20"/>
    <n v="128849"/>
    <d v="2019-01-06T00:00:00"/>
    <n v="-432"/>
    <n v="2625.18"/>
    <n v="0"/>
    <n v="2625.18"/>
    <n v="432"/>
    <x v="20"/>
    <n v="6.33"/>
    <s v="Imelda Hensley"/>
    <s v="Dantons"/>
    <s v="AH"/>
  </r>
  <r>
    <x v="20"/>
    <n v="128910"/>
    <d v="2019-01-16T00:00:00"/>
    <n v="-144"/>
    <n v="893.29"/>
    <n v="0"/>
    <n v="893.29"/>
    <n v="144"/>
    <x v="20"/>
    <n v="6.33"/>
    <s v="Imelda Hensley"/>
    <s v="Dantons"/>
    <s v="AH"/>
  </r>
  <r>
    <x v="20"/>
    <n v="137432"/>
    <d v="2019-01-18T00:00:00"/>
    <n v="-144"/>
    <n v="884.25999999999988"/>
    <n v="0"/>
    <n v="884.25999999999988"/>
    <n v="144"/>
    <x v="20"/>
    <n v="6.33"/>
    <s v="Grim Striking"/>
    <s v="Sumtones, AG"/>
    <s v="PS"/>
  </r>
  <r>
    <x v="20"/>
    <n v="138725"/>
    <d v="2019-01-12T00:00:00"/>
    <n v="-144"/>
    <n v="884.17000000000007"/>
    <n v="0"/>
    <n v="884.17000000000007"/>
    <n v="144"/>
    <x v="20"/>
    <n v="6.33"/>
    <s v="Leopold Rhein"/>
    <s v="Cronus Cardoxy Sales"/>
    <s v="PS"/>
  </r>
  <r>
    <x v="21"/>
    <n v="20386"/>
    <d v="2019-01-08T00:00:00"/>
    <n v="-145"/>
    <n v="666.85"/>
    <n v="0"/>
    <n v="666.85"/>
    <n v="145"/>
    <x v="21"/>
    <n v="5.1100000000000003"/>
    <s v="Dennis Eloy Cantu"/>
    <s v="Hotspot Systems"/>
    <s v="AH"/>
  </r>
  <r>
    <x v="21"/>
    <n v="25239"/>
    <d v="2019-01-06T00:00:00"/>
    <n v="-144"/>
    <n v="713.76"/>
    <n v="0"/>
    <n v="713.76"/>
    <n v="144"/>
    <x v="21"/>
    <n v="5.1100000000000003"/>
    <s v="Sarah Furguson"/>
    <s v="BEI Outfitters "/>
    <s v="AH"/>
  </r>
  <r>
    <x v="21"/>
    <n v="30093"/>
    <d v="2019-01-13T00:00:00"/>
    <n v="-48"/>
    <n v="240.37"/>
    <n v="0"/>
    <n v="240.37"/>
    <n v="48"/>
    <x v="21"/>
    <n v="5.1100000000000003"/>
    <s v="Mr. Scott Mitchell"/>
    <s v="Danger Unlimited"/>
    <s v="BD"/>
  </r>
  <r>
    <x v="21"/>
    <n v="30111"/>
    <d v="2019-01-10T00:00:00"/>
    <n v="-144"/>
    <n v="721.12"/>
    <n v="0"/>
    <n v="721.12"/>
    <n v="144"/>
    <x v="21"/>
    <n v="5.1100000000000003"/>
    <s v="Susan Young"/>
    <s v="Bainbridges"/>
    <s v="BD"/>
  </r>
  <r>
    <x v="21"/>
    <n v="34337"/>
    <d v="2019-01-10T00:00:00"/>
    <n v="-24"/>
    <n v="111.61999999999999"/>
    <n v="0"/>
    <n v="111.61999999999999"/>
    <n v="24"/>
    <x v="21"/>
    <n v="5.1100000000000003"/>
    <s v="Mike Everson"/>
    <s v="Blanemark Hifi Shop"/>
    <s v="PS"/>
  </r>
  <r>
    <x v="21"/>
    <n v="38093"/>
    <d v="2019-01-12T00:00:00"/>
    <n v="-12"/>
    <n v="59.48"/>
    <n v="0"/>
    <n v="59.48"/>
    <n v="12"/>
    <x v="21"/>
    <n v="5.1100000000000003"/>
    <s v="Ragnheidur K. Gudmundsdottir"/>
    <s v="Gagn &amp; Gaman"/>
    <s v="PS"/>
  </r>
  <r>
    <x v="21"/>
    <n v="124527"/>
    <d v="2019-01-09T00:00:00"/>
    <n v="-144"/>
    <n v="676.97"/>
    <n v="0"/>
    <n v="676.97"/>
    <n v="144"/>
    <x v="21"/>
    <n v="5.1100000000000003"/>
    <s v="Seymour Jean Roman"/>
    <s v="Dicon Industries"/>
    <s v="AH"/>
  </r>
  <r>
    <x v="21"/>
    <n v="124550"/>
    <d v="2019-01-08T00:00:00"/>
    <n v="-144"/>
    <n v="684.32999999999993"/>
    <n v="0"/>
    <n v="684.32999999999993"/>
    <n v="144"/>
    <x v="21"/>
    <n v="5.1100000000000003"/>
    <s v="Ms. Tammy L. McDonald"/>
    <s v="First Touch Marketing"/>
    <s v="AH"/>
  </r>
  <r>
    <x v="21"/>
    <n v="124562"/>
    <d v="2019-01-13T00:00:00"/>
    <n v="-144"/>
    <n v="721.12"/>
    <n v="0"/>
    <n v="721.12"/>
    <n v="144"/>
    <x v="21"/>
    <n v="5.1100000000000003"/>
    <s v="Ms. Tammy L. McDonald"/>
    <s v="First Touch Marketing"/>
    <s v="AH"/>
  </r>
  <r>
    <x v="21"/>
    <n v="128885"/>
    <d v="2019-01-10T00:00:00"/>
    <n v="-144"/>
    <n v="721.12"/>
    <n v="0"/>
    <n v="721.12"/>
    <n v="144"/>
    <x v="21"/>
    <n v="5.1100000000000003"/>
    <s v="Blaine Everson"/>
    <s v="Randotax Outfitters"/>
    <s v="AH"/>
  </r>
  <r>
    <x v="21"/>
    <n v="132529"/>
    <d v="2019-01-12T00:00:00"/>
    <n v="-6"/>
    <n v="30.049999999999997"/>
    <n v="0"/>
    <n v="30.049999999999997"/>
    <n v="6"/>
    <x v="21"/>
    <n v="5.1100000000000003"/>
    <s v="Bill Winton"/>
    <s v="Sporting Goods Emporium"/>
    <s v="BD"/>
  </r>
  <r>
    <x v="21"/>
    <n v="138735"/>
    <d v="2019-01-12T00:00:00"/>
    <n v="-1"/>
    <n v="4.95"/>
    <n v="0"/>
    <n v="4.95"/>
    <n v="1"/>
    <x v="21"/>
    <n v="5.1100000000000003"/>
    <s v="Leopold Rhein"/>
    <s v="Cronus Cardoxy Sales"/>
    <s v="PS"/>
  </r>
  <r>
    <x v="21"/>
    <n v="157879"/>
    <d v="2019-01-14T00:00:00"/>
    <n v="24"/>
    <n v="-120.19"/>
    <n v="0"/>
    <n v="-120.19"/>
    <n v="-24"/>
    <x v="21"/>
    <n v="5.1100000000000003"/>
    <s v="Cynthia Lou"/>
    <s v="Top Action Sports"/>
    <s v="BD"/>
  </r>
  <r>
    <x v="22"/>
    <n v="20362"/>
    <d v="2019-01-10T00:00:00"/>
    <n v="-1"/>
    <n v="3.32"/>
    <n v="0"/>
    <n v="3.32"/>
    <n v="1"/>
    <x v="22"/>
    <n v="3.42"/>
    <s v="Bill Johnson"/>
    <s v="Solotech"/>
    <s v="AH"/>
  </r>
  <r>
    <x v="22"/>
    <n v="20371"/>
    <d v="2019-01-03T00:00:00"/>
    <n v="-144"/>
    <n v="482.62999999999994"/>
    <n v="0"/>
    <n v="482.62999999999994"/>
    <n v="144"/>
    <x v="22"/>
    <n v="3.42"/>
    <s v="Seymour Jean Roman"/>
    <s v="Dicon Industries"/>
    <s v="AH"/>
  </r>
  <r>
    <x v="22"/>
    <n v="20401"/>
    <d v="2019-01-12T00:00:00"/>
    <n v="-288"/>
    <n v="896.31"/>
    <n v="0"/>
    <n v="896.31"/>
    <n v="288"/>
    <x v="22"/>
    <n v="3.42"/>
    <s v="James Madison"/>
    <s v="Gary's Sports"/>
    <s v="AH"/>
  </r>
  <r>
    <x v="22"/>
    <n v="20418"/>
    <d v="2019-01-16T00:00:00"/>
    <n v="-144"/>
    <n v="467.86"/>
    <n v="0"/>
    <n v="467.86"/>
    <n v="144"/>
    <x v="22"/>
    <n v="3.42"/>
    <s v="Ms. Tammy L. McDonald"/>
    <s v="First Touch Marketing"/>
    <s v="AH"/>
  </r>
  <r>
    <x v="22"/>
    <n v="20429"/>
    <d v="2019-01-14T00:00:00"/>
    <n v="-144"/>
    <n v="443.22999999999996"/>
    <n v="0"/>
    <n v="443.22999999999996"/>
    <n v="144"/>
    <x v="22"/>
    <n v="3.42"/>
    <s v="James Madison"/>
    <s v="Gary's Sports"/>
    <s v="AH"/>
  </r>
  <r>
    <x v="22"/>
    <n v="25240"/>
    <d v="2019-01-06T00:00:00"/>
    <n v="-144"/>
    <n v="477.71"/>
    <n v="0"/>
    <n v="477.71"/>
    <n v="144"/>
    <x v="22"/>
    <n v="3.42"/>
    <s v="Sarah Furguson"/>
    <s v="BEI Outfitters "/>
    <s v="AH"/>
  </r>
  <r>
    <x v="22"/>
    <n v="25269"/>
    <d v="2019-01-11T00:00:00"/>
    <n v="-144"/>
    <n v="482.62999999999994"/>
    <n v="0"/>
    <n v="482.62999999999994"/>
    <n v="144"/>
    <x v="22"/>
    <n v="3.42"/>
    <s v="Sarah Furguson"/>
    <s v="BEI Outfitters "/>
    <s v="AH"/>
  </r>
  <r>
    <x v="22"/>
    <n v="30035"/>
    <d v="2019-01-06T00:00:00"/>
    <n v="-144"/>
    <n v="482.59999999999997"/>
    <n v="0"/>
    <n v="482.59999999999997"/>
    <n v="144"/>
    <x v="22"/>
    <n v="3.42"/>
    <s v="Susan Young"/>
    <s v="Bainbridges"/>
    <s v="BD"/>
  </r>
  <r>
    <x v="22"/>
    <n v="30073"/>
    <d v="2019-01-14T00:00:00"/>
    <n v="-144"/>
    <n v="482.62999999999994"/>
    <n v="0"/>
    <n v="482.62999999999994"/>
    <n v="144"/>
    <x v="22"/>
    <n v="3.42"/>
    <s v="Cynthia Lou"/>
    <s v="Top Action Sports"/>
    <s v="BD"/>
  </r>
  <r>
    <x v="22"/>
    <n v="30091"/>
    <d v="2019-01-13T00:00:00"/>
    <n v="-144"/>
    <n v="482.62999999999994"/>
    <n v="0"/>
    <n v="482.62999999999994"/>
    <n v="144"/>
    <x v="22"/>
    <n v="3.42"/>
    <s v="Mr. Scott Mitchell"/>
    <s v="Danger Unlimited"/>
    <s v="BD"/>
  </r>
  <r>
    <x v="22"/>
    <n v="30116"/>
    <d v="2019-01-10T00:00:00"/>
    <n v="-144"/>
    <n v="482.59999999999997"/>
    <n v="0"/>
    <n v="482.59999999999997"/>
    <n v="144"/>
    <x v="22"/>
    <n v="3.42"/>
    <s v="Susan Young"/>
    <s v="Bainbridges"/>
    <s v="BD"/>
  </r>
  <r>
    <x v="22"/>
    <n v="34356"/>
    <d v="2019-01-22T00:00:00"/>
    <n v="-1"/>
    <n v="3.01"/>
    <n v="0"/>
    <n v="3.01"/>
    <n v="1"/>
    <x v="22"/>
    <n v="3.42"/>
    <s v="Mike Everson"/>
    <s v="Blanemark Hifi Shop"/>
    <s v="PS"/>
  </r>
  <r>
    <x v="22"/>
    <n v="36481"/>
    <d v="2019-01-10T00:00:00"/>
    <n v="-192"/>
    <n v="643.6"/>
    <n v="0"/>
    <n v="643.6"/>
    <n v="192"/>
    <x v="22"/>
    <n v="3.42"/>
    <s v="Herrn Stefan Delmarco"/>
    <s v="Möbel Scherrer AG"/>
    <s v="PS"/>
  </r>
  <r>
    <x v="22"/>
    <n v="124574"/>
    <d v="2019-01-13T00:00:00"/>
    <n v="-144"/>
    <n v="462.92999999999995"/>
    <n v="0"/>
    <n v="462.92999999999995"/>
    <n v="144"/>
    <x v="22"/>
    <n v="3.42"/>
    <s v="Bill Blass"/>
    <s v="DenoTech"/>
    <s v="AH"/>
  </r>
  <r>
    <x v="22"/>
    <n v="124585"/>
    <d v="2019-01-10T00:00:00"/>
    <n v="-456"/>
    <n v="1512.73"/>
    <n v="0"/>
    <n v="1512.73"/>
    <n v="456"/>
    <x v="22"/>
    <n v="3.42"/>
    <s v="Ms. Tammy L. McDonald"/>
    <s v="First Touch Marketing"/>
    <s v="AH"/>
  </r>
  <r>
    <x v="22"/>
    <n v="124606"/>
    <d v="2019-01-13T00:00:00"/>
    <n v="-145"/>
    <n v="441.34999999999997"/>
    <n v="0"/>
    <n v="441.34999999999997"/>
    <n v="145"/>
    <x v="22"/>
    <n v="3.42"/>
    <s v="Bill Johnson"/>
    <s v="Solotech"/>
    <s v="AH"/>
  </r>
  <r>
    <x v="22"/>
    <n v="128860"/>
    <d v="2019-01-06T00:00:00"/>
    <n v="-1"/>
    <n v="3.28"/>
    <n v="0"/>
    <n v="3.28"/>
    <n v="1"/>
    <x v="22"/>
    <n v="3.42"/>
    <s v="Imelda Hensley"/>
    <s v="Dantons"/>
    <s v="AH"/>
  </r>
  <r>
    <x v="22"/>
    <n v="132497"/>
    <d v="2019-01-01T00:00:00"/>
    <n v="-144"/>
    <n v="482.62999999999994"/>
    <n v="0"/>
    <n v="482.62999999999994"/>
    <n v="144"/>
    <x v="22"/>
    <n v="3.42"/>
    <s v="Mr. Jim Stewart"/>
    <s v="Guildford Water Department"/>
    <s v="BD"/>
  </r>
  <r>
    <x v="22"/>
    <n v="137431"/>
    <d v="2019-01-18T00:00:00"/>
    <n v="-288"/>
    <n v="955.46"/>
    <n v="0"/>
    <n v="955.46"/>
    <n v="288"/>
    <x v="22"/>
    <n v="3.42"/>
    <s v="Grim Striking"/>
    <s v="Sumtones, AG"/>
    <s v="PS"/>
  </r>
  <r>
    <x v="23"/>
    <n v="20427"/>
    <d v="2019-01-14T00:00:00"/>
    <n v="-144"/>
    <n v="567.65"/>
    <n v="0"/>
    <n v="567.65"/>
    <n v="144"/>
    <x v="23"/>
    <n v="4.38"/>
    <s v="James Madison"/>
    <s v="Gary's Sports"/>
    <s v="AH"/>
  </r>
  <r>
    <x v="23"/>
    <n v="25268"/>
    <d v="2019-01-11T00:00:00"/>
    <n v="-144"/>
    <n v="618.11"/>
    <n v="0"/>
    <n v="618.11"/>
    <n v="144"/>
    <x v="23"/>
    <n v="4.38"/>
    <s v="Sarah Furguson"/>
    <s v="BEI Outfitters "/>
    <s v="AH"/>
  </r>
  <r>
    <x v="23"/>
    <n v="30032"/>
    <d v="2019-01-06T00:00:00"/>
    <n v="-288"/>
    <n v="1236.32"/>
    <n v="0"/>
    <n v="1236.32"/>
    <n v="288"/>
    <x v="23"/>
    <n v="4.38"/>
    <s v="Susan Young"/>
    <s v="Bainbridges"/>
    <s v="BD"/>
  </r>
  <r>
    <x v="23"/>
    <n v="30098"/>
    <d v="2019-01-13T00:00:00"/>
    <n v="-1"/>
    <n v="4.29"/>
    <n v="0"/>
    <n v="4.29"/>
    <n v="1"/>
    <x v="23"/>
    <n v="4.38"/>
    <s v="Mr. Scott Mitchell"/>
    <s v="Danger Unlimited"/>
    <s v="BD"/>
  </r>
  <r>
    <x v="23"/>
    <n v="34342"/>
    <d v="2019-01-10T00:00:00"/>
    <n v="-1"/>
    <n v="3.97"/>
    <n v="0"/>
    <n v="3.97"/>
    <n v="1"/>
    <x v="23"/>
    <n v="4.38"/>
    <s v="Mike Everson"/>
    <s v="Blanemark Hifi Shop"/>
    <s v="PS"/>
  </r>
  <r>
    <x v="23"/>
    <n v="38075"/>
    <d v="2019-01-06T00:00:00"/>
    <n v="-144"/>
    <n v="618.09"/>
    <n v="0"/>
    <n v="618.09"/>
    <n v="144"/>
    <x v="23"/>
    <n v="4.38"/>
    <s v="Hr. Jonathan Mollerup"/>
    <s v="Candoxy Kontor A/S"/>
    <s v="PS"/>
  </r>
  <r>
    <x v="23"/>
    <n v="124576"/>
    <d v="2019-01-13T00:00:00"/>
    <n v="-12"/>
    <n v="49.41"/>
    <n v="0"/>
    <n v="49.41"/>
    <n v="12"/>
    <x v="23"/>
    <n v="4.38"/>
    <s v="Bill Blass"/>
    <s v="DenoTech"/>
    <s v="AH"/>
  </r>
  <r>
    <x v="23"/>
    <n v="124639"/>
    <d v="2019-01-21T00:00:00"/>
    <n v="-150"/>
    <n v="591.29999999999995"/>
    <n v="0"/>
    <n v="591.29999999999995"/>
    <n v="150"/>
    <x v="23"/>
    <n v="4.38"/>
    <s v="Louisa Matthews"/>
    <s v="Odessy Sports"/>
    <s v="AH"/>
  </r>
  <r>
    <x v="23"/>
    <n v="128853"/>
    <d v="2019-01-06T00:00:00"/>
    <n v="-144"/>
    <n v="605.49"/>
    <n v="0"/>
    <n v="605.49"/>
    <n v="144"/>
    <x v="23"/>
    <n v="4.38"/>
    <s v="Imelda Hensley"/>
    <s v="Dantons"/>
    <s v="AH"/>
  </r>
  <r>
    <x v="24"/>
    <n v="7555"/>
    <d v="2019-01-04T00:00:00"/>
    <n v="-289"/>
    <n v="5238.16"/>
    <n v="0"/>
    <n v="5238.16"/>
    <n v="289"/>
    <x v="24"/>
    <n v="18.88"/>
    <s v="Mr. Dameon Neth"/>
    <s v="Stutringers"/>
    <s v="LM"/>
  </r>
  <r>
    <x v="24"/>
    <n v="7598"/>
    <d v="2019-01-14T00:00:00"/>
    <n v="-12"/>
    <n v="215.23999999999998"/>
    <n v="0"/>
    <n v="215.23999999999998"/>
    <n v="12"/>
    <x v="24"/>
    <n v="18.88"/>
    <s v="Mr. Dameon Neth"/>
    <s v="Stutringers"/>
    <s v="LM"/>
  </r>
  <r>
    <x v="24"/>
    <n v="12465"/>
    <d v="2019-01-06T00:00:00"/>
    <n v="-1"/>
    <n v="0"/>
    <n v="0"/>
    <n v="0"/>
    <n v="1"/>
    <x v="24"/>
    <n v="18.88"/>
    <s v="Gunnar Orn Thorsteinsson"/>
    <s v="Heimilisprydi"/>
    <s v="PS"/>
  </r>
  <r>
    <x v="24"/>
    <n v="15158"/>
    <d v="2019-01-13T00:00:00"/>
    <n v="-48"/>
    <n v="869.99999999999989"/>
    <n v="0"/>
    <n v="869.99999999999989"/>
    <n v="48"/>
    <x v="24"/>
    <n v="18.88"/>
    <s v="Sr. Ramon Garcia Noblejas"/>
    <s v="Helguera industrial"/>
    <s v="RH"/>
  </r>
  <r>
    <x v="24"/>
    <n v="20346"/>
    <d v="2019-01-10T00:00:00"/>
    <n v="-144"/>
    <n v="2637.16"/>
    <n v="0"/>
    <n v="2637.16"/>
    <n v="144"/>
    <x v="24"/>
    <n v="18.88"/>
    <s v="Bill Johnson"/>
    <s v="Solotech"/>
    <s v="AH"/>
  </r>
  <r>
    <x v="24"/>
    <n v="20364"/>
    <d v="2019-01-03T00:00:00"/>
    <n v="-144"/>
    <n v="2664.3500000000004"/>
    <n v="0"/>
    <n v="2664.3500000000004"/>
    <n v="144"/>
    <x v="24"/>
    <n v="18.88"/>
    <s v="Seymour Jean Roman"/>
    <s v="Dicon Industries"/>
    <s v="AH"/>
  </r>
  <r>
    <x v="24"/>
    <n v="20419"/>
    <d v="2019-01-16T00:00:00"/>
    <n v="-24"/>
    <n v="430.46000000000004"/>
    <n v="0"/>
    <n v="430.46000000000004"/>
    <n v="24"/>
    <x v="24"/>
    <n v="18.88"/>
    <s v="Ms. Tammy L. McDonald"/>
    <s v="First Touch Marketing"/>
    <s v="AH"/>
  </r>
  <r>
    <x v="24"/>
    <n v="38073"/>
    <d v="2019-01-06T00:00:00"/>
    <n v="-144"/>
    <n v="2664.36"/>
    <n v="0"/>
    <n v="2664.36"/>
    <n v="144"/>
    <x v="24"/>
    <n v="18.88"/>
    <s v="Hr. Jonathan Mollerup"/>
    <s v="Candoxy Kontor A/S"/>
    <s v="PS"/>
  </r>
  <r>
    <x v="24"/>
    <n v="111327"/>
    <d v="2019-01-13T00:00:00"/>
    <n v="-1"/>
    <n v="18.12"/>
    <n v="0"/>
    <n v="18.12"/>
    <n v="1"/>
    <x v="24"/>
    <n v="18.88"/>
    <s v="Bill Watles"/>
    <s v="Tempsons Tropies"/>
    <s v="LM"/>
  </r>
  <r>
    <x v="24"/>
    <n v="120180"/>
    <d v="2019-01-04T00:00:00"/>
    <n v="-144"/>
    <n v="2609.98"/>
    <n v="0"/>
    <n v="2609.98"/>
    <n v="144"/>
    <x v="24"/>
    <n v="18.88"/>
    <s v="Irvin Neal"/>
    <s v="Iber Tech"/>
    <s v="RH"/>
  </r>
  <r>
    <x v="24"/>
    <n v="124523"/>
    <d v="2019-01-09T00:00:00"/>
    <n v="-144"/>
    <n v="2501.2199999999998"/>
    <n v="0"/>
    <n v="2501.2199999999998"/>
    <n v="144"/>
    <x v="24"/>
    <n v="18.88"/>
    <s v="Seymour Jean Roman"/>
    <s v="Dicon Industries"/>
    <s v="AH"/>
  </r>
  <r>
    <x v="24"/>
    <n v="128850"/>
    <d v="2019-01-06T00:00:00"/>
    <n v="-144"/>
    <n v="2609.9699999999998"/>
    <n v="0"/>
    <n v="2609.9699999999998"/>
    <n v="144"/>
    <x v="24"/>
    <n v="18.88"/>
    <s v="Imelda Hensley"/>
    <s v="Dantons"/>
    <s v="AH"/>
  </r>
  <r>
    <x v="24"/>
    <n v="128892"/>
    <d v="2019-01-14T00:00:00"/>
    <n v="-144"/>
    <n v="2664.3500000000004"/>
    <n v="0"/>
    <n v="2664.3500000000004"/>
    <n v="144"/>
    <x v="24"/>
    <n v="18.88"/>
    <s v="Imelda Hensley"/>
    <s v="Dantons"/>
    <s v="AH"/>
  </r>
  <r>
    <x v="24"/>
    <n v="132502"/>
    <d v="2019-01-01T00:00:00"/>
    <n v="-12"/>
    <n v="222.03"/>
    <n v="0"/>
    <n v="222.03"/>
    <n v="12"/>
    <x v="24"/>
    <n v="18.88"/>
    <s v="Mr. Jim Stewart"/>
    <s v="Guildford Water Department"/>
    <s v="BD"/>
  </r>
  <r>
    <x v="24"/>
    <n v="132548"/>
    <d v="2019-01-16T00:00:00"/>
    <n v="-144"/>
    <n v="2664.3500000000004"/>
    <n v="0"/>
    <n v="2664.3500000000004"/>
    <n v="144"/>
    <x v="24"/>
    <n v="18.88"/>
    <s v="Bill Winton"/>
    <s v="Sporting Goods Emporium"/>
    <s v="BD"/>
  </r>
  <r>
    <x v="24"/>
    <n v="135828"/>
    <d v="2019-01-16T00:00:00"/>
    <n v="-2"/>
    <n v="36.630000000000003"/>
    <n v="0"/>
    <n v="36.630000000000003"/>
    <n v="2"/>
    <x v="24"/>
    <n v="18.88"/>
    <s v="Mike Everson"/>
    <s v="Blanemark Hifi Shop"/>
    <s v="PS"/>
  </r>
  <r>
    <x v="24"/>
    <n v="138739"/>
    <d v="2019-01-15T00:00:00"/>
    <n v="-144"/>
    <n v="2664.36"/>
    <n v="0"/>
    <n v="2664.36"/>
    <n v="144"/>
    <x v="24"/>
    <n v="18.88"/>
    <s v="Hr. Jonathan Mollerup"/>
    <s v="Candoxy Kontor A/S"/>
    <s v="PS"/>
  </r>
  <r>
    <x v="25"/>
    <n v="3899"/>
    <d v="2019-01-08T00:00:00"/>
    <n v="-144"/>
    <n v="1103.5"/>
    <n v="0"/>
    <n v="1103.5"/>
    <n v="144"/>
    <x v="25"/>
    <n v="8.24"/>
    <s v="Bill Watles"/>
    <s v="Tempsons Tropies"/>
    <s v="LM"/>
  </r>
  <r>
    <x v="25"/>
    <n v="3937"/>
    <d v="2019-01-13T00:00:00"/>
    <n v="-1"/>
    <n v="8.08"/>
    <n v="0"/>
    <n v="8.08"/>
    <n v="1"/>
    <x v="25"/>
    <n v="8.24"/>
    <s v="Mr. Mark McArthur"/>
    <s v="Selangorian Ltd."/>
    <s v="LM"/>
  </r>
  <r>
    <x v="25"/>
    <n v="7559"/>
    <d v="2019-01-04T00:00:00"/>
    <n v="-144"/>
    <n v="1139.0900000000001"/>
    <n v="0"/>
    <n v="1139.0900000000001"/>
    <n v="144"/>
    <x v="25"/>
    <n v="8.24"/>
    <s v="Mr. Dameon Neth"/>
    <s v="Stutringers"/>
    <s v="LM"/>
  </r>
  <r>
    <x v="25"/>
    <n v="7589"/>
    <d v="2019-01-11T00:00:00"/>
    <n v="-12"/>
    <n v="96.899999999999991"/>
    <n v="0"/>
    <n v="96.899999999999991"/>
    <n v="12"/>
    <x v="25"/>
    <n v="8.24"/>
    <s v="Mr. Dameon Neth"/>
    <s v="Stutringers"/>
    <s v="LM"/>
  </r>
  <r>
    <x v="25"/>
    <n v="7597"/>
    <d v="2019-01-14T00:00:00"/>
    <n v="-48"/>
    <n v="375.74"/>
    <n v="0"/>
    <n v="375.74"/>
    <n v="48"/>
    <x v="25"/>
    <n v="8.24"/>
    <s v="Mr. Dameon Neth"/>
    <s v="Stutringers"/>
    <s v="LM"/>
  </r>
  <r>
    <x v="25"/>
    <n v="12453"/>
    <d v="2019-01-04T00:00:00"/>
    <n v="-48"/>
    <n v="0"/>
    <n v="0"/>
    <n v="0"/>
    <n v="48"/>
    <x v="25"/>
    <n v="8.24"/>
    <s v="Hr. Dr. Daniel Weisman"/>
    <s v="Möbel Siegfried"/>
    <s v="PS"/>
  </r>
  <r>
    <x v="25"/>
    <n v="14113"/>
    <d v="2019-01-14T00:00:00"/>
    <n v="-12"/>
    <n v="91.96"/>
    <n v="0"/>
    <n v="91.96"/>
    <n v="12"/>
    <x v="25"/>
    <n v="8.24"/>
    <s v="ga. Katja Valjavec"/>
    <s v="EXPORTLES d.o.o."/>
    <s v="RH"/>
  </r>
  <r>
    <x v="25"/>
    <n v="14125"/>
    <d v="2019-01-19T00:00:00"/>
    <n v="-1"/>
    <n v="7.75"/>
    <n v="0"/>
    <n v="7.75"/>
    <n v="1"/>
    <x v="25"/>
    <n v="8.24"/>
    <s v="Herrn Jonathan Haas"/>
    <s v="Hotel Pferdesee"/>
    <s v="RH"/>
  </r>
  <r>
    <x v="25"/>
    <n v="20331"/>
    <d v="2019-01-07T00:00:00"/>
    <n v="-288"/>
    <n v="2278.1999999999998"/>
    <n v="0"/>
    <n v="2278.1999999999998"/>
    <n v="288"/>
    <x v="25"/>
    <n v="8.24"/>
    <s v="Seymour Jean Roman"/>
    <s v="Dicon Industries"/>
    <s v="AH"/>
  </r>
  <r>
    <x v="25"/>
    <n v="25262"/>
    <d v="2019-01-11T00:00:00"/>
    <n v="-288"/>
    <n v="2325.66"/>
    <n v="0"/>
    <n v="2325.66"/>
    <n v="288"/>
    <x v="25"/>
    <n v="8.24"/>
    <s v="Sarah Furguson"/>
    <s v="BEI Outfitters "/>
    <s v="AH"/>
  </r>
  <r>
    <x v="25"/>
    <n v="25297"/>
    <d v="2019-01-12T00:00:00"/>
    <n v="-1"/>
    <n v="8.08"/>
    <n v="0"/>
    <n v="8.08"/>
    <n v="1"/>
    <x v="25"/>
    <n v="8.24"/>
    <s v="Imelda Hensley"/>
    <s v="Dantons"/>
    <s v="AH"/>
  </r>
  <r>
    <x v="25"/>
    <n v="30108"/>
    <d v="2019-01-10T00:00:00"/>
    <n v="-144"/>
    <n v="1162.8200000000002"/>
    <n v="0"/>
    <n v="1162.8200000000002"/>
    <n v="144"/>
    <x v="25"/>
    <n v="8.24"/>
    <s v="Susan Young"/>
    <s v="Bainbridges"/>
    <s v="BD"/>
  </r>
  <r>
    <x v="25"/>
    <n v="30159"/>
    <d v="2019-01-18T00:00:00"/>
    <n v="-48"/>
    <n v="387.61"/>
    <n v="0"/>
    <n v="387.61"/>
    <n v="48"/>
    <x v="25"/>
    <n v="8.24"/>
    <s v="Susan Young"/>
    <s v="Bainbridges"/>
    <s v="BD"/>
  </r>
  <r>
    <x v="25"/>
    <n v="34338"/>
    <d v="2019-01-10T00:00:00"/>
    <n v="-1"/>
    <n v="7.51"/>
    <n v="0"/>
    <n v="7.51"/>
    <n v="1"/>
    <x v="25"/>
    <n v="8.24"/>
    <s v="Mike Everson"/>
    <s v="Blanemark Hifi Shop"/>
    <s v="PS"/>
  </r>
  <r>
    <x v="25"/>
    <n v="36484"/>
    <d v="2019-01-10T00:00:00"/>
    <n v="-24"/>
    <n v="193.79999999999998"/>
    <n v="0"/>
    <n v="193.79999999999998"/>
    <n v="24"/>
    <x v="25"/>
    <n v="8.24"/>
    <s v="Herrn Stefan Delmarco"/>
    <s v="Möbel Scherrer AG"/>
    <s v="PS"/>
  </r>
  <r>
    <x v="25"/>
    <n v="111296"/>
    <d v="2019-01-05T00:00:00"/>
    <n v="-1"/>
    <n v="7.99"/>
    <n v="0"/>
    <n v="7.99"/>
    <n v="1"/>
    <x v="25"/>
    <n v="8.24"/>
    <s v="Bill Watles"/>
    <s v="Tempsons Tropies"/>
    <s v="LM"/>
  </r>
  <r>
    <x v="25"/>
    <n v="111313"/>
    <d v="2019-01-07T00:00:00"/>
    <n v="-48"/>
    <n v="383.65000000000003"/>
    <n v="0"/>
    <n v="383.65000000000003"/>
    <n v="48"/>
    <x v="25"/>
    <n v="8.24"/>
    <s v="Katie Perry"/>
    <s v="Voltive Systems"/>
    <s v="LM"/>
  </r>
  <r>
    <x v="25"/>
    <n v="118072"/>
    <d v="2019-01-06T00:00:00"/>
    <n v="-144"/>
    <n v="0"/>
    <n v="0"/>
    <n v="0"/>
    <n v="144"/>
    <x v="25"/>
    <n v="8.24"/>
    <s v="g. Bostjan Lukan"/>
    <s v="MEMA Ljubljana d.o.o."/>
    <s v="PS"/>
  </r>
  <r>
    <x v="25"/>
    <n v="120191"/>
    <d v="2019-01-09T00:00:00"/>
    <n v="-13"/>
    <n v="98.55"/>
    <n v="0"/>
    <n v="98.55"/>
    <n v="13"/>
    <x v="25"/>
    <n v="8.24"/>
    <s v="Asta Von Elfstein"/>
    <s v="Konberg Tapet AB"/>
    <s v="RH"/>
  </r>
  <r>
    <x v="25"/>
    <n v="124544"/>
    <d v="2019-01-08T00:00:00"/>
    <n v="-144"/>
    <n v="1103.5"/>
    <n v="0"/>
    <n v="1103.5"/>
    <n v="144"/>
    <x v="25"/>
    <n v="8.24"/>
    <s v="Ms. Tammy L. McDonald"/>
    <s v="First Touch Marketing"/>
    <s v="AH"/>
  </r>
  <r>
    <x v="25"/>
    <n v="128868"/>
    <d v="2019-01-07T00:00:00"/>
    <n v="-144"/>
    <n v="1162.83"/>
    <n v="0"/>
    <n v="1162.83"/>
    <n v="144"/>
    <x v="25"/>
    <n v="8.24"/>
    <s v="Mildred Botiner"/>
    <s v="Esystems"/>
    <s v="AH"/>
  </r>
  <r>
    <x v="25"/>
    <n v="128901"/>
    <d v="2019-01-14T00:00:00"/>
    <n v="-1"/>
    <n v="8.08"/>
    <n v="0"/>
    <n v="8.08"/>
    <n v="1"/>
    <x v="25"/>
    <n v="8.24"/>
    <s v="Imelda Hensley"/>
    <s v="Dantons"/>
    <s v="AH"/>
  </r>
  <r>
    <x v="25"/>
    <n v="132509"/>
    <d v="2019-01-05T00:00:00"/>
    <n v="-144"/>
    <n v="1162.83"/>
    <n v="0"/>
    <n v="1162.83"/>
    <n v="144"/>
    <x v="25"/>
    <n v="8.24"/>
    <s v="Mr. Ryan Danner"/>
    <s v="Elkhorn Airport"/>
    <s v="BD"/>
  </r>
  <r>
    <x v="25"/>
    <n v="132530"/>
    <d v="2019-01-12T00:00:00"/>
    <n v="-1"/>
    <n v="8.08"/>
    <n v="0"/>
    <n v="8.08"/>
    <n v="1"/>
    <x v="25"/>
    <n v="8.24"/>
    <s v="Bill Winton"/>
    <s v="Sporting Goods Emporium"/>
    <s v="BD"/>
  </r>
  <r>
    <x v="25"/>
    <n v="138724"/>
    <d v="2019-01-12T00:00:00"/>
    <n v="-144"/>
    <n v="1150.96"/>
    <n v="0"/>
    <n v="1150.96"/>
    <n v="144"/>
    <x v="25"/>
    <n v="8.24"/>
    <s v="Leopold Rhein"/>
    <s v="Cronus Cardoxy Sales"/>
    <s v="PS"/>
  </r>
  <r>
    <x v="26"/>
    <n v="7591"/>
    <d v="2019-01-11T00:00:00"/>
    <n v="-1"/>
    <n v="4.74"/>
    <n v="0"/>
    <n v="4.74"/>
    <n v="1"/>
    <x v="26"/>
    <n v="4.84"/>
    <s v="Mr. Dameon Neth"/>
    <s v="Stutringers"/>
    <s v="LM"/>
  </r>
  <r>
    <x v="26"/>
    <n v="7595"/>
    <d v="2019-01-14T00:00:00"/>
    <n v="-288"/>
    <n v="1324.34"/>
    <n v="0"/>
    <n v="1324.34"/>
    <n v="288"/>
    <x v="26"/>
    <n v="4.84"/>
    <s v="Mr. Dameon Neth"/>
    <s v="Stutringers"/>
    <s v="LM"/>
  </r>
  <r>
    <x v="26"/>
    <n v="10252"/>
    <d v="2019-01-15T00:00:00"/>
    <n v="-145"/>
    <n v="687.76"/>
    <n v="0"/>
    <n v="687.76"/>
    <n v="145"/>
    <x v="26"/>
    <n v="4.84"/>
    <s v="Susan Sureano"/>
    <s v="Office Solutions"/>
    <s v="LM"/>
  </r>
  <r>
    <x v="26"/>
    <n v="12466"/>
    <d v="2019-01-06T00:00:00"/>
    <n v="-1"/>
    <n v="0"/>
    <n v="0"/>
    <n v="0"/>
    <n v="1"/>
    <x v="26"/>
    <n v="4.84"/>
    <s v="Gunnar Orn Thorsteinsson"/>
    <s v="Heimilisprydi"/>
    <s v="PS"/>
  </r>
  <r>
    <x v="26"/>
    <n v="12478"/>
    <d v="2019-01-16T00:00:00"/>
    <n v="-6"/>
    <n v="0"/>
    <n v="0"/>
    <n v="0"/>
    <n v="6"/>
    <x v="26"/>
    <n v="4.84"/>
    <s v="g. Bostjan Lukan"/>
    <s v="MEMA Ljubljana d.o.o."/>
    <s v="PS"/>
  </r>
  <r>
    <x v="26"/>
    <n v="14126"/>
    <d v="2019-01-19T00:00:00"/>
    <n v="-1"/>
    <n v="4.55"/>
    <n v="0"/>
    <n v="4.55"/>
    <n v="1"/>
    <x v="26"/>
    <n v="4.84"/>
    <s v="Herrn Jonathan Haas"/>
    <s v="Hotel Pferdesee"/>
    <s v="RH"/>
  </r>
  <r>
    <x v="26"/>
    <n v="111284"/>
    <d v="2019-01-07T00:00:00"/>
    <n v="-6"/>
    <n v="27.3"/>
    <n v="0"/>
    <n v="27.3"/>
    <n v="6"/>
    <x v="26"/>
    <n v="4.84"/>
    <s v="Katie Perry"/>
    <s v="Voltive Systems"/>
    <s v="LM"/>
  </r>
  <r>
    <x v="26"/>
    <n v="114293"/>
    <d v="2019-01-12T00:00:00"/>
    <n v="-144"/>
    <n v="662.17"/>
    <n v="0"/>
    <n v="662.17"/>
    <n v="144"/>
    <x v="26"/>
    <n v="4.84"/>
    <s v="Mr. Dameon Neth"/>
    <s v="Stutringers"/>
    <s v="LM"/>
  </r>
  <r>
    <x v="26"/>
    <n v="118085"/>
    <d v="2019-01-06T00:00:00"/>
    <n v="-1"/>
    <n v="0"/>
    <n v="0"/>
    <n v="0"/>
    <n v="1"/>
    <x v="26"/>
    <n v="4.84"/>
    <s v="g. Bostjan Lukan"/>
    <s v="MEMA Ljubljana d.o.o."/>
    <s v="PS"/>
  </r>
  <r>
    <x v="26"/>
    <n v="119377"/>
    <d v="2019-01-26T00:00:00"/>
    <n v="-1"/>
    <n v="4.74"/>
    <n v="0"/>
    <n v="4.74"/>
    <n v="1"/>
    <x v="26"/>
    <n v="4.84"/>
    <s v="Fr. Gabriele Dickmann"/>
    <s v="Pilatus AG"/>
    <s v="RH"/>
  </r>
  <r>
    <x v="26"/>
    <n v="120193"/>
    <d v="2019-01-09T00:00:00"/>
    <n v="-6"/>
    <n v="26.72"/>
    <n v="0"/>
    <n v="26.72"/>
    <n v="6"/>
    <x v="26"/>
    <n v="4.84"/>
    <s v="Asta Von Elfstein"/>
    <s v="Konberg Tapet AB"/>
    <s v="RH"/>
  </r>
  <r>
    <x v="27"/>
    <n v="3952"/>
    <d v="2019-01-15T00:00:00"/>
    <n v="-48"/>
    <n v="737.74"/>
    <n v="0"/>
    <n v="737.74"/>
    <n v="48"/>
    <x v="27"/>
    <n v="16.010000000000002"/>
    <s v="Bill Watles"/>
    <s v="Tempsons Tropies"/>
    <s v="LM"/>
  </r>
  <r>
    <x v="27"/>
    <n v="10222"/>
    <d v="2019-01-06T00:00:00"/>
    <n v="-12"/>
    <n v="188.28"/>
    <n v="0"/>
    <n v="188.28"/>
    <n v="12"/>
    <x v="27"/>
    <n v="16.010000000000002"/>
    <s v="Susan Sureano"/>
    <s v="Office Solutions"/>
    <s v="LM"/>
  </r>
  <r>
    <x v="27"/>
    <n v="14120"/>
    <d v="2019-01-19T00:00:00"/>
    <n v="-144"/>
    <n v="2167.04"/>
    <n v="0"/>
    <n v="2167.04"/>
    <n v="144"/>
    <x v="27"/>
    <n v="16.010000000000002"/>
    <s v="Herrn Jonathan Haas"/>
    <s v="Hotel Pferdesee"/>
    <s v="RH"/>
  </r>
  <r>
    <x v="27"/>
    <n v="114291"/>
    <d v="2019-01-12T00:00:00"/>
    <n v="-144"/>
    <n v="2190.1299999999997"/>
    <n v="0"/>
    <n v="2190.1299999999997"/>
    <n v="144"/>
    <x v="27"/>
    <n v="16.010000000000002"/>
    <s v="Mr. Dameon Neth"/>
    <s v="Stutringers"/>
    <s v="LM"/>
  </r>
  <r>
    <x v="27"/>
    <n v="116375"/>
    <d v="2019-01-07T00:00:00"/>
    <n v="-1"/>
    <n v="15.68"/>
    <n v="0"/>
    <n v="15.68"/>
    <n v="1"/>
    <x v="27"/>
    <n v="16.010000000000002"/>
    <s v="Mr. John Kane"/>
    <s v="London Candoxy Storage Campus"/>
    <s v="LM"/>
  </r>
  <r>
    <x v="27"/>
    <n v="118075"/>
    <d v="2019-01-06T00:00:00"/>
    <n v="-13"/>
    <n v="0"/>
    <n v="0"/>
    <n v="0"/>
    <n v="13"/>
    <x v="27"/>
    <n v="16.010000000000002"/>
    <s v="g. Bostjan Lukan"/>
    <s v="MEMA Ljubljana d.o.o."/>
    <s v="PS"/>
  </r>
  <r>
    <x v="27"/>
    <n v="119368"/>
    <d v="2019-01-26T00:00:00"/>
    <n v="-144"/>
    <n v="2259.37"/>
    <n v="0"/>
    <n v="2259.37"/>
    <n v="144"/>
    <x v="27"/>
    <n v="16.010000000000002"/>
    <s v="Fr. Gabriele Dickmann"/>
    <s v="Pilatus AG"/>
    <s v="RH"/>
  </r>
  <r>
    <x v="28"/>
    <n v="3888"/>
    <d v="2019-01-02T00:00:00"/>
    <n v="-144"/>
    <n v="414.89"/>
    <n v="0"/>
    <n v="414.89"/>
    <n v="144"/>
    <x v="28"/>
    <n v="2.94"/>
    <s v="Katie Perry"/>
    <s v="Voltive Systems"/>
    <s v="LM"/>
  </r>
  <r>
    <x v="28"/>
    <n v="3905"/>
    <d v="2019-01-08T00:00:00"/>
    <n v="-1"/>
    <n v="2.73"/>
    <n v="0"/>
    <n v="2.73"/>
    <n v="1"/>
    <x v="28"/>
    <n v="2.94"/>
    <s v="Bill Watles"/>
    <s v="Tempsons Tropies"/>
    <s v="LM"/>
  </r>
  <r>
    <x v="28"/>
    <n v="3915"/>
    <d v="2019-01-07T00:00:00"/>
    <n v="-1"/>
    <n v="2.7"/>
    <n v="0"/>
    <n v="2.7"/>
    <n v="1"/>
    <x v="28"/>
    <n v="2.94"/>
    <s v="Katie Perry"/>
    <s v="Voltive Systems"/>
    <s v="LM"/>
  </r>
  <r>
    <x v="28"/>
    <n v="3933"/>
    <d v="2019-01-13T00:00:00"/>
    <n v="-144"/>
    <n v="414.89"/>
    <n v="0"/>
    <n v="414.89"/>
    <n v="144"/>
    <x v="28"/>
    <n v="2.94"/>
    <s v="Mr. Mark McArthur"/>
    <s v="Selangorian Ltd."/>
    <s v="LM"/>
  </r>
  <r>
    <x v="28"/>
    <n v="3955"/>
    <d v="2019-01-15T00:00:00"/>
    <n v="-144"/>
    <n v="406.42999999999995"/>
    <n v="0"/>
    <n v="406.42999999999995"/>
    <n v="144"/>
    <x v="28"/>
    <n v="2.94"/>
    <s v="Bill Watles"/>
    <s v="Tempsons Tropies"/>
    <s v="LM"/>
  </r>
  <r>
    <x v="28"/>
    <n v="7588"/>
    <d v="2019-01-11T00:00:00"/>
    <n v="-49"/>
    <n v="141.16"/>
    <n v="0"/>
    <n v="141.16"/>
    <n v="49"/>
    <x v="28"/>
    <n v="2.94"/>
    <s v="Mr. Dameon Neth"/>
    <s v="Stutringers"/>
    <s v="LM"/>
  </r>
  <r>
    <x v="28"/>
    <n v="10226"/>
    <d v="2019-01-06T00:00:00"/>
    <n v="-1"/>
    <n v="2.88"/>
    <n v="0"/>
    <n v="2.88"/>
    <n v="1"/>
    <x v="28"/>
    <n v="2.94"/>
    <s v="Susan Sureano"/>
    <s v="Office Solutions"/>
    <s v="LM"/>
  </r>
  <r>
    <x v="28"/>
    <n v="10235"/>
    <d v="2019-01-12T00:00:00"/>
    <n v="-1"/>
    <n v="2.88"/>
    <n v="0"/>
    <n v="2.88"/>
    <n v="1"/>
    <x v="28"/>
    <n v="2.94"/>
    <s v="Mr. John Kane"/>
    <s v="London Candoxy Storage Campus"/>
    <s v="LM"/>
  </r>
  <r>
    <x v="28"/>
    <n v="12473"/>
    <d v="2019-01-16T00:00:00"/>
    <n v="-288"/>
    <n v="0"/>
    <n v="0"/>
    <n v="0"/>
    <n v="288"/>
    <x v="28"/>
    <n v="2.94"/>
    <s v="g. Bostjan Lukan"/>
    <s v="MEMA Ljubljana d.o.o."/>
    <s v="PS"/>
  </r>
  <r>
    <x v="28"/>
    <n v="14110"/>
    <d v="2019-01-14T00:00:00"/>
    <n v="-144"/>
    <n v="393.72999999999996"/>
    <n v="0"/>
    <n v="393.72999999999996"/>
    <n v="144"/>
    <x v="28"/>
    <n v="2.94"/>
    <s v="ga. Katja Valjavec"/>
    <s v="EXPORTLES d.o.o."/>
    <s v="RH"/>
  </r>
  <r>
    <x v="28"/>
    <n v="111299"/>
    <d v="2019-01-05T00:00:00"/>
    <n v="-1"/>
    <n v="2.85"/>
    <n v="0"/>
    <n v="2.85"/>
    <n v="1"/>
    <x v="28"/>
    <n v="2.94"/>
    <s v="Bill Watles"/>
    <s v="Tempsons Tropies"/>
    <s v="LM"/>
  </r>
  <r>
    <x v="28"/>
    <n v="111306"/>
    <d v="2019-01-07T00:00:00"/>
    <n v="-1"/>
    <n v="2.73"/>
    <n v="0"/>
    <n v="2.73"/>
    <n v="1"/>
    <x v="28"/>
    <n v="2.94"/>
    <s v="Katie Perry"/>
    <s v="Voltive Systems"/>
    <s v="LM"/>
  </r>
  <r>
    <x v="28"/>
    <n v="111323"/>
    <d v="2019-01-13T00:00:00"/>
    <n v="-144"/>
    <n v="406.42999999999995"/>
    <n v="0"/>
    <n v="406.42999999999995"/>
    <n v="144"/>
    <x v="28"/>
    <n v="2.94"/>
    <s v="Bill Watles"/>
    <s v="Tempsons Tropies"/>
    <s v="LM"/>
  </r>
  <r>
    <x v="28"/>
    <n v="114279"/>
    <d v="2019-01-09T00:00:00"/>
    <n v="-168"/>
    <n v="484.04"/>
    <n v="0"/>
    <n v="484.04"/>
    <n v="168"/>
    <x v="28"/>
    <n v="2.94"/>
    <s v="Mr. Scott Mitchell"/>
    <s v="Showmasters"/>
    <s v="LM"/>
  </r>
  <r>
    <x v="28"/>
    <n v="114295"/>
    <d v="2019-01-12T00:00:00"/>
    <n v="-1"/>
    <n v="2.79"/>
    <n v="0"/>
    <n v="2.79"/>
    <n v="1"/>
    <x v="28"/>
    <n v="2.94"/>
    <s v="Mr. Dameon Neth"/>
    <s v="Stutringers"/>
    <s v="LM"/>
  </r>
  <r>
    <x v="28"/>
    <n v="114301"/>
    <d v="2019-01-15T00:00:00"/>
    <n v="-146"/>
    <n v="407.78000000000003"/>
    <n v="0"/>
    <n v="407.78000000000003"/>
    <n v="146"/>
    <x v="28"/>
    <n v="2.94"/>
    <s v="Chris Watley"/>
    <s v="Stanfords"/>
    <s v="LM"/>
  </r>
  <r>
    <x v="28"/>
    <n v="116390"/>
    <d v="2019-01-17T00:00:00"/>
    <n v="-2"/>
    <n v="5.76"/>
    <n v="0"/>
    <n v="5.76"/>
    <n v="2"/>
    <x v="28"/>
    <n v="2.94"/>
    <s v="Mr. Kevin Wright"/>
    <s v="Deerfield Graphics Company"/>
    <s v="LM"/>
  </r>
  <r>
    <x v="28"/>
    <n v="116398"/>
    <d v="2019-01-22T00:00:00"/>
    <n v="-6"/>
    <n v="17.29"/>
    <n v="0"/>
    <n v="17.29"/>
    <n v="6"/>
    <x v="28"/>
    <n v="2.94"/>
    <s v="Susan Sureano"/>
    <s v="Office Solutions"/>
    <s v="LM"/>
  </r>
  <r>
    <x v="28"/>
    <n v="118086"/>
    <d v="2019-01-06T00:00:00"/>
    <n v="-1"/>
    <n v="0"/>
    <n v="0"/>
    <n v="0"/>
    <n v="1"/>
    <x v="28"/>
    <n v="2.94"/>
    <s v="g. Bostjan Lukan"/>
    <s v="MEMA Ljubljana d.o.o."/>
    <s v="PS"/>
  </r>
  <r>
    <x v="28"/>
    <n v="118096"/>
    <d v="2019-01-17T00:00:00"/>
    <n v="-2"/>
    <n v="0"/>
    <n v="0"/>
    <n v="0"/>
    <n v="2"/>
    <x v="28"/>
    <n v="2.94"/>
    <s v="Gunnar Orn Thorsteinsson"/>
    <s v="Heimilisprydi"/>
    <s v="PS"/>
  </r>
  <r>
    <x v="28"/>
    <n v="119363"/>
    <d v="2019-01-17T00:00:00"/>
    <n v="-144"/>
    <n v="414.84999999999997"/>
    <n v="0"/>
    <n v="414.84999999999997"/>
    <n v="144"/>
    <x v="28"/>
    <n v="2.94"/>
    <s v="Fr. Gabriele Dickmann"/>
    <s v="Pilatus AG"/>
    <s v="RH"/>
  </r>
  <r>
    <x v="28"/>
    <n v="119373"/>
    <d v="2019-01-26T00:00:00"/>
    <n v="-150"/>
    <n v="432.15000000000003"/>
    <n v="0"/>
    <n v="432.15000000000003"/>
    <n v="150"/>
    <x v="28"/>
    <n v="2.94"/>
    <s v="Fr. Gabriele Dickmann"/>
    <s v="Pilatus AG"/>
    <s v="RH"/>
  </r>
  <r>
    <x v="29"/>
    <n v="3902"/>
    <d v="2019-01-08T00:00:00"/>
    <n v="-7"/>
    <n v="56.64"/>
    <n v="0"/>
    <n v="56.64"/>
    <n v="7"/>
    <x v="29"/>
    <n v="8.6999999999999993"/>
    <s v="Bill Watles"/>
    <s v="Tempsons Tropies"/>
    <s v="LM"/>
  </r>
  <r>
    <x v="29"/>
    <n v="3932"/>
    <d v="2019-01-13T00:00:00"/>
    <n v="-144"/>
    <n v="1227.74"/>
    <n v="0"/>
    <n v="1227.74"/>
    <n v="144"/>
    <x v="29"/>
    <n v="8.6999999999999993"/>
    <s v="Mr. Mark McArthur"/>
    <s v="Selangorian Ltd."/>
    <s v="LM"/>
  </r>
  <r>
    <x v="29"/>
    <n v="3951"/>
    <d v="2019-01-15T00:00:00"/>
    <n v="-144"/>
    <n v="1202.69"/>
    <n v="0"/>
    <n v="1202.69"/>
    <n v="144"/>
    <x v="29"/>
    <n v="8.6999999999999993"/>
    <s v="Bill Watles"/>
    <s v="Tempsons Tropies"/>
    <s v="LM"/>
  </r>
  <r>
    <x v="29"/>
    <n v="7576"/>
    <d v="2019-01-11T00:00:00"/>
    <n v="-144"/>
    <n v="1215.22"/>
    <n v="0"/>
    <n v="1215.22"/>
    <n v="144"/>
    <x v="29"/>
    <n v="8.6999999999999993"/>
    <s v="Chris Watley"/>
    <s v="Stanfords"/>
    <s v="LM"/>
  </r>
  <r>
    <x v="29"/>
    <n v="10250"/>
    <d v="2019-01-15T00:00:00"/>
    <n v="-288"/>
    <n v="2455.4899999999998"/>
    <n v="0"/>
    <n v="2455.4899999999998"/>
    <n v="288"/>
    <x v="29"/>
    <n v="8.6999999999999993"/>
    <s v="Susan Sureano"/>
    <s v="Office Solutions"/>
    <s v="LM"/>
  </r>
  <r>
    <x v="29"/>
    <n v="111316"/>
    <d v="2019-01-07T00:00:00"/>
    <n v="-1"/>
    <n v="8.44"/>
    <n v="0"/>
    <n v="8.44"/>
    <n v="1"/>
    <x v="29"/>
    <n v="8.6999999999999993"/>
    <s v="Katie Perry"/>
    <s v="Voltive Systems"/>
    <s v="LM"/>
  </r>
  <r>
    <x v="29"/>
    <n v="116396"/>
    <d v="2019-01-22T00:00:00"/>
    <n v="-24"/>
    <n v="204.62"/>
    <n v="0"/>
    <n v="204.62"/>
    <n v="24"/>
    <x v="29"/>
    <n v="8.6999999999999993"/>
    <s v="Susan Sureano"/>
    <s v="Office Solutions"/>
    <s v="LM"/>
  </r>
  <r>
    <x v="29"/>
    <n v="118078"/>
    <d v="2019-01-06T00:00:00"/>
    <n v="-1"/>
    <n v="0"/>
    <n v="0"/>
    <n v="0"/>
    <n v="1"/>
    <x v="29"/>
    <n v="8.6999999999999993"/>
    <s v="g. Bostjan Lukan"/>
    <s v="MEMA Ljubljana d.o.o."/>
    <s v="PS"/>
  </r>
  <r>
    <x v="29"/>
    <n v="120199"/>
    <d v="2019-01-13T00:00:00"/>
    <n v="-6"/>
    <n v="50.63"/>
    <n v="0"/>
    <n v="50.63"/>
    <n v="6"/>
    <x v="29"/>
    <n v="8.6999999999999993"/>
    <s v="Asta Von Elfstein"/>
    <s v="Konberg Tapet AB"/>
    <s v="RH"/>
  </r>
  <r>
    <x v="30"/>
    <n v="3886"/>
    <d v="2019-01-02T00:00:00"/>
    <n v="-144"/>
    <n v="1272.9000000000001"/>
    <n v="0"/>
    <n v="1272.9000000000001"/>
    <n v="144"/>
    <x v="30"/>
    <n v="9.02"/>
    <s v="Katie Perry"/>
    <s v="Voltive Systems"/>
    <s v="LM"/>
  </r>
  <r>
    <x v="30"/>
    <n v="3936"/>
    <d v="2019-01-13T00:00:00"/>
    <n v="-1"/>
    <n v="8.84"/>
    <n v="0"/>
    <n v="8.84"/>
    <n v="1"/>
    <x v="30"/>
    <n v="9.02"/>
    <s v="Mr. Mark McArthur"/>
    <s v="Selangorian Ltd."/>
    <s v="LM"/>
  </r>
  <r>
    <x v="30"/>
    <n v="3946"/>
    <d v="2019-01-15T00:00:00"/>
    <n v="-1"/>
    <n v="8.57"/>
    <n v="0"/>
    <n v="8.57"/>
    <n v="1"/>
    <x v="30"/>
    <n v="9.02"/>
    <s v="Katie Perry"/>
    <s v="Voltive Systems"/>
    <s v="LM"/>
  </r>
  <r>
    <x v="30"/>
    <n v="7558"/>
    <d v="2019-01-04T00:00:00"/>
    <n v="-144"/>
    <n v="1246.94"/>
    <n v="0"/>
    <n v="1246.94"/>
    <n v="144"/>
    <x v="30"/>
    <n v="9.02"/>
    <s v="Mr. Dameon Neth"/>
    <s v="Stutringers"/>
    <s v="LM"/>
  </r>
  <r>
    <x v="30"/>
    <n v="7577"/>
    <d v="2019-01-11T00:00:00"/>
    <n v="-12"/>
    <n v="104.99"/>
    <n v="0"/>
    <n v="104.99"/>
    <n v="12"/>
    <x v="30"/>
    <n v="9.02"/>
    <s v="Chris Watley"/>
    <s v="Stanfords"/>
    <s v="LM"/>
  </r>
  <r>
    <x v="30"/>
    <n v="10231"/>
    <d v="2019-01-12T00:00:00"/>
    <n v="-48"/>
    <n v="424.29999999999995"/>
    <n v="0"/>
    <n v="424.29999999999995"/>
    <n v="48"/>
    <x v="30"/>
    <n v="9.02"/>
    <s v="Mr. John Kane"/>
    <s v="London Candoxy Storage Campus"/>
    <s v="LM"/>
  </r>
  <r>
    <x v="30"/>
    <n v="10251"/>
    <d v="2019-01-15T00:00:00"/>
    <n v="-144"/>
    <n v="1272.9000000000001"/>
    <n v="0"/>
    <n v="1272.9000000000001"/>
    <n v="144"/>
    <x v="30"/>
    <n v="9.02"/>
    <s v="Susan Sureano"/>
    <s v="Office Solutions"/>
    <s v="LM"/>
  </r>
  <r>
    <x v="30"/>
    <n v="12472"/>
    <d v="2019-01-16T00:00:00"/>
    <n v="-144"/>
    <n v="0"/>
    <n v="0"/>
    <n v="0"/>
    <n v="144"/>
    <x v="30"/>
    <n v="9.02"/>
    <s v="g. Bostjan Lukan"/>
    <s v="MEMA Ljubljana d.o.o."/>
    <s v="PS"/>
  </r>
  <r>
    <x v="30"/>
    <n v="12484"/>
    <d v="2019-01-20T00:00:00"/>
    <n v="-48"/>
    <n v="0"/>
    <n v="0"/>
    <n v="0"/>
    <n v="48"/>
    <x v="30"/>
    <n v="9.02"/>
    <s v="Hr. Dr. Daniel Weisman"/>
    <s v="Möbel Siegfried"/>
    <s v="PS"/>
  </r>
  <r>
    <x v="30"/>
    <n v="111281"/>
    <d v="2019-01-07T00:00:00"/>
    <n v="-144"/>
    <n v="1220.95"/>
    <n v="0"/>
    <n v="1220.95"/>
    <n v="144"/>
    <x v="30"/>
    <n v="9.02"/>
    <s v="Katie Perry"/>
    <s v="Voltive Systems"/>
    <s v="LM"/>
  </r>
  <r>
    <x v="30"/>
    <n v="111326"/>
    <d v="2019-01-13T00:00:00"/>
    <n v="-6"/>
    <n v="51.96"/>
    <n v="0"/>
    <n v="51.96"/>
    <n v="6"/>
    <x v="30"/>
    <n v="9.02"/>
    <s v="Bill Watles"/>
    <s v="Tempsons Tropies"/>
    <s v="LM"/>
  </r>
  <r>
    <x v="30"/>
    <n v="111334"/>
    <d v="2019-01-21T00:00:00"/>
    <n v="-12"/>
    <n v="104.99"/>
    <n v="0"/>
    <n v="104.99"/>
    <n v="12"/>
    <x v="30"/>
    <n v="9.02"/>
    <s v="Katie Perry"/>
    <s v="Voltive Systems"/>
    <s v="LM"/>
  </r>
  <r>
    <x v="30"/>
    <n v="114274"/>
    <d v="2019-01-05T00:00:00"/>
    <n v="-1"/>
    <n v="8.84"/>
    <n v="0"/>
    <n v="8.84"/>
    <n v="1"/>
    <x v="30"/>
    <n v="9.02"/>
    <s v="Mr. Scott Mitchell"/>
    <s v="Showmasters"/>
    <s v="LM"/>
  </r>
  <r>
    <x v="30"/>
    <n v="114290"/>
    <d v="2019-01-12T00:00:00"/>
    <n v="-288"/>
    <n v="2467.92"/>
    <n v="0"/>
    <n v="2467.92"/>
    <n v="288"/>
    <x v="30"/>
    <n v="9.02"/>
    <s v="Mr. Dameon Neth"/>
    <s v="Stutringers"/>
    <s v="LM"/>
  </r>
  <r>
    <x v="30"/>
    <n v="116397"/>
    <d v="2019-01-22T00:00:00"/>
    <n v="-6"/>
    <n v="53.04"/>
    <n v="0"/>
    <n v="53.04"/>
    <n v="6"/>
    <x v="30"/>
    <n v="9.02"/>
    <s v="Susan Sureano"/>
    <s v="Office Solutions"/>
    <s v="LM"/>
  </r>
  <r>
    <x v="30"/>
    <n v="118093"/>
    <d v="2019-01-17T00:00:00"/>
    <n v="-24"/>
    <n v="0"/>
    <n v="0"/>
    <n v="0"/>
    <n v="24"/>
    <x v="30"/>
    <n v="9.02"/>
    <s v="Gunnar Orn Thorsteinsson"/>
    <s v="Heimilisprydi"/>
    <s v="PS"/>
  </r>
  <r>
    <x v="30"/>
    <n v="120198"/>
    <d v="2019-01-13T00:00:00"/>
    <n v="-144"/>
    <n v="1259.92"/>
    <n v="0"/>
    <n v="1259.92"/>
    <n v="144"/>
    <x v="30"/>
    <n v="9.02"/>
    <s v="Asta Von Elfstein"/>
    <s v="Konberg Tapet AB"/>
    <s v="RH"/>
  </r>
  <r>
    <x v="30"/>
    <n v="156666"/>
    <d v="2019-01-17T00:00:00"/>
    <n v="1"/>
    <n v="0"/>
    <n v="0"/>
    <n v="0"/>
    <n v="-1"/>
    <x v="30"/>
    <n v="9.02"/>
    <s v="g. Bostjan Lukan"/>
    <s v="MEMA Ljubljana d.o.o."/>
    <s v="PS"/>
  </r>
  <r>
    <x v="31"/>
    <n v="3904"/>
    <d v="2019-01-08T00:00:00"/>
    <n v="-1"/>
    <n v="4.4800000000000004"/>
    <n v="0"/>
    <n v="4.4800000000000004"/>
    <n v="1"/>
    <x v="31"/>
    <n v="4.82"/>
    <s v="Bill Watles"/>
    <s v="Tempsons Tropies"/>
    <s v="LM"/>
  </r>
  <r>
    <x v="31"/>
    <n v="3922"/>
    <d v="2019-01-10T00:00:00"/>
    <n v="-144"/>
    <n v="666.31999999999994"/>
    <n v="0"/>
    <n v="666.31999999999994"/>
    <n v="144"/>
    <x v="31"/>
    <n v="4.82"/>
    <s v="Katie Perry"/>
    <s v="Voltive Systems"/>
    <s v="LM"/>
  </r>
  <r>
    <x v="31"/>
    <n v="3938"/>
    <d v="2019-01-13T00:00:00"/>
    <n v="-1"/>
    <n v="4.72"/>
    <n v="0"/>
    <n v="4.72"/>
    <n v="1"/>
    <x v="31"/>
    <n v="4.82"/>
    <s v="Mr. Mark McArthur"/>
    <s v="Selangorian Ltd."/>
    <s v="LM"/>
  </r>
  <r>
    <x v="31"/>
    <n v="3944"/>
    <d v="2019-01-15T00:00:00"/>
    <n v="-24"/>
    <n v="109.9"/>
    <n v="0"/>
    <n v="109.9"/>
    <n v="24"/>
    <x v="31"/>
    <n v="4.82"/>
    <s v="Katie Perry"/>
    <s v="Voltive Systems"/>
    <s v="LM"/>
  </r>
  <r>
    <x v="31"/>
    <n v="3953"/>
    <d v="2019-01-15T00:00:00"/>
    <n v="-145"/>
    <n v="670.93999999999994"/>
    <n v="0"/>
    <n v="670.93999999999994"/>
    <n v="145"/>
    <x v="31"/>
    <n v="4.82"/>
    <s v="Bill Watles"/>
    <s v="Tempsons Tropies"/>
    <s v="LM"/>
  </r>
  <r>
    <x v="31"/>
    <n v="14108"/>
    <d v="2019-01-14T00:00:00"/>
    <n v="-145"/>
    <n v="649.97"/>
    <n v="0"/>
    <n v="649.97"/>
    <n v="145"/>
    <x v="31"/>
    <n v="4.82"/>
    <s v="ga. Katja Valjavec"/>
    <s v="EXPORTLES d.o.o."/>
    <s v="RH"/>
  </r>
  <r>
    <x v="31"/>
    <n v="111297"/>
    <d v="2019-01-05T00:00:00"/>
    <n v="-1"/>
    <n v="4.68"/>
    <n v="0"/>
    <n v="4.68"/>
    <n v="1"/>
    <x v="31"/>
    <n v="4.82"/>
    <s v="Bill Watles"/>
    <s v="Tempsons Tropies"/>
    <s v="LM"/>
  </r>
  <r>
    <x v="31"/>
    <n v="111303"/>
    <d v="2019-01-07T00:00:00"/>
    <n v="-24"/>
    <n v="107.58"/>
    <n v="0"/>
    <n v="107.58"/>
    <n v="24"/>
    <x v="31"/>
    <n v="4.82"/>
    <s v="Katie Perry"/>
    <s v="Voltive Systems"/>
    <s v="LM"/>
  </r>
  <r>
    <x v="31"/>
    <n v="114272"/>
    <d v="2019-01-05T00:00:00"/>
    <n v="-12"/>
    <n v="56.68"/>
    <n v="0"/>
    <n v="56.68"/>
    <n v="12"/>
    <x v="31"/>
    <n v="4.82"/>
    <s v="Mr. Scott Mitchell"/>
    <s v="Showmasters"/>
    <s v="LM"/>
  </r>
  <r>
    <x v="31"/>
    <n v="114284"/>
    <d v="2019-01-08T00:00:00"/>
    <n v="-144"/>
    <n v="659.38"/>
    <n v="0"/>
    <n v="659.38"/>
    <n v="144"/>
    <x v="31"/>
    <n v="4.82"/>
    <s v="Chris Watley"/>
    <s v="Stanfords"/>
    <s v="LM"/>
  </r>
  <r>
    <x v="31"/>
    <n v="114300"/>
    <d v="2019-01-15T00:00:00"/>
    <n v="-144"/>
    <n v="659.38"/>
    <n v="0"/>
    <n v="659.38"/>
    <n v="144"/>
    <x v="31"/>
    <n v="4.82"/>
    <s v="Chris Watley"/>
    <s v="Stanfords"/>
    <s v="LM"/>
  </r>
  <r>
    <x v="31"/>
    <n v="119367"/>
    <d v="2019-01-17T00:00:00"/>
    <n v="-1"/>
    <n v="4.7300000000000004"/>
    <n v="0"/>
    <n v="4.7300000000000004"/>
    <n v="1"/>
    <x v="31"/>
    <n v="4.82"/>
    <s v="Fr. Gabriele Dickmann"/>
    <s v="Pilatus AG"/>
    <s v="RH"/>
  </r>
  <r>
    <x v="31"/>
    <n v="119370"/>
    <d v="2019-01-26T00:00:00"/>
    <n v="-288"/>
    <n v="1360.51"/>
    <n v="0"/>
    <n v="1360.51"/>
    <n v="288"/>
    <x v="31"/>
    <n v="4.82"/>
    <s v="Fr. Gabriele Dickmann"/>
    <s v="Pilatus AG"/>
    <s v="RH"/>
  </r>
  <r>
    <x v="31"/>
    <n v="120182"/>
    <d v="2019-01-04T00:00:00"/>
    <n v="-144"/>
    <n v="666.34"/>
    <n v="0"/>
    <n v="666.34"/>
    <n v="144"/>
    <x v="31"/>
    <n v="4.82"/>
    <s v="Irvin Neal"/>
    <s v="Iber Tech"/>
    <s v="RH"/>
  </r>
  <r>
    <x v="32"/>
    <n v="7560"/>
    <d v="2019-01-04T00:00:00"/>
    <n v="-6"/>
    <n v="85.660000000000011"/>
    <n v="0"/>
    <n v="85.660000000000011"/>
    <n v="6"/>
    <x v="32"/>
    <n v="14.87"/>
    <s v="Mr. Dameon Neth"/>
    <s v="Stutringers"/>
    <s v="LM"/>
  </r>
  <r>
    <x v="32"/>
    <n v="7579"/>
    <d v="2019-01-11T00:00:00"/>
    <n v="-1"/>
    <n v="14.42"/>
    <n v="0"/>
    <n v="14.42"/>
    <n v="1"/>
    <x v="32"/>
    <n v="14.87"/>
    <s v="Chris Watley"/>
    <s v="Stanfords"/>
    <s v="LM"/>
  </r>
  <r>
    <x v="32"/>
    <n v="10225"/>
    <d v="2019-01-06T00:00:00"/>
    <n v="-1"/>
    <n v="14.57"/>
    <n v="0"/>
    <n v="14.57"/>
    <n v="1"/>
    <x v="32"/>
    <n v="14.87"/>
    <s v="Susan Sureano"/>
    <s v="Office Solutions"/>
    <s v="LM"/>
  </r>
  <r>
    <x v="32"/>
    <n v="10248"/>
    <d v="2019-01-17T00:00:00"/>
    <n v="-1"/>
    <n v="14.58"/>
    <n v="0"/>
    <n v="14.58"/>
    <n v="1"/>
    <x v="32"/>
    <n v="14.87"/>
    <s v="Mr. John Kane"/>
    <s v="London Candoxy Storage Campus"/>
    <s v="LM"/>
  </r>
  <r>
    <x v="32"/>
    <n v="12469"/>
    <d v="2019-01-16T00:00:00"/>
    <n v="-144"/>
    <n v="0"/>
    <n v="0"/>
    <n v="0"/>
    <n v="144"/>
    <x v="32"/>
    <n v="14.87"/>
    <s v="g. Bostjan Lukan"/>
    <s v="MEMA Ljubljana d.o.o."/>
    <s v="PS"/>
  </r>
  <r>
    <x v="32"/>
    <n v="111290"/>
    <d v="2019-01-05T00:00:00"/>
    <n v="-48"/>
    <n v="692.35"/>
    <n v="0"/>
    <n v="692.35"/>
    <n v="48"/>
    <x v="32"/>
    <n v="14.87"/>
    <s v="Bill Watles"/>
    <s v="Tempsons Tropies"/>
    <s v="LM"/>
  </r>
  <r>
    <x v="32"/>
    <n v="114273"/>
    <d v="2019-01-05T00:00:00"/>
    <n v="-1"/>
    <n v="14.57"/>
    <n v="0"/>
    <n v="14.57"/>
    <n v="1"/>
    <x v="32"/>
    <n v="14.87"/>
    <s v="Mr. Scott Mitchell"/>
    <s v="Showmasters"/>
    <s v="LM"/>
  </r>
  <r>
    <x v="32"/>
    <n v="114292"/>
    <d v="2019-01-12T00:00:00"/>
    <n v="-144"/>
    <n v="2034.19"/>
    <n v="0"/>
    <n v="2034.19"/>
    <n v="144"/>
    <x v="32"/>
    <n v="14.87"/>
    <s v="Mr. Dameon Neth"/>
    <s v="Stutringers"/>
    <s v="LM"/>
  </r>
  <r>
    <x v="32"/>
    <n v="114299"/>
    <d v="2019-01-15T00:00:00"/>
    <n v="-144"/>
    <n v="2034.22"/>
    <n v="0"/>
    <n v="2034.22"/>
    <n v="144"/>
    <x v="32"/>
    <n v="14.87"/>
    <s v="Chris Watley"/>
    <s v="Stanfords"/>
    <s v="LM"/>
  </r>
  <r>
    <x v="32"/>
    <n v="118071"/>
    <d v="2019-01-06T00:00:00"/>
    <n v="-144"/>
    <n v="0"/>
    <n v="0"/>
    <n v="0"/>
    <n v="144"/>
    <x v="32"/>
    <n v="14.87"/>
    <s v="g. Bostjan Lukan"/>
    <s v="MEMA Ljubljana d.o.o."/>
    <s v="PS"/>
  </r>
  <r>
    <x v="33"/>
    <n v="3884"/>
    <d v="2019-01-02T00:00:00"/>
    <n v="-192"/>
    <n v="7895.1900000000005"/>
    <n v="0"/>
    <n v="7895.1900000000005"/>
    <n v="192"/>
    <x v="33"/>
    <n v="41.96"/>
    <s v="Katie Perry"/>
    <s v="Voltive Systems"/>
    <s v="LM"/>
  </r>
  <r>
    <x v="33"/>
    <n v="3931"/>
    <d v="2019-01-13T00:00:00"/>
    <n v="-48"/>
    <n v="1973.8000000000002"/>
    <n v="0"/>
    <n v="1973.8000000000002"/>
    <n v="48"/>
    <x v="33"/>
    <n v="41.96"/>
    <s v="Mr. Mark McArthur"/>
    <s v="Selangorian Ltd."/>
    <s v="LM"/>
  </r>
  <r>
    <x v="33"/>
    <n v="7578"/>
    <d v="2019-01-11T00:00:00"/>
    <n v="-1"/>
    <n v="40.700000000000003"/>
    <n v="0"/>
    <n v="40.700000000000003"/>
    <n v="1"/>
    <x v="33"/>
    <n v="41.96"/>
    <s v="Chris Watley"/>
    <s v="Stanfords"/>
    <s v="LM"/>
  </r>
  <r>
    <x v="33"/>
    <n v="10238"/>
    <d v="2019-01-13T00:00:00"/>
    <n v="-48"/>
    <n v="1973.8000000000002"/>
    <n v="0"/>
    <n v="1973.8000000000002"/>
    <n v="48"/>
    <x v="33"/>
    <n v="41.96"/>
    <s v="Susan Sureano"/>
    <s v="Office Solutions"/>
    <s v="LM"/>
  </r>
  <r>
    <x v="33"/>
    <n v="12470"/>
    <d v="2019-01-16T00:00:00"/>
    <n v="-49"/>
    <n v="0"/>
    <n v="0"/>
    <n v="0"/>
    <n v="49"/>
    <x v="33"/>
    <n v="41.96"/>
    <s v="g. Bostjan Lukan"/>
    <s v="MEMA Ljubljana d.o.o."/>
    <s v="PS"/>
  </r>
  <r>
    <x v="33"/>
    <n v="111287"/>
    <d v="2019-01-05T00:00:00"/>
    <n v="-144"/>
    <n v="5860.97"/>
    <n v="0"/>
    <n v="5860.97"/>
    <n v="144"/>
    <x v="33"/>
    <n v="41.96"/>
    <s v="Bill Watles"/>
    <s v="Tempsons Tropies"/>
    <s v="LM"/>
  </r>
  <r>
    <x v="33"/>
    <n v="111310"/>
    <d v="2019-01-07T00:00:00"/>
    <n v="-144"/>
    <n v="5860.97"/>
    <n v="0"/>
    <n v="5860.97"/>
    <n v="144"/>
    <x v="33"/>
    <n v="41.96"/>
    <s v="Katie Perry"/>
    <s v="Voltive Systems"/>
    <s v="LM"/>
  </r>
  <r>
    <x v="33"/>
    <n v="111322"/>
    <d v="2019-01-13T00:00:00"/>
    <n v="-24"/>
    <n v="966.76"/>
    <n v="0"/>
    <n v="966.76"/>
    <n v="24"/>
    <x v="33"/>
    <n v="41.96"/>
    <s v="Bill Watles"/>
    <s v="Tempsons Tropies"/>
    <s v="LM"/>
  </r>
  <r>
    <x v="33"/>
    <n v="114268"/>
    <d v="2019-01-05T00:00:00"/>
    <n v="-24"/>
    <n v="986.90000000000009"/>
    <n v="0"/>
    <n v="986.90000000000009"/>
    <n v="24"/>
    <x v="33"/>
    <n v="41.96"/>
    <s v="Mr. Scott Mitchell"/>
    <s v="Showmasters"/>
    <s v="LM"/>
  </r>
  <r>
    <x v="33"/>
    <n v="116371"/>
    <d v="2019-01-07T00:00:00"/>
    <n v="-48"/>
    <n v="1973.79"/>
    <n v="0"/>
    <n v="1973.79"/>
    <n v="48"/>
    <x v="33"/>
    <n v="41.96"/>
    <s v="Mr. John Kane"/>
    <s v="London Candoxy Storage Campus"/>
    <s v="LM"/>
  </r>
  <r>
    <x v="33"/>
    <n v="116385"/>
    <d v="2019-01-17T00:00:00"/>
    <n v="-48"/>
    <n v="1973.8000000000002"/>
    <n v="0"/>
    <n v="1973.8000000000002"/>
    <n v="48"/>
    <x v="33"/>
    <n v="41.96"/>
    <s v="Mr. Kevin Wright"/>
    <s v="Deerfield Graphics Company"/>
    <s v="LM"/>
  </r>
  <r>
    <x v="33"/>
    <n v="118094"/>
    <d v="2019-01-17T00:00:00"/>
    <n v="-1"/>
    <n v="0"/>
    <n v="0"/>
    <n v="0"/>
    <n v="1"/>
    <x v="33"/>
    <n v="41.96"/>
    <s v="Gunnar Orn Thorsteinsson"/>
    <s v="Heimilisprydi"/>
    <s v="PS"/>
  </r>
  <r>
    <x v="33"/>
    <n v="120181"/>
    <d v="2019-01-04T00:00:00"/>
    <n v="-48"/>
    <n v="1933.52"/>
    <n v="0"/>
    <n v="1933.52"/>
    <n v="48"/>
    <x v="33"/>
    <n v="41.96"/>
    <s v="Irvin Neal"/>
    <s v="Iber Tech"/>
    <s v="RH"/>
  </r>
  <r>
    <x v="33"/>
    <n v="156663"/>
    <d v="2019-01-17T00:00:00"/>
    <n v="1"/>
    <n v="0"/>
    <n v="0"/>
    <n v="0"/>
    <n v="-1"/>
    <x v="33"/>
    <n v="41.96"/>
    <s v="g. Bostjan Lukan"/>
    <s v="MEMA Ljubljana d.o.o."/>
    <s v="PS"/>
  </r>
  <r>
    <x v="34"/>
    <n v="3911"/>
    <d v="2019-01-07T00:00:00"/>
    <n v="-24"/>
    <n v="343.79"/>
    <n v="0"/>
    <n v="343.79"/>
    <n v="24"/>
    <x v="34"/>
    <n v="15.57"/>
    <s v="Katie Perry"/>
    <s v="Voltive Systems"/>
    <s v="LM"/>
  </r>
  <r>
    <x v="34"/>
    <n v="3920"/>
    <d v="2019-01-10T00:00:00"/>
    <n v="-144"/>
    <n v="2152.4"/>
    <n v="0"/>
    <n v="2152.4"/>
    <n v="144"/>
    <x v="34"/>
    <n v="15.57"/>
    <s v="Katie Perry"/>
    <s v="Voltive Systems"/>
    <s v="LM"/>
  </r>
  <r>
    <x v="34"/>
    <n v="3935"/>
    <d v="2019-01-13T00:00:00"/>
    <n v="-1"/>
    <n v="15.26"/>
    <n v="0"/>
    <n v="15.26"/>
    <n v="1"/>
    <x v="34"/>
    <n v="15.57"/>
    <s v="Mr. Mark McArthur"/>
    <s v="Selangorian Ltd."/>
    <s v="LM"/>
  </r>
  <r>
    <x v="34"/>
    <n v="7565"/>
    <d v="2019-01-12T00:00:00"/>
    <n v="-144"/>
    <n v="2129.98"/>
    <n v="0"/>
    <n v="2129.98"/>
    <n v="144"/>
    <x v="34"/>
    <n v="15.57"/>
    <s v="Mr. Scott Mitchell"/>
    <s v="Showmasters"/>
    <s v="LM"/>
  </r>
  <r>
    <x v="34"/>
    <n v="10247"/>
    <d v="2019-01-17T00:00:00"/>
    <n v="-1"/>
    <n v="15.26"/>
    <n v="0"/>
    <n v="15.26"/>
    <n v="1"/>
    <x v="34"/>
    <n v="15.57"/>
    <s v="Mr. John Kane"/>
    <s v="London Candoxy Storage Campus"/>
    <s v="LM"/>
  </r>
  <r>
    <x v="34"/>
    <n v="14121"/>
    <d v="2019-01-19T00:00:00"/>
    <n v="-144"/>
    <n v="2107.6"/>
    <n v="0"/>
    <n v="2107.6"/>
    <n v="144"/>
    <x v="34"/>
    <n v="15.57"/>
    <s v="Herrn Jonathan Haas"/>
    <s v="Hotel Pferdesee"/>
    <s v="RH"/>
  </r>
  <r>
    <x v="34"/>
    <n v="15148"/>
    <d v="2019-01-06T00:00:00"/>
    <n v="-48"/>
    <n v="687.58"/>
    <n v="0"/>
    <n v="687.58"/>
    <n v="48"/>
    <x v="34"/>
    <n v="15.57"/>
    <s v="Irvin Neal"/>
    <s v="Iber Tech"/>
    <s v="RH"/>
  </r>
  <r>
    <x v="34"/>
    <n v="111285"/>
    <d v="2019-01-07T00:00:00"/>
    <n v="-1"/>
    <n v="14.64"/>
    <n v="0"/>
    <n v="14.64"/>
    <n v="1"/>
    <x v="34"/>
    <n v="15.57"/>
    <s v="Katie Perry"/>
    <s v="Voltive Systems"/>
    <s v="LM"/>
  </r>
  <r>
    <x v="34"/>
    <n v="111315"/>
    <d v="2019-01-07T00:00:00"/>
    <n v="-6"/>
    <n v="90.62"/>
    <n v="0"/>
    <n v="90.62"/>
    <n v="6"/>
    <x v="34"/>
    <n v="15.57"/>
    <s v="Katie Perry"/>
    <s v="Voltive Systems"/>
    <s v="LM"/>
  </r>
  <r>
    <x v="34"/>
    <n v="114298"/>
    <d v="2019-01-15T00:00:00"/>
    <n v="-144"/>
    <n v="2129.98"/>
    <n v="0"/>
    <n v="2129.98"/>
    <n v="144"/>
    <x v="34"/>
    <n v="15.57"/>
    <s v="Chris Watley"/>
    <s v="Stanfords"/>
    <s v="LM"/>
  </r>
  <r>
    <x v="34"/>
    <n v="116393"/>
    <d v="2019-01-22T00:00:00"/>
    <n v="-144"/>
    <n v="2197.2400000000002"/>
    <n v="0"/>
    <n v="2197.2400000000002"/>
    <n v="144"/>
    <x v="34"/>
    <n v="15.57"/>
    <s v="Susan Sureano"/>
    <s v="Office Solutions"/>
    <s v="LM"/>
  </r>
  <r>
    <x v="34"/>
    <n v="118077"/>
    <d v="2019-01-06T00:00:00"/>
    <n v="-1"/>
    <n v="0"/>
    <n v="0"/>
    <n v="0"/>
    <n v="1"/>
    <x v="34"/>
    <n v="15.57"/>
    <s v="g. Bostjan Lukan"/>
    <s v="MEMA Ljubljana d.o.o."/>
    <s v="PS"/>
  </r>
  <r>
    <x v="34"/>
    <n v="119369"/>
    <d v="2019-01-26T00:00:00"/>
    <n v="-144"/>
    <n v="2197.1999999999998"/>
    <n v="0"/>
    <n v="2197.1999999999998"/>
    <n v="144"/>
    <x v="34"/>
    <n v="15.57"/>
    <s v="Fr. Gabriele Dickmann"/>
    <s v="Pilatus AG"/>
    <s v="RH"/>
  </r>
  <r>
    <x v="35"/>
    <n v="3889"/>
    <d v="2019-01-02T00:00:00"/>
    <n v="-12"/>
    <n v="384.55"/>
    <n v="0"/>
    <n v="384.55"/>
    <n v="12"/>
    <x v="35"/>
    <n v="32.700000000000003"/>
    <s v="Katie Perry"/>
    <s v="Voltive Systems"/>
    <s v="LM"/>
  </r>
  <r>
    <x v="35"/>
    <n v="3957"/>
    <d v="2019-01-15T00:00:00"/>
    <n v="-6"/>
    <n v="188.35"/>
    <n v="0"/>
    <n v="188.35"/>
    <n v="6"/>
    <x v="35"/>
    <n v="32.700000000000003"/>
    <s v="Bill Watles"/>
    <s v="Tempsons Tropies"/>
    <s v="LM"/>
  </r>
  <r>
    <x v="35"/>
    <n v="12455"/>
    <d v="2019-01-04T00:00:00"/>
    <n v="-6"/>
    <n v="0"/>
    <n v="0"/>
    <n v="0"/>
    <n v="6"/>
    <x v="35"/>
    <n v="32.700000000000003"/>
    <s v="Hr. Dr. Daniel Weisman"/>
    <s v="Möbel Siegfried"/>
    <s v="PS"/>
  </r>
  <r>
    <x v="35"/>
    <n v="111277"/>
    <d v="2019-01-07T00:00:00"/>
    <n v="-144"/>
    <n v="4426.2700000000004"/>
    <n v="0"/>
    <n v="4426.2700000000004"/>
    <n v="144"/>
    <x v="35"/>
    <n v="32.700000000000003"/>
    <s v="Katie Perry"/>
    <s v="Voltive Systems"/>
    <s v="LM"/>
  </r>
  <r>
    <x v="35"/>
    <n v="111291"/>
    <d v="2019-01-05T00:00:00"/>
    <n v="-12"/>
    <n v="380.63"/>
    <n v="0"/>
    <n v="380.63"/>
    <n v="12"/>
    <x v="35"/>
    <n v="32.700000000000003"/>
    <s v="Bill Watles"/>
    <s v="Tempsons Tropies"/>
    <s v="LM"/>
  </r>
  <r>
    <x v="35"/>
    <n v="114287"/>
    <d v="2019-01-08T00:00:00"/>
    <n v="-1"/>
    <n v="31.06"/>
    <n v="0"/>
    <n v="31.06"/>
    <n v="1"/>
    <x v="35"/>
    <n v="32.700000000000003"/>
    <s v="Chris Watley"/>
    <s v="Stanfords"/>
    <s v="LM"/>
  </r>
  <r>
    <x v="35"/>
    <n v="116377"/>
    <d v="2019-01-08T00:00:00"/>
    <n v="-144"/>
    <n v="4614.62"/>
    <n v="0"/>
    <n v="4614.62"/>
    <n v="144"/>
    <x v="35"/>
    <n v="32.700000000000003"/>
    <s v="Susan Sureano"/>
    <s v="Office Solutions"/>
    <s v="LM"/>
  </r>
  <r>
    <x v="35"/>
    <n v="116387"/>
    <d v="2019-01-17T00:00:00"/>
    <n v="-12"/>
    <n v="384.55"/>
    <n v="0"/>
    <n v="384.55"/>
    <n v="12"/>
    <x v="35"/>
    <n v="32.700000000000003"/>
    <s v="Mr. Kevin Wright"/>
    <s v="Deerfield Graphics Company"/>
    <s v="LM"/>
  </r>
  <r>
    <x v="36"/>
    <n v="3890"/>
    <d v="2019-01-02T00:00:00"/>
    <n v="-168"/>
    <n v="362.21"/>
    <n v="0"/>
    <n v="362.21"/>
    <n v="168"/>
    <x v="36"/>
    <n v="2.2000000000000002"/>
    <s v="Katie Perry"/>
    <s v="Voltive Systems"/>
    <s v="LM"/>
  </r>
  <r>
    <x v="36"/>
    <n v="3956"/>
    <d v="2019-01-15T00:00:00"/>
    <n v="-144"/>
    <n v="304.13"/>
    <n v="0"/>
    <n v="304.13"/>
    <n v="144"/>
    <x v="36"/>
    <n v="2.2000000000000002"/>
    <s v="Bill Watles"/>
    <s v="Tempsons Tropies"/>
    <s v="LM"/>
  </r>
  <r>
    <x v="36"/>
    <n v="7580"/>
    <d v="2019-01-11T00:00:00"/>
    <n v="-2"/>
    <n v="4.2699999999999996"/>
    <n v="0"/>
    <n v="4.2699999999999996"/>
    <n v="2"/>
    <x v="36"/>
    <n v="2.2000000000000002"/>
    <s v="Chris Watley"/>
    <s v="Stanfords"/>
    <s v="LM"/>
  </r>
  <r>
    <x v="36"/>
    <n v="7599"/>
    <d v="2019-01-14T00:00:00"/>
    <n v="-48"/>
    <n v="100.31"/>
    <n v="0"/>
    <n v="100.31"/>
    <n v="48"/>
    <x v="36"/>
    <n v="2.2000000000000002"/>
    <s v="Mr. Dameon Neth"/>
    <s v="Stutringers"/>
    <s v="LM"/>
  </r>
  <r>
    <x v="36"/>
    <n v="12477"/>
    <d v="2019-01-16T00:00:00"/>
    <n v="-48"/>
    <n v="0"/>
    <n v="0"/>
    <n v="0"/>
    <n v="48"/>
    <x v="36"/>
    <n v="2.2000000000000002"/>
    <s v="g. Bostjan Lukan"/>
    <s v="MEMA Ljubljana d.o.o."/>
    <s v="PS"/>
  </r>
  <r>
    <x v="36"/>
    <n v="14111"/>
    <d v="2019-01-14T00:00:00"/>
    <n v="-144"/>
    <n v="294.62"/>
    <n v="0"/>
    <n v="294.62"/>
    <n v="144"/>
    <x v="36"/>
    <n v="2.2000000000000002"/>
    <s v="ga. Katja Valjavec"/>
    <s v="EXPORTLES d.o.o."/>
    <s v="RH"/>
  </r>
  <r>
    <x v="36"/>
    <n v="15152"/>
    <d v="2019-01-06T00:00:00"/>
    <n v="-24"/>
    <n v="48.58"/>
    <n v="0"/>
    <n v="48.58"/>
    <n v="24"/>
    <x v="36"/>
    <n v="2.2000000000000002"/>
    <s v="Irvin Neal"/>
    <s v="Iber Tech"/>
    <s v="RH"/>
  </r>
  <r>
    <x v="36"/>
    <n v="15167"/>
    <d v="2019-01-17T00:00:00"/>
    <n v="-1"/>
    <n v="2.0699999999999998"/>
    <n v="0"/>
    <n v="2.0699999999999998"/>
    <n v="1"/>
    <x v="36"/>
    <n v="2.2000000000000002"/>
    <s v="Hansgeorg Janke"/>
    <s v="Cronus Cardoxy Procurement"/>
    <s v="RH"/>
  </r>
  <r>
    <x v="36"/>
    <n v="111300"/>
    <d v="2019-01-05T00:00:00"/>
    <n v="-1"/>
    <n v="2.13"/>
    <n v="0"/>
    <n v="2.13"/>
    <n v="1"/>
    <x v="36"/>
    <n v="2.2000000000000002"/>
    <s v="Bill Watles"/>
    <s v="Tempsons Tropies"/>
    <s v="LM"/>
  </r>
  <r>
    <x v="36"/>
    <n v="111314"/>
    <d v="2019-01-07T00:00:00"/>
    <n v="-144"/>
    <n v="307.3"/>
    <n v="0"/>
    <n v="307.3"/>
    <n v="144"/>
    <x v="36"/>
    <n v="2.2000000000000002"/>
    <s v="Katie Perry"/>
    <s v="Voltive Systems"/>
    <s v="LM"/>
  </r>
  <r>
    <x v="36"/>
    <n v="111324"/>
    <d v="2019-01-13T00:00:00"/>
    <n v="-144"/>
    <n v="304.13"/>
    <n v="0"/>
    <n v="304.13"/>
    <n v="144"/>
    <x v="36"/>
    <n v="2.2000000000000002"/>
    <s v="Bill Watles"/>
    <s v="Tempsons Tropies"/>
    <s v="LM"/>
  </r>
  <r>
    <x v="36"/>
    <n v="114285"/>
    <d v="2019-01-08T00:00:00"/>
    <n v="-144"/>
    <n v="300.95999999999998"/>
    <n v="0"/>
    <n v="300.95999999999998"/>
    <n v="144"/>
    <x v="36"/>
    <n v="2.2000000000000002"/>
    <s v="Chris Watley"/>
    <s v="Stanfords"/>
    <s v="LM"/>
  </r>
  <r>
    <x v="36"/>
    <n v="114305"/>
    <d v="2019-01-15T00:00:00"/>
    <n v="-2"/>
    <n v="4.18"/>
    <n v="0"/>
    <n v="4.18"/>
    <n v="2"/>
    <x v="36"/>
    <n v="2.2000000000000002"/>
    <s v="Chris Watley"/>
    <s v="Stanfords"/>
    <s v="LM"/>
  </r>
  <r>
    <x v="36"/>
    <n v="118083"/>
    <d v="2019-01-06T00:00:00"/>
    <n v="-54"/>
    <n v="0"/>
    <n v="0"/>
    <n v="0"/>
    <n v="54"/>
    <x v="36"/>
    <n v="2.2000000000000002"/>
    <s v="g. Bostjan Lukan"/>
    <s v="MEMA Ljubljana d.o.o."/>
    <s v="PS"/>
  </r>
  <r>
    <x v="36"/>
    <n v="119364"/>
    <d v="2019-01-17T00:00:00"/>
    <n v="-145"/>
    <n v="312.58000000000004"/>
    <n v="0"/>
    <n v="312.58000000000004"/>
    <n v="145"/>
    <x v="36"/>
    <n v="2.2000000000000002"/>
    <s v="Fr. Gabriele Dickmann"/>
    <s v="Pilatus AG"/>
    <s v="RH"/>
  </r>
  <r>
    <x v="36"/>
    <n v="119372"/>
    <d v="2019-01-26T00:00:00"/>
    <n v="-288"/>
    <n v="620.84"/>
    <n v="0"/>
    <n v="620.84"/>
    <n v="288"/>
    <x v="36"/>
    <n v="2.2000000000000002"/>
    <s v="Fr. Gabriele Dickmann"/>
    <s v="Pilatus AG"/>
    <s v="RH"/>
  </r>
  <r>
    <x v="36"/>
    <n v="120184"/>
    <d v="2019-01-04T00:00:00"/>
    <n v="-12"/>
    <n v="25.35"/>
    <n v="0"/>
    <n v="25.35"/>
    <n v="12"/>
    <x v="36"/>
    <n v="2.2000000000000002"/>
    <s v="Irvin Neal"/>
    <s v="Iber Tech"/>
    <s v="RH"/>
  </r>
  <r>
    <x v="36"/>
    <n v="120192"/>
    <d v="2019-01-09T00:00:00"/>
    <n v="-24"/>
    <n v="48.57"/>
    <n v="0"/>
    <n v="48.57"/>
    <n v="24"/>
    <x v="36"/>
    <n v="2.2000000000000002"/>
    <s v="Asta Von Elfstein"/>
    <s v="Konberg Tapet AB"/>
    <s v="RH"/>
  </r>
  <r>
    <x v="36"/>
    <n v="156662"/>
    <d v="2019-01-17T00:00:00"/>
    <n v="24"/>
    <n v="0"/>
    <n v="0"/>
    <n v="0"/>
    <n v="-24"/>
    <x v="36"/>
    <n v="2.2000000000000002"/>
    <s v="g. Bostjan Lukan"/>
    <s v="MEMA Ljubljana d.o.o."/>
    <s v="PS"/>
  </r>
  <r>
    <x v="37"/>
    <n v="3896"/>
    <d v="2019-01-08T00:00:00"/>
    <n v="-144"/>
    <n v="3807.35"/>
    <n v="0"/>
    <n v="3807.35"/>
    <n v="144"/>
    <x v="37"/>
    <n v="28.430000000000003"/>
    <s v="Bill Watles"/>
    <s v="Tempsons Tropies"/>
    <s v="LM"/>
  </r>
  <r>
    <x v="37"/>
    <n v="3917"/>
    <d v="2019-01-10T00:00:00"/>
    <n v="-145"/>
    <n v="3957.4600000000005"/>
    <n v="0"/>
    <n v="3957.4600000000005"/>
    <n v="145"/>
    <x v="37"/>
    <n v="28.430000000000003"/>
    <s v="Katie Perry"/>
    <s v="Voltive Systems"/>
    <s v="LM"/>
  </r>
  <r>
    <x v="37"/>
    <n v="3943"/>
    <d v="2019-01-15T00:00:00"/>
    <n v="-12"/>
    <n v="324.10000000000002"/>
    <n v="0"/>
    <n v="324.10000000000002"/>
    <n v="12"/>
    <x v="37"/>
    <n v="28.430000000000003"/>
    <s v="Katie Perry"/>
    <s v="Voltive Systems"/>
    <s v="LM"/>
  </r>
  <r>
    <x v="37"/>
    <n v="3954"/>
    <d v="2019-01-15T00:00:00"/>
    <n v="-24"/>
    <n v="655.03"/>
    <n v="0"/>
    <n v="655.03"/>
    <n v="24"/>
    <x v="37"/>
    <n v="28.430000000000003"/>
    <s v="Bill Watles"/>
    <s v="Tempsons Tropies"/>
    <s v="LM"/>
  </r>
  <r>
    <x v="37"/>
    <n v="111278"/>
    <d v="2019-01-07T00:00:00"/>
    <n v="-144"/>
    <n v="3848.28"/>
    <n v="0"/>
    <n v="3848.28"/>
    <n v="144"/>
    <x v="37"/>
    <n v="28.430000000000003"/>
    <s v="Katie Perry"/>
    <s v="Voltive Systems"/>
    <s v="LM"/>
  </r>
  <r>
    <x v="37"/>
    <n v="114296"/>
    <d v="2019-01-15T00:00:00"/>
    <n v="-144"/>
    <n v="3889.22"/>
    <n v="0"/>
    <n v="3889.22"/>
    <n v="144"/>
    <x v="37"/>
    <n v="28.430000000000003"/>
    <s v="Chris Watley"/>
    <s v="Stanfords"/>
    <s v="LM"/>
  </r>
  <r>
    <x v="37"/>
    <n v="120189"/>
    <d v="2019-01-09T00:00:00"/>
    <n v="-24"/>
    <n v="627.73"/>
    <n v="0"/>
    <n v="627.73"/>
    <n v="24"/>
    <x v="37"/>
    <n v="28.430000000000003"/>
    <s v="Asta Von Elfstein"/>
    <s v="Konberg Tapet AB"/>
    <s v="RH"/>
  </r>
  <r>
    <x v="38"/>
    <n v="3912"/>
    <d v="2019-01-07T00:00:00"/>
    <n v="-13"/>
    <n v="236.92999999999998"/>
    <n v="0"/>
    <n v="236.92999999999998"/>
    <n v="13"/>
    <x v="38"/>
    <n v="19.809999999999999"/>
    <s v="Katie Perry"/>
    <s v="Voltive Systems"/>
    <s v="LM"/>
  </r>
  <r>
    <x v="38"/>
    <n v="3941"/>
    <d v="2019-01-15T00:00:00"/>
    <n v="-144"/>
    <n v="2710.0099999999998"/>
    <n v="0"/>
    <n v="2710.0099999999998"/>
    <n v="144"/>
    <x v="38"/>
    <n v="19.809999999999999"/>
    <s v="Katie Perry"/>
    <s v="Voltive Systems"/>
    <s v="LM"/>
  </r>
  <r>
    <x v="38"/>
    <n v="7556"/>
    <d v="2019-01-04T00:00:00"/>
    <n v="-144"/>
    <n v="2738.46"/>
    <n v="0"/>
    <n v="2738.46"/>
    <n v="144"/>
    <x v="38"/>
    <n v="19.809999999999999"/>
    <s v="Mr. Dameon Neth"/>
    <s v="Stutringers"/>
    <s v="LM"/>
  </r>
  <r>
    <x v="38"/>
    <n v="7574"/>
    <d v="2019-01-11T00:00:00"/>
    <n v="-144"/>
    <n v="2767.06"/>
    <n v="0"/>
    <n v="2767.06"/>
    <n v="144"/>
    <x v="38"/>
    <n v="19.809999999999999"/>
    <s v="Chris Watley"/>
    <s v="Stanfords"/>
    <s v="LM"/>
  </r>
  <r>
    <x v="38"/>
    <n v="12468"/>
    <d v="2019-01-16T00:00:00"/>
    <n v="-144"/>
    <n v="0"/>
    <n v="0"/>
    <n v="0"/>
    <n v="144"/>
    <x v="38"/>
    <n v="19.809999999999999"/>
    <s v="g. Bostjan Lukan"/>
    <s v="MEMA Ljubljana d.o.o."/>
    <s v="PS"/>
  </r>
  <r>
    <x v="38"/>
    <n v="15154"/>
    <d v="2019-01-06T00:00:00"/>
    <n v="-1"/>
    <n v="18.23"/>
    <n v="0"/>
    <n v="18.23"/>
    <n v="1"/>
    <x v="38"/>
    <n v="19.809999999999999"/>
    <s v="Irvin Neal"/>
    <s v="Iber Tech"/>
    <s v="RH"/>
  </r>
  <r>
    <x v="38"/>
    <n v="111342"/>
    <d v="2019-01-13T00:00:00"/>
    <n v="-7"/>
    <n v="135.9"/>
    <n v="0"/>
    <n v="135.9"/>
    <n v="7"/>
    <x v="38"/>
    <n v="19.809999999999999"/>
    <s v="Mr. Mark McArthur"/>
    <s v="Selangorian Ltd."/>
    <s v="LM"/>
  </r>
  <r>
    <x v="38"/>
    <n v="114277"/>
    <d v="2019-01-09T00:00:00"/>
    <n v="-145"/>
    <n v="2815"/>
    <n v="0"/>
    <n v="2815"/>
    <n v="145"/>
    <x v="38"/>
    <n v="19.809999999999999"/>
    <s v="Mr. Scott Mitchell"/>
    <s v="Showmasters"/>
    <s v="LM"/>
  </r>
  <r>
    <x v="38"/>
    <n v="120183"/>
    <d v="2019-01-04T00:00:00"/>
    <n v="-12"/>
    <n v="228.21"/>
    <n v="0"/>
    <n v="228.21"/>
    <n v="12"/>
    <x v="38"/>
    <n v="19.809999999999999"/>
    <s v="Irvin Neal"/>
    <s v="Iber Tech"/>
    <s v="RH"/>
  </r>
  <r>
    <x v="38"/>
    <n v="156665"/>
    <d v="2019-01-17T00:00:00"/>
    <n v="1"/>
    <n v="0"/>
    <n v="0"/>
    <n v="0"/>
    <n v="-1"/>
    <x v="38"/>
    <n v="19.809999999999999"/>
    <s v="g. Bostjan Lukan"/>
    <s v="MEMA Ljubljana d.o.o."/>
    <s v="PS"/>
  </r>
  <r>
    <x v="39"/>
    <n v="3947"/>
    <d v="2019-01-15T00:00:00"/>
    <n v="-144"/>
    <n v="3890.0699999999997"/>
    <n v="0"/>
    <n v="3890.0699999999997"/>
    <n v="144"/>
    <x v="39"/>
    <n v="28.14"/>
    <s v="Bill Watles"/>
    <s v="Tempsons Tropies"/>
    <s v="LM"/>
  </r>
  <r>
    <x v="39"/>
    <n v="7566"/>
    <d v="2019-01-12T00:00:00"/>
    <n v="-48"/>
    <n v="1283.18"/>
    <n v="0"/>
    <n v="1283.18"/>
    <n v="48"/>
    <x v="39"/>
    <n v="28.14"/>
    <s v="Mr. Scott Mitchell"/>
    <s v="Showmasters"/>
    <s v="LM"/>
  </r>
  <r>
    <x v="39"/>
    <n v="12462"/>
    <d v="2019-01-06T00:00:00"/>
    <n v="-12"/>
    <n v="0"/>
    <n v="0"/>
    <n v="0"/>
    <n v="12"/>
    <x v="39"/>
    <n v="28.14"/>
    <s v="Gunnar Orn Thorsteinsson"/>
    <s v="Heimilisprydi"/>
    <s v="PS"/>
  </r>
  <r>
    <x v="39"/>
    <n v="111282"/>
    <d v="2019-01-07T00:00:00"/>
    <n v="-6"/>
    <n v="158.71"/>
    <n v="0"/>
    <n v="158.71"/>
    <n v="6"/>
    <x v="39"/>
    <n v="28.14"/>
    <s v="Katie Perry"/>
    <s v="Voltive Systems"/>
    <s v="LM"/>
  </r>
  <r>
    <x v="39"/>
    <n v="111311"/>
    <d v="2019-01-07T00:00:00"/>
    <n v="-48"/>
    <n v="1310.2"/>
    <n v="0"/>
    <n v="1310.2"/>
    <n v="48"/>
    <x v="39"/>
    <n v="28.14"/>
    <s v="Katie Perry"/>
    <s v="Voltive Systems"/>
    <s v="LM"/>
  </r>
  <r>
    <x v="39"/>
    <n v="111335"/>
    <d v="2019-01-21T00:00:00"/>
    <n v="-1"/>
    <n v="27.3"/>
    <n v="0"/>
    <n v="27.3"/>
    <n v="1"/>
    <x v="39"/>
    <n v="28.14"/>
    <s v="Katie Perry"/>
    <s v="Voltive Systems"/>
    <s v="LM"/>
  </r>
  <r>
    <x v="40"/>
    <n v="3903"/>
    <d v="2019-01-08T00:00:00"/>
    <n v="-1"/>
    <n v="11.75"/>
    <n v="0"/>
    <n v="11.75"/>
    <n v="1"/>
    <x v="40"/>
    <n v="12.63"/>
    <s v="Bill Watles"/>
    <s v="Tempsons Tropies"/>
    <s v="LM"/>
  </r>
  <r>
    <x v="40"/>
    <n v="7557"/>
    <d v="2019-01-04T00:00:00"/>
    <n v="-144"/>
    <n v="1746.04"/>
    <n v="0"/>
    <n v="1746.04"/>
    <n v="144"/>
    <x v="40"/>
    <n v="12.63"/>
    <s v="Mr. Dameon Neth"/>
    <s v="Stutringers"/>
    <s v="LM"/>
  </r>
  <r>
    <x v="40"/>
    <n v="7575"/>
    <d v="2019-01-11T00:00:00"/>
    <n v="-144"/>
    <n v="1764.1599999999999"/>
    <n v="0"/>
    <n v="1764.1599999999999"/>
    <n v="144"/>
    <x v="40"/>
    <n v="12.63"/>
    <s v="Chris Watley"/>
    <s v="Stanfords"/>
    <s v="LM"/>
  </r>
  <r>
    <x v="40"/>
    <n v="7596"/>
    <d v="2019-01-14T00:00:00"/>
    <n v="-48"/>
    <n v="575.95000000000005"/>
    <n v="0"/>
    <n v="575.95000000000005"/>
    <n v="48"/>
    <x v="40"/>
    <n v="12.63"/>
    <s v="Mr. Dameon Neth"/>
    <s v="Stutringers"/>
    <s v="LM"/>
  </r>
  <r>
    <x v="40"/>
    <n v="10256"/>
    <d v="2019-01-15T00:00:00"/>
    <n v="-12"/>
    <n v="148.53"/>
    <n v="0"/>
    <n v="148.53"/>
    <n v="12"/>
    <x v="40"/>
    <n v="12.63"/>
    <s v="Susan Sureano"/>
    <s v="Office Solutions"/>
    <s v="LM"/>
  </r>
  <r>
    <x v="40"/>
    <n v="12459"/>
    <d v="2019-01-06T00:00:00"/>
    <n v="-144"/>
    <n v="0"/>
    <n v="0"/>
    <n v="0"/>
    <n v="144"/>
    <x v="40"/>
    <n v="12.63"/>
    <s v="Gunnar Orn Thorsteinsson"/>
    <s v="Heimilisprydi"/>
    <s v="PS"/>
  </r>
  <r>
    <x v="40"/>
    <n v="14116"/>
    <d v="2019-01-14T00:00:00"/>
    <n v="-1"/>
    <n v="11.74"/>
    <n v="0"/>
    <n v="11.74"/>
    <n v="1"/>
    <x v="40"/>
    <n v="12.63"/>
    <s v="ga. Katja Valjavec"/>
    <s v="EXPORTLES d.o.o."/>
    <s v="RH"/>
  </r>
  <r>
    <x v="40"/>
    <n v="111295"/>
    <d v="2019-01-05T00:00:00"/>
    <n v="-1"/>
    <n v="12.25"/>
    <n v="0"/>
    <n v="12.25"/>
    <n v="1"/>
    <x v="40"/>
    <n v="12.63"/>
    <s v="Bill Watles"/>
    <s v="Tempsons Tropies"/>
    <s v="LM"/>
  </r>
  <r>
    <x v="40"/>
    <n v="111331"/>
    <d v="2019-01-21T00:00:00"/>
    <n v="-144"/>
    <n v="1764.1599999999999"/>
    <n v="0"/>
    <n v="1764.1599999999999"/>
    <n v="144"/>
    <x v="40"/>
    <n v="12.63"/>
    <s v="Katie Perry"/>
    <s v="Voltive Systems"/>
    <s v="LM"/>
  </r>
  <r>
    <x v="40"/>
    <n v="114304"/>
    <d v="2019-01-15T00:00:00"/>
    <n v="-6"/>
    <n v="71.990000000000009"/>
    <n v="0"/>
    <n v="71.990000000000009"/>
    <n v="6"/>
    <x v="40"/>
    <n v="12.63"/>
    <s v="Chris Watley"/>
    <s v="Stanfords"/>
    <s v="LM"/>
  </r>
  <r>
    <x v="40"/>
    <n v="118092"/>
    <d v="2019-01-17T00:00:00"/>
    <n v="-144"/>
    <n v="0"/>
    <n v="0"/>
    <n v="0"/>
    <n v="144"/>
    <x v="40"/>
    <n v="12.63"/>
    <s v="Gunnar Orn Thorsteinsson"/>
    <s v="Heimilisprydi"/>
    <s v="PS"/>
  </r>
  <r>
    <x v="40"/>
    <n v="119366"/>
    <d v="2019-01-17T00:00:00"/>
    <n v="-1"/>
    <n v="12.37"/>
    <n v="0"/>
    <n v="12.37"/>
    <n v="1"/>
    <x v="40"/>
    <n v="12.63"/>
    <s v="Fr. Gabriele Dickmann"/>
    <s v="Pilatus AG"/>
    <s v="RH"/>
  </r>
  <r>
    <x v="40"/>
    <n v="119374"/>
    <d v="2019-01-26T00:00:00"/>
    <n v="-6"/>
    <n v="74.27"/>
    <n v="0"/>
    <n v="74.27"/>
    <n v="6"/>
    <x v="40"/>
    <n v="12.63"/>
    <s v="Fr. Gabriele Dickmann"/>
    <s v="Pilatus AG"/>
    <s v="RH"/>
  </r>
  <r>
    <x v="40"/>
    <n v="120190"/>
    <d v="2019-01-09T00:00:00"/>
    <n v="-48"/>
    <n v="557.75"/>
    <n v="0"/>
    <n v="557.75"/>
    <n v="48"/>
    <x v="40"/>
    <n v="12.63"/>
    <s v="Asta Von Elfstein"/>
    <s v="Konberg Tapet AB"/>
    <s v="RH"/>
  </r>
  <r>
    <x v="41"/>
    <n v="3950"/>
    <d v="2019-01-15T00:00:00"/>
    <n v="-144"/>
    <n v="2196.6299999999997"/>
    <n v="0"/>
    <n v="2196.6299999999997"/>
    <n v="144"/>
    <x v="41"/>
    <n v="15.89"/>
    <s v="Bill Watles"/>
    <s v="Tempsons Tropies"/>
    <s v="LM"/>
  </r>
  <r>
    <x v="41"/>
    <n v="10246"/>
    <d v="2019-01-17T00:00:00"/>
    <n v="-12"/>
    <n v="186.87"/>
    <n v="0"/>
    <n v="186.87"/>
    <n v="12"/>
    <x v="41"/>
    <n v="15.89"/>
    <s v="Mr. John Kane"/>
    <s v="London Candoxy Storage Campus"/>
    <s v="LM"/>
  </r>
  <r>
    <x v="41"/>
    <n v="111280"/>
    <d v="2019-01-07T00:00:00"/>
    <n v="-144"/>
    <n v="2150.87"/>
    <n v="0"/>
    <n v="2150.87"/>
    <n v="144"/>
    <x v="41"/>
    <n v="15.89"/>
    <s v="Katie Perry"/>
    <s v="Voltive Systems"/>
    <s v="LM"/>
  </r>
  <r>
    <x v="41"/>
    <n v="111289"/>
    <d v="2019-01-05T00:00:00"/>
    <n v="-144"/>
    <n v="2219.52"/>
    <n v="0"/>
    <n v="2219.52"/>
    <n v="144"/>
    <x v="41"/>
    <n v="15.89"/>
    <s v="Bill Watles"/>
    <s v="Tempsons Tropies"/>
    <s v="LM"/>
  </r>
  <r>
    <x v="41"/>
    <n v="111320"/>
    <d v="2019-01-13T00:00:00"/>
    <n v="-145"/>
    <n v="2211.89"/>
    <n v="0"/>
    <n v="2211.89"/>
    <n v="145"/>
    <x v="41"/>
    <n v="15.89"/>
    <s v="Bill Watles"/>
    <s v="Tempsons Tropies"/>
    <s v="LM"/>
  </r>
  <r>
    <x v="41"/>
    <n v="114303"/>
    <d v="2019-01-15T00:00:00"/>
    <n v="-12"/>
    <n v="181.15"/>
    <n v="0"/>
    <n v="181.15"/>
    <n v="12"/>
    <x v="41"/>
    <n v="15.89"/>
    <s v="Chris Watley"/>
    <s v="Stanfords"/>
    <s v="LM"/>
  </r>
  <r>
    <x v="41"/>
    <n v="116380"/>
    <d v="2019-01-08T00:00:00"/>
    <n v="-6"/>
    <n v="93.43"/>
    <n v="0"/>
    <n v="93.43"/>
    <n v="6"/>
    <x v="41"/>
    <n v="15.89"/>
    <s v="Susan Sureano"/>
    <s v="Office Solutions"/>
    <s v="LM"/>
  </r>
  <r>
    <x v="41"/>
    <n v="120187"/>
    <d v="2019-01-09T00:00:00"/>
    <n v="-144"/>
    <n v="2105.1"/>
    <n v="0"/>
    <n v="2105.1"/>
    <n v="144"/>
    <x v="41"/>
    <n v="15.89"/>
    <s v="Asta Von Elfstein"/>
    <s v="Konberg Tapet AB"/>
    <s v="RH"/>
  </r>
  <r>
    <x v="41"/>
    <n v="120200"/>
    <d v="2019-01-13T00:00:00"/>
    <n v="-1"/>
    <n v="15.42"/>
    <n v="0"/>
    <n v="15.42"/>
    <n v="1"/>
    <x v="41"/>
    <n v="15.89"/>
    <s v="Asta Von Elfstein"/>
    <s v="Konberg Tapet AB"/>
    <s v="RH"/>
  </r>
  <r>
    <x v="42"/>
    <n v="3948"/>
    <d v="2019-01-15T00:00:00"/>
    <n v="-144"/>
    <n v="2597.5300000000002"/>
    <n v="0"/>
    <n v="2597.5300000000002"/>
    <n v="144"/>
    <x v="42"/>
    <n v="18.79"/>
    <s v="Bill Watles"/>
    <s v="Tempsons Tropies"/>
    <s v="LM"/>
  </r>
  <r>
    <x v="42"/>
    <n v="7590"/>
    <d v="2019-01-11T00:00:00"/>
    <n v="-1"/>
    <n v="18.41"/>
    <n v="0"/>
    <n v="18.41"/>
    <n v="1"/>
    <x v="42"/>
    <n v="18.79"/>
    <s v="Mr. Dameon Neth"/>
    <s v="Stutringers"/>
    <s v="LM"/>
  </r>
  <r>
    <x v="42"/>
    <n v="12456"/>
    <d v="2019-01-04T00:00:00"/>
    <n v="-6"/>
    <n v="0"/>
    <n v="0"/>
    <n v="0"/>
    <n v="6"/>
    <x v="42"/>
    <n v="18.79"/>
    <s v="Hr. Dr. Daniel Weisman"/>
    <s v="Möbel Siegfried"/>
    <s v="PS"/>
  </r>
  <r>
    <x v="42"/>
    <n v="111330"/>
    <d v="2019-01-21T00:00:00"/>
    <n v="-144"/>
    <n v="2624.59"/>
    <n v="0"/>
    <n v="2624.59"/>
    <n v="144"/>
    <x v="42"/>
    <n v="18.79"/>
    <s v="Katie Perry"/>
    <s v="Voltive Systems"/>
    <s v="LM"/>
  </r>
  <r>
    <x v="42"/>
    <n v="114297"/>
    <d v="2019-01-15T00:00:00"/>
    <n v="-144"/>
    <n v="2570.4699999999998"/>
    <n v="0"/>
    <n v="2570.4699999999998"/>
    <n v="144"/>
    <x v="42"/>
    <n v="18.79"/>
    <s v="Chris Watley"/>
    <s v="Stanfords"/>
    <s v="LM"/>
  </r>
  <r>
    <x v="42"/>
    <n v="116386"/>
    <d v="2019-01-17T00:00:00"/>
    <n v="-24"/>
    <n v="441.94000000000005"/>
    <n v="0"/>
    <n v="441.94000000000005"/>
    <n v="24"/>
    <x v="42"/>
    <n v="18.79"/>
    <s v="Mr. Kevin Wright"/>
    <s v="Deerfield Graphics Company"/>
    <s v="LM"/>
  </r>
  <r>
    <x v="43"/>
    <n v="3930"/>
    <d v="2019-01-13T00:00:00"/>
    <n v="-48"/>
    <n v="2367.9899999999998"/>
    <n v="0"/>
    <n v="2367.9899999999998"/>
    <n v="48"/>
    <x v="43"/>
    <n v="50.339999999999996"/>
    <s v="Mr. Mark McArthur"/>
    <s v="Selangorian Ltd."/>
    <s v="LM"/>
  </r>
  <r>
    <x v="43"/>
    <n v="12450"/>
    <d v="2019-01-04T00:00:00"/>
    <n v="-144"/>
    <n v="0"/>
    <n v="0"/>
    <n v="0"/>
    <n v="144"/>
    <x v="43"/>
    <n v="50.339999999999996"/>
    <s v="Hr. Dr. Daniel Weisman"/>
    <s v="Möbel Siegfried"/>
    <s v="PS"/>
  </r>
  <r>
    <x v="43"/>
    <n v="14109"/>
    <d v="2019-01-14T00:00:00"/>
    <n v="-12"/>
    <n v="561.80000000000007"/>
    <n v="0"/>
    <n v="561.80000000000007"/>
    <n v="12"/>
    <x v="43"/>
    <n v="50.339999999999996"/>
    <s v="ga. Katja Valjavec"/>
    <s v="EXPORTLES d.o.o."/>
    <s v="RH"/>
  </r>
  <r>
    <x v="43"/>
    <n v="14119"/>
    <d v="2019-01-19T00:00:00"/>
    <n v="-48"/>
    <n v="2271.3599999999997"/>
    <n v="0"/>
    <n v="2271.3599999999997"/>
    <n v="48"/>
    <x v="43"/>
    <n v="50.339999999999996"/>
    <s v="Herrn Jonathan Haas"/>
    <s v="Hotel Pferdesee"/>
    <s v="RH"/>
  </r>
  <r>
    <x v="43"/>
    <n v="15163"/>
    <d v="2019-01-17T00:00:00"/>
    <n v="-48"/>
    <n v="2271.3599999999997"/>
    <n v="0"/>
    <n v="2271.3599999999997"/>
    <n v="48"/>
    <x v="43"/>
    <n v="50.339999999999996"/>
    <s v="Hansgeorg Janke"/>
    <s v="Cronus Cardoxy Procurement"/>
    <s v="RH"/>
  </r>
  <r>
    <x v="43"/>
    <n v="111309"/>
    <d v="2019-01-07T00:00:00"/>
    <n v="-144"/>
    <n v="7031.4900000000007"/>
    <n v="0"/>
    <n v="7031.4900000000007"/>
    <n v="144"/>
    <x v="43"/>
    <n v="50.339999999999996"/>
    <s v="Katie Perry"/>
    <s v="Voltive Systems"/>
    <s v="LM"/>
  </r>
  <r>
    <x v="43"/>
    <n v="111328"/>
    <d v="2019-01-21T00:00:00"/>
    <n v="-144"/>
    <n v="7031.4900000000007"/>
    <n v="0"/>
    <n v="7031.4900000000007"/>
    <n v="144"/>
    <x v="43"/>
    <n v="50.339999999999996"/>
    <s v="Katie Perry"/>
    <s v="Voltive Systems"/>
    <s v="LM"/>
  </r>
  <r>
    <x v="43"/>
    <n v="114265"/>
    <d v="2019-01-05T00:00:00"/>
    <n v="-144"/>
    <n v="7103.9800000000005"/>
    <n v="0"/>
    <n v="7103.9800000000005"/>
    <n v="144"/>
    <x v="43"/>
    <n v="50.339999999999996"/>
    <s v="Mr. Scott Mitchell"/>
    <s v="Showmasters"/>
    <s v="LM"/>
  </r>
  <r>
    <x v="43"/>
    <n v="116384"/>
    <d v="2019-01-17T00:00:00"/>
    <n v="-48"/>
    <n v="2367.9899999999998"/>
    <n v="0"/>
    <n v="2367.9899999999998"/>
    <n v="48"/>
    <x v="43"/>
    <n v="50.339999999999996"/>
    <s v="Mr. Kevin Wright"/>
    <s v="Deerfield Graphics Company"/>
    <s v="LM"/>
  </r>
  <r>
    <x v="44"/>
    <n v="3928"/>
    <d v="2019-01-13T00:00:00"/>
    <n v="-144"/>
    <n v="6834.4400000000005"/>
    <n v="0"/>
    <n v="6834.4400000000005"/>
    <n v="144"/>
    <x v="44"/>
    <n v="48.43"/>
    <s v="Mr. Mark McArthur"/>
    <s v="Selangorian Ltd."/>
    <s v="LM"/>
  </r>
  <r>
    <x v="44"/>
    <n v="10218"/>
    <d v="2019-01-06T00:00:00"/>
    <n v="-48"/>
    <n v="2278.15"/>
    <n v="0"/>
    <n v="2278.15"/>
    <n v="48"/>
    <x v="44"/>
    <n v="48.43"/>
    <s v="Susan Sureano"/>
    <s v="Office Solutions"/>
    <s v="LM"/>
  </r>
  <r>
    <x v="44"/>
    <n v="15157"/>
    <d v="2019-01-13T00:00:00"/>
    <n v="-24"/>
    <n v="1115.83"/>
    <n v="0"/>
    <n v="1115.83"/>
    <n v="24"/>
    <x v="44"/>
    <n v="48.43"/>
    <s v="Sr. Ramon Garcia Noblejas"/>
    <s v="Helguera industrial"/>
    <s v="RH"/>
  </r>
  <r>
    <x v="44"/>
    <n v="111318"/>
    <d v="2019-01-13T00:00:00"/>
    <n v="-144"/>
    <n v="6694.96"/>
    <n v="0"/>
    <n v="6694.96"/>
    <n v="144"/>
    <x v="44"/>
    <n v="48.43"/>
    <s v="Bill Watles"/>
    <s v="Tempsons Tropies"/>
    <s v="LM"/>
  </r>
  <r>
    <x v="44"/>
    <n v="111340"/>
    <d v="2019-01-13T00:00:00"/>
    <n v="-145"/>
    <n v="6881.9"/>
    <n v="0"/>
    <n v="6881.9"/>
    <n v="145"/>
    <x v="44"/>
    <n v="48.43"/>
    <s v="Mr. Mark McArthur"/>
    <s v="Selangorian Ltd."/>
    <s v="LM"/>
  </r>
  <r>
    <x v="44"/>
    <n v="116395"/>
    <d v="2019-01-22T00:00:00"/>
    <n v="-24"/>
    <n v="1139.07"/>
    <n v="0"/>
    <n v="1139.07"/>
    <n v="24"/>
    <x v="44"/>
    <n v="48.43"/>
    <s v="Susan Sureano"/>
    <s v="Office Solutions"/>
    <s v="LM"/>
  </r>
  <r>
    <x v="44"/>
    <n v="118069"/>
    <d v="2019-01-06T00:00:00"/>
    <n v="-144"/>
    <n v="0"/>
    <n v="0"/>
    <n v="0"/>
    <n v="144"/>
    <x v="44"/>
    <n v="48.43"/>
    <s v="g. Bostjan Lukan"/>
    <s v="MEMA Ljubljana d.o.o."/>
    <s v="PS"/>
  </r>
  <r>
    <x v="44"/>
    <n v="118089"/>
    <d v="2019-01-17T00:00:00"/>
    <n v="-144"/>
    <n v="0"/>
    <n v="0"/>
    <n v="0"/>
    <n v="144"/>
    <x v="44"/>
    <n v="48.43"/>
    <s v="Gunnar Orn Thorsteinsson"/>
    <s v="Heimilisprydi"/>
    <s v="PS"/>
  </r>
  <r>
    <x v="44"/>
    <n v="119371"/>
    <d v="2019-01-26T00:00:00"/>
    <n v="-24"/>
    <n v="1139.08"/>
    <n v="0"/>
    <n v="1139.08"/>
    <n v="24"/>
    <x v="44"/>
    <n v="48.43"/>
    <s v="Fr. Gabriele Dickmann"/>
    <s v="Pilatus AG"/>
    <s v="RH"/>
  </r>
  <r>
    <x v="45"/>
    <n v="3887"/>
    <d v="2019-01-02T00:00:00"/>
    <n v="-48"/>
    <n v="979.84"/>
    <n v="0"/>
    <n v="979.84"/>
    <n v="48"/>
    <x v="45"/>
    <n v="20.83"/>
    <s v="Katie Perry"/>
    <s v="Voltive Systems"/>
    <s v="LM"/>
  </r>
  <r>
    <x v="45"/>
    <n v="3901"/>
    <d v="2019-01-08T00:00:00"/>
    <n v="-6"/>
    <n v="116.23"/>
    <n v="0"/>
    <n v="116.23"/>
    <n v="6"/>
    <x v="45"/>
    <n v="20.83"/>
    <s v="Bill Watles"/>
    <s v="Tempsons Tropies"/>
    <s v="LM"/>
  </r>
  <r>
    <x v="45"/>
    <n v="3923"/>
    <d v="2019-01-10T00:00:00"/>
    <n v="-24"/>
    <n v="479.92"/>
    <n v="0"/>
    <n v="479.92"/>
    <n v="24"/>
    <x v="45"/>
    <n v="20.83"/>
    <s v="Katie Perry"/>
    <s v="Voltive Systems"/>
    <s v="LM"/>
  </r>
  <r>
    <x v="45"/>
    <n v="7584"/>
    <d v="2019-01-11T00:00:00"/>
    <n v="-144"/>
    <n v="2939.52"/>
    <n v="0"/>
    <n v="2939.52"/>
    <n v="144"/>
    <x v="45"/>
    <n v="20.83"/>
    <s v="Mr. Dameon Neth"/>
    <s v="Stutringers"/>
    <s v="LM"/>
  </r>
  <r>
    <x v="45"/>
    <n v="10229"/>
    <d v="2019-01-12T00:00:00"/>
    <n v="-144"/>
    <n v="2939.52"/>
    <n v="0"/>
    <n v="2939.52"/>
    <n v="144"/>
    <x v="45"/>
    <n v="20.83"/>
    <s v="Mr. John Kane"/>
    <s v="London Candoxy Storage Campus"/>
    <s v="LM"/>
  </r>
  <r>
    <x v="45"/>
    <n v="12467"/>
    <d v="2019-01-16T00:00:00"/>
    <n v="-144"/>
    <n v="0"/>
    <n v="0"/>
    <n v="0"/>
    <n v="144"/>
    <x v="45"/>
    <n v="20.83"/>
    <s v="g. Bostjan Lukan"/>
    <s v="MEMA Ljubljana d.o.o."/>
    <s v="PS"/>
  </r>
  <r>
    <x v="45"/>
    <n v="111343"/>
    <d v="2019-01-13T00:00:00"/>
    <n v="-2"/>
    <n v="40.830000000000005"/>
    <n v="0"/>
    <n v="40.830000000000005"/>
    <n v="2"/>
    <x v="45"/>
    <n v="20.83"/>
    <s v="Mr. Mark McArthur"/>
    <s v="Selangorian Ltd."/>
    <s v="LM"/>
  </r>
  <r>
    <x v="45"/>
    <n v="116372"/>
    <d v="2019-01-07T00:00:00"/>
    <n v="-24"/>
    <n v="489.92"/>
    <n v="0"/>
    <n v="489.92"/>
    <n v="24"/>
    <x v="45"/>
    <n v="20.83"/>
    <s v="Mr. John Kane"/>
    <s v="London Candoxy Storage Campus"/>
    <s v="LM"/>
  </r>
  <r>
    <x v="45"/>
    <n v="116379"/>
    <d v="2019-01-08T00:00:00"/>
    <n v="-12"/>
    <n v="244.96"/>
    <n v="0"/>
    <n v="244.96"/>
    <n v="12"/>
    <x v="45"/>
    <n v="20.83"/>
    <s v="Susan Sureano"/>
    <s v="Office Solutions"/>
    <s v="LM"/>
  </r>
  <r>
    <x v="45"/>
    <n v="118090"/>
    <d v="2019-01-17T00:00:00"/>
    <n v="-150"/>
    <n v="0"/>
    <n v="0"/>
    <n v="0"/>
    <n v="150"/>
    <x v="45"/>
    <n v="20.83"/>
    <s v="Gunnar Orn Thorsteinsson"/>
    <s v="Heimilisprydi"/>
    <s v="PS"/>
  </r>
  <r>
    <x v="45"/>
    <n v="120196"/>
    <d v="2019-01-13T00:00:00"/>
    <n v="-144"/>
    <n v="2909.54"/>
    <n v="0"/>
    <n v="2909.54"/>
    <n v="144"/>
    <x v="45"/>
    <n v="20.83"/>
    <s v="Asta Von Elfstein"/>
    <s v="Konberg Tapet AB"/>
    <s v="RH"/>
  </r>
  <r>
    <x v="46"/>
    <n v="3908"/>
    <d v="2019-01-07T00:00:00"/>
    <n v="-144"/>
    <n v="2795.33"/>
    <n v="0"/>
    <n v="2795.33"/>
    <n v="144"/>
    <x v="46"/>
    <n v="21.1"/>
    <s v="Katie Perry"/>
    <s v="Voltive Systems"/>
    <s v="LM"/>
  </r>
  <r>
    <x v="46"/>
    <n v="3918"/>
    <d v="2019-01-10T00:00:00"/>
    <n v="-144"/>
    <n v="2916.86"/>
    <n v="0"/>
    <n v="2916.86"/>
    <n v="144"/>
    <x v="46"/>
    <n v="21.1"/>
    <s v="Katie Perry"/>
    <s v="Voltive Systems"/>
    <s v="LM"/>
  </r>
  <r>
    <x v="46"/>
    <n v="7586"/>
    <d v="2019-01-11T00:00:00"/>
    <n v="-48"/>
    <n v="992.56000000000006"/>
    <n v="0"/>
    <n v="992.56000000000006"/>
    <n v="48"/>
    <x v="46"/>
    <n v="21.1"/>
    <s v="Mr. Dameon Neth"/>
    <s v="Stutringers"/>
    <s v="LM"/>
  </r>
  <r>
    <x v="46"/>
    <n v="10224"/>
    <d v="2019-01-06T00:00:00"/>
    <n v="-1"/>
    <n v="20.68"/>
    <n v="0"/>
    <n v="20.68"/>
    <n v="1"/>
    <x v="46"/>
    <n v="21.1"/>
    <s v="Susan Sureano"/>
    <s v="Office Solutions"/>
    <s v="LM"/>
  </r>
  <r>
    <x v="46"/>
    <n v="10244"/>
    <d v="2019-01-17T00:00:00"/>
    <n v="-192"/>
    <n v="3970.26"/>
    <n v="0"/>
    <n v="3970.26"/>
    <n v="192"/>
    <x v="46"/>
    <n v="21.1"/>
    <s v="Mr. John Kane"/>
    <s v="London Candoxy Storage Campus"/>
    <s v="LM"/>
  </r>
  <r>
    <x v="46"/>
    <n v="12458"/>
    <d v="2019-01-06T00:00:00"/>
    <n v="-144"/>
    <n v="0"/>
    <n v="0"/>
    <n v="0"/>
    <n v="144"/>
    <x v="46"/>
    <n v="21.1"/>
    <s v="Gunnar Orn Thorsteinsson"/>
    <s v="Heimilisprydi"/>
    <s v="PS"/>
  </r>
  <r>
    <x v="46"/>
    <n v="12476"/>
    <d v="2019-01-16T00:00:00"/>
    <n v="-6"/>
    <n v="0"/>
    <n v="0"/>
    <n v="0"/>
    <n v="6"/>
    <x v="46"/>
    <n v="21.1"/>
    <s v="g. Bostjan Lukan"/>
    <s v="MEMA Ljubljana d.o.o."/>
    <s v="PS"/>
  </r>
  <r>
    <x v="46"/>
    <n v="12480"/>
    <d v="2019-01-20T00:00:00"/>
    <n v="-288"/>
    <n v="0"/>
    <n v="0"/>
    <n v="0"/>
    <n v="288"/>
    <x v="46"/>
    <n v="21.1"/>
    <s v="Hr. Dr. Daniel Weisman"/>
    <s v="Möbel Siegfried"/>
    <s v="PS"/>
  </r>
  <r>
    <x v="46"/>
    <n v="111329"/>
    <d v="2019-01-21T00:00:00"/>
    <n v="-144"/>
    <n v="2947.25"/>
    <n v="0"/>
    <n v="2947.25"/>
    <n v="144"/>
    <x v="46"/>
    <n v="21.1"/>
    <s v="Katie Perry"/>
    <s v="Voltive Systems"/>
    <s v="LM"/>
  </r>
  <r>
    <x v="46"/>
    <n v="114267"/>
    <d v="2019-01-05T00:00:00"/>
    <n v="-54"/>
    <n v="1116.6100000000001"/>
    <n v="0"/>
    <n v="1116.6100000000001"/>
    <n v="54"/>
    <x v="46"/>
    <n v="21.1"/>
    <s v="Mr. Scott Mitchell"/>
    <s v="Showmasters"/>
    <s v="LM"/>
  </r>
  <r>
    <x v="46"/>
    <n v="114276"/>
    <d v="2019-01-09T00:00:00"/>
    <n v="-144"/>
    <n v="2977.63"/>
    <n v="0"/>
    <n v="2977.63"/>
    <n v="144"/>
    <x v="46"/>
    <n v="21.1"/>
    <s v="Mr. Scott Mitchell"/>
    <s v="Showmasters"/>
    <s v="LM"/>
  </r>
  <r>
    <x v="46"/>
    <n v="114283"/>
    <d v="2019-01-08T00:00:00"/>
    <n v="-144"/>
    <n v="2886.48"/>
    <n v="0"/>
    <n v="2886.48"/>
    <n v="144"/>
    <x v="46"/>
    <n v="21.1"/>
    <s v="Chris Watley"/>
    <s v="Stanfords"/>
    <s v="LM"/>
  </r>
  <r>
    <x v="46"/>
    <n v="118076"/>
    <d v="2019-01-06T00:00:00"/>
    <n v="-1"/>
    <n v="0"/>
    <n v="0"/>
    <n v="0"/>
    <n v="1"/>
    <x v="46"/>
    <n v="21.1"/>
    <s v="g. Bostjan Lukan"/>
    <s v="MEMA Ljubljana d.o.o."/>
    <s v="PS"/>
  </r>
  <r>
    <x v="47"/>
    <n v="3895"/>
    <d v="2019-01-08T00:00:00"/>
    <n v="-144"/>
    <n v="5406.35"/>
    <n v="0"/>
    <n v="5406.35"/>
    <n v="144"/>
    <x v="47"/>
    <n v="40.369999999999997"/>
    <s v="Bill Watles"/>
    <s v="Tempsons Tropies"/>
    <s v="LM"/>
  </r>
  <r>
    <x v="47"/>
    <n v="3942"/>
    <d v="2019-01-15T00:00:00"/>
    <n v="-48"/>
    <n v="1840.87"/>
    <n v="0"/>
    <n v="1840.87"/>
    <n v="48"/>
    <x v="47"/>
    <n v="40.369999999999997"/>
    <s v="Katie Perry"/>
    <s v="Voltive Systems"/>
    <s v="LM"/>
  </r>
  <r>
    <x v="47"/>
    <n v="7587"/>
    <d v="2019-01-11T00:00:00"/>
    <n v="-12"/>
    <n v="474.75"/>
    <n v="0"/>
    <n v="474.75"/>
    <n v="12"/>
    <x v="47"/>
    <n v="40.369999999999997"/>
    <s v="Mr. Dameon Neth"/>
    <s v="Stutringers"/>
    <s v="LM"/>
  </r>
  <r>
    <x v="47"/>
    <n v="10223"/>
    <d v="2019-01-06T00:00:00"/>
    <n v="-1"/>
    <n v="39.56"/>
    <n v="0"/>
    <n v="39.56"/>
    <n v="1"/>
    <x v="47"/>
    <n v="40.369999999999997"/>
    <s v="Susan Sureano"/>
    <s v="Office Solutions"/>
    <s v="LM"/>
  </r>
  <r>
    <x v="47"/>
    <n v="10233"/>
    <d v="2019-01-12T00:00:00"/>
    <n v="-1"/>
    <n v="39.56"/>
    <n v="0"/>
    <n v="39.56"/>
    <n v="1"/>
    <x v="47"/>
    <n v="40.369999999999997"/>
    <s v="Mr. John Kane"/>
    <s v="London Candoxy Storage Campus"/>
    <s v="LM"/>
  </r>
  <r>
    <x v="47"/>
    <n v="12451"/>
    <d v="2019-01-04T00:00:00"/>
    <n v="-144"/>
    <n v="0"/>
    <n v="0"/>
    <n v="0"/>
    <n v="144"/>
    <x v="47"/>
    <n v="40.369999999999997"/>
    <s v="Hr. Dr. Daniel Weisman"/>
    <s v="Möbel Siegfried"/>
    <s v="PS"/>
  </r>
  <r>
    <x v="47"/>
    <n v="14107"/>
    <d v="2019-01-14T00:00:00"/>
    <n v="-144"/>
    <n v="5406.35"/>
    <n v="0"/>
    <n v="5406.35"/>
    <n v="144"/>
    <x v="47"/>
    <n v="40.369999999999997"/>
    <s v="ga. Katja Valjavec"/>
    <s v="EXPORTLES d.o.o."/>
    <s v="RH"/>
  </r>
  <r>
    <x v="47"/>
    <n v="14123"/>
    <d v="2019-01-19T00:00:00"/>
    <n v="-1"/>
    <n v="37.96"/>
    <n v="0"/>
    <n v="37.96"/>
    <n v="1"/>
    <x v="47"/>
    <n v="40.369999999999997"/>
    <s v="Herrn Jonathan Haas"/>
    <s v="Hotel Pferdesee"/>
    <s v="RH"/>
  </r>
  <r>
    <x v="47"/>
    <n v="15149"/>
    <d v="2019-01-06T00:00:00"/>
    <n v="-12"/>
    <n v="445.69000000000005"/>
    <n v="0"/>
    <n v="445.69000000000005"/>
    <n v="12"/>
    <x v="47"/>
    <n v="40.369999999999997"/>
    <s v="Irvin Neal"/>
    <s v="Iber Tech"/>
    <s v="RH"/>
  </r>
  <r>
    <x v="47"/>
    <n v="111288"/>
    <d v="2019-01-05T00:00:00"/>
    <n v="-144"/>
    <n v="5638.88"/>
    <n v="0"/>
    <n v="5638.88"/>
    <n v="144"/>
    <x v="47"/>
    <n v="40.369999999999997"/>
    <s v="Bill Watles"/>
    <s v="Tempsons Tropies"/>
    <s v="LM"/>
  </r>
  <r>
    <x v="47"/>
    <n v="111302"/>
    <d v="2019-01-07T00:00:00"/>
    <n v="-144"/>
    <n v="5406.35"/>
    <n v="0"/>
    <n v="5406.35"/>
    <n v="144"/>
    <x v="47"/>
    <n v="40.369999999999997"/>
    <s v="Katie Perry"/>
    <s v="Voltive Systems"/>
    <s v="LM"/>
  </r>
  <r>
    <x v="47"/>
    <n v="118074"/>
    <d v="2019-01-06T00:00:00"/>
    <n v="-12"/>
    <n v="0"/>
    <n v="0"/>
    <n v="0"/>
    <n v="12"/>
    <x v="47"/>
    <n v="40.369999999999997"/>
    <s v="g. Bostjan Lukan"/>
    <s v="MEMA Ljubljana d.o.o."/>
    <s v="PS"/>
  </r>
  <r>
    <x v="47"/>
    <n v="120188"/>
    <d v="2019-01-09T00:00:00"/>
    <n v="-48"/>
    <n v="1782.74"/>
    <n v="0"/>
    <n v="1782.74"/>
    <n v="48"/>
    <x v="47"/>
    <n v="40.369999999999997"/>
    <s v="Asta Von Elfstein"/>
    <s v="Konberg Tapet AB"/>
    <s v="RH"/>
  </r>
  <r>
    <x v="48"/>
    <n v="20391"/>
    <d v="2019-01-08T00:00:00"/>
    <n v="-144"/>
    <n v="234.57999999999998"/>
    <n v="0"/>
    <n v="234.57999999999998"/>
    <n v="144"/>
    <x v="48"/>
    <n v="1.81"/>
    <s v="Dennis Eloy Cantu"/>
    <s v="Hotspot Systems"/>
    <s v="AH"/>
  </r>
  <r>
    <x v="48"/>
    <n v="20407"/>
    <d v="2019-01-12T00:00:00"/>
    <n v="-12"/>
    <n v="19.77"/>
    <n v="0"/>
    <n v="19.77"/>
    <n v="12"/>
    <x v="48"/>
    <n v="1.81"/>
    <s v="James Madison"/>
    <s v="Gary's Sports"/>
    <s v="AH"/>
  </r>
  <r>
    <x v="48"/>
    <n v="25248"/>
    <d v="2019-01-06T00:00:00"/>
    <n v="-2"/>
    <n v="3.51"/>
    <n v="0"/>
    <n v="3.51"/>
    <n v="2"/>
    <x v="48"/>
    <n v="1.81"/>
    <s v="Sarah Furguson"/>
    <s v="BEI Outfitters "/>
    <s v="AH"/>
  </r>
  <r>
    <x v="48"/>
    <n v="25272"/>
    <d v="2019-01-11T00:00:00"/>
    <n v="-144"/>
    <n v="255.43"/>
    <n v="0"/>
    <n v="255.43"/>
    <n v="144"/>
    <x v="48"/>
    <n v="1.81"/>
    <s v="Sarah Furguson"/>
    <s v="BEI Outfitters "/>
    <s v="AH"/>
  </r>
  <r>
    <x v="48"/>
    <n v="25296"/>
    <d v="2019-01-12T00:00:00"/>
    <n v="-144"/>
    <n v="255.43"/>
    <n v="0"/>
    <n v="255.43"/>
    <n v="144"/>
    <x v="48"/>
    <n v="1.81"/>
    <s v="Imelda Hensley"/>
    <s v="Dantons"/>
    <s v="AH"/>
  </r>
  <r>
    <x v="48"/>
    <n v="25306"/>
    <d v="2019-01-21T00:00:00"/>
    <n v="-144"/>
    <n v="250.20999999999998"/>
    <n v="0"/>
    <n v="250.20999999999998"/>
    <n v="144"/>
    <x v="48"/>
    <n v="1.81"/>
    <s v="Imelda Hensley"/>
    <s v="Dantons"/>
    <s v="AH"/>
  </r>
  <r>
    <x v="48"/>
    <n v="30043"/>
    <d v="2019-01-06T00:00:00"/>
    <n v="-1"/>
    <n v="1.78"/>
    <n v="0"/>
    <n v="1.78"/>
    <n v="1"/>
    <x v="48"/>
    <n v="1.81"/>
    <s v="Susan Young"/>
    <s v="Bainbridges"/>
    <s v="BD"/>
  </r>
  <r>
    <x v="48"/>
    <n v="30051"/>
    <d v="2019-01-09T00:00:00"/>
    <n v="-144"/>
    <n v="255.43"/>
    <n v="0"/>
    <n v="255.43"/>
    <n v="144"/>
    <x v="48"/>
    <n v="1.81"/>
    <s v="Cynthia Lou"/>
    <s v="Top Action Sports"/>
    <s v="BD"/>
  </r>
  <r>
    <x v="48"/>
    <n v="30063"/>
    <d v="2019-01-09T00:00:00"/>
    <n v="-144"/>
    <n v="255.43"/>
    <n v="0"/>
    <n v="255.43"/>
    <n v="144"/>
    <x v="48"/>
    <n v="1.81"/>
    <s v="Cynthia Lou"/>
    <s v="Top Action Sports"/>
    <s v="BD"/>
  </r>
  <r>
    <x v="48"/>
    <n v="30090"/>
    <d v="2019-01-13T00:00:00"/>
    <n v="-289"/>
    <n v="512.63"/>
    <n v="0"/>
    <n v="512.63"/>
    <n v="289"/>
    <x v="48"/>
    <n v="1.81"/>
    <s v="Mr. Scott Mitchell"/>
    <s v="Danger Unlimited"/>
    <s v="BD"/>
  </r>
  <r>
    <x v="48"/>
    <n v="30163"/>
    <d v="2019-01-18T00:00:00"/>
    <n v="-6"/>
    <n v="10.65"/>
    <n v="0"/>
    <n v="10.65"/>
    <n v="6"/>
    <x v="48"/>
    <n v="1.81"/>
    <s v="Susan Young"/>
    <s v="Bainbridges"/>
    <s v="BD"/>
  </r>
  <r>
    <x v="48"/>
    <n v="38078"/>
    <d v="2019-01-06T00:00:00"/>
    <n v="-144"/>
    <n v="255.43999999999997"/>
    <n v="0"/>
    <n v="255.43999999999997"/>
    <n v="144"/>
    <x v="48"/>
    <n v="1.81"/>
    <s v="Hr. Jonathan Mollerup"/>
    <s v="Candoxy Kontor A/S"/>
    <s v="PS"/>
  </r>
  <r>
    <x v="48"/>
    <n v="38089"/>
    <d v="2019-01-12T00:00:00"/>
    <n v="-145"/>
    <n v="254.57999999999998"/>
    <n v="0"/>
    <n v="254.57999999999998"/>
    <n v="145"/>
    <x v="48"/>
    <n v="1.81"/>
    <s v="Ragnheidur K. Gudmundsdottir"/>
    <s v="Gagn &amp; Gaman"/>
    <s v="PS"/>
  </r>
  <r>
    <x v="48"/>
    <n v="124533"/>
    <d v="2019-01-09T00:00:00"/>
    <n v="-144"/>
    <n v="239.79"/>
    <n v="0"/>
    <n v="239.79"/>
    <n v="144"/>
    <x v="48"/>
    <n v="1.81"/>
    <s v="Seymour Jean Roman"/>
    <s v="Dicon Industries"/>
    <s v="AH"/>
  </r>
  <r>
    <x v="48"/>
    <n v="124611"/>
    <d v="2019-01-13T00:00:00"/>
    <n v="-144"/>
    <n v="231.97"/>
    <n v="0"/>
    <n v="231.97"/>
    <n v="144"/>
    <x v="48"/>
    <n v="1.81"/>
    <s v="Bill Johnson"/>
    <s v="Solotech"/>
    <s v="AH"/>
  </r>
  <r>
    <x v="48"/>
    <n v="124626"/>
    <d v="2019-01-13T00:00:00"/>
    <n v="-144"/>
    <n v="229.36"/>
    <n v="0"/>
    <n v="229.36"/>
    <n v="144"/>
    <x v="48"/>
    <n v="1.81"/>
    <s v="Marta Freeley"/>
    <s v="City Of Chicago"/>
    <s v="AH"/>
  </r>
  <r>
    <x v="48"/>
    <n v="128900"/>
    <d v="2019-01-14T00:00:00"/>
    <n v="-55"/>
    <n v="97.560000000000016"/>
    <n v="0"/>
    <n v="97.560000000000016"/>
    <n v="55"/>
    <x v="48"/>
    <n v="1.81"/>
    <s v="Imelda Hensley"/>
    <s v="Dantons"/>
    <s v="AH"/>
  </r>
  <r>
    <x v="49"/>
    <n v="20344"/>
    <d v="2019-01-07T00:00:00"/>
    <n v="-12"/>
    <n v="9.33"/>
    <n v="0"/>
    <n v="9.33"/>
    <n v="12"/>
    <x v="49"/>
    <n v="0.81"/>
    <s v="Seymour Jean Roman"/>
    <s v="Dicon Industries"/>
    <s v="AH"/>
  </r>
  <r>
    <x v="49"/>
    <n v="20360"/>
    <d v="2019-01-10T00:00:00"/>
    <n v="-12"/>
    <n v="9.43"/>
    <n v="0"/>
    <n v="9.43"/>
    <n v="12"/>
    <x v="49"/>
    <n v="0.81"/>
    <s v="Bill Johnson"/>
    <s v="Solotech"/>
    <s v="AH"/>
  </r>
  <r>
    <x v="49"/>
    <n v="20392"/>
    <d v="2019-01-08T00:00:00"/>
    <n v="-289"/>
    <n v="210.68"/>
    <n v="0"/>
    <n v="210.68"/>
    <n v="289"/>
    <x v="49"/>
    <n v="0.81"/>
    <s v="Dennis Eloy Cantu"/>
    <s v="Hotspot Systems"/>
    <s v="AH"/>
  </r>
  <r>
    <x v="49"/>
    <n v="20412"/>
    <d v="2019-01-10T00:00:00"/>
    <n v="-144"/>
    <n v="110.81"/>
    <n v="0"/>
    <n v="110.81"/>
    <n v="144"/>
    <x v="49"/>
    <n v="0.81"/>
    <s v="Dennis Eloy Cantu"/>
    <s v="Hotspot Systems"/>
    <s v="AH"/>
  </r>
  <r>
    <x v="49"/>
    <n v="20423"/>
    <d v="2019-01-16T00:00:00"/>
    <n v="-1"/>
    <n v="0.77"/>
    <n v="0"/>
    <n v="0.77"/>
    <n v="1"/>
    <x v="49"/>
    <n v="0.81"/>
    <s v="Ms. Tammy L. McDonald"/>
    <s v="First Touch Marketing"/>
    <s v="AH"/>
  </r>
  <r>
    <x v="49"/>
    <n v="25258"/>
    <d v="2019-01-07T00:00:00"/>
    <n v="-144"/>
    <n v="111.97000000000001"/>
    <n v="0"/>
    <n v="111.97000000000001"/>
    <n v="144"/>
    <x v="49"/>
    <n v="0.81"/>
    <s v="David Everson"/>
    <s v="BlackCane Motor Works"/>
    <s v="AH"/>
  </r>
  <r>
    <x v="49"/>
    <n v="25278"/>
    <d v="2019-01-11T00:00:00"/>
    <n v="-6"/>
    <n v="4.76"/>
    <n v="0"/>
    <n v="4.76"/>
    <n v="6"/>
    <x v="49"/>
    <n v="0.81"/>
    <s v="Sarah Furguson"/>
    <s v="BEI Outfitters "/>
    <s v="AH"/>
  </r>
  <r>
    <x v="49"/>
    <n v="25312"/>
    <d v="2019-01-21T00:00:00"/>
    <n v="-1"/>
    <n v="0.78"/>
    <n v="0"/>
    <n v="0.78"/>
    <n v="1"/>
    <x v="49"/>
    <n v="0.81"/>
    <s v="Imelda Hensley"/>
    <s v="Dantons"/>
    <s v="AH"/>
  </r>
  <r>
    <x v="49"/>
    <n v="30039"/>
    <d v="2019-01-06T00:00:00"/>
    <n v="-289"/>
    <n v="229.29000000000002"/>
    <n v="0"/>
    <n v="229.29000000000002"/>
    <n v="289"/>
    <x v="49"/>
    <n v="0.81"/>
    <s v="Susan Young"/>
    <s v="Bainbridges"/>
    <s v="BD"/>
  </r>
  <r>
    <x v="49"/>
    <n v="30129"/>
    <d v="2019-01-14T00:00:00"/>
    <n v="-144"/>
    <n v="114.31"/>
    <n v="0"/>
    <n v="114.31"/>
    <n v="144"/>
    <x v="49"/>
    <n v="0.81"/>
    <s v="Mr. Scott Mitchell"/>
    <s v="Danger Unlimited"/>
    <s v="BD"/>
  </r>
  <r>
    <x v="49"/>
    <n v="34344"/>
    <d v="2019-01-10T00:00:00"/>
    <n v="-1"/>
    <n v="0.74"/>
    <n v="0"/>
    <n v="0.74"/>
    <n v="1"/>
    <x v="49"/>
    <n v="0.81"/>
    <s v="Mike Everson"/>
    <s v="Blanemark Hifi Shop"/>
    <s v="PS"/>
  </r>
  <r>
    <x v="49"/>
    <n v="38097"/>
    <d v="2019-01-12T00:00:00"/>
    <n v="-1"/>
    <n v="0.79"/>
    <n v="0"/>
    <n v="0.79"/>
    <n v="1"/>
    <x v="49"/>
    <n v="0.81"/>
    <s v="Ragnheidur K. Gudmundsdottir"/>
    <s v="Gagn &amp; Gaman"/>
    <s v="PS"/>
  </r>
  <r>
    <x v="49"/>
    <n v="124518"/>
    <d v="2019-01-05T00:00:00"/>
    <n v="-144"/>
    <n v="106.14"/>
    <n v="0"/>
    <n v="106.14"/>
    <n v="144"/>
    <x v="49"/>
    <n v="0.81"/>
    <s v="Cecil B Demil"/>
    <s v="Derringers Resturants"/>
    <s v="AH"/>
  </r>
  <r>
    <x v="49"/>
    <n v="124555"/>
    <d v="2019-01-08T00:00:00"/>
    <n v="-144"/>
    <n v="108.48"/>
    <n v="0"/>
    <n v="108.48"/>
    <n v="144"/>
    <x v="49"/>
    <n v="0.81"/>
    <s v="Ms. Tammy L. McDonald"/>
    <s v="First Touch Marketing"/>
    <s v="AH"/>
  </r>
  <r>
    <x v="49"/>
    <n v="128877"/>
    <d v="2019-01-07T00:00:00"/>
    <n v="-169"/>
    <n v="134.15"/>
    <n v="0"/>
    <n v="134.15"/>
    <n v="169"/>
    <x v="49"/>
    <n v="0.81"/>
    <s v="Mildred Botiner"/>
    <s v="Esystems"/>
    <s v="AH"/>
  </r>
  <r>
    <x v="49"/>
    <n v="128904"/>
    <d v="2019-01-14T00:00:00"/>
    <n v="-1"/>
    <n v="0.79"/>
    <n v="0"/>
    <n v="0.79"/>
    <n v="1"/>
    <x v="49"/>
    <n v="0.81"/>
    <s v="Imelda Hensley"/>
    <s v="Dantons"/>
    <s v="AH"/>
  </r>
  <r>
    <x v="49"/>
    <n v="132552"/>
    <d v="2019-01-16T00:00:00"/>
    <n v="-144"/>
    <n v="114.31"/>
    <n v="0"/>
    <n v="114.31"/>
    <n v="144"/>
    <x v="49"/>
    <n v="0.81"/>
    <s v="Bill Winton"/>
    <s v="Sporting Goods Emporium"/>
    <s v="BD"/>
  </r>
  <r>
    <x v="49"/>
    <n v="135831"/>
    <d v="2019-01-16T00:00:00"/>
    <n v="-1"/>
    <n v="0.78"/>
    <n v="0"/>
    <n v="0.78"/>
    <n v="1"/>
    <x v="49"/>
    <n v="0.81"/>
    <s v="Mike Everson"/>
    <s v="Blanemark Hifi Shop"/>
    <s v="PS"/>
  </r>
  <r>
    <x v="49"/>
    <n v="137446"/>
    <d v="2019-01-18T00:00:00"/>
    <n v="-2"/>
    <n v="1.57"/>
    <n v="0"/>
    <n v="1.57"/>
    <n v="2"/>
    <x v="49"/>
    <n v="0.81"/>
    <s v="Grim Striking"/>
    <s v="Sumtones, AG"/>
    <s v="PS"/>
  </r>
  <r>
    <x v="49"/>
    <n v="138737"/>
    <d v="2019-01-12T00:00:00"/>
    <n v="-1"/>
    <n v="0.79"/>
    <n v="0"/>
    <n v="0.79"/>
    <n v="1"/>
    <x v="49"/>
    <n v="0.81"/>
    <s v="Leopold Rhein"/>
    <s v="Cronus Cardoxy Sales"/>
    <s v="PS"/>
  </r>
  <r>
    <x v="49"/>
    <n v="157878"/>
    <d v="2019-01-16T00:00:00"/>
    <n v="1"/>
    <n v="-0.79"/>
    <n v="0"/>
    <n v="-0.79"/>
    <n v="-1"/>
    <x v="49"/>
    <n v="0.81"/>
    <s v="Cynthia Lou"/>
    <s v="Top Action Sports"/>
    <s v="BD"/>
  </r>
  <r>
    <x v="49"/>
    <n v="157884"/>
    <d v="2019-01-14T00:00:00"/>
    <n v="1"/>
    <n v="-0.79"/>
    <n v="0"/>
    <n v="-0.79"/>
    <n v="-1"/>
    <x v="49"/>
    <n v="0.81"/>
    <s v="Cynthia Lou"/>
    <s v="Top Action Sports"/>
    <s v="BD"/>
  </r>
  <r>
    <x v="50"/>
    <n v="20361"/>
    <d v="2019-01-10T00:00:00"/>
    <n v="-1"/>
    <n v="3.59"/>
    <n v="0"/>
    <n v="3.59"/>
    <n v="1"/>
    <x v="50"/>
    <n v="3.7"/>
    <s v="Bill Johnson"/>
    <s v="Solotech"/>
    <s v="AH"/>
  </r>
  <r>
    <x v="50"/>
    <n v="25292"/>
    <d v="2019-01-12T00:00:00"/>
    <n v="-144"/>
    <n v="522.14"/>
    <n v="0"/>
    <n v="522.14"/>
    <n v="144"/>
    <x v="50"/>
    <n v="3.7"/>
    <s v="Imelda Hensley"/>
    <s v="Dantons"/>
    <s v="AH"/>
  </r>
  <r>
    <x v="50"/>
    <n v="25303"/>
    <d v="2019-01-21T00:00:00"/>
    <n v="-144"/>
    <n v="511.49"/>
    <n v="0"/>
    <n v="511.49"/>
    <n v="144"/>
    <x v="50"/>
    <n v="3.7"/>
    <s v="Imelda Hensley"/>
    <s v="Dantons"/>
    <s v="AH"/>
  </r>
  <r>
    <x v="50"/>
    <n v="30115"/>
    <d v="2019-01-10T00:00:00"/>
    <n v="-144"/>
    <n v="522.21"/>
    <n v="0"/>
    <n v="522.21"/>
    <n v="144"/>
    <x v="50"/>
    <n v="3.7"/>
    <s v="Susan Young"/>
    <s v="Bainbridges"/>
    <s v="BD"/>
  </r>
  <r>
    <x v="50"/>
    <n v="30125"/>
    <d v="2019-01-14T00:00:00"/>
    <n v="-144"/>
    <n v="522.14"/>
    <n v="0"/>
    <n v="522.14"/>
    <n v="144"/>
    <x v="50"/>
    <n v="3.7"/>
    <s v="Mr. Scott Mitchell"/>
    <s v="Danger Unlimited"/>
    <s v="BD"/>
  </r>
  <r>
    <x v="50"/>
    <n v="30144"/>
    <d v="2019-01-22T00:00:00"/>
    <n v="-144"/>
    <n v="522.14"/>
    <n v="0"/>
    <n v="522.14"/>
    <n v="144"/>
    <x v="50"/>
    <n v="3.7"/>
    <s v="Mr. Jim Stewart"/>
    <s v="Guildford Water Department"/>
    <s v="BD"/>
  </r>
  <r>
    <x v="50"/>
    <n v="34321"/>
    <d v="2019-01-05T00:00:00"/>
    <n v="-288"/>
    <n v="969.70999999999992"/>
    <n v="0"/>
    <n v="969.70999999999992"/>
    <n v="288"/>
    <x v="50"/>
    <n v="3.7"/>
    <s v="Fr. Jenny Gottfried"/>
    <s v="Lauritzen Kontorm¢bler A/S"/>
    <s v="PS"/>
  </r>
  <r>
    <x v="50"/>
    <n v="34332"/>
    <d v="2019-01-10T00:00:00"/>
    <n v="-288"/>
    <n v="969.7"/>
    <n v="0"/>
    <n v="969.7"/>
    <n v="288"/>
    <x v="50"/>
    <n v="3.7"/>
    <s v="Mike Everson"/>
    <s v="Blanemark Hifi Shop"/>
    <s v="PS"/>
  </r>
  <r>
    <x v="50"/>
    <n v="36479"/>
    <d v="2019-01-10T00:00:00"/>
    <n v="-288"/>
    <n v="1044.4099999999999"/>
    <n v="0"/>
    <n v="1044.4099999999999"/>
    <n v="288"/>
    <x v="50"/>
    <n v="3.7"/>
    <s v="Herrn Stefan Delmarco"/>
    <s v="Möbel Scherrer AG"/>
    <s v="PS"/>
  </r>
  <r>
    <x v="50"/>
    <n v="124546"/>
    <d v="2019-01-08T00:00:00"/>
    <n v="-288"/>
    <n v="991.01"/>
    <n v="0"/>
    <n v="991.01"/>
    <n v="288"/>
    <x v="50"/>
    <n v="3.7"/>
    <s v="Ms. Tammy L. McDonald"/>
    <s v="First Touch Marketing"/>
    <s v="AH"/>
  </r>
  <r>
    <x v="50"/>
    <n v="124596"/>
    <d v="2019-01-10T00:00:00"/>
    <n v="-6"/>
    <n v="21.53"/>
    <n v="0"/>
    <n v="21.53"/>
    <n v="6"/>
    <x v="50"/>
    <n v="3.7"/>
    <s v="Ms. Tammy L. McDonald"/>
    <s v="First Touch Marketing"/>
    <s v="AH"/>
  </r>
  <r>
    <x v="50"/>
    <n v="128879"/>
    <d v="2019-01-07T00:00:00"/>
    <n v="-1"/>
    <n v="3.63"/>
    <n v="0"/>
    <n v="3.63"/>
    <n v="1"/>
    <x v="50"/>
    <n v="3.7"/>
    <s v="Mildred Botiner"/>
    <s v="Esystems"/>
    <s v="AH"/>
  </r>
  <r>
    <x v="50"/>
    <n v="128902"/>
    <d v="2019-01-14T00:00:00"/>
    <n v="-1"/>
    <n v="3.63"/>
    <n v="0"/>
    <n v="3.63"/>
    <n v="1"/>
    <x v="50"/>
    <n v="3.7"/>
    <s v="Imelda Hensley"/>
    <s v="Dantons"/>
    <s v="AH"/>
  </r>
  <r>
    <x v="50"/>
    <n v="128914"/>
    <d v="2019-01-16T00:00:00"/>
    <n v="-24"/>
    <n v="87.02000000000001"/>
    <n v="0"/>
    <n v="87.02000000000001"/>
    <n v="24"/>
    <x v="50"/>
    <n v="3.7"/>
    <s v="Imelda Hensley"/>
    <s v="Dantons"/>
    <s v="AH"/>
  </r>
  <r>
    <x v="50"/>
    <n v="132525"/>
    <d v="2019-01-12T00:00:00"/>
    <n v="-145"/>
    <n v="525.77"/>
    <n v="0"/>
    <n v="525.77"/>
    <n v="145"/>
    <x v="50"/>
    <n v="3.7"/>
    <s v="Bill Winton"/>
    <s v="Sporting Goods Emporium"/>
    <s v="BD"/>
  </r>
  <r>
    <x v="50"/>
    <n v="137434"/>
    <d v="2019-01-18T00:00:00"/>
    <n v="-144"/>
    <n v="516.77"/>
    <n v="0"/>
    <n v="516.77"/>
    <n v="144"/>
    <x v="50"/>
    <n v="3.7"/>
    <s v="Grim Striking"/>
    <s v="Sumtones, AG"/>
    <s v="PS"/>
  </r>
  <r>
    <x v="50"/>
    <n v="138736"/>
    <d v="2019-01-12T00:00:00"/>
    <n v="-1"/>
    <n v="3.59"/>
    <n v="0"/>
    <n v="3.59"/>
    <n v="1"/>
    <x v="50"/>
    <n v="3.7"/>
    <s v="Leopold Rhein"/>
    <s v="Cronus Cardoxy Sales"/>
    <s v="PS"/>
  </r>
  <r>
    <x v="50"/>
    <n v="138742"/>
    <d v="2019-01-15T00:00:00"/>
    <n v="-144"/>
    <n v="522.16"/>
    <n v="0"/>
    <n v="522.16"/>
    <n v="144"/>
    <x v="50"/>
    <n v="3.7"/>
    <s v="Hr. Jonathan Mollerup"/>
    <s v="Candoxy Kontor A/S"/>
    <s v="PS"/>
  </r>
  <r>
    <x v="51"/>
    <n v="30147"/>
    <d v="2019-01-22T00:00:00"/>
    <n v="-144"/>
    <n v="389.49"/>
    <n v="0"/>
    <n v="389.49"/>
    <n v="144"/>
    <x v="51"/>
    <n v="2.76"/>
    <s v="Mr. Jim Stewart"/>
    <s v="Guildford Water Department"/>
    <s v="BD"/>
  </r>
  <r>
    <x v="51"/>
    <n v="38095"/>
    <d v="2019-01-12T00:00:00"/>
    <n v="-1"/>
    <n v="2.68"/>
    <n v="0"/>
    <n v="2.68"/>
    <n v="1"/>
    <x v="51"/>
    <n v="2.76"/>
    <s v="Ragnheidur K. Gudmundsdottir"/>
    <s v="Gagn &amp; Gaman"/>
    <s v="PS"/>
  </r>
  <r>
    <x v="51"/>
    <n v="124531"/>
    <d v="2019-01-09T00:00:00"/>
    <n v="-144"/>
    <n v="365.64"/>
    <n v="0"/>
    <n v="365.64"/>
    <n v="144"/>
    <x v="51"/>
    <n v="2.76"/>
    <s v="Seymour Jean Roman"/>
    <s v="Dicon Industries"/>
    <s v="AH"/>
  </r>
  <r>
    <x v="51"/>
    <n v="124549"/>
    <d v="2019-01-08T00:00:00"/>
    <n v="-288"/>
    <n v="739.24"/>
    <n v="0"/>
    <n v="739.24"/>
    <n v="288"/>
    <x v="51"/>
    <n v="2.76"/>
    <s v="Ms. Tammy L. McDonald"/>
    <s v="First Touch Marketing"/>
    <s v="AH"/>
  </r>
  <r>
    <x v="51"/>
    <n v="124642"/>
    <d v="2019-01-21T00:00:00"/>
    <n v="-24"/>
    <n v="59.62"/>
    <n v="0"/>
    <n v="59.62"/>
    <n v="24"/>
    <x v="51"/>
    <n v="2.76"/>
    <s v="Louisa Matthews"/>
    <s v="Odessy Sports"/>
    <s v="AH"/>
  </r>
  <r>
    <x v="51"/>
    <n v="128896"/>
    <d v="2019-01-14T00:00:00"/>
    <n v="-144"/>
    <n v="389.49"/>
    <n v="0"/>
    <n v="389.49"/>
    <n v="144"/>
    <x v="51"/>
    <n v="2.76"/>
    <s v="Imelda Hensley"/>
    <s v="Dantons"/>
    <s v="AH"/>
  </r>
  <r>
    <x v="51"/>
    <n v="132528"/>
    <d v="2019-01-12T00:00:00"/>
    <n v="-144"/>
    <n v="389.49"/>
    <n v="0"/>
    <n v="389.49"/>
    <n v="144"/>
    <x v="51"/>
    <n v="2.76"/>
    <s v="Bill Winton"/>
    <s v="Sporting Goods Emporium"/>
    <s v="BD"/>
  </r>
  <r>
    <x v="51"/>
    <n v="138727"/>
    <d v="2019-01-12T00:00:00"/>
    <n v="-144"/>
    <n v="385.52000000000004"/>
    <n v="0"/>
    <n v="385.52000000000004"/>
    <n v="144"/>
    <x v="51"/>
    <n v="2.76"/>
    <s v="Leopold Rhein"/>
    <s v="Cronus Cardoxy Sales"/>
    <s v="PS"/>
  </r>
  <r>
    <x v="51"/>
    <n v="157890"/>
    <d v="2019-01-19T00:00:00"/>
    <n v="6"/>
    <n v="-16.23"/>
    <n v="0"/>
    <n v="-16.23"/>
    <n v="-6"/>
    <x v="51"/>
    <n v="2.76"/>
    <s v="Mr. Jim Stewart"/>
    <s v="Guildford Water Department"/>
    <s v="BD"/>
  </r>
  <r>
    <x v="52"/>
    <n v="20389"/>
    <d v="2019-01-08T00:00:00"/>
    <n v="-144"/>
    <n v="356.40000000000003"/>
    <n v="0"/>
    <n v="356.40000000000003"/>
    <n v="144"/>
    <x v="52"/>
    <n v="2.75"/>
    <s v="Dennis Eloy Cantu"/>
    <s v="Hotspot Systems"/>
    <s v="AH"/>
  </r>
  <r>
    <x v="52"/>
    <n v="20421"/>
    <d v="2019-01-16T00:00:00"/>
    <n v="-24"/>
    <n v="62.7"/>
    <n v="0"/>
    <n v="62.7"/>
    <n v="24"/>
    <x v="52"/>
    <n v="2.75"/>
    <s v="Ms. Tammy L. McDonald"/>
    <s v="First Touch Marketing"/>
    <s v="AH"/>
  </r>
  <r>
    <x v="52"/>
    <n v="20443"/>
    <d v="2019-01-18T00:00:00"/>
    <n v="-144"/>
    <n v="352.44"/>
    <n v="0"/>
    <n v="352.44"/>
    <n v="144"/>
    <x v="52"/>
    <n v="2.75"/>
    <s v="Seymour Jean Roman"/>
    <s v="Dicon Industries"/>
    <s v="AH"/>
  </r>
  <r>
    <x v="52"/>
    <n v="25294"/>
    <d v="2019-01-12T00:00:00"/>
    <n v="-144"/>
    <n v="388.08000000000004"/>
    <n v="0"/>
    <n v="388.08000000000004"/>
    <n v="144"/>
    <x v="52"/>
    <n v="2.75"/>
    <s v="Imelda Hensley"/>
    <s v="Dantons"/>
    <s v="AH"/>
  </r>
  <r>
    <x v="52"/>
    <n v="30037"/>
    <d v="2019-01-06T00:00:00"/>
    <n v="-144"/>
    <n v="388.08000000000004"/>
    <n v="0"/>
    <n v="388.08000000000004"/>
    <n v="144"/>
    <x v="52"/>
    <n v="2.75"/>
    <s v="Susan Young"/>
    <s v="Bainbridges"/>
    <s v="BD"/>
  </r>
  <r>
    <x v="52"/>
    <n v="30099"/>
    <d v="2019-01-13T00:00:00"/>
    <n v="-1"/>
    <n v="2.69"/>
    <n v="0"/>
    <n v="2.69"/>
    <n v="1"/>
    <x v="52"/>
    <n v="2.75"/>
    <s v="Mr. Scott Mitchell"/>
    <s v="Danger Unlimited"/>
    <s v="BD"/>
  </r>
  <r>
    <x v="52"/>
    <n v="30128"/>
    <d v="2019-01-14T00:00:00"/>
    <n v="-48"/>
    <n v="129.36000000000001"/>
    <n v="0"/>
    <n v="129.36000000000001"/>
    <n v="48"/>
    <x v="52"/>
    <n v="2.75"/>
    <s v="Mr. Scott Mitchell"/>
    <s v="Danger Unlimited"/>
    <s v="BD"/>
  </r>
  <r>
    <x v="52"/>
    <n v="30150"/>
    <d v="2019-01-22T00:00:00"/>
    <n v="-1"/>
    <n v="2.69"/>
    <n v="0"/>
    <n v="2.69"/>
    <n v="1"/>
    <x v="52"/>
    <n v="2.75"/>
    <s v="Mr. Jim Stewart"/>
    <s v="Guildford Water Department"/>
    <s v="BD"/>
  </r>
  <r>
    <x v="52"/>
    <n v="38082"/>
    <d v="2019-01-06T00:00:00"/>
    <n v="-1"/>
    <n v="2.7"/>
    <n v="0"/>
    <n v="2.7"/>
    <n v="1"/>
    <x v="52"/>
    <n v="2.75"/>
    <s v="Hr. Jonathan Mollerup"/>
    <s v="Candoxy Kontor A/S"/>
    <s v="PS"/>
  </r>
  <r>
    <x v="52"/>
    <n v="124532"/>
    <d v="2019-01-09T00:00:00"/>
    <n v="-144"/>
    <n v="364.32"/>
    <n v="0"/>
    <n v="364.32"/>
    <n v="144"/>
    <x v="52"/>
    <n v="2.75"/>
    <s v="Seymour Jean Roman"/>
    <s v="Dicon Industries"/>
    <s v="AH"/>
  </r>
  <r>
    <x v="52"/>
    <n v="124644"/>
    <d v="2019-01-21T00:00:00"/>
    <n v="-1"/>
    <n v="2.4700000000000002"/>
    <n v="0"/>
    <n v="2.4700000000000002"/>
    <n v="1"/>
    <x v="52"/>
    <n v="2.75"/>
    <s v="Louisa Matthews"/>
    <s v="Odessy Sports"/>
    <s v="AH"/>
  </r>
  <r>
    <x v="52"/>
    <n v="132513"/>
    <d v="2019-01-05T00:00:00"/>
    <n v="-144"/>
    <n v="388.08000000000004"/>
    <n v="0"/>
    <n v="388.08000000000004"/>
    <n v="144"/>
    <x v="52"/>
    <n v="2.75"/>
    <s v="Mr. Ryan Danner"/>
    <s v="Elkhorn Airport"/>
    <s v="BD"/>
  </r>
  <r>
    <x v="52"/>
    <n v="135823"/>
    <d v="2019-01-09T00:00:00"/>
    <n v="-1"/>
    <n v="2.4500000000000002"/>
    <n v="0"/>
    <n v="2.4500000000000002"/>
    <n v="1"/>
    <x v="52"/>
    <n v="2.75"/>
    <s v="Fr. Jenny Gottfried"/>
    <s v="Lauritzen Kontorm¢bler A/S"/>
    <s v="PS"/>
  </r>
  <r>
    <x v="52"/>
    <n v="135842"/>
    <d v="2019-01-25T00:00:00"/>
    <n v="-1"/>
    <n v="2.4700000000000002"/>
    <n v="0"/>
    <n v="2.4700000000000002"/>
    <n v="1"/>
    <x v="52"/>
    <n v="2.75"/>
    <s v="Michael Vanderhyde"/>
    <s v="Meersen Meubelen"/>
    <s v="PS"/>
  </r>
  <r>
    <x v="52"/>
    <n v="137436"/>
    <d v="2019-01-18T00:00:00"/>
    <n v="-144"/>
    <n v="384.03"/>
    <n v="0"/>
    <n v="384.03"/>
    <n v="144"/>
    <x v="52"/>
    <n v="2.75"/>
    <s v="Grim Striking"/>
    <s v="Sumtones, AG"/>
    <s v="PS"/>
  </r>
  <r>
    <x v="52"/>
    <n v="137454"/>
    <d v="2019-01-28T00:00:00"/>
    <n v="-144"/>
    <n v="380.21"/>
    <n v="0"/>
    <n v="380.21"/>
    <n v="144"/>
    <x v="52"/>
    <n v="2.75"/>
    <s v="Herrn Stefan Delmarco"/>
    <s v="Möbel Scherrer AG"/>
    <s v="PS"/>
  </r>
  <r>
    <x v="52"/>
    <n v="138728"/>
    <d v="2019-01-12T00:00:00"/>
    <n v="-144"/>
    <n v="384.11"/>
    <n v="0"/>
    <n v="384.11"/>
    <n v="144"/>
    <x v="52"/>
    <n v="2.75"/>
    <s v="Leopold Rhein"/>
    <s v="Cronus Cardoxy Sales"/>
    <s v="PS"/>
  </r>
  <r>
    <x v="53"/>
    <n v="20374"/>
    <d v="2019-01-03T00:00:00"/>
    <n v="-144"/>
    <n v="303.41000000000003"/>
    <n v="0"/>
    <n v="303.41000000000003"/>
    <n v="144"/>
    <x v="53"/>
    <n v="2.15"/>
    <s v="Seymour Jean Roman"/>
    <s v="Dicon Industries"/>
    <s v="AH"/>
  </r>
  <r>
    <x v="53"/>
    <n v="25290"/>
    <d v="2019-01-12T00:00:00"/>
    <n v="-289"/>
    <n v="608.91999999999996"/>
    <n v="0"/>
    <n v="608.91999999999996"/>
    <n v="289"/>
    <x v="53"/>
    <n v="2.15"/>
    <s v="Imelda Hensley"/>
    <s v="Dantons"/>
    <s v="AH"/>
  </r>
  <r>
    <x v="53"/>
    <n v="30148"/>
    <d v="2019-01-22T00:00:00"/>
    <n v="-144"/>
    <n v="303.41000000000003"/>
    <n v="0"/>
    <n v="303.41000000000003"/>
    <n v="144"/>
    <x v="53"/>
    <n v="2.15"/>
    <s v="Mr. Jim Stewart"/>
    <s v="Guildford Water Department"/>
    <s v="BD"/>
  </r>
  <r>
    <x v="53"/>
    <n v="34323"/>
    <d v="2019-01-05T00:00:00"/>
    <n v="-288"/>
    <n v="563.47"/>
    <n v="0"/>
    <n v="563.47"/>
    <n v="288"/>
    <x v="53"/>
    <n v="2.15"/>
    <s v="Fr. Jenny Gottfried"/>
    <s v="Lauritzen Kontorm¢bler A/S"/>
    <s v="PS"/>
  </r>
  <r>
    <x v="53"/>
    <n v="34336"/>
    <d v="2019-01-10T00:00:00"/>
    <n v="-144"/>
    <n v="281.72000000000003"/>
    <n v="0"/>
    <n v="281.72000000000003"/>
    <n v="144"/>
    <x v="53"/>
    <n v="2.15"/>
    <s v="Mike Everson"/>
    <s v="Blanemark Hifi Shop"/>
    <s v="PS"/>
  </r>
  <r>
    <x v="53"/>
    <n v="38083"/>
    <d v="2019-01-06T00:00:00"/>
    <n v="-1"/>
    <n v="2.1"/>
    <n v="0"/>
    <n v="2.1"/>
    <n v="1"/>
    <x v="53"/>
    <n v="2.15"/>
    <s v="Hr. Jonathan Mollerup"/>
    <s v="Candoxy Kontor A/S"/>
    <s v="PS"/>
  </r>
  <r>
    <x v="53"/>
    <n v="38088"/>
    <d v="2019-01-12T00:00:00"/>
    <n v="-144"/>
    <n v="300.31"/>
    <n v="0"/>
    <n v="300.31"/>
    <n v="144"/>
    <x v="53"/>
    <n v="2.15"/>
    <s v="Ragnheidur K. Gudmundsdottir"/>
    <s v="Gagn &amp; Gaman"/>
    <s v="PS"/>
  </r>
  <r>
    <x v="53"/>
    <n v="124558"/>
    <d v="2019-01-08T00:00:00"/>
    <n v="-1"/>
    <n v="2"/>
    <n v="0"/>
    <n v="2"/>
    <n v="1"/>
    <x v="53"/>
    <n v="2.15"/>
    <s v="Ms. Tammy L. McDonald"/>
    <s v="First Touch Marketing"/>
    <s v="AH"/>
  </r>
  <r>
    <x v="53"/>
    <n v="124581"/>
    <d v="2019-01-13T00:00:00"/>
    <n v="-1"/>
    <n v="2.02"/>
    <n v="0"/>
    <n v="2.02"/>
    <n v="1"/>
    <x v="53"/>
    <n v="2.15"/>
    <s v="Bill Blass"/>
    <s v="DenoTech"/>
    <s v="AH"/>
  </r>
  <r>
    <x v="53"/>
    <n v="124610"/>
    <d v="2019-01-13T00:00:00"/>
    <n v="-144"/>
    <n v="275.54000000000002"/>
    <n v="0"/>
    <n v="275.54000000000002"/>
    <n v="144"/>
    <x v="53"/>
    <n v="2.15"/>
    <s v="Bill Johnson"/>
    <s v="Solotech"/>
    <s v="AH"/>
  </r>
  <r>
    <x v="53"/>
    <n v="132541"/>
    <d v="2019-01-14T00:00:00"/>
    <n v="-144"/>
    <n v="303.41000000000003"/>
    <n v="0"/>
    <n v="303.41000000000003"/>
    <n v="144"/>
    <x v="53"/>
    <n v="2.15"/>
    <s v="Cynthia Lou"/>
    <s v="Top Action Sports"/>
    <s v="BD"/>
  </r>
  <r>
    <x v="53"/>
    <n v="138730"/>
    <d v="2019-01-12T00:00:00"/>
    <n v="-144"/>
    <n v="300.31"/>
    <n v="0"/>
    <n v="300.31"/>
    <n v="144"/>
    <x v="53"/>
    <n v="2.15"/>
    <s v="Leopold Rhein"/>
    <s v="Cronus Cardoxy Sales"/>
    <s v="PS"/>
  </r>
  <r>
    <x v="53"/>
    <n v="138746"/>
    <d v="2019-01-15T00:00:00"/>
    <n v="-1"/>
    <n v="2.11"/>
    <n v="0"/>
    <n v="2.11"/>
    <n v="1"/>
    <x v="53"/>
    <n v="2.15"/>
    <s v="Hr. Jonathan Mollerup"/>
    <s v="Candoxy Kontor A/S"/>
    <s v="PS"/>
  </r>
  <r>
    <x v="53"/>
    <n v="157883"/>
    <d v="2019-01-14T00:00:00"/>
    <n v="1"/>
    <n v="-2.11"/>
    <n v="0"/>
    <n v="-2.11"/>
    <n v="-1"/>
    <x v="53"/>
    <n v="2.15"/>
    <s v="Cynthia Lou"/>
    <s v="Top Action Sports"/>
    <s v="BD"/>
  </r>
  <r>
    <x v="53"/>
    <n v="157887"/>
    <d v="2019-01-17T00:00:00"/>
    <n v="1"/>
    <n v="-2.11"/>
    <n v="0"/>
    <n v="-2.11"/>
    <n v="-1"/>
    <x v="53"/>
    <n v="2.15"/>
    <s v="Mr. Ryan Danner"/>
    <s v="Elkhorn Airport"/>
    <s v="BD"/>
  </r>
  <r>
    <x v="54"/>
    <n v="20339"/>
    <d v="2019-01-07T00:00:00"/>
    <n v="-144"/>
    <n v="420.25"/>
    <n v="0"/>
    <n v="420.25"/>
    <n v="144"/>
    <x v="54"/>
    <n v="3.04"/>
    <s v="Seymour Jean Roman"/>
    <s v="Dicon Industries"/>
    <s v="AH"/>
  </r>
  <r>
    <x v="54"/>
    <n v="20357"/>
    <d v="2019-01-10T00:00:00"/>
    <n v="-144"/>
    <n v="424.63"/>
    <n v="0"/>
    <n v="424.63"/>
    <n v="144"/>
    <x v="54"/>
    <n v="3.04"/>
    <s v="Bill Johnson"/>
    <s v="Solotech"/>
    <s v="AH"/>
  </r>
  <r>
    <x v="54"/>
    <n v="20388"/>
    <d v="2019-01-08T00:00:00"/>
    <n v="-144"/>
    <n v="393.98"/>
    <n v="0"/>
    <n v="393.98"/>
    <n v="144"/>
    <x v="54"/>
    <n v="3.04"/>
    <s v="Dennis Eloy Cantu"/>
    <s v="Hotspot Systems"/>
    <s v="AH"/>
  </r>
  <r>
    <x v="54"/>
    <n v="20416"/>
    <d v="2019-01-10T00:00:00"/>
    <n v="-1"/>
    <n v="2.89"/>
    <n v="0"/>
    <n v="2.89"/>
    <n v="1"/>
    <x v="54"/>
    <n v="3.04"/>
    <s v="Dennis Eloy Cantu"/>
    <s v="Hotspot Systems"/>
    <s v="AH"/>
  </r>
  <r>
    <x v="54"/>
    <n v="25242"/>
    <d v="2019-01-06T00:00:00"/>
    <n v="-144"/>
    <n v="424.63"/>
    <n v="0"/>
    <n v="424.63"/>
    <n v="144"/>
    <x v="54"/>
    <n v="3.04"/>
    <s v="Sarah Furguson"/>
    <s v="BEI Outfitters "/>
    <s v="AH"/>
  </r>
  <r>
    <x v="54"/>
    <n v="30036"/>
    <d v="2019-01-06T00:00:00"/>
    <n v="-144"/>
    <n v="428.98"/>
    <n v="0"/>
    <n v="428.98"/>
    <n v="144"/>
    <x v="54"/>
    <n v="3.04"/>
    <s v="Susan Young"/>
    <s v="Bainbridges"/>
    <s v="BD"/>
  </r>
  <r>
    <x v="54"/>
    <n v="30081"/>
    <d v="2019-01-14T00:00:00"/>
    <n v="-6"/>
    <n v="17.88"/>
    <n v="0"/>
    <n v="17.88"/>
    <n v="6"/>
    <x v="54"/>
    <n v="3.04"/>
    <s v="Cynthia Lou"/>
    <s v="Top Action Sports"/>
    <s v="BD"/>
  </r>
  <r>
    <x v="54"/>
    <n v="36485"/>
    <d v="2019-01-10T00:00:00"/>
    <n v="-24"/>
    <n v="71.489999999999995"/>
    <n v="0"/>
    <n v="71.489999999999995"/>
    <n v="24"/>
    <x v="54"/>
    <n v="3.04"/>
    <s v="Herrn Stefan Delmarco"/>
    <s v="Möbel Scherrer AG"/>
    <s v="PS"/>
  </r>
  <r>
    <x v="54"/>
    <n v="124529"/>
    <d v="2019-01-09T00:00:00"/>
    <n v="-169"/>
    <n v="472.66"/>
    <n v="0"/>
    <n v="472.66"/>
    <n v="169"/>
    <x v="54"/>
    <n v="3.04"/>
    <s v="Seymour Jean Roman"/>
    <s v="Dicon Industries"/>
    <s v="AH"/>
  </r>
  <r>
    <x v="54"/>
    <n v="124547"/>
    <d v="2019-01-08T00:00:00"/>
    <n v="-289"/>
    <n v="817.06"/>
    <n v="0"/>
    <n v="817.06"/>
    <n v="289"/>
    <x v="54"/>
    <n v="3.04"/>
    <s v="Ms. Tammy L. McDonald"/>
    <s v="First Touch Marketing"/>
    <s v="AH"/>
  </r>
  <r>
    <x v="54"/>
    <n v="124564"/>
    <d v="2019-01-13T00:00:00"/>
    <n v="-1"/>
    <n v="2.98"/>
    <n v="0"/>
    <n v="2.98"/>
    <n v="1"/>
    <x v="54"/>
    <n v="3.04"/>
    <s v="Ms. Tammy L. McDonald"/>
    <s v="First Touch Marketing"/>
    <s v="AH"/>
  </r>
  <r>
    <x v="54"/>
    <n v="124573"/>
    <d v="2019-01-13T00:00:00"/>
    <n v="-288"/>
    <n v="822.99"/>
    <n v="0"/>
    <n v="822.99"/>
    <n v="288"/>
    <x v="54"/>
    <n v="3.04"/>
    <s v="Bill Blass"/>
    <s v="DenoTech"/>
    <s v="AH"/>
  </r>
  <r>
    <x v="54"/>
    <n v="124593"/>
    <d v="2019-01-10T00:00:00"/>
    <n v="-144"/>
    <n v="424.63"/>
    <n v="0"/>
    <n v="424.63"/>
    <n v="144"/>
    <x v="54"/>
    <n v="3.04"/>
    <s v="Ms. Tammy L. McDonald"/>
    <s v="First Touch Marketing"/>
    <s v="AH"/>
  </r>
  <r>
    <x v="54"/>
    <n v="128875"/>
    <d v="2019-01-07T00:00:00"/>
    <n v="-144"/>
    <n v="429.00000000000006"/>
    <n v="0"/>
    <n v="429.00000000000006"/>
    <n v="144"/>
    <x v="54"/>
    <n v="3.04"/>
    <s v="Mildred Botiner"/>
    <s v="Esystems"/>
    <s v="AH"/>
  </r>
  <r>
    <x v="54"/>
    <n v="128912"/>
    <d v="2019-01-16T00:00:00"/>
    <n v="-144"/>
    <n v="429.00000000000006"/>
    <n v="0"/>
    <n v="429.00000000000006"/>
    <n v="144"/>
    <x v="54"/>
    <n v="3.04"/>
    <s v="Imelda Hensley"/>
    <s v="Dantons"/>
    <s v="AH"/>
  </r>
  <r>
    <x v="54"/>
    <n v="132499"/>
    <d v="2019-01-01T00:00:00"/>
    <n v="-144"/>
    <n v="429.00000000000006"/>
    <n v="0"/>
    <n v="429.00000000000006"/>
    <n v="144"/>
    <x v="54"/>
    <n v="3.04"/>
    <s v="Mr. Jim Stewart"/>
    <s v="Guildford Water Department"/>
    <s v="BD"/>
  </r>
  <r>
    <x v="54"/>
    <n v="135822"/>
    <d v="2019-01-09T00:00:00"/>
    <n v="-1"/>
    <n v="2.7"/>
    <n v="0"/>
    <n v="2.7"/>
    <n v="1"/>
    <x v="54"/>
    <n v="3.04"/>
    <s v="Fr. Jenny Gottfried"/>
    <s v="Lauritzen Kontorm¢bler A/S"/>
    <s v="PS"/>
  </r>
  <r>
    <x v="54"/>
    <n v="138744"/>
    <d v="2019-01-15T00:00:00"/>
    <n v="-48"/>
    <n v="143"/>
    <n v="0"/>
    <n v="143"/>
    <n v="48"/>
    <x v="54"/>
    <n v="3.04"/>
    <s v="Hr. Jonathan Mollerup"/>
    <s v="Candoxy Kontor A/S"/>
    <s v="PS"/>
  </r>
  <r>
    <x v="55"/>
    <n v="20432"/>
    <d v="2019-01-14T00:00:00"/>
    <n v="-13"/>
    <n v="18.25"/>
    <n v="0"/>
    <n v="18.25"/>
    <n v="13"/>
    <x v="55"/>
    <n v="1.56"/>
    <s v="James Madison"/>
    <s v="Gary's Sports"/>
    <s v="AH"/>
  </r>
  <r>
    <x v="55"/>
    <n v="30041"/>
    <d v="2019-01-06T00:00:00"/>
    <n v="-48"/>
    <n v="73.400000000000006"/>
    <n v="0"/>
    <n v="73.400000000000006"/>
    <n v="48"/>
    <x v="55"/>
    <n v="1.56"/>
    <s v="Susan Young"/>
    <s v="Bainbridges"/>
    <s v="BD"/>
  </r>
  <r>
    <x v="55"/>
    <n v="30064"/>
    <d v="2019-01-09T00:00:00"/>
    <n v="-144"/>
    <n v="220.14999999999998"/>
    <n v="0"/>
    <n v="220.14999999999998"/>
    <n v="144"/>
    <x v="55"/>
    <n v="1.56"/>
    <s v="Cynthia Lou"/>
    <s v="Top Action Sports"/>
    <s v="BD"/>
  </r>
  <r>
    <x v="55"/>
    <n v="30077"/>
    <d v="2019-01-14T00:00:00"/>
    <n v="-144"/>
    <n v="220.14999999999998"/>
    <n v="0"/>
    <n v="220.14999999999998"/>
    <n v="144"/>
    <x v="55"/>
    <n v="1.56"/>
    <s v="Cynthia Lou"/>
    <s v="Top Action Sports"/>
    <s v="BD"/>
  </r>
  <r>
    <x v="55"/>
    <n v="30127"/>
    <d v="2019-01-14T00:00:00"/>
    <n v="-144"/>
    <n v="220.14999999999998"/>
    <n v="0"/>
    <n v="220.14999999999998"/>
    <n v="144"/>
    <x v="55"/>
    <n v="1.56"/>
    <s v="Mr. Scott Mitchell"/>
    <s v="Danger Unlimited"/>
    <s v="BD"/>
  </r>
  <r>
    <x v="55"/>
    <n v="30160"/>
    <d v="2019-01-18T00:00:00"/>
    <n v="-144"/>
    <n v="220.2"/>
    <n v="0"/>
    <n v="220.2"/>
    <n v="144"/>
    <x v="55"/>
    <n v="1.56"/>
    <s v="Susan Young"/>
    <s v="Bainbridges"/>
    <s v="BD"/>
  </r>
  <r>
    <x v="55"/>
    <n v="34313"/>
    <d v="2019-01-08T00:00:00"/>
    <n v="-144"/>
    <n v="213.36"/>
    <n v="0"/>
    <n v="213.36"/>
    <n v="144"/>
    <x v="55"/>
    <n v="1.56"/>
    <s v="Michael Vanderhyde"/>
    <s v="Meersen Meubelen"/>
    <s v="PS"/>
  </r>
  <r>
    <x v="55"/>
    <n v="124535"/>
    <d v="2019-01-09T00:00:00"/>
    <n v="-2"/>
    <n v="2.87"/>
    <n v="0"/>
    <n v="2.87"/>
    <n v="2"/>
    <x v="55"/>
    <n v="1.56"/>
    <s v="Seymour Jean Roman"/>
    <s v="Dicon Industries"/>
    <s v="AH"/>
  </r>
  <r>
    <x v="55"/>
    <n v="124554"/>
    <d v="2019-01-08T00:00:00"/>
    <n v="-144"/>
    <n v="208.92000000000002"/>
    <n v="0"/>
    <n v="208.92000000000002"/>
    <n v="144"/>
    <x v="55"/>
    <n v="1.56"/>
    <s v="Ms. Tammy L. McDonald"/>
    <s v="First Touch Marketing"/>
    <s v="AH"/>
  </r>
  <r>
    <x v="55"/>
    <n v="124575"/>
    <d v="2019-01-13T00:00:00"/>
    <n v="-144"/>
    <n v="211.16"/>
    <n v="0"/>
    <n v="211.16"/>
    <n v="144"/>
    <x v="55"/>
    <n v="1.56"/>
    <s v="Bill Blass"/>
    <s v="DenoTech"/>
    <s v="AH"/>
  </r>
  <r>
    <x v="55"/>
    <n v="124595"/>
    <d v="2019-01-10T00:00:00"/>
    <n v="-48"/>
    <n v="72.63000000000001"/>
    <n v="0"/>
    <n v="72.63000000000001"/>
    <n v="48"/>
    <x v="55"/>
    <n v="1.56"/>
    <s v="Ms. Tammy L. McDonald"/>
    <s v="First Touch Marketing"/>
    <s v="AH"/>
  </r>
  <r>
    <x v="55"/>
    <n v="124612"/>
    <d v="2019-01-13T00:00:00"/>
    <n v="-144"/>
    <n v="199.93"/>
    <n v="0"/>
    <n v="199.93"/>
    <n v="144"/>
    <x v="55"/>
    <n v="1.56"/>
    <s v="Bill Johnson"/>
    <s v="Solotech"/>
    <s v="AH"/>
  </r>
  <r>
    <x v="55"/>
    <n v="128898"/>
    <d v="2019-01-14T00:00:00"/>
    <n v="-144"/>
    <n v="220.14999999999998"/>
    <n v="0"/>
    <n v="220.14999999999998"/>
    <n v="144"/>
    <x v="55"/>
    <n v="1.56"/>
    <s v="Imelda Hensley"/>
    <s v="Dantons"/>
    <s v="AH"/>
  </r>
  <r>
    <x v="55"/>
    <n v="132516"/>
    <d v="2019-01-05T00:00:00"/>
    <n v="-6"/>
    <n v="9.18"/>
    <n v="0"/>
    <n v="9.18"/>
    <n v="6"/>
    <x v="55"/>
    <n v="1.56"/>
    <s v="Mr. Ryan Danner"/>
    <s v="Elkhorn Airport"/>
    <s v="BD"/>
  </r>
  <r>
    <x v="55"/>
    <n v="132526"/>
    <d v="2019-01-12T00:00:00"/>
    <n v="-288"/>
    <n v="440.29"/>
    <n v="0"/>
    <n v="440.29"/>
    <n v="288"/>
    <x v="55"/>
    <n v="1.56"/>
    <s v="Bill Winton"/>
    <s v="Sporting Goods Emporium"/>
    <s v="BD"/>
  </r>
  <r>
    <x v="55"/>
    <n v="135818"/>
    <d v="2019-01-09T00:00:00"/>
    <n v="-144"/>
    <n v="199.93"/>
    <n v="0"/>
    <n v="199.93"/>
    <n v="144"/>
    <x v="55"/>
    <n v="1.56"/>
    <s v="Fr. Jenny Gottfried"/>
    <s v="Lauritzen Kontorm¢bler A/S"/>
    <s v="PS"/>
  </r>
  <r>
    <x v="55"/>
    <n v="138747"/>
    <d v="2019-01-15T00:00:00"/>
    <n v="-1"/>
    <n v="1.53"/>
    <n v="0"/>
    <n v="1.53"/>
    <n v="1"/>
    <x v="55"/>
    <n v="1.56"/>
    <s v="Hr. Jonathan Mollerup"/>
    <s v="Candoxy Kontor A/S"/>
    <s v="PS"/>
  </r>
  <r>
    <x v="56"/>
    <n v="3892"/>
    <d v="2019-01-02T00:00:00"/>
    <n v="-144"/>
    <n v="159.47"/>
    <n v="0"/>
    <n v="159.47"/>
    <n v="144"/>
    <x v="56"/>
    <n v="1.1299999999999999"/>
    <s v="Katie Perry"/>
    <s v="Voltive Systems"/>
    <s v="LM"/>
  </r>
  <r>
    <x v="56"/>
    <n v="3958"/>
    <d v="2019-01-15T00:00:00"/>
    <n v="-12"/>
    <n v="13.02"/>
    <n v="0"/>
    <n v="13.02"/>
    <n v="12"/>
    <x v="56"/>
    <n v="1.1299999999999999"/>
    <s v="Bill Watles"/>
    <s v="Tempsons Tropies"/>
    <s v="LM"/>
  </r>
  <r>
    <x v="56"/>
    <n v="7572"/>
    <d v="2019-01-12T00:00:00"/>
    <n v="-6"/>
    <n v="6.44"/>
    <n v="0"/>
    <n v="6.44"/>
    <n v="6"/>
    <x v="56"/>
    <n v="1.1299999999999999"/>
    <s v="Mr. Scott Mitchell"/>
    <s v="Showmasters"/>
    <s v="LM"/>
  </r>
  <r>
    <x v="56"/>
    <n v="7582"/>
    <d v="2019-01-11T00:00:00"/>
    <n v="-1"/>
    <n v="1.1000000000000001"/>
    <n v="0"/>
    <n v="1.1000000000000001"/>
    <n v="1"/>
    <x v="56"/>
    <n v="1.1299999999999999"/>
    <s v="Chris Watley"/>
    <s v="Stanfords"/>
    <s v="LM"/>
  </r>
  <r>
    <x v="56"/>
    <n v="7592"/>
    <d v="2019-01-11T00:00:00"/>
    <n v="-2"/>
    <n v="2.2200000000000002"/>
    <n v="0"/>
    <n v="2.2200000000000002"/>
    <n v="2"/>
    <x v="56"/>
    <n v="1.1299999999999999"/>
    <s v="Mr. Dameon Neth"/>
    <s v="Stutringers"/>
    <s v="LM"/>
  </r>
  <r>
    <x v="56"/>
    <n v="10228"/>
    <d v="2019-01-06T00:00:00"/>
    <n v="-1"/>
    <n v="1.1100000000000001"/>
    <n v="0"/>
    <n v="1.1100000000000001"/>
    <n v="1"/>
    <x v="56"/>
    <n v="1.1299999999999999"/>
    <s v="Susan Sureano"/>
    <s v="Office Solutions"/>
    <s v="LM"/>
  </r>
  <r>
    <x v="56"/>
    <n v="10243"/>
    <d v="2019-01-13T00:00:00"/>
    <n v="-1"/>
    <n v="1.1100000000000001"/>
    <n v="0"/>
    <n v="1.1100000000000001"/>
    <n v="1"/>
    <x v="56"/>
    <n v="1.1299999999999999"/>
    <s v="Susan Sureano"/>
    <s v="Office Solutions"/>
    <s v="LM"/>
  </r>
  <r>
    <x v="56"/>
    <n v="10255"/>
    <d v="2019-01-15T00:00:00"/>
    <n v="-144"/>
    <n v="159.47"/>
    <n v="0"/>
    <n v="159.47"/>
    <n v="144"/>
    <x v="56"/>
    <n v="1.1299999999999999"/>
    <s v="Susan Sureano"/>
    <s v="Office Solutions"/>
    <s v="LM"/>
  </r>
  <r>
    <x v="56"/>
    <n v="12463"/>
    <d v="2019-01-06T00:00:00"/>
    <n v="-289"/>
    <n v="0"/>
    <n v="0"/>
    <n v="0"/>
    <n v="289"/>
    <x v="56"/>
    <n v="1.1299999999999999"/>
    <s v="Gunnar Orn Thorsteinsson"/>
    <s v="Heimilisprydi"/>
    <s v="PS"/>
  </r>
  <r>
    <x v="56"/>
    <n v="12487"/>
    <d v="2019-01-20T00:00:00"/>
    <n v="-7"/>
    <n v="0"/>
    <n v="0"/>
    <n v="0"/>
    <n v="7"/>
    <x v="56"/>
    <n v="1.1299999999999999"/>
    <s v="Hr. Dr. Daniel Weisman"/>
    <s v="Möbel Siegfried"/>
    <s v="PS"/>
  </r>
  <r>
    <x v="56"/>
    <n v="15155"/>
    <d v="2019-01-06T00:00:00"/>
    <n v="-6"/>
    <n v="6.23"/>
    <n v="0"/>
    <n v="6.23"/>
    <n v="6"/>
    <x v="56"/>
    <n v="1.1299999999999999"/>
    <s v="Irvin Neal"/>
    <s v="Iber Tech"/>
    <s v="RH"/>
  </r>
  <r>
    <x v="56"/>
    <n v="20342"/>
    <d v="2019-01-07T00:00:00"/>
    <n v="-144"/>
    <n v="156.21"/>
    <n v="0"/>
    <n v="156.21"/>
    <n v="144"/>
    <x v="56"/>
    <n v="1.1299999999999999"/>
    <s v="Seymour Jean Roman"/>
    <s v="Dicon Industries"/>
    <s v="AH"/>
  </r>
  <r>
    <x v="56"/>
    <n v="20405"/>
    <d v="2019-01-12T00:00:00"/>
    <n v="-144"/>
    <n v="148.08000000000001"/>
    <n v="0"/>
    <n v="148.08000000000001"/>
    <n v="144"/>
    <x v="56"/>
    <n v="1.1299999999999999"/>
    <s v="James Madison"/>
    <s v="Gary's Sports"/>
    <s v="AH"/>
  </r>
  <r>
    <x v="56"/>
    <n v="20414"/>
    <d v="2019-01-10T00:00:00"/>
    <n v="-12"/>
    <n v="12.88"/>
    <n v="0"/>
    <n v="12.88"/>
    <n v="12"/>
    <x v="56"/>
    <n v="1.1299999999999999"/>
    <s v="Dennis Eloy Cantu"/>
    <s v="Hotspot Systems"/>
    <s v="AH"/>
  </r>
  <r>
    <x v="56"/>
    <n v="25249"/>
    <d v="2019-01-06T00:00:00"/>
    <n v="-2"/>
    <n v="2.19"/>
    <n v="0"/>
    <n v="2.19"/>
    <n v="2"/>
    <x v="56"/>
    <n v="1.1299999999999999"/>
    <s v="Sarah Furguson"/>
    <s v="BEI Outfitters "/>
    <s v="AH"/>
  </r>
  <r>
    <x v="56"/>
    <n v="25257"/>
    <d v="2019-01-07T00:00:00"/>
    <n v="-289"/>
    <n v="313.51"/>
    <n v="0"/>
    <n v="313.51"/>
    <n v="289"/>
    <x v="56"/>
    <n v="1.1299999999999999"/>
    <s v="David Everson"/>
    <s v="BlackCane Motor Works"/>
    <s v="AH"/>
  </r>
  <r>
    <x v="56"/>
    <n v="25309"/>
    <d v="2019-01-21T00:00:00"/>
    <n v="-145"/>
    <n v="157.29999999999998"/>
    <n v="0"/>
    <n v="157.29999999999998"/>
    <n v="145"/>
    <x v="56"/>
    <n v="1.1299999999999999"/>
    <s v="Imelda Hensley"/>
    <s v="Dantons"/>
    <s v="AH"/>
  </r>
  <r>
    <x v="56"/>
    <n v="30040"/>
    <d v="2019-01-06T00:00:00"/>
    <n v="-144"/>
    <n v="159.44"/>
    <n v="0"/>
    <n v="159.44"/>
    <n v="144"/>
    <x v="56"/>
    <n v="1.1299999999999999"/>
    <s v="Susan Young"/>
    <s v="Bainbridges"/>
    <s v="BD"/>
  </r>
  <r>
    <x v="56"/>
    <n v="30082"/>
    <d v="2019-01-14T00:00:00"/>
    <n v="-1"/>
    <n v="1.1100000000000001"/>
    <n v="0"/>
    <n v="1.1100000000000001"/>
    <n v="1"/>
    <x v="56"/>
    <n v="1.1299999999999999"/>
    <s v="Cynthia Lou"/>
    <s v="Top Action Sports"/>
    <s v="BD"/>
  </r>
  <r>
    <x v="56"/>
    <n v="30094"/>
    <d v="2019-01-13T00:00:00"/>
    <n v="-144"/>
    <n v="159.47"/>
    <n v="0"/>
    <n v="159.47"/>
    <n v="144"/>
    <x v="56"/>
    <n v="1.1299999999999999"/>
    <s v="Mr. Scott Mitchell"/>
    <s v="Danger Unlimited"/>
    <s v="BD"/>
  </r>
  <r>
    <x v="56"/>
    <n v="30119"/>
    <d v="2019-01-10T00:00:00"/>
    <n v="-1"/>
    <n v="1.1100000000000001"/>
    <n v="0"/>
    <n v="1.1100000000000001"/>
    <n v="1"/>
    <x v="56"/>
    <n v="1.1299999999999999"/>
    <s v="Susan Young"/>
    <s v="Bainbridges"/>
    <s v="BD"/>
  </r>
  <r>
    <x v="56"/>
    <n v="30130"/>
    <d v="2019-01-14T00:00:00"/>
    <n v="-24"/>
    <n v="26.58"/>
    <n v="0"/>
    <n v="26.58"/>
    <n v="24"/>
    <x v="56"/>
    <n v="1.1299999999999999"/>
    <s v="Mr. Scott Mitchell"/>
    <s v="Danger Unlimited"/>
    <s v="BD"/>
  </r>
  <r>
    <x v="56"/>
    <n v="34343"/>
    <d v="2019-01-10T00:00:00"/>
    <n v="-1"/>
    <n v="1.04"/>
    <n v="0"/>
    <n v="1.04"/>
    <n v="1"/>
    <x v="56"/>
    <n v="1.1299999999999999"/>
    <s v="Mike Everson"/>
    <s v="Blanemark Hifi Shop"/>
    <s v="PS"/>
  </r>
  <r>
    <x v="56"/>
    <n v="34353"/>
    <d v="2019-01-22T00:00:00"/>
    <n v="-145"/>
    <n v="144.18"/>
    <n v="0"/>
    <n v="144.18"/>
    <n v="145"/>
    <x v="56"/>
    <n v="1.1299999999999999"/>
    <s v="Mike Everson"/>
    <s v="Blanemark Hifi Shop"/>
    <s v="PS"/>
  </r>
  <r>
    <x v="56"/>
    <n v="36496"/>
    <d v="2019-01-09T00:00:00"/>
    <n v="-144"/>
    <n v="157.83000000000001"/>
    <n v="0"/>
    <n v="157.83000000000001"/>
    <n v="144"/>
    <x v="56"/>
    <n v="1.1299999999999999"/>
    <s v="Mr. James R. Hamilton"/>
    <s v="Zuni Home Crafts Ltd."/>
    <s v="PS"/>
  </r>
  <r>
    <x v="56"/>
    <n v="111286"/>
    <d v="2019-01-07T00:00:00"/>
    <n v="-6"/>
    <n v="6.37"/>
    <n v="0"/>
    <n v="6.37"/>
    <n v="6"/>
    <x v="56"/>
    <n v="1.1299999999999999"/>
    <s v="Katie Perry"/>
    <s v="Voltive Systems"/>
    <s v="LM"/>
  </r>
  <r>
    <x v="56"/>
    <n v="111294"/>
    <d v="2019-01-05T00:00:00"/>
    <n v="-144"/>
    <n v="157.84"/>
    <n v="0"/>
    <n v="157.84"/>
    <n v="144"/>
    <x v="56"/>
    <n v="1.1299999999999999"/>
    <s v="Bill Watles"/>
    <s v="Tempsons Tropies"/>
    <s v="LM"/>
  </r>
  <r>
    <x v="56"/>
    <n v="111317"/>
    <d v="2019-01-07T00:00:00"/>
    <n v="-1"/>
    <n v="1.1000000000000001"/>
    <n v="0"/>
    <n v="1.1000000000000001"/>
    <n v="1"/>
    <x v="56"/>
    <n v="1.1299999999999999"/>
    <s v="Katie Perry"/>
    <s v="Voltive Systems"/>
    <s v="LM"/>
  </r>
  <r>
    <x v="56"/>
    <n v="111337"/>
    <d v="2019-01-21T00:00:00"/>
    <n v="-2"/>
    <n v="2.19"/>
    <n v="0"/>
    <n v="2.19"/>
    <n v="2"/>
    <x v="56"/>
    <n v="1.1299999999999999"/>
    <s v="Katie Perry"/>
    <s v="Voltive Systems"/>
    <s v="LM"/>
  </r>
  <r>
    <x v="56"/>
    <n v="114302"/>
    <d v="2019-01-15T00:00:00"/>
    <n v="-169"/>
    <n v="181.42000000000002"/>
    <n v="0"/>
    <n v="181.42000000000002"/>
    <n v="169"/>
    <x v="56"/>
    <n v="1.1299999999999999"/>
    <s v="Chris Watley"/>
    <s v="Stanfords"/>
    <s v="LM"/>
  </r>
  <r>
    <x v="56"/>
    <n v="116374"/>
    <d v="2019-01-07T00:00:00"/>
    <n v="-48"/>
    <n v="53.150000000000006"/>
    <n v="0"/>
    <n v="53.150000000000006"/>
    <n v="48"/>
    <x v="56"/>
    <n v="1.1299999999999999"/>
    <s v="Mr. John Kane"/>
    <s v="London Candoxy Storage Campus"/>
    <s v="LM"/>
  </r>
  <r>
    <x v="56"/>
    <n v="116392"/>
    <d v="2019-01-17T00:00:00"/>
    <n v="-1"/>
    <n v="1.1100000000000001"/>
    <n v="0"/>
    <n v="1.1100000000000001"/>
    <n v="1"/>
    <x v="56"/>
    <n v="1.1299999999999999"/>
    <s v="Mr. Kevin Wright"/>
    <s v="Deerfield Graphics Company"/>
    <s v="LM"/>
  </r>
  <r>
    <x v="56"/>
    <n v="116400"/>
    <d v="2019-01-22T00:00:00"/>
    <n v="-2"/>
    <n v="2.21"/>
    <n v="0"/>
    <n v="2.21"/>
    <n v="2"/>
    <x v="56"/>
    <n v="1.1299999999999999"/>
    <s v="Susan Sureano"/>
    <s v="Office Solutions"/>
    <s v="LM"/>
  </r>
  <r>
    <x v="56"/>
    <n v="119365"/>
    <d v="2019-01-17T00:00:00"/>
    <n v="-146"/>
    <n v="161.70999999999998"/>
    <n v="0"/>
    <n v="161.70999999999998"/>
    <n v="146"/>
    <x v="56"/>
    <n v="1.1299999999999999"/>
    <s v="Fr. Gabriele Dickmann"/>
    <s v="Pilatus AG"/>
    <s v="RH"/>
  </r>
  <r>
    <x v="56"/>
    <n v="120186"/>
    <d v="2019-01-04T00:00:00"/>
    <n v="-1"/>
    <n v="1.0900000000000001"/>
    <n v="0"/>
    <n v="1.0900000000000001"/>
    <n v="1"/>
    <x v="56"/>
    <n v="1.1299999999999999"/>
    <s v="Irvin Neal"/>
    <s v="Iber Tech"/>
    <s v="RH"/>
  </r>
  <r>
    <x v="56"/>
    <n v="120195"/>
    <d v="2019-01-09T00:00:00"/>
    <n v="-1"/>
    <n v="1.04"/>
    <n v="0"/>
    <n v="1.04"/>
    <n v="1"/>
    <x v="56"/>
    <n v="1.1299999999999999"/>
    <s v="Asta Von Elfstein"/>
    <s v="Konberg Tapet AB"/>
    <s v="RH"/>
  </r>
  <r>
    <x v="56"/>
    <n v="124534"/>
    <d v="2019-01-09T00:00:00"/>
    <n v="-144"/>
    <n v="149.69999999999999"/>
    <n v="0"/>
    <n v="149.69999999999999"/>
    <n v="144"/>
    <x v="56"/>
    <n v="1.1299999999999999"/>
    <s v="Seymour Jean Roman"/>
    <s v="Dicon Industries"/>
    <s v="AH"/>
  </r>
  <r>
    <x v="56"/>
    <n v="124552"/>
    <d v="2019-01-08T00:00:00"/>
    <n v="-288"/>
    <n v="302.66000000000003"/>
    <n v="0"/>
    <n v="302.66000000000003"/>
    <n v="288"/>
    <x v="56"/>
    <n v="1.1299999999999999"/>
    <s v="Ms. Tammy L. McDonald"/>
    <s v="First Touch Marketing"/>
    <s v="AH"/>
  </r>
  <r>
    <x v="56"/>
    <n v="124567"/>
    <d v="2019-01-13T00:00:00"/>
    <n v="-1"/>
    <n v="1.1100000000000001"/>
    <n v="0"/>
    <n v="1.1100000000000001"/>
    <n v="1"/>
    <x v="56"/>
    <n v="1.1299999999999999"/>
    <s v="Ms. Tammy L. McDonald"/>
    <s v="First Touch Marketing"/>
    <s v="AH"/>
  </r>
  <r>
    <x v="56"/>
    <n v="128881"/>
    <d v="2019-01-07T00:00:00"/>
    <n v="-1"/>
    <n v="1.1100000000000001"/>
    <n v="0"/>
    <n v="1.1100000000000001"/>
    <n v="1"/>
    <x v="56"/>
    <n v="1.1299999999999999"/>
    <s v="Mildred Botiner"/>
    <s v="Esystems"/>
    <s v="AH"/>
  </r>
  <r>
    <x v="56"/>
    <n v="128887"/>
    <d v="2019-01-10T00:00:00"/>
    <n v="-150"/>
    <n v="166.10999999999999"/>
    <n v="0"/>
    <n v="166.10999999999999"/>
    <n v="150"/>
    <x v="56"/>
    <n v="1.1299999999999999"/>
    <s v="Blaine Everson"/>
    <s v="Randotax Outfitters"/>
    <s v="AH"/>
  </r>
  <r>
    <x v="56"/>
    <n v="128918"/>
    <d v="2019-01-16T00:00:00"/>
    <n v="-2"/>
    <n v="2.21"/>
    <n v="0"/>
    <n v="2.21"/>
    <n v="2"/>
    <x v="56"/>
    <n v="1.1299999999999999"/>
    <s v="Imelda Hensley"/>
    <s v="Dantons"/>
    <s v="AH"/>
  </r>
  <r>
    <x v="56"/>
    <n v="135819"/>
    <d v="2019-01-09T00:00:00"/>
    <n v="-144"/>
    <n v="144.82999999999998"/>
    <n v="0"/>
    <n v="144.82999999999998"/>
    <n v="144"/>
    <x v="56"/>
    <n v="1.1299999999999999"/>
    <s v="Fr. Jenny Gottfried"/>
    <s v="Lauritzen Kontorm¢bler A/S"/>
    <s v="PS"/>
  </r>
  <r>
    <x v="56"/>
    <n v="135841"/>
    <d v="2019-01-25T00:00:00"/>
    <n v="-6"/>
    <n v="6.1"/>
    <n v="0"/>
    <n v="6.1"/>
    <n v="6"/>
    <x v="56"/>
    <n v="1.1299999999999999"/>
    <s v="Michael Vanderhyde"/>
    <s v="Meersen Meubelen"/>
    <s v="PS"/>
  </r>
  <r>
    <x v="56"/>
    <n v="137439"/>
    <d v="2019-01-18T00:00:00"/>
    <n v="-144"/>
    <n v="157.82"/>
    <n v="0"/>
    <n v="157.82"/>
    <n v="144"/>
    <x v="56"/>
    <n v="1.1299999999999999"/>
    <s v="Grim Striking"/>
    <s v="Sumtones, AG"/>
    <s v="PS"/>
  </r>
  <r>
    <x v="56"/>
    <n v="137457"/>
    <d v="2019-01-28T00:00:00"/>
    <n v="-1"/>
    <n v="1.0900000000000001"/>
    <n v="0"/>
    <n v="1.0900000000000001"/>
    <n v="1"/>
    <x v="56"/>
    <n v="1.1299999999999999"/>
    <s v="Herrn Stefan Delmarco"/>
    <s v="Möbel Scherrer AG"/>
    <s v="PS"/>
  </r>
  <r>
    <x v="56"/>
    <n v="157494"/>
    <d v="2019-01-15T00:00:00"/>
    <n v="49"/>
    <n v="-54.26"/>
    <n v="0"/>
    <n v="-54.26"/>
    <n v="-49"/>
    <x v="56"/>
    <n v="1.1299999999999999"/>
    <s v="Mildred Botiner"/>
    <s v="Esystems"/>
    <s v="AH"/>
  </r>
  <r>
    <x v="56"/>
    <n v="157892"/>
    <d v="2019-01-19T00:00:00"/>
    <n v="1"/>
    <n v="-1.1100000000000001"/>
    <n v="0"/>
    <n v="-1.1100000000000001"/>
    <n v="-1"/>
    <x v="56"/>
    <n v="1.1299999999999999"/>
    <s v="Mr. Jim Stewart"/>
    <s v="Guildford Water Department"/>
    <s v="BD"/>
  </r>
  <r>
    <x v="56"/>
    <n v="158198"/>
    <d v="2019-01-12T00:00:00"/>
    <n v="1"/>
    <n v="-1.0900000000000001"/>
    <n v="0"/>
    <n v="-1.0900000000000001"/>
    <n v="-1"/>
    <x v="56"/>
    <n v="1.1299999999999999"/>
    <s v="Michael Vanderhyde"/>
    <s v="Meersen Meubelen"/>
    <s v="PS"/>
  </r>
  <r>
    <x v="57"/>
    <n v="3900"/>
    <d v="2019-01-08T00:00:00"/>
    <n v="-144"/>
    <n v="453.99"/>
    <n v="0"/>
    <n v="453.99"/>
    <n v="144"/>
    <x v="57"/>
    <n v="3.39"/>
    <s v="Bill Watles"/>
    <s v="Tempsons Tropies"/>
    <s v="LM"/>
  </r>
  <r>
    <x v="57"/>
    <n v="3924"/>
    <d v="2019-01-10T00:00:00"/>
    <n v="-144"/>
    <n v="468.63"/>
    <n v="0"/>
    <n v="468.63"/>
    <n v="144"/>
    <x v="57"/>
    <n v="3.39"/>
    <s v="Katie Perry"/>
    <s v="Voltive Systems"/>
    <s v="LM"/>
  </r>
  <r>
    <x v="57"/>
    <n v="7600"/>
    <d v="2019-01-14T00:00:00"/>
    <n v="-1"/>
    <n v="3.22"/>
    <n v="0"/>
    <n v="3.22"/>
    <n v="1"/>
    <x v="57"/>
    <n v="3.39"/>
    <s v="Mr. Dameon Neth"/>
    <s v="Stutringers"/>
    <s v="LM"/>
  </r>
  <r>
    <x v="57"/>
    <n v="10240"/>
    <d v="2019-01-13T00:00:00"/>
    <n v="-72"/>
    <n v="239.2"/>
    <n v="0"/>
    <n v="239.2"/>
    <n v="72"/>
    <x v="57"/>
    <n v="3.39"/>
    <s v="Susan Sureano"/>
    <s v="Office Solutions"/>
    <s v="LM"/>
  </r>
  <r>
    <x v="57"/>
    <n v="14118"/>
    <d v="2019-01-14T00:00:00"/>
    <n v="-2"/>
    <n v="6.3"/>
    <n v="0"/>
    <n v="6.3"/>
    <n v="2"/>
    <x v="57"/>
    <n v="3.39"/>
    <s v="ga. Katja Valjavec"/>
    <s v="EXPORTLES d.o.o."/>
    <s v="RH"/>
  </r>
  <r>
    <x v="57"/>
    <n v="15160"/>
    <d v="2019-01-13T00:00:00"/>
    <n v="-6"/>
    <n v="19.52"/>
    <n v="0"/>
    <n v="19.52"/>
    <n v="6"/>
    <x v="57"/>
    <n v="3.39"/>
    <s v="Sr. Ramon Garcia Noblejas"/>
    <s v="Helguera industrial"/>
    <s v="RH"/>
  </r>
  <r>
    <x v="57"/>
    <n v="111298"/>
    <d v="2019-01-05T00:00:00"/>
    <n v="-1"/>
    <n v="3.29"/>
    <n v="0"/>
    <n v="3.29"/>
    <n v="1"/>
    <x v="57"/>
    <n v="3.39"/>
    <s v="Bill Watles"/>
    <s v="Tempsons Tropies"/>
    <s v="LM"/>
  </r>
  <r>
    <x v="57"/>
    <n v="111305"/>
    <d v="2019-01-07T00:00:00"/>
    <n v="-1"/>
    <n v="3.15"/>
    <n v="0"/>
    <n v="3.15"/>
    <n v="1"/>
    <x v="57"/>
    <n v="3.39"/>
    <s v="Katie Perry"/>
    <s v="Voltive Systems"/>
    <s v="LM"/>
  </r>
  <r>
    <x v="57"/>
    <n v="111344"/>
    <d v="2019-01-13T00:00:00"/>
    <n v="-12"/>
    <n v="39.870000000000005"/>
    <n v="0"/>
    <n v="39.870000000000005"/>
    <n v="12"/>
    <x v="57"/>
    <n v="3.39"/>
    <s v="Mr. Mark McArthur"/>
    <s v="Selangorian Ltd."/>
    <s v="LM"/>
  </r>
  <r>
    <x v="57"/>
    <n v="114269"/>
    <d v="2019-01-05T00:00:00"/>
    <n v="-144"/>
    <n v="478.4"/>
    <n v="0"/>
    <n v="478.4"/>
    <n v="144"/>
    <x v="57"/>
    <n v="3.39"/>
    <s v="Mr. Scott Mitchell"/>
    <s v="Showmasters"/>
    <s v="LM"/>
  </r>
  <r>
    <x v="57"/>
    <n v="116382"/>
    <d v="2019-01-08T00:00:00"/>
    <n v="-2"/>
    <n v="6.64"/>
    <n v="0"/>
    <n v="6.64"/>
    <n v="2"/>
    <x v="57"/>
    <n v="3.39"/>
    <s v="Susan Sureano"/>
    <s v="Office Solutions"/>
    <s v="LM"/>
  </r>
  <r>
    <x v="57"/>
    <n v="118079"/>
    <d v="2019-01-06T00:00:00"/>
    <n v="-1"/>
    <n v="0"/>
    <n v="0"/>
    <n v="0"/>
    <n v="1"/>
    <x v="57"/>
    <n v="3.39"/>
    <s v="g. Bostjan Lukan"/>
    <s v="MEMA Ljubljana d.o.o."/>
    <s v="PS"/>
  </r>
  <r>
    <x v="58"/>
    <n v="3898"/>
    <d v="2019-01-08T00:00:00"/>
    <n v="-144"/>
    <n v="1234.74"/>
    <n v="0"/>
    <n v="1234.74"/>
    <n v="144"/>
    <x v="58"/>
    <n v="9.2200000000000006"/>
    <s v="Bill Watles"/>
    <s v="Tempsons Tropies"/>
    <s v="LM"/>
  </r>
  <r>
    <x v="58"/>
    <n v="3910"/>
    <d v="2019-01-07T00:00:00"/>
    <n v="-145"/>
    <n v="1229.95"/>
    <n v="0"/>
    <n v="1229.95"/>
    <n v="145"/>
    <x v="58"/>
    <n v="9.2200000000000006"/>
    <s v="Katie Perry"/>
    <s v="Voltive Systems"/>
    <s v="LM"/>
  </r>
  <r>
    <x v="58"/>
    <n v="3921"/>
    <d v="2019-01-10T00:00:00"/>
    <n v="-144"/>
    <n v="1274.57"/>
    <n v="0"/>
    <n v="1274.57"/>
    <n v="144"/>
    <x v="58"/>
    <n v="9.2200000000000006"/>
    <s v="Katie Perry"/>
    <s v="Voltive Systems"/>
    <s v="LM"/>
  </r>
  <r>
    <x v="58"/>
    <n v="3945"/>
    <d v="2019-01-15T00:00:00"/>
    <n v="-1"/>
    <n v="8.76"/>
    <n v="0"/>
    <n v="8.76"/>
    <n v="1"/>
    <x v="58"/>
    <n v="9.2200000000000006"/>
    <s v="Katie Perry"/>
    <s v="Voltive Systems"/>
    <s v="LM"/>
  </r>
  <r>
    <x v="58"/>
    <n v="3959"/>
    <d v="2019-01-15T00:00:00"/>
    <n v="-1"/>
    <n v="8.85"/>
    <n v="0"/>
    <n v="8.85"/>
    <n v="1"/>
    <x v="58"/>
    <n v="9.2200000000000006"/>
    <s v="Bill Watles"/>
    <s v="Tempsons Tropies"/>
    <s v="LM"/>
  </r>
  <r>
    <x v="58"/>
    <n v="7585"/>
    <d v="2019-01-11T00:00:00"/>
    <n v="-144"/>
    <n v="1301.0899999999999"/>
    <n v="0"/>
    <n v="1301.0899999999999"/>
    <n v="144"/>
    <x v="58"/>
    <n v="9.2200000000000006"/>
    <s v="Mr. Dameon Neth"/>
    <s v="Stutringers"/>
    <s v="LM"/>
  </r>
  <r>
    <x v="58"/>
    <n v="10245"/>
    <d v="2019-01-17T00:00:00"/>
    <n v="-144"/>
    <n v="1301.0899999999999"/>
    <n v="0"/>
    <n v="1301.0899999999999"/>
    <n v="144"/>
    <x v="58"/>
    <n v="9.2200000000000006"/>
    <s v="Mr. John Kane"/>
    <s v="London Candoxy Storage Campus"/>
    <s v="LM"/>
  </r>
  <r>
    <x v="58"/>
    <n v="10253"/>
    <d v="2019-01-15T00:00:00"/>
    <n v="-48"/>
    <n v="433.71000000000004"/>
    <n v="0"/>
    <n v="433.71000000000004"/>
    <n v="48"/>
    <x v="58"/>
    <n v="9.2200000000000006"/>
    <s v="Susan Sureano"/>
    <s v="Office Solutions"/>
    <s v="LM"/>
  </r>
  <r>
    <x v="58"/>
    <n v="12464"/>
    <d v="2019-01-06T00:00:00"/>
    <n v="-12"/>
    <n v="0"/>
    <n v="0"/>
    <n v="0"/>
    <n v="12"/>
    <x v="58"/>
    <n v="9.2200000000000006"/>
    <s v="Gunnar Orn Thorsteinsson"/>
    <s v="Heimilisprydi"/>
    <s v="PS"/>
  </r>
  <r>
    <x v="58"/>
    <n v="15166"/>
    <d v="2019-01-17T00:00:00"/>
    <n v="-1"/>
    <n v="8.66"/>
    <n v="0"/>
    <n v="8.66"/>
    <n v="1"/>
    <x v="58"/>
    <n v="9.2200000000000006"/>
    <s v="Hansgeorg Janke"/>
    <s v="Cronus Cardoxy Procurement"/>
    <s v="RH"/>
  </r>
  <r>
    <x v="58"/>
    <n v="114278"/>
    <d v="2019-01-09T00:00:00"/>
    <n v="-144"/>
    <n v="1301.1299999999999"/>
    <n v="0"/>
    <n v="1301.1299999999999"/>
    <n v="144"/>
    <x v="58"/>
    <n v="9.2200000000000006"/>
    <s v="Mr. Scott Mitchell"/>
    <s v="Showmasters"/>
    <s v="LM"/>
  </r>
  <r>
    <x v="58"/>
    <n v="118082"/>
    <d v="2019-01-06T00:00:00"/>
    <n v="-24"/>
    <n v="0"/>
    <n v="0"/>
    <n v="0"/>
    <n v="24"/>
    <x v="58"/>
    <n v="9.2200000000000006"/>
    <s v="g. Bostjan Lukan"/>
    <s v="MEMA Ljubljana d.o.o."/>
    <s v="PS"/>
  </r>
  <r>
    <x v="58"/>
    <n v="119361"/>
    <d v="2019-01-17T00:00:00"/>
    <n v="-144"/>
    <n v="1301.0899999999999"/>
    <n v="0"/>
    <n v="1301.0899999999999"/>
    <n v="144"/>
    <x v="58"/>
    <n v="9.2200000000000006"/>
    <s v="Fr. Gabriele Dickmann"/>
    <s v="Pilatus AG"/>
    <s v="RH"/>
  </r>
  <r>
    <x v="58"/>
    <n v="156410"/>
    <d v="2019-01-15T00:00:00"/>
    <n v="6"/>
    <n v="-54.21"/>
    <n v="0"/>
    <n v="-54.21"/>
    <n v="-6"/>
    <x v="58"/>
    <n v="9.2200000000000006"/>
    <s v="Stephanie Brooks"/>
    <s v="Fairway Sound"/>
    <s v="LM"/>
  </r>
  <r>
    <x v="59"/>
    <n v="3894"/>
    <d v="2019-01-02T00:00:00"/>
    <n v="-1"/>
    <n v="2.82"/>
    <n v="0"/>
    <n v="2.82"/>
    <n v="1"/>
    <x v="59"/>
    <n v="2.88"/>
    <s v="Katie Perry"/>
    <s v="Voltive Systems"/>
    <s v="LM"/>
  </r>
  <r>
    <x v="59"/>
    <n v="3906"/>
    <d v="2019-01-08T00:00:00"/>
    <n v="-1"/>
    <n v="2.68"/>
    <n v="0"/>
    <n v="2.68"/>
    <n v="1"/>
    <x v="59"/>
    <n v="2.88"/>
    <s v="Bill Watles"/>
    <s v="Tempsons Tropies"/>
    <s v="LM"/>
  </r>
  <r>
    <x v="59"/>
    <n v="3925"/>
    <d v="2019-01-10T00:00:00"/>
    <n v="-144"/>
    <n v="398.13"/>
    <n v="0"/>
    <n v="398.13"/>
    <n v="144"/>
    <x v="59"/>
    <n v="2.88"/>
    <s v="Katie Perry"/>
    <s v="Voltive Systems"/>
    <s v="LM"/>
  </r>
  <r>
    <x v="59"/>
    <n v="7563"/>
    <d v="2019-01-04T00:00:00"/>
    <n v="-1"/>
    <n v="2.77"/>
    <n v="0"/>
    <n v="2.77"/>
    <n v="1"/>
    <x v="59"/>
    <n v="2.88"/>
    <s v="Mr. Dameon Neth"/>
    <s v="Stutringers"/>
    <s v="LM"/>
  </r>
  <r>
    <x v="59"/>
    <n v="7569"/>
    <d v="2019-01-12T00:00:00"/>
    <n v="-144"/>
    <n v="393.98"/>
    <n v="0"/>
    <n v="393.98"/>
    <n v="144"/>
    <x v="59"/>
    <n v="2.88"/>
    <s v="Mr. Scott Mitchell"/>
    <s v="Showmasters"/>
    <s v="LM"/>
  </r>
  <r>
    <x v="59"/>
    <n v="10236"/>
    <d v="2019-01-12T00:00:00"/>
    <n v="-1"/>
    <n v="2.81"/>
    <n v="0"/>
    <n v="2.81"/>
    <n v="1"/>
    <x v="59"/>
    <n v="2.88"/>
    <s v="Mr. John Kane"/>
    <s v="London Candoxy Storage Campus"/>
    <s v="LM"/>
  </r>
  <r>
    <x v="59"/>
    <n v="10239"/>
    <d v="2019-01-13T00:00:00"/>
    <n v="-144"/>
    <n v="406.42999999999995"/>
    <n v="0"/>
    <n v="406.42999999999995"/>
    <n v="144"/>
    <x v="59"/>
    <n v="2.88"/>
    <s v="Susan Sureano"/>
    <s v="Office Solutions"/>
    <s v="LM"/>
  </r>
  <r>
    <x v="59"/>
    <n v="12461"/>
    <d v="2019-01-06T00:00:00"/>
    <n v="-144"/>
    <n v="0"/>
    <n v="0"/>
    <n v="0"/>
    <n v="144"/>
    <x v="59"/>
    <n v="2.88"/>
    <s v="Gunnar Orn Thorsteinsson"/>
    <s v="Heimilisprydi"/>
    <s v="PS"/>
  </r>
  <r>
    <x v="59"/>
    <n v="12474"/>
    <d v="2019-01-16T00:00:00"/>
    <n v="-288"/>
    <n v="0"/>
    <n v="0"/>
    <n v="0"/>
    <n v="288"/>
    <x v="59"/>
    <n v="2.88"/>
    <s v="g. Bostjan Lukan"/>
    <s v="MEMA Ljubljana d.o.o."/>
    <s v="PS"/>
  </r>
  <r>
    <x v="59"/>
    <n v="14124"/>
    <d v="2019-01-19T00:00:00"/>
    <n v="-6"/>
    <n v="16.23"/>
    <n v="0"/>
    <n v="16.23"/>
    <n v="6"/>
    <x v="59"/>
    <n v="2.88"/>
    <s v="Herrn Jonathan Haas"/>
    <s v="Hotel Pferdesee"/>
    <s v="RH"/>
  </r>
  <r>
    <x v="59"/>
    <n v="15161"/>
    <d v="2019-01-13T00:00:00"/>
    <n v="-1"/>
    <n v="2.76"/>
    <n v="0"/>
    <n v="2.76"/>
    <n v="1"/>
    <x v="59"/>
    <n v="2.88"/>
    <s v="Sr. Ramon Garcia Noblejas"/>
    <s v="Helguera industrial"/>
    <s v="RH"/>
  </r>
  <r>
    <x v="59"/>
    <n v="15164"/>
    <d v="2019-01-17T00:00:00"/>
    <n v="-144"/>
    <n v="389.81"/>
    <n v="0"/>
    <n v="389.81"/>
    <n v="144"/>
    <x v="59"/>
    <n v="2.88"/>
    <s v="Hansgeorg Janke"/>
    <s v="Cronus Cardoxy Procurement"/>
    <s v="RH"/>
  </r>
  <r>
    <x v="59"/>
    <n v="111283"/>
    <d v="2019-01-07T00:00:00"/>
    <n v="-24"/>
    <n v="64.97"/>
    <n v="0"/>
    <n v="64.97"/>
    <n v="24"/>
    <x v="59"/>
    <n v="2.88"/>
    <s v="Katie Perry"/>
    <s v="Voltive Systems"/>
    <s v="LM"/>
  </r>
  <r>
    <x v="59"/>
    <n v="111307"/>
    <d v="2019-01-07T00:00:00"/>
    <n v="-1"/>
    <n v="2.68"/>
    <n v="0"/>
    <n v="2.68"/>
    <n v="1"/>
    <x v="59"/>
    <n v="2.88"/>
    <s v="Katie Perry"/>
    <s v="Voltive Systems"/>
    <s v="LM"/>
  </r>
  <r>
    <x v="59"/>
    <n v="111346"/>
    <d v="2019-01-13T00:00:00"/>
    <n v="-1"/>
    <n v="2.82"/>
    <n v="0"/>
    <n v="2.82"/>
    <n v="1"/>
    <x v="59"/>
    <n v="2.88"/>
    <s v="Mr. Mark McArthur"/>
    <s v="Selangorian Ltd."/>
    <s v="LM"/>
  </r>
  <r>
    <x v="59"/>
    <n v="114270"/>
    <d v="2019-01-05T00:00:00"/>
    <n v="-48"/>
    <n v="135.48000000000002"/>
    <n v="0"/>
    <n v="135.48000000000002"/>
    <n v="48"/>
    <x v="59"/>
    <n v="2.88"/>
    <s v="Mr. Scott Mitchell"/>
    <s v="Showmasters"/>
    <s v="LM"/>
  </r>
  <r>
    <x v="59"/>
    <n v="114280"/>
    <d v="2019-01-09T00:00:00"/>
    <n v="-6"/>
    <n v="16.93"/>
    <n v="0"/>
    <n v="16.93"/>
    <n v="6"/>
    <x v="59"/>
    <n v="2.88"/>
    <s v="Mr. Scott Mitchell"/>
    <s v="Showmasters"/>
    <s v="LM"/>
  </r>
  <r>
    <x v="59"/>
    <n v="114286"/>
    <d v="2019-01-08T00:00:00"/>
    <n v="-48"/>
    <n v="131.33000000000001"/>
    <n v="0"/>
    <n v="131.33000000000001"/>
    <n v="48"/>
    <x v="59"/>
    <n v="2.88"/>
    <s v="Chris Watley"/>
    <s v="Stanfords"/>
    <s v="LM"/>
  </r>
  <r>
    <x v="60"/>
    <n v="3893"/>
    <d v="2019-01-02T00:00:00"/>
    <n v="-3"/>
    <n v="5.67"/>
    <n v="0"/>
    <n v="5.67"/>
    <n v="3"/>
    <x v="60"/>
    <n v="1.93"/>
    <s v="Katie Perry"/>
    <s v="Voltive Systems"/>
    <s v="LM"/>
  </r>
  <r>
    <x v="60"/>
    <n v="3916"/>
    <d v="2019-01-07T00:00:00"/>
    <n v="-1"/>
    <n v="1.78"/>
    <n v="0"/>
    <n v="1.78"/>
    <n v="1"/>
    <x v="60"/>
    <n v="1.93"/>
    <s v="Katie Perry"/>
    <s v="Voltive Systems"/>
    <s v="LM"/>
  </r>
  <r>
    <x v="60"/>
    <n v="3926"/>
    <d v="2019-01-10T00:00:00"/>
    <n v="-144"/>
    <n v="266.8"/>
    <n v="0"/>
    <n v="266.8"/>
    <n v="144"/>
    <x v="60"/>
    <n v="1.93"/>
    <s v="Katie Perry"/>
    <s v="Voltive Systems"/>
    <s v="LM"/>
  </r>
  <r>
    <x v="60"/>
    <n v="7571"/>
    <d v="2019-01-12T00:00:00"/>
    <n v="-48"/>
    <n v="88.009999999999991"/>
    <n v="0"/>
    <n v="88.009999999999991"/>
    <n v="48"/>
    <x v="60"/>
    <n v="1.93"/>
    <s v="Mr. Scott Mitchell"/>
    <s v="Showmasters"/>
    <s v="LM"/>
  </r>
  <r>
    <x v="60"/>
    <n v="7581"/>
    <d v="2019-01-11T00:00:00"/>
    <n v="-1"/>
    <n v="1.87"/>
    <n v="0"/>
    <n v="1.87"/>
    <n v="1"/>
    <x v="60"/>
    <n v="1.93"/>
    <s v="Chris Watley"/>
    <s v="Stanfords"/>
    <s v="LM"/>
  </r>
  <r>
    <x v="60"/>
    <n v="7593"/>
    <d v="2019-01-11T00:00:00"/>
    <n v="-1"/>
    <n v="1.9"/>
    <n v="0"/>
    <n v="1.9"/>
    <n v="1"/>
    <x v="60"/>
    <n v="1.93"/>
    <s v="Mr. Dameon Neth"/>
    <s v="Stutringers"/>
    <s v="LM"/>
  </r>
  <r>
    <x v="60"/>
    <n v="10221"/>
    <d v="2019-01-06T00:00:00"/>
    <n v="-144"/>
    <n v="272.36"/>
    <n v="0"/>
    <n v="272.36"/>
    <n v="144"/>
    <x v="60"/>
    <n v="1.93"/>
    <s v="Susan Sureano"/>
    <s v="Office Solutions"/>
    <s v="LM"/>
  </r>
  <r>
    <x v="60"/>
    <n v="10232"/>
    <d v="2019-01-12T00:00:00"/>
    <n v="-49"/>
    <n v="92.7"/>
    <n v="0"/>
    <n v="92.7"/>
    <n v="49"/>
    <x v="60"/>
    <n v="1.93"/>
    <s v="Mr. John Kane"/>
    <s v="London Candoxy Storage Campus"/>
    <s v="LM"/>
  </r>
  <r>
    <x v="60"/>
    <n v="10249"/>
    <d v="2019-01-17T00:00:00"/>
    <n v="-1"/>
    <n v="1.9"/>
    <n v="0"/>
    <n v="1.9"/>
    <n v="1"/>
    <x v="60"/>
    <n v="1.93"/>
    <s v="Mr. John Kane"/>
    <s v="London Candoxy Storage Campus"/>
    <s v="LM"/>
  </r>
  <r>
    <x v="60"/>
    <n v="10257"/>
    <d v="2019-01-15T00:00:00"/>
    <n v="-48"/>
    <n v="90.79"/>
    <n v="0"/>
    <n v="90.79"/>
    <n v="48"/>
    <x v="60"/>
    <n v="1.93"/>
    <s v="Susan Sureano"/>
    <s v="Office Solutions"/>
    <s v="LM"/>
  </r>
  <r>
    <x v="60"/>
    <n v="12452"/>
    <d v="2019-01-04T00:00:00"/>
    <n v="-432"/>
    <n v="0"/>
    <n v="0"/>
    <n v="0"/>
    <n v="432"/>
    <x v="60"/>
    <n v="1.93"/>
    <s v="Hr. Dr. Daniel Weisman"/>
    <s v="Möbel Siegfried"/>
    <s v="PS"/>
  </r>
  <r>
    <x v="60"/>
    <n v="12479"/>
    <d v="2019-01-16T00:00:00"/>
    <n v="-6"/>
    <n v="0"/>
    <n v="0"/>
    <n v="0"/>
    <n v="6"/>
    <x v="60"/>
    <n v="1.93"/>
    <s v="g. Bostjan Lukan"/>
    <s v="MEMA Ljubljana d.o.o."/>
    <s v="PS"/>
  </r>
  <r>
    <x v="60"/>
    <n v="12485"/>
    <d v="2019-01-20T00:00:00"/>
    <n v="-25"/>
    <n v="0"/>
    <n v="0"/>
    <n v="0"/>
    <n v="25"/>
    <x v="60"/>
    <n v="1.93"/>
    <s v="Hr. Dr. Daniel Weisman"/>
    <s v="Möbel Siegfried"/>
    <s v="PS"/>
  </r>
  <r>
    <x v="60"/>
    <n v="14112"/>
    <d v="2019-01-14T00:00:00"/>
    <n v="-144"/>
    <n v="258.47000000000003"/>
    <n v="0"/>
    <n v="258.47000000000003"/>
    <n v="144"/>
    <x v="60"/>
    <n v="1.93"/>
    <s v="ga. Katja Valjavec"/>
    <s v="EXPORTLES d.o.o."/>
    <s v="RH"/>
  </r>
  <r>
    <x v="60"/>
    <n v="15165"/>
    <d v="2019-01-17T00:00:00"/>
    <n v="-7"/>
    <n v="12.7"/>
    <n v="0"/>
    <n v="12.7"/>
    <n v="7"/>
    <x v="60"/>
    <n v="1.93"/>
    <s v="Hansgeorg Janke"/>
    <s v="Cronus Cardoxy Procurement"/>
    <s v="RH"/>
  </r>
  <r>
    <x v="60"/>
    <n v="111292"/>
    <d v="2019-01-05T00:00:00"/>
    <n v="-168"/>
    <n v="314.51"/>
    <n v="0"/>
    <n v="314.51"/>
    <n v="168"/>
    <x v="60"/>
    <n v="1.93"/>
    <s v="Bill Watles"/>
    <s v="Tempsons Tropies"/>
    <s v="LM"/>
  </r>
  <r>
    <x v="60"/>
    <n v="111308"/>
    <d v="2019-01-07T00:00:00"/>
    <n v="-1"/>
    <n v="1.79"/>
    <n v="0"/>
    <n v="1.79"/>
    <n v="1"/>
    <x v="60"/>
    <n v="1.93"/>
    <s v="Katie Perry"/>
    <s v="Voltive Systems"/>
    <s v="LM"/>
  </r>
  <r>
    <x v="60"/>
    <n v="111312"/>
    <d v="2019-01-07T00:00:00"/>
    <n v="-289"/>
    <n v="541.04000000000008"/>
    <n v="0"/>
    <n v="541.04000000000008"/>
    <n v="289"/>
    <x v="60"/>
    <n v="1.93"/>
    <s v="Katie Perry"/>
    <s v="Voltive Systems"/>
    <s v="LM"/>
  </r>
  <r>
    <x v="60"/>
    <n v="111325"/>
    <d v="2019-01-13T00:00:00"/>
    <n v="-144"/>
    <n v="266.8"/>
    <n v="0"/>
    <n v="266.8"/>
    <n v="144"/>
    <x v="60"/>
    <n v="1.93"/>
    <s v="Bill Watles"/>
    <s v="Tempsons Tropies"/>
    <s v="LM"/>
  </r>
  <r>
    <x v="60"/>
    <n v="111338"/>
    <d v="2019-01-21T00:00:00"/>
    <n v="-1"/>
    <n v="1.87"/>
    <n v="0"/>
    <n v="1.87"/>
    <n v="1"/>
    <x v="60"/>
    <n v="1.93"/>
    <s v="Katie Perry"/>
    <s v="Voltive Systems"/>
    <s v="LM"/>
  </r>
  <r>
    <x v="60"/>
    <n v="111345"/>
    <d v="2019-01-13T00:00:00"/>
    <n v="-6"/>
    <n v="11.35"/>
    <n v="0"/>
    <n v="11.35"/>
    <n v="6"/>
    <x v="60"/>
    <n v="1.93"/>
    <s v="Mr. Mark McArthur"/>
    <s v="Selangorian Ltd."/>
    <s v="LM"/>
  </r>
  <r>
    <x v="60"/>
    <n v="114294"/>
    <d v="2019-01-12T00:00:00"/>
    <n v="-4"/>
    <n v="7.34"/>
    <n v="0"/>
    <n v="7.34"/>
    <n v="4"/>
    <x v="60"/>
    <n v="1.93"/>
    <s v="Mr. Dameon Neth"/>
    <s v="Stutringers"/>
    <s v="LM"/>
  </r>
  <r>
    <x v="60"/>
    <n v="114306"/>
    <d v="2019-01-15T00:00:00"/>
    <n v="-1"/>
    <n v="1.83"/>
    <n v="0"/>
    <n v="1.83"/>
    <n v="1"/>
    <x v="60"/>
    <n v="1.93"/>
    <s v="Chris Watley"/>
    <s v="Stanfords"/>
    <s v="LM"/>
  </r>
  <r>
    <x v="60"/>
    <n v="116383"/>
    <d v="2019-01-08T00:00:00"/>
    <n v="-2"/>
    <n v="3.78"/>
    <n v="0"/>
    <n v="3.78"/>
    <n v="2"/>
    <x v="60"/>
    <n v="1.93"/>
    <s v="Susan Sureano"/>
    <s v="Office Solutions"/>
    <s v="LM"/>
  </r>
  <r>
    <x v="60"/>
    <n v="116388"/>
    <d v="2019-01-17T00:00:00"/>
    <n v="-145"/>
    <n v="274.25"/>
    <n v="0"/>
    <n v="274.25"/>
    <n v="145"/>
    <x v="60"/>
    <n v="1.93"/>
    <s v="Mr. Kevin Wright"/>
    <s v="Deerfield Graphics Company"/>
    <s v="LM"/>
  </r>
  <r>
    <x v="60"/>
    <n v="116399"/>
    <d v="2019-01-22T00:00:00"/>
    <n v="-2"/>
    <n v="3.78"/>
    <n v="0"/>
    <n v="3.78"/>
    <n v="2"/>
    <x v="60"/>
    <n v="1.93"/>
    <s v="Susan Sureano"/>
    <s v="Office Solutions"/>
    <s v="LM"/>
  </r>
  <r>
    <x v="60"/>
    <n v="118087"/>
    <d v="2019-01-06T00:00:00"/>
    <n v="-1"/>
    <n v="0"/>
    <n v="0"/>
    <n v="0"/>
    <n v="1"/>
    <x v="60"/>
    <n v="1.93"/>
    <s v="g. Bostjan Lukan"/>
    <s v="MEMA Ljubljana d.o.o."/>
    <s v="PS"/>
  </r>
  <r>
    <x v="60"/>
    <n v="118097"/>
    <d v="2019-01-17T00:00:00"/>
    <n v="-1"/>
    <n v="0"/>
    <n v="0"/>
    <n v="0"/>
    <n v="1"/>
    <x v="60"/>
    <n v="1.93"/>
    <s v="Gunnar Orn Thorsteinsson"/>
    <s v="Heimilisprydi"/>
    <s v="PS"/>
  </r>
  <r>
    <x v="60"/>
    <n v="120185"/>
    <d v="2019-01-04T00:00:00"/>
    <n v="-7"/>
    <n v="12.96"/>
    <n v="0"/>
    <n v="12.96"/>
    <n v="7"/>
    <x v="60"/>
    <n v="1.93"/>
    <s v="Irvin Neal"/>
    <s v="Iber Tech"/>
    <s v="RH"/>
  </r>
  <r>
    <x v="60"/>
    <n v="120194"/>
    <d v="2019-01-09T00:00:00"/>
    <n v="-1"/>
    <n v="1.78"/>
    <n v="0"/>
    <n v="1.78"/>
    <n v="1"/>
    <x v="60"/>
    <n v="1.93"/>
    <s v="Asta Von Elfstein"/>
    <s v="Konberg Tapet AB"/>
    <s v="RH"/>
  </r>
  <r>
    <x v="60"/>
    <n v="120201"/>
    <d v="2019-01-13T00:00:00"/>
    <n v="-7"/>
    <n v="13.1"/>
    <n v="0"/>
    <n v="13.1"/>
    <n v="7"/>
    <x v="60"/>
    <n v="1.93"/>
    <s v="Asta Von Elfstein"/>
    <s v="Konberg Tapet AB"/>
    <s v="RH"/>
  </r>
  <r>
    <x v="60"/>
    <n v="156664"/>
    <d v="2019-01-17T00:00:00"/>
    <n v="12"/>
    <n v="0"/>
    <n v="0"/>
    <n v="0"/>
    <n v="-12"/>
    <x v="60"/>
    <n v="1.93"/>
    <s v="g. Bostjan Lukan"/>
    <s v="MEMA Ljubljana d.o.o."/>
    <s v="PS"/>
  </r>
  <r>
    <x v="61"/>
    <n v="20378"/>
    <d v="2019-01-08T00:00:00"/>
    <n v="-144"/>
    <n v="2169.5"/>
    <n v="0"/>
    <n v="2169.5"/>
    <n v="144"/>
    <x v="61"/>
    <n v="16.739999999999998"/>
    <s v="Dennis Eloy Cantu"/>
    <s v="Hotspot Systems"/>
    <s v="AH"/>
  </r>
  <r>
    <x v="61"/>
    <n v="20435"/>
    <d v="2019-01-18T00:00:00"/>
    <n v="-144"/>
    <n v="2145.4"/>
    <n v="0"/>
    <n v="2145.4"/>
    <n v="144"/>
    <x v="61"/>
    <n v="16.739999999999998"/>
    <s v="Seymour Jean Roman"/>
    <s v="Dicon Industries"/>
    <s v="AH"/>
  </r>
  <r>
    <x v="61"/>
    <n v="25246"/>
    <d v="2019-01-06T00:00:00"/>
    <n v="-2"/>
    <n v="32.479999999999997"/>
    <n v="0"/>
    <n v="32.479999999999997"/>
    <n v="2"/>
    <x v="61"/>
    <n v="16.739999999999998"/>
    <s v="Sarah Furguson"/>
    <s v="BEI Outfitters "/>
    <s v="AH"/>
  </r>
  <r>
    <x v="61"/>
    <n v="25261"/>
    <d v="2019-01-11T00:00:00"/>
    <n v="-144"/>
    <n v="2362.35"/>
    <n v="0"/>
    <n v="2362.35"/>
    <n v="144"/>
    <x v="61"/>
    <n v="16.739999999999998"/>
    <s v="Sarah Furguson"/>
    <s v="BEI Outfitters "/>
    <s v="AH"/>
  </r>
  <r>
    <x v="61"/>
    <n v="30030"/>
    <d v="2019-01-06T00:00:00"/>
    <n v="-144"/>
    <n v="2362.39"/>
    <n v="0"/>
    <n v="2362.39"/>
    <n v="144"/>
    <x v="61"/>
    <n v="16.739999999999998"/>
    <s v="Susan Young"/>
    <s v="Bainbridges"/>
    <s v="BD"/>
  </r>
  <r>
    <x v="61"/>
    <n v="30057"/>
    <d v="2019-01-09T00:00:00"/>
    <n v="-144"/>
    <n v="2362.35"/>
    <n v="0"/>
    <n v="2362.35"/>
    <n v="144"/>
    <x v="61"/>
    <n v="16.739999999999998"/>
    <s v="Cynthia Lou"/>
    <s v="Top Action Sports"/>
    <s v="BD"/>
  </r>
  <r>
    <x v="61"/>
    <n v="30137"/>
    <d v="2019-01-22T00:00:00"/>
    <n v="-144"/>
    <n v="2362.35"/>
    <n v="0"/>
    <n v="2362.35"/>
    <n v="144"/>
    <x v="61"/>
    <n v="16.739999999999998"/>
    <s v="Mr. Jim Stewart"/>
    <s v="Guildford Water Department"/>
    <s v="BD"/>
  </r>
  <r>
    <x v="61"/>
    <n v="34308"/>
    <d v="2019-01-08T00:00:00"/>
    <n v="-144"/>
    <n v="2290.06"/>
    <n v="0"/>
    <n v="2290.06"/>
    <n v="144"/>
    <x v="61"/>
    <n v="16.739999999999998"/>
    <s v="Michael Vanderhyde"/>
    <s v="Meersen Meubelen"/>
    <s v="PS"/>
  </r>
  <r>
    <x v="61"/>
    <n v="132534"/>
    <d v="2019-01-14T00:00:00"/>
    <n v="-144"/>
    <n v="2362.35"/>
    <n v="0"/>
    <n v="2362.35"/>
    <n v="144"/>
    <x v="61"/>
    <n v="16.739999999999998"/>
    <s v="Cynthia Lou"/>
    <s v="Top Action Sports"/>
    <s v="BD"/>
  </r>
  <r>
    <x v="61"/>
    <n v="135825"/>
    <d v="2019-01-16T00:00:00"/>
    <n v="-144"/>
    <n v="2338.25"/>
    <n v="0"/>
    <n v="2338.25"/>
    <n v="144"/>
    <x v="61"/>
    <n v="16.739999999999998"/>
    <s v="Mike Everson"/>
    <s v="Blanemark Hifi Shop"/>
    <s v="PS"/>
  </r>
  <r>
    <x v="62"/>
    <n v="20434"/>
    <d v="2019-01-18T00:00:00"/>
    <n v="-144"/>
    <n v="3169.4"/>
    <n v="0"/>
    <n v="3169.4"/>
    <n v="144"/>
    <x v="62"/>
    <n v="24.729999999999997"/>
    <s v="Seymour Jean Roman"/>
    <s v="Dicon Industries"/>
    <s v="AH"/>
  </r>
  <r>
    <x v="62"/>
    <n v="25237"/>
    <d v="2019-01-06T00:00:00"/>
    <n v="-48"/>
    <n v="1151.43"/>
    <n v="0"/>
    <n v="1151.43"/>
    <n v="48"/>
    <x v="62"/>
    <n v="24.729999999999997"/>
    <s v="Sarah Furguson"/>
    <s v="BEI Outfitters "/>
    <s v="AH"/>
  </r>
  <r>
    <x v="62"/>
    <n v="25299"/>
    <d v="2019-01-21T00:00:00"/>
    <n v="-144"/>
    <n v="3418.6800000000003"/>
    <n v="0"/>
    <n v="3418.6800000000003"/>
    <n v="144"/>
    <x v="62"/>
    <n v="24.729999999999997"/>
    <s v="Imelda Hensley"/>
    <s v="Dantons"/>
    <s v="AH"/>
  </r>
  <r>
    <x v="62"/>
    <n v="30028"/>
    <d v="2019-01-06T00:00:00"/>
    <n v="-144"/>
    <n v="3489.88"/>
    <n v="0"/>
    <n v="3489.88"/>
    <n v="144"/>
    <x v="62"/>
    <n v="24.729999999999997"/>
    <s v="Susan Young"/>
    <s v="Bainbridges"/>
    <s v="BD"/>
  </r>
  <r>
    <x v="62"/>
    <n v="30086"/>
    <d v="2019-01-13T00:00:00"/>
    <n v="-48"/>
    <n v="1163.3"/>
    <n v="0"/>
    <n v="1163.3"/>
    <n v="48"/>
    <x v="62"/>
    <n v="24.729999999999997"/>
    <s v="Mr. Scott Mitchell"/>
    <s v="Danger Unlimited"/>
    <s v="BD"/>
  </r>
  <r>
    <x v="62"/>
    <n v="30162"/>
    <d v="2019-01-18T00:00:00"/>
    <n v="-1"/>
    <n v="24.24"/>
    <n v="0"/>
    <n v="24.24"/>
    <n v="1"/>
    <x v="62"/>
    <n v="24.729999999999997"/>
    <s v="Susan Young"/>
    <s v="Bainbridges"/>
    <s v="BD"/>
  </r>
  <r>
    <x v="62"/>
    <n v="124569"/>
    <d v="2019-01-13T00:00:00"/>
    <n v="-168"/>
    <n v="3905.3599999999997"/>
    <n v="0"/>
    <n v="3905.3599999999997"/>
    <n v="168"/>
    <x v="62"/>
    <n v="24.729999999999997"/>
    <s v="Bill Blass"/>
    <s v="DenoTech"/>
    <s v="AH"/>
  </r>
  <r>
    <x v="62"/>
    <n v="132537"/>
    <d v="2019-01-14T00:00:00"/>
    <n v="-48"/>
    <n v="1163.3"/>
    <n v="0"/>
    <n v="1163.3"/>
    <n v="48"/>
    <x v="62"/>
    <n v="24.729999999999997"/>
    <s v="Cynthia Lou"/>
    <s v="Top Action Sports"/>
    <s v="BD"/>
  </r>
  <r>
    <x v="62"/>
    <n v="157885"/>
    <d v="2019-01-17T00:00:00"/>
    <n v="6"/>
    <n v="-145.41"/>
    <n v="0"/>
    <n v="-145.41"/>
    <n v="-6"/>
    <x v="62"/>
    <n v="24.729999999999997"/>
    <s v="Mr. Ryan Danner"/>
    <s v="Elkhorn Airport"/>
    <s v="BD"/>
  </r>
  <r>
    <x v="63"/>
    <n v="20341"/>
    <d v="2019-01-07T00:00:00"/>
    <n v="-144"/>
    <n v="207.36"/>
    <n v="0"/>
    <n v="207.36"/>
    <n v="144"/>
    <x v="63"/>
    <n v="1.5"/>
    <s v="Seymour Jean Roman"/>
    <s v="Dicon Industries"/>
    <s v="AH"/>
  </r>
  <r>
    <x v="63"/>
    <n v="20410"/>
    <d v="2019-01-10T00:00:00"/>
    <n v="-144"/>
    <n v="205.2"/>
    <n v="0"/>
    <n v="205.2"/>
    <n v="144"/>
    <x v="63"/>
    <n v="1.5"/>
    <s v="Dennis Eloy Cantu"/>
    <s v="Hotspot Systems"/>
    <s v="AH"/>
  </r>
  <r>
    <x v="63"/>
    <n v="25244"/>
    <d v="2019-01-06T00:00:00"/>
    <n v="-144"/>
    <n v="209.52"/>
    <n v="0"/>
    <n v="209.52"/>
    <n v="144"/>
    <x v="63"/>
    <n v="1.5"/>
    <s v="Sarah Furguson"/>
    <s v="BEI Outfitters "/>
    <s v="AH"/>
  </r>
  <r>
    <x v="63"/>
    <n v="25307"/>
    <d v="2019-01-21T00:00:00"/>
    <n v="-144"/>
    <n v="207.36"/>
    <n v="0"/>
    <n v="207.36"/>
    <n v="144"/>
    <x v="63"/>
    <n v="1.5"/>
    <s v="Imelda Hensley"/>
    <s v="Dantons"/>
    <s v="AH"/>
  </r>
  <r>
    <x v="63"/>
    <n v="30076"/>
    <d v="2019-01-14T00:00:00"/>
    <n v="-169"/>
    <n v="248.42999999999998"/>
    <n v="0"/>
    <n v="248.42999999999998"/>
    <n v="169"/>
    <x v="63"/>
    <n v="1.5"/>
    <s v="Cynthia Lou"/>
    <s v="Top Action Sports"/>
    <s v="BD"/>
  </r>
  <r>
    <x v="63"/>
    <n v="30096"/>
    <d v="2019-01-13T00:00:00"/>
    <n v="-6"/>
    <n v="8.82"/>
    <n v="0"/>
    <n v="8.82"/>
    <n v="6"/>
    <x v="63"/>
    <n v="1.5"/>
    <s v="Mr. Scott Mitchell"/>
    <s v="Danger Unlimited"/>
    <s v="BD"/>
  </r>
  <r>
    <x v="63"/>
    <n v="30133"/>
    <d v="2019-01-14T00:00:00"/>
    <n v="-1"/>
    <n v="1.47"/>
    <n v="0"/>
    <n v="1.47"/>
    <n v="1"/>
    <x v="63"/>
    <n v="1.5"/>
    <s v="Mr. Scott Mitchell"/>
    <s v="Danger Unlimited"/>
    <s v="BD"/>
  </r>
  <r>
    <x v="63"/>
    <n v="34317"/>
    <d v="2019-01-08T00:00:00"/>
    <n v="-12"/>
    <n v="17.09"/>
    <n v="0"/>
    <n v="17.09"/>
    <n v="12"/>
    <x v="63"/>
    <n v="1.5"/>
    <s v="Michael Vanderhyde"/>
    <s v="Meersen Meubelen"/>
    <s v="PS"/>
  </r>
  <r>
    <x v="63"/>
    <n v="34326"/>
    <d v="2019-01-05T00:00:00"/>
    <n v="-2"/>
    <n v="2.73"/>
    <n v="0"/>
    <n v="2.73"/>
    <n v="2"/>
    <x v="63"/>
    <n v="1.5"/>
    <s v="Fr. Jenny Gottfried"/>
    <s v="Lauritzen Kontorm¢bler A/S"/>
    <s v="PS"/>
  </r>
  <r>
    <x v="63"/>
    <n v="38090"/>
    <d v="2019-01-12T00:00:00"/>
    <n v="-144"/>
    <n v="209.52"/>
    <n v="0"/>
    <n v="209.52"/>
    <n v="144"/>
    <x v="63"/>
    <n v="1.5"/>
    <s v="Ragnheidur K. Gudmundsdottir"/>
    <s v="Gagn &amp; Gaman"/>
    <s v="PS"/>
  </r>
  <r>
    <x v="63"/>
    <n v="124551"/>
    <d v="2019-01-08T00:00:00"/>
    <n v="-288"/>
    <n v="401.76000000000005"/>
    <n v="0"/>
    <n v="401.76000000000005"/>
    <n v="288"/>
    <x v="63"/>
    <n v="1.5"/>
    <s v="Ms. Tammy L. McDonald"/>
    <s v="First Touch Marketing"/>
    <s v="AH"/>
  </r>
  <r>
    <x v="63"/>
    <n v="124565"/>
    <d v="2019-01-13T00:00:00"/>
    <n v="-1"/>
    <n v="1.47"/>
    <n v="0"/>
    <n v="1.47"/>
    <n v="1"/>
    <x v="63"/>
    <n v="1.5"/>
    <s v="Ms. Tammy L. McDonald"/>
    <s v="First Touch Marketing"/>
    <s v="AH"/>
  </r>
  <r>
    <x v="63"/>
    <n v="124627"/>
    <d v="2019-01-13T00:00:00"/>
    <n v="-144"/>
    <n v="190.08"/>
    <n v="0"/>
    <n v="190.08"/>
    <n v="144"/>
    <x v="63"/>
    <n v="1.5"/>
    <s v="Marta Freeley"/>
    <s v="City Of Chicago"/>
    <s v="AH"/>
  </r>
  <r>
    <x v="63"/>
    <n v="128857"/>
    <d v="2019-01-06T00:00:00"/>
    <n v="-150"/>
    <n v="216"/>
    <n v="0"/>
    <n v="216"/>
    <n v="150"/>
    <x v="63"/>
    <n v="1.5"/>
    <s v="Imelda Hensley"/>
    <s v="Dantons"/>
    <s v="AH"/>
  </r>
  <r>
    <x v="63"/>
    <n v="128880"/>
    <d v="2019-01-07T00:00:00"/>
    <n v="-1"/>
    <n v="1.47"/>
    <n v="0"/>
    <n v="1.47"/>
    <n v="1"/>
    <x v="63"/>
    <n v="1.5"/>
    <s v="Mildred Botiner"/>
    <s v="Esystems"/>
    <s v="AH"/>
  </r>
  <r>
    <x v="63"/>
    <n v="128899"/>
    <d v="2019-01-14T00:00:00"/>
    <n v="-144"/>
    <n v="211.68"/>
    <n v="0"/>
    <n v="211.68"/>
    <n v="144"/>
    <x v="63"/>
    <n v="1.5"/>
    <s v="Imelda Hensley"/>
    <s v="Dantons"/>
    <s v="AH"/>
  </r>
  <r>
    <x v="63"/>
    <n v="128915"/>
    <d v="2019-01-16T00:00:00"/>
    <n v="-12"/>
    <n v="17.64"/>
    <n v="0"/>
    <n v="17.64"/>
    <n v="12"/>
    <x v="63"/>
    <n v="1.5"/>
    <s v="Imelda Hensley"/>
    <s v="Dantons"/>
    <s v="AH"/>
  </r>
  <r>
    <x v="63"/>
    <n v="132503"/>
    <d v="2019-01-01T00:00:00"/>
    <n v="-145"/>
    <n v="213.15"/>
    <n v="0"/>
    <n v="213.15"/>
    <n v="145"/>
    <x v="63"/>
    <n v="1.5"/>
    <s v="Mr. Jim Stewart"/>
    <s v="Guildford Water Department"/>
    <s v="BD"/>
  </r>
  <r>
    <x v="63"/>
    <n v="135820"/>
    <d v="2019-01-09T00:00:00"/>
    <n v="-12"/>
    <n v="16.02"/>
    <n v="0"/>
    <n v="16.02"/>
    <n v="12"/>
    <x v="63"/>
    <n v="1.5"/>
    <s v="Fr. Jenny Gottfried"/>
    <s v="Lauritzen Kontorm¢bler A/S"/>
    <s v="PS"/>
  </r>
  <r>
    <x v="63"/>
    <n v="137443"/>
    <d v="2019-01-18T00:00:00"/>
    <n v="-13"/>
    <n v="18.91"/>
    <n v="0"/>
    <n v="18.91"/>
    <n v="13"/>
    <x v="63"/>
    <n v="1.5"/>
    <s v="Grim Striking"/>
    <s v="Sumtones, AG"/>
    <s v="PS"/>
  </r>
  <r>
    <x v="63"/>
    <n v="138731"/>
    <d v="2019-01-12T00:00:00"/>
    <n v="-144"/>
    <n v="209.52"/>
    <n v="0"/>
    <n v="209.52"/>
    <n v="144"/>
    <x v="63"/>
    <n v="1.5"/>
    <s v="Leopold Rhein"/>
    <s v="Cronus Cardoxy Sales"/>
    <s v="PS"/>
  </r>
  <r>
    <x v="64"/>
    <n v="20349"/>
    <d v="2019-01-10T00:00:00"/>
    <n v="-144"/>
    <n v="1975.0800000000002"/>
    <n v="0"/>
    <n v="1975.0800000000002"/>
    <n v="144"/>
    <x v="64"/>
    <n v="14.14"/>
    <s v="Bill Johnson"/>
    <s v="Solotech"/>
    <s v="AH"/>
  </r>
  <r>
    <x v="64"/>
    <n v="20365"/>
    <d v="2019-01-03T00:00:00"/>
    <n v="-145"/>
    <n v="2009.29"/>
    <n v="0"/>
    <n v="2009.29"/>
    <n v="145"/>
    <x v="64"/>
    <n v="14.14"/>
    <s v="Seymour Jean Roman"/>
    <s v="Dicon Industries"/>
    <s v="AH"/>
  </r>
  <r>
    <x v="64"/>
    <n v="20379"/>
    <d v="2019-01-08T00:00:00"/>
    <n v="-144"/>
    <n v="1832.54"/>
    <n v="0"/>
    <n v="1832.54"/>
    <n v="144"/>
    <x v="64"/>
    <n v="14.14"/>
    <s v="Dennis Eloy Cantu"/>
    <s v="Hotspot Systems"/>
    <s v="AH"/>
  </r>
  <r>
    <x v="64"/>
    <n v="20431"/>
    <d v="2019-01-14T00:00:00"/>
    <n v="-6"/>
    <n v="76.36"/>
    <n v="0"/>
    <n v="76.36"/>
    <n v="6"/>
    <x v="64"/>
    <n v="14.14"/>
    <s v="James Madison"/>
    <s v="Gary's Sports"/>
    <s v="AH"/>
  </r>
  <r>
    <x v="64"/>
    <n v="25235"/>
    <d v="2019-01-06T00:00:00"/>
    <n v="-144"/>
    <n v="1975.0800000000002"/>
    <n v="0"/>
    <n v="1975.0800000000002"/>
    <n v="144"/>
    <x v="64"/>
    <n v="14.14"/>
    <s v="Sarah Furguson"/>
    <s v="BEI Outfitters "/>
    <s v="AH"/>
  </r>
  <r>
    <x v="64"/>
    <n v="25275"/>
    <d v="2019-01-11T00:00:00"/>
    <n v="-1"/>
    <n v="13.86"/>
    <n v="0"/>
    <n v="13.86"/>
    <n v="1"/>
    <x v="64"/>
    <n v="14.14"/>
    <s v="Sarah Furguson"/>
    <s v="BEI Outfitters "/>
    <s v="AH"/>
  </r>
  <r>
    <x v="64"/>
    <n v="30031"/>
    <d v="2019-01-06T00:00:00"/>
    <n v="-145"/>
    <n v="2009.33"/>
    <n v="0"/>
    <n v="2009.33"/>
    <n v="145"/>
    <x v="64"/>
    <n v="14.14"/>
    <s v="Susan Young"/>
    <s v="Bainbridges"/>
    <s v="BD"/>
  </r>
  <r>
    <x v="64"/>
    <n v="30045"/>
    <d v="2019-01-09T00:00:00"/>
    <n v="-144"/>
    <n v="1995.4399999999998"/>
    <n v="0"/>
    <n v="1995.4399999999998"/>
    <n v="144"/>
    <x v="64"/>
    <n v="14.14"/>
    <s v="Cynthia Lou"/>
    <s v="Top Action Sports"/>
    <s v="BD"/>
  </r>
  <r>
    <x v="64"/>
    <n v="30123"/>
    <d v="2019-01-14T00:00:00"/>
    <n v="-144"/>
    <n v="1995.4399999999998"/>
    <n v="0"/>
    <n v="1995.4399999999998"/>
    <n v="144"/>
    <x v="64"/>
    <n v="14.14"/>
    <s v="Mr. Scott Mitchell"/>
    <s v="Danger Unlimited"/>
    <s v="BD"/>
  </r>
  <r>
    <x v="64"/>
    <n v="30154"/>
    <d v="2019-01-18T00:00:00"/>
    <n v="-145"/>
    <n v="2009.33"/>
    <n v="0"/>
    <n v="2009.33"/>
    <n v="145"/>
    <x v="64"/>
    <n v="14.14"/>
    <s v="Susan Young"/>
    <s v="Bainbridges"/>
    <s v="BD"/>
  </r>
  <r>
    <x v="64"/>
    <n v="124578"/>
    <d v="2019-01-13T00:00:00"/>
    <n v="-1"/>
    <n v="13.29"/>
    <n v="0"/>
    <n v="13.29"/>
    <n v="1"/>
    <x v="64"/>
    <n v="14.14"/>
    <s v="Bill Blass"/>
    <s v="DenoTech"/>
    <s v="AH"/>
  </r>
  <r>
    <x v="64"/>
    <n v="124618"/>
    <d v="2019-01-13T00:00:00"/>
    <n v="-144"/>
    <n v="1791.82"/>
    <n v="0"/>
    <n v="1791.82"/>
    <n v="144"/>
    <x v="64"/>
    <n v="14.14"/>
    <s v="Marta Freeley"/>
    <s v="City Of Chicago"/>
    <s v="AH"/>
  </r>
  <r>
    <x v="64"/>
    <n v="128864"/>
    <d v="2019-01-07T00:00:00"/>
    <n v="-144"/>
    <n v="1995.4399999999998"/>
    <n v="0"/>
    <n v="1995.4399999999998"/>
    <n v="144"/>
    <x v="64"/>
    <n v="14.14"/>
    <s v="Mildred Botiner"/>
    <s v="Esystems"/>
    <s v="AH"/>
  </r>
  <r>
    <x v="64"/>
    <n v="128907"/>
    <d v="2019-01-16T00:00:00"/>
    <n v="-144"/>
    <n v="1995.4399999999998"/>
    <n v="0"/>
    <n v="1995.4399999999998"/>
    <n v="144"/>
    <x v="64"/>
    <n v="14.14"/>
    <s v="Imelda Hensley"/>
    <s v="Dantons"/>
    <s v="AH"/>
  </r>
  <r>
    <x v="64"/>
    <n v="132535"/>
    <d v="2019-01-14T00:00:00"/>
    <n v="-144"/>
    <n v="1995.4399999999998"/>
    <n v="0"/>
    <n v="1995.4399999999998"/>
    <n v="144"/>
    <x v="64"/>
    <n v="14.14"/>
    <s v="Cynthia Lou"/>
    <s v="Top Action Sports"/>
    <s v="BD"/>
  </r>
  <r>
    <x v="65"/>
    <n v="20352"/>
    <d v="2019-01-10T00:00:00"/>
    <n v="-144"/>
    <n v="1211.03"/>
    <n v="0"/>
    <n v="1211.03"/>
    <n v="144"/>
    <x v="65"/>
    <n v="8.67"/>
    <s v="Bill Johnson"/>
    <s v="Solotech"/>
    <s v="AH"/>
  </r>
  <r>
    <x v="65"/>
    <n v="20404"/>
    <d v="2019-01-12T00:00:00"/>
    <n v="-48"/>
    <n v="378.71000000000004"/>
    <n v="0"/>
    <n v="378.71000000000004"/>
    <n v="48"/>
    <x v="65"/>
    <n v="8.67"/>
    <s v="James Madison"/>
    <s v="Gary's Sports"/>
    <s v="AH"/>
  </r>
  <r>
    <x v="65"/>
    <n v="30085"/>
    <d v="2019-01-13T00:00:00"/>
    <n v="-144"/>
    <n v="1223.51"/>
    <n v="0"/>
    <n v="1223.51"/>
    <n v="144"/>
    <x v="65"/>
    <n v="8.67"/>
    <s v="Mr. Scott Mitchell"/>
    <s v="Danger Unlimited"/>
    <s v="BD"/>
  </r>
  <r>
    <x v="65"/>
    <n v="30107"/>
    <d v="2019-01-10T00:00:00"/>
    <n v="-144"/>
    <n v="1223.45"/>
    <n v="0"/>
    <n v="1223.45"/>
    <n v="144"/>
    <x v="65"/>
    <n v="8.67"/>
    <s v="Susan Young"/>
    <s v="Bainbridges"/>
    <s v="BD"/>
  </r>
  <r>
    <x v="65"/>
    <n v="30131"/>
    <d v="2019-01-14T00:00:00"/>
    <n v="-1"/>
    <n v="8.5"/>
    <n v="0"/>
    <n v="8.5"/>
    <n v="1"/>
    <x v="65"/>
    <n v="8.67"/>
    <s v="Mr. Scott Mitchell"/>
    <s v="Danger Unlimited"/>
    <s v="BD"/>
  </r>
  <r>
    <x v="65"/>
    <n v="36491"/>
    <d v="2019-01-09T00:00:00"/>
    <n v="-288"/>
    <n v="2422.06"/>
    <n v="0"/>
    <n v="2422.06"/>
    <n v="288"/>
    <x v="65"/>
    <n v="8.67"/>
    <s v="Mr. James R. Hamilton"/>
    <s v="Zuni Home Crafts Ltd."/>
    <s v="PS"/>
  </r>
  <r>
    <x v="65"/>
    <n v="38076"/>
    <d v="2019-01-06T00:00:00"/>
    <n v="-48"/>
    <n v="407.84"/>
    <n v="0"/>
    <n v="407.84"/>
    <n v="48"/>
    <x v="65"/>
    <n v="8.67"/>
    <s v="Hr. Jonathan Mollerup"/>
    <s v="Candoxy Kontor A/S"/>
    <s v="PS"/>
  </r>
  <r>
    <x v="65"/>
    <n v="124511"/>
    <d v="2019-01-05T00:00:00"/>
    <n v="-288"/>
    <n v="2272.23"/>
    <n v="0"/>
    <n v="2272.23"/>
    <n v="288"/>
    <x v="65"/>
    <n v="8.67"/>
    <s v="Cecil B Demil"/>
    <s v="Derringers Resturants"/>
    <s v="AH"/>
  </r>
  <r>
    <x v="65"/>
    <n v="124524"/>
    <d v="2019-01-09T00:00:00"/>
    <n v="-144"/>
    <n v="1148.5999999999999"/>
    <n v="0"/>
    <n v="1148.5999999999999"/>
    <n v="144"/>
    <x v="65"/>
    <n v="8.67"/>
    <s v="Seymour Jean Roman"/>
    <s v="Dicon Industries"/>
    <s v="AH"/>
  </r>
  <r>
    <x v="65"/>
    <n v="124542"/>
    <d v="2019-01-08T00:00:00"/>
    <n v="-144"/>
    <n v="1161.0899999999999"/>
    <n v="0"/>
    <n v="1161.0899999999999"/>
    <n v="144"/>
    <x v="65"/>
    <n v="8.67"/>
    <s v="Ms. Tammy L. McDonald"/>
    <s v="First Touch Marketing"/>
    <s v="AH"/>
  </r>
  <r>
    <x v="65"/>
    <n v="132542"/>
    <d v="2019-01-14T00:00:00"/>
    <n v="-6"/>
    <n v="50.98"/>
    <n v="0"/>
    <n v="50.98"/>
    <n v="6"/>
    <x v="65"/>
    <n v="8.67"/>
    <s v="Cynthia Lou"/>
    <s v="Top Action Sports"/>
    <s v="BD"/>
  </r>
  <r>
    <x v="65"/>
    <n v="157874"/>
    <d v="2019-01-16T00:00:00"/>
    <n v="1"/>
    <n v="-8.5"/>
    <n v="0"/>
    <n v="-8.5"/>
    <n v="-1"/>
    <x v="65"/>
    <n v="8.67"/>
    <s v="Cynthia Lou"/>
    <s v="Top Action Sports"/>
    <s v="BD"/>
  </r>
  <r>
    <x v="65"/>
    <n v="157889"/>
    <d v="2019-01-19T00:00:00"/>
    <n v="6"/>
    <n v="-50.98"/>
    <n v="0"/>
    <n v="-50.98"/>
    <n v="-6"/>
    <x v="65"/>
    <n v="8.67"/>
    <s v="Mr. Jim Stewart"/>
    <s v="Guildford Water Department"/>
    <s v="BD"/>
  </r>
  <r>
    <x v="66"/>
    <n v="20345"/>
    <d v="2019-01-10T00:00:00"/>
    <n v="-288"/>
    <n v="3184.7"/>
    <n v="0"/>
    <n v="3184.7"/>
    <n v="288"/>
    <x v="66"/>
    <n v="11.4"/>
    <s v="Bill Johnson"/>
    <s v="Solotech"/>
    <s v="AH"/>
  </r>
  <r>
    <x v="66"/>
    <n v="20398"/>
    <d v="2019-01-12T00:00:00"/>
    <n v="-150"/>
    <n v="1556.1000000000001"/>
    <n v="0"/>
    <n v="1556.1000000000001"/>
    <n v="150"/>
    <x v="66"/>
    <n v="11.4"/>
    <s v="James Madison"/>
    <s v="Gary's Sports"/>
    <s v="AH"/>
  </r>
  <r>
    <x v="66"/>
    <n v="25264"/>
    <d v="2019-01-11T00:00:00"/>
    <n v="-144"/>
    <n v="1608.77"/>
    <n v="0"/>
    <n v="1608.77"/>
    <n v="144"/>
    <x v="66"/>
    <n v="11.4"/>
    <s v="Sarah Furguson"/>
    <s v="BEI Outfitters "/>
    <s v="AH"/>
  </r>
  <r>
    <x v="66"/>
    <n v="25279"/>
    <d v="2019-01-12T00:00:00"/>
    <n v="-288"/>
    <n v="3217.54"/>
    <n v="0"/>
    <n v="3217.54"/>
    <n v="288"/>
    <x v="66"/>
    <n v="11.4"/>
    <s v="Imelda Hensley"/>
    <s v="Dantons"/>
    <s v="AH"/>
  </r>
  <r>
    <x v="66"/>
    <n v="30070"/>
    <d v="2019-01-14T00:00:00"/>
    <n v="-144"/>
    <n v="1608.77"/>
    <n v="0"/>
    <n v="1608.77"/>
    <n v="144"/>
    <x v="66"/>
    <n v="11.4"/>
    <s v="Cynthia Lou"/>
    <s v="Top Action Sports"/>
    <s v="BD"/>
  </r>
  <r>
    <x v="66"/>
    <n v="30121"/>
    <d v="2019-01-14T00:00:00"/>
    <n v="-288"/>
    <n v="3217.54"/>
    <n v="0"/>
    <n v="3217.54"/>
    <n v="288"/>
    <x v="66"/>
    <n v="11.4"/>
    <s v="Mr. Scott Mitchell"/>
    <s v="Danger Unlimited"/>
    <s v="BD"/>
  </r>
  <r>
    <x v="66"/>
    <n v="30143"/>
    <d v="2019-01-22T00:00:00"/>
    <n v="-48"/>
    <n v="536.26"/>
    <n v="0"/>
    <n v="536.26"/>
    <n v="48"/>
    <x v="66"/>
    <n v="11.4"/>
    <s v="Mr. Jim Stewart"/>
    <s v="Guildford Water Department"/>
    <s v="BD"/>
  </r>
  <r>
    <x v="66"/>
    <n v="34349"/>
    <d v="2019-01-22T00:00:00"/>
    <n v="-48"/>
    <n v="481.53000000000003"/>
    <n v="0"/>
    <n v="481.53000000000003"/>
    <n v="48"/>
    <x v="66"/>
    <n v="11.4"/>
    <s v="Mike Everson"/>
    <s v="Blanemark Hifi Shop"/>
    <s v="PS"/>
  </r>
  <r>
    <x v="66"/>
    <n v="124510"/>
    <d v="2019-01-05T00:00:00"/>
    <n v="-288"/>
    <n v="2987.71"/>
    <n v="0"/>
    <n v="2987.71"/>
    <n v="288"/>
    <x v="66"/>
    <n v="11.4"/>
    <s v="Cecil B Demil"/>
    <s v="Derringers Resturants"/>
    <s v="AH"/>
  </r>
  <r>
    <x v="66"/>
    <n v="124599"/>
    <d v="2019-01-13T00:00:00"/>
    <n v="-288"/>
    <n v="2922.05"/>
    <n v="0"/>
    <n v="2922.05"/>
    <n v="288"/>
    <x v="66"/>
    <n v="11.4"/>
    <s v="Bill Johnson"/>
    <s v="Solotech"/>
    <s v="AH"/>
  </r>
  <r>
    <x v="66"/>
    <n v="124633"/>
    <d v="2019-01-21T00:00:00"/>
    <n v="-144"/>
    <n v="1477.4399999999998"/>
    <n v="0"/>
    <n v="1477.4399999999998"/>
    <n v="144"/>
    <x v="66"/>
    <n v="11.4"/>
    <s v="Louisa Matthews"/>
    <s v="Odessy Sports"/>
    <s v="AH"/>
  </r>
  <r>
    <x v="66"/>
    <n v="128886"/>
    <d v="2019-01-10T00:00:00"/>
    <n v="-49"/>
    <n v="547.42999999999995"/>
    <n v="0"/>
    <n v="547.42999999999995"/>
    <n v="49"/>
    <x v="66"/>
    <n v="11.4"/>
    <s v="Blaine Everson"/>
    <s v="Randotax Outfitters"/>
    <s v="AH"/>
  </r>
  <r>
    <x v="66"/>
    <n v="128893"/>
    <d v="2019-01-14T00:00:00"/>
    <n v="-150"/>
    <n v="1675.8"/>
    <n v="0"/>
    <n v="1675.8"/>
    <n v="150"/>
    <x v="66"/>
    <n v="11.4"/>
    <s v="Imelda Hensley"/>
    <s v="Dantons"/>
    <s v="AH"/>
  </r>
  <r>
    <x v="66"/>
    <n v="128911"/>
    <d v="2019-01-16T00:00:00"/>
    <n v="-48"/>
    <n v="536.26"/>
    <n v="0"/>
    <n v="536.26"/>
    <n v="48"/>
    <x v="66"/>
    <n v="11.4"/>
    <s v="Imelda Hensley"/>
    <s v="Dantons"/>
    <s v="AH"/>
  </r>
  <r>
    <x v="66"/>
    <n v="137429"/>
    <d v="2019-01-18T00:00:00"/>
    <n v="-144"/>
    <n v="1592.29"/>
    <n v="0"/>
    <n v="1592.29"/>
    <n v="144"/>
    <x v="66"/>
    <n v="11.4"/>
    <s v="Grim Striking"/>
    <s v="Sumtones, AG"/>
    <s v="PS"/>
  </r>
  <r>
    <x v="67"/>
    <n v="20353"/>
    <d v="2019-01-10T00:00:00"/>
    <n v="-144"/>
    <n v="1033.6299999999999"/>
    <n v="0"/>
    <n v="1033.6299999999999"/>
    <n v="144"/>
    <x v="67"/>
    <n v="7.4"/>
    <s v="Bill Johnson"/>
    <s v="Solotech"/>
    <s v="AH"/>
  </r>
  <r>
    <x v="67"/>
    <n v="20368"/>
    <d v="2019-01-03T00:00:00"/>
    <n v="-144"/>
    <n v="1044.29"/>
    <n v="0"/>
    <n v="1044.29"/>
    <n v="144"/>
    <x v="67"/>
    <n v="7.4"/>
    <s v="Seymour Jean Roman"/>
    <s v="Dicon Industries"/>
    <s v="AH"/>
  </r>
  <r>
    <x v="67"/>
    <n v="20383"/>
    <d v="2019-01-08T00:00:00"/>
    <n v="-144"/>
    <n v="959.04"/>
    <n v="0"/>
    <n v="959.04"/>
    <n v="144"/>
    <x v="67"/>
    <n v="7.4"/>
    <s v="Dennis Eloy Cantu"/>
    <s v="Hotspot Systems"/>
    <s v="AH"/>
  </r>
  <r>
    <x v="67"/>
    <n v="25277"/>
    <d v="2019-01-11T00:00:00"/>
    <n v="-1"/>
    <n v="7.25"/>
    <n v="0"/>
    <n v="7.25"/>
    <n v="1"/>
    <x v="67"/>
    <n v="7.4"/>
    <s v="Sarah Furguson"/>
    <s v="BEI Outfitters "/>
    <s v="AH"/>
  </r>
  <r>
    <x v="67"/>
    <n v="25285"/>
    <d v="2019-01-12T00:00:00"/>
    <n v="-144"/>
    <n v="1044.29"/>
    <n v="0"/>
    <n v="1044.29"/>
    <n v="144"/>
    <x v="67"/>
    <n v="7.4"/>
    <s v="Imelda Hensley"/>
    <s v="Dantons"/>
    <s v="AH"/>
  </r>
  <r>
    <x v="67"/>
    <n v="30155"/>
    <d v="2019-01-18T00:00:00"/>
    <n v="-144"/>
    <n v="1044.28"/>
    <n v="0"/>
    <n v="1044.28"/>
    <n v="144"/>
    <x v="67"/>
    <n v="7.4"/>
    <s v="Susan Young"/>
    <s v="Bainbridges"/>
    <s v="BD"/>
  </r>
  <r>
    <x v="67"/>
    <n v="34309"/>
    <d v="2019-01-08T00:00:00"/>
    <n v="-288"/>
    <n v="2024.79"/>
    <n v="0"/>
    <n v="2024.79"/>
    <n v="288"/>
    <x v="67"/>
    <n v="7.4"/>
    <s v="Michael Vanderhyde"/>
    <s v="Meersen Meubelen"/>
    <s v="PS"/>
  </r>
  <r>
    <x v="67"/>
    <n v="34339"/>
    <d v="2019-01-10T00:00:00"/>
    <n v="-1"/>
    <n v="6.72"/>
    <n v="0"/>
    <n v="6.72"/>
    <n v="1"/>
    <x v="67"/>
    <n v="7.4"/>
    <s v="Mike Everson"/>
    <s v="Blanemark Hifi Shop"/>
    <s v="PS"/>
  </r>
  <r>
    <x v="67"/>
    <n v="124620"/>
    <d v="2019-01-13T00:00:00"/>
    <n v="-144"/>
    <n v="937.73"/>
    <n v="0"/>
    <n v="937.73"/>
    <n v="144"/>
    <x v="67"/>
    <n v="7.4"/>
    <s v="Marta Freeley"/>
    <s v="City Of Chicago"/>
    <s v="AH"/>
  </r>
  <r>
    <x v="67"/>
    <n v="128859"/>
    <d v="2019-01-06T00:00:00"/>
    <n v="-12"/>
    <n v="85.25"/>
    <n v="0"/>
    <n v="85.25"/>
    <n v="12"/>
    <x v="67"/>
    <n v="7.4"/>
    <s v="Imelda Hensley"/>
    <s v="Dantons"/>
    <s v="AH"/>
  </r>
  <r>
    <x v="67"/>
    <n v="128869"/>
    <d v="2019-01-07T00:00:00"/>
    <n v="-144"/>
    <n v="1044.29"/>
    <n v="0"/>
    <n v="1044.29"/>
    <n v="144"/>
    <x v="67"/>
    <n v="7.4"/>
    <s v="Mildred Botiner"/>
    <s v="Esystems"/>
    <s v="AH"/>
  </r>
  <r>
    <x v="67"/>
    <n v="132501"/>
    <d v="2019-01-01T00:00:00"/>
    <n v="-48"/>
    <n v="348.1"/>
    <n v="0"/>
    <n v="348.1"/>
    <n v="48"/>
    <x v="67"/>
    <n v="7.4"/>
    <s v="Mr. Jim Stewart"/>
    <s v="Guildford Water Department"/>
    <s v="BD"/>
  </r>
  <r>
    <x v="67"/>
    <n v="135840"/>
    <d v="2019-01-25T00:00:00"/>
    <n v="-12"/>
    <n v="79.929999999999993"/>
    <n v="0"/>
    <n v="79.929999999999993"/>
    <n v="12"/>
    <x v="67"/>
    <n v="7.4"/>
    <s v="Michael Vanderhyde"/>
    <s v="Meersen Meubelen"/>
    <s v="PS"/>
  </r>
  <r>
    <x v="67"/>
    <n v="137453"/>
    <d v="2019-01-28T00:00:00"/>
    <n v="-54"/>
    <n v="383.61999999999995"/>
    <n v="0"/>
    <n v="383.61999999999995"/>
    <n v="54"/>
    <x v="67"/>
    <n v="7.4"/>
    <s v="Herrn Stefan Delmarco"/>
    <s v="Möbel Scherrer AG"/>
    <s v="PS"/>
  </r>
  <r>
    <x v="67"/>
    <n v="157891"/>
    <d v="2019-01-19T00:00:00"/>
    <n v="1"/>
    <n v="-7.25"/>
    <n v="0"/>
    <n v="-7.25"/>
    <n v="-1"/>
    <x v="67"/>
    <n v="7.4"/>
    <s v="Mr. Jim Stewart"/>
    <s v="Guildford Water Department"/>
    <s v="BD"/>
  </r>
  <r>
    <x v="68"/>
    <n v="20355"/>
    <d v="2019-01-10T00:00:00"/>
    <n v="-144"/>
    <n v="826.91"/>
    <n v="0"/>
    <n v="826.91"/>
    <n v="144"/>
    <x v="68"/>
    <n v="5.92"/>
    <s v="Bill Johnson"/>
    <s v="Solotech"/>
    <s v="AH"/>
  </r>
  <r>
    <x v="68"/>
    <n v="20402"/>
    <d v="2019-01-12T00:00:00"/>
    <n v="-144"/>
    <n v="775.76"/>
    <n v="0"/>
    <n v="775.76"/>
    <n v="144"/>
    <x v="68"/>
    <n v="5.92"/>
    <s v="James Madison"/>
    <s v="Gary's Sports"/>
    <s v="AH"/>
  </r>
  <r>
    <x v="68"/>
    <n v="25295"/>
    <d v="2019-01-12T00:00:00"/>
    <n v="-48"/>
    <n v="278.47999999999996"/>
    <n v="0"/>
    <n v="278.47999999999996"/>
    <n v="48"/>
    <x v="68"/>
    <n v="5.92"/>
    <s v="Imelda Hensley"/>
    <s v="Dantons"/>
    <s v="AH"/>
  </r>
  <r>
    <x v="68"/>
    <n v="25302"/>
    <d v="2019-01-21T00:00:00"/>
    <n v="-144"/>
    <n v="818.38"/>
    <n v="0"/>
    <n v="818.38"/>
    <n v="144"/>
    <x v="68"/>
    <n v="5.92"/>
    <s v="Imelda Hensley"/>
    <s v="Dantons"/>
    <s v="AH"/>
  </r>
  <r>
    <x v="68"/>
    <n v="30033"/>
    <d v="2019-01-06T00:00:00"/>
    <n v="-144"/>
    <n v="835.36"/>
    <n v="0"/>
    <n v="835.36"/>
    <n v="144"/>
    <x v="68"/>
    <n v="5.92"/>
    <s v="Susan Young"/>
    <s v="Bainbridges"/>
    <s v="BD"/>
  </r>
  <r>
    <x v="68"/>
    <n v="30161"/>
    <d v="2019-01-18T00:00:00"/>
    <n v="-12"/>
    <n v="69.61"/>
    <n v="0"/>
    <n v="69.61"/>
    <n v="12"/>
    <x v="68"/>
    <n v="5.92"/>
    <s v="Susan Young"/>
    <s v="Bainbridges"/>
    <s v="BD"/>
  </r>
  <r>
    <x v="68"/>
    <n v="34352"/>
    <d v="2019-01-22T00:00:00"/>
    <n v="-48"/>
    <n v="250.07"/>
    <n v="0"/>
    <n v="250.07"/>
    <n v="48"/>
    <x v="68"/>
    <n v="5.92"/>
    <s v="Mike Everson"/>
    <s v="Blanemark Hifi Shop"/>
    <s v="PS"/>
  </r>
  <r>
    <x v="68"/>
    <n v="36494"/>
    <d v="2019-01-09T00:00:00"/>
    <n v="-144"/>
    <n v="826.91"/>
    <n v="0"/>
    <n v="826.91"/>
    <n v="144"/>
    <x v="68"/>
    <n v="5.92"/>
    <s v="Mr. James R. Hamilton"/>
    <s v="Zuni Home Crafts Ltd."/>
    <s v="PS"/>
  </r>
  <r>
    <x v="68"/>
    <n v="38074"/>
    <d v="2019-01-06T00:00:00"/>
    <n v="-144"/>
    <n v="835.43999999999994"/>
    <n v="0"/>
    <n v="835.43999999999994"/>
    <n v="144"/>
    <x v="68"/>
    <n v="5.92"/>
    <s v="Hr. Jonathan Mollerup"/>
    <s v="Candoxy Kontor A/S"/>
    <s v="PS"/>
  </r>
  <r>
    <x v="68"/>
    <n v="124512"/>
    <d v="2019-01-05T00:00:00"/>
    <n v="-144"/>
    <n v="775.76"/>
    <n v="0"/>
    <n v="775.76"/>
    <n v="144"/>
    <x v="68"/>
    <n v="5.92"/>
    <s v="Cecil B Demil"/>
    <s v="Derringers Resturants"/>
    <s v="AH"/>
  </r>
  <r>
    <x v="68"/>
    <n v="124589"/>
    <d v="2019-01-10T00:00:00"/>
    <n v="-144"/>
    <n v="826.91"/>
    <n v="0"/>
    <n v="826.91"/>
    <n v="144"/>
    <x v="68"/>
    <n v="5.92"/>
    <s v="Ms. Tammy L. McDonald"/>
    <s v="First Touch Marketing"/>
    <s v="AH"/>
  </r>
  <r>
    <x v="68"/>
    <n v="128852"/>
    <d v="2019-01-06T00:00:00"/>
    <n v="-150"/>
    <n v="852.48"/>
    <n v="0"/>
    <n v="852.48"/>
    <n v="150"/>
    <x v="68"/>
    <n v="5.92"/>
    <s v="Imelda Hensley"/>
    <s v="Dantons"/>
    <s v="AH"/>
  </r>
  <r>
    <x v="68"/>
    <n v="128870"/>
    <d v="2019-01-07T00:00:00"/>
    <n v="-144"/>
    <n v="835.43"/>
    <n v="0"/>
    <n v="835.43"/>
    <n v="144"/>
    <x v="68"/>
    <n v="5.92"/>
    <s v="Mildred Botiner"/>
    <s v="Esystems"/>
    <s v="AH"/>
  </r>
  <r>
    <x v="68"/>
    <n v="128888"/>
    <d v="2019-01-10T00:00:00"/>
    <n v="-1"/>
    <n v="5.8"/>
    <n v="0"/>
    <n v="5.8"/>
    <n v="1"/>
    <x v="68"/>
    <n v="5.92"/>
    <s v="Blaine Everson"/>
    <s v="Randotax Outfitters"/>
    <s v="AH"/>
  </r>
  <r>
    <x v="68"/>
    <n v="128913"/>
    <d v="2019-01-16T00:00:00"/>
    <n v="-48"/>
    <n v="278.47999999999996"/>
    <n v="0"/>
    <n v="278.47999999999996"/>
    <n v="48"/>
    <x v="68"/>
    <n v="5.92"/>
    <s v="Imelda Hensley"/>
    <s v="Dantons"/>
    <s v="AH"/>
  </r>
  <r>
    <x v="68"/>
    <n v="132517"/>
    <d v="2019-01-05T00:00:00"/>
    <n v="-1"/>
    <n v="5.8"/>
    <n v="0"/>
    <n v="5.8"/>
    <n v="1"/>
    <x v="68"/>
    <n v="5.92"/>
    <s v="Mr. Ryan Danner"/>
    <s v="Elkhorn Airport"/>
    <s v="BD"/>
  </r>
  <r>
    <x v="68"/>
    <n v="132531"/>
    <d v="2019-01-12T00:00:00"/>
    <n v="-1"/>
    <n v="5.8"/>
    <n v="0"/>
    <n v="5.8"/>
    <n v="1"/>
    <x v="68"/>
    <n v="5.92"/>
    <s v="Bill Winton"/>
    <s v="Sporting Goods Emporium"/>
    <s v="BD"/>
  </r>
  <r>
    <x v="68"/>
    <n v="135835"/>
    <d v="2019-01-25T00:00:00"/>
    <n v="-144"/>
    <n v="767.15000000000009"/>
    <n v="0"/>
    <n v="767.15000000000009"/>
    <n v="144"/>
    <x v="68"/>
    <n v="5.92"/>
    <s v="Michael Vanderhyde"/>
    <s v="Meersen Meubelen"/>
    <s v="PS"/>
  </r>
  <r>
    <x v="68"/>
    <n v="157876"/>
    <d v="2019-01-16T00:00:00"/>
    <n v="1"/>
    <n v="-5.8"/>
    <n v="0"/>
    <n v="-5.8"/>
    <n v="-1"/>
    <x v="68"/>
    <n v="5.92"/>
    <s v="Cynthia Lou"/>
    <s v="Top Action Sports"/>
    <s v="BD"/>
  </r>
  <r>
    <x v="69"/>
    <n v="20397"/>
    <d v="2019-01-12T00:00:00"/>
    <n v="-144"/>
    <n v="2508.11"/>
    <n v="0"/>
    <n v="2508.11"/>
    <n v="144"/>
    <x v="69"/>
    <n v="19.14"/>
    <s v="James Madison"/>
    <s v="Gary's Sports"/>
    <s v="AH"/>
  </r>
  <r>
    <x v="69"/>
    <n v="25234"/>
    <d v="2019-01-06T00:00:00"/>
    <n v="-144"/>
    <n v="2673.48"/>
    <n v="0"/>
    <n v="2673.48"/>
    <n v="144"/>
    <x v="69"/>
    <n v="19.14"/>
    <s v="Sarah Furguson"/>
    <s v="BEI Outfitters "/>
    <s v="AH"/>
  </r>
  <r>
    <x v="69"/>
    <n v="25280"/>
    <d v="2019-01-12T00:00:00"/>
    <n v="-144"/>
    <n v="2701.04"/>
    <n v="0"/>
    <n v="2701.04"/>
    <n v="144"/>
    <x v="69"/>
    <n v="19.14"/>
    <s v="Imelda Hensley"/>
    <s v="Dantons"/>
    <s v="AH"/>
  </r>
  <r>
    <x v="69"/>
    <n v="34328"/>
    <d v="2019-01-10T00:00:00"/>
    <n v="-144"/>
    <n v="2508.1"/>
    <n v="0"/>
    <n v="2508.1"/>
    <n v="144"/>
    <x v="69"/>
    <n v="19.14"/>
    <s v="Mike Everson"/>
    <s v="Blanemark Hifi Shop"/>
    <s v="PS"/>
  </r>
  <r>
    <x v="69"/>
    <n v="36490"/>
    <d v="2019-01-09T00:00:00"/>
    <n v="-144"/>
    <n v="2673.48"/>
    <n v="0"/>
    <n v="2673.48"/>
    <n v="144"/>
    <x v="69"/>
    <n v="19.14"/>
    <s v="Mr. James R. Hamilton"/>
    <s v="Zuni Home Crafts Ltd."/>
    <s v="PS"/>
  </r>
  <r>
    <x v="69"/>
    <n v="124509"/>
    <d v="2019-01-05T00:00:00"/>
    <n v="-288"/>
    <n v="5016.21"/>
    <n v="0"/>
    <n v="5016.21"/>
    <n v="288"/>
    <x v="69"/>
    <n v="19.14"/>
    <s v="Cecil B Demil"/>
    <s v="Derringers Resturants"/>
    <s v="AH"/>
  </r>
  <r>
    <x v="69"/>
    <n v="124522"/>
    <d v="2019-01-09T00:00:00"/>
    <n v="-144"/>
    <n v="2535.67"/>
    <n v="0"/>
    <n v="2535.67"/>
    <n v="144"/>
    <x v="69"/>
    <n v="19.14"/>
    <s v="Seymour Jean Roman"/>
    <s v="Dicon Industries"/>
    <s v="AH"/>
  </r>
  <r>
    <x v="69"/>
    <n v="124536"/>
    <d v="2019-01-08T00:00:00"/>
    <n v="-144"/>
    <n v="2563.23"/>
    <n v="0"/>
    <n v="2563.23"/>
    <n v="144"/>
    <x v="69"/>
    <n v="19.14"/>
    <s v="Ms. Tammy L. McDonald"/>
    <s v="First Touch Marketing"/>
    <s v="AH"/>
  </r>
  <r>
    <x v="69"/>
    <n v="124570"/>
    <d v="2019-01-13T00:00:00"/>
    <n v="-144"/>
    <n v="2590.79"/>
    <n v="0"/>
    <n v="2590.79"/>
    <n v="144"/>
    <x v="69"/>
    <n v="19.14"/>
    <s v="Bill Blass"/>
    <s v="DenoTech"/>
    <s v="AH"/>
  </r>
  <r>
    <x v="69"/>
    <n v="128861"/>
    <d v="2019-01-07T00:00:00"/>
    <n v="-144"/>
    <n v="2701.04"/>
    <n v="0"/>
    <n v="2701.04"/>
    <n v="144"/>
    <x v="69"/>
    <n v="19.14"/>
    <s v="Mildred Botiner"/>
    <s v="Esystems"/>
    <s v="AH"/>
  </r>
  <r>
    <x v="69"/>
    <n v="128891"/>
    <d v="2019-01-14T00:00:00"/>
    <n v="-144"/>
    <n v="2701.04"/>
    <n v="0"/>
    <n v="2701.04"/>
    <n v="144"/>
    <x v="69"/>
    <n v="19.14"/>
    <s v="Imelda Hensley"/>
    <s v="Dantons"/>
    <s v="AH"/>
  </r>
  <r>
    <x v="70"/>
    <n v="20333"/>
    <d v="2019-01-07T00:00:00"/>
    <n v="-144"/>
    <n v="1422.49"/>
    <n v="0"/>
    <n v="1422.49"/>
    <n v="144"/>
    <x v="70"/>
    <n v="10.29"/>
    <s v="Seymour Jean Roman"/>
    <s v="Dicon Industries"/>
    <s v="AH"/>
  </r>
  <r>
    <x v="70"/>
    <n v="20350"/>
    <d v="2019-01-10T00:00:00"/>
    <n v="-144"/>
    <n v="1437.31"/>
    <n v="0"/>
    <n v="1437.31"/>
    <n v="144"/>
    <x v="70"/>
    <n v="10.29"/>
    <s v="Bill Johnson"/>
    <s v="Solotech"/>
    <s v="AH"/>
  </r>
  <r>
    <x v="70"/>
    <n v="20399"/>
    <d v="2019-01-12T00:00:00"/>
    <n v="-144"/>
    <n v="1348.4"/>
    <n v="0"/>
    <n v="1348.4"/>
    <n v="144"/>
    <x v="70"/>
    <n v="10.29"/>
    <s v="James Madison"/>
    <s v="Gary's Sports"/>
    <s v="AH"/>
  </r>
  <r>
    <x v="70"/>
    <n v="20438"/>
    <d v="2019-01-18T00:00:00"/>
    <n v="-144"/>
    <n v="1318.77"/>
    <n v="0"/>
    <n v="1318.77"/>
    <n v="144"/>
    <x v="70"/>
    <n v="10.29"/>
    <s v="Seymour Jean Roman"/>
    <s v="Dicon Industries"/>
    <s v="AH"/>
  </r>
  <r>
    <x v="70"/>
    <n v="25236"/>
    <d v="2019-01-06T00:00:00"/>
    <n v="-144"/>
    <n v="1437.31"/>
    <n v="0"/>
    <n v="1437.31"/>
    <n v="144"/>
    <x v="70"/>
    <n v="10.29"/>
    <s v="Sarah Furguson"/>
    <s v="BEI Outfitters "/>
    <s v="AH"/>
  </r>
  <r>
    <x v="70"/>
    <n v="25253"/>
    <d v="2019-01-07T00:00:00"/>
    <n v="-192"/>
    <n v="1896.6499999999999"/>
    <n v="0"/>
    <n v="1896.6499999999999"/>
    <n v="192"/>
    <x v="70"/>
    <n v="10.29"/>
    <s v="David Everson"/>
    <s v="BlackCane Motor Works"/>
    <s v="AH"/>
  </r>
  <r>
    <x v="70"/>
    <n v="25283"/>
    <d v="2019-01-12T00:00:00"/>
    <n v="-145"/>
    <n v="1462.21"/>
    <n v="0"/>
    <n v="1462.21"/>
    <n v="145"/>
    <x v="70"/>
    <n v="10.29"/>
    <s v="Imelda Hensley"/>
    <s v="Dantons"/>
    <s v="AH"/>
  </r>
  <r>
    <x v="70"/>
    <n v="30118"/>
    <d v="2019-01-10T00:00:00"/>
    <n v="-1"/>
    <n v="10.09"/>
    <n v="0"/>
    <n v="10.09"/>
    <n v="1"/>
    <x v="70"/>
    <n v="10.29"/>
    <s v="Susan Young"/>
    <s v="Bainbridges"/>
    <s v="BD"/>
  </r>
  <r>
    <x v="70"/>
    <n v="30124"/>
    <d v="2019-01-14T00:00:00"/>
    <n v="-144"/>
    <n v="1452.12"/>
    <n v="0"/>
    <n v="1452.12"/>
    <n v="144"/>
    <x v="70"/>
    <n v="10.29"/>
    <s v="Mr. Scott Mitchell"/>
    <s v="Danger Unlimited"/>
    <s v="BD"/>
  </r>
  <r>
    <x v="70"/>
    <n v="30139"/>
    <d v="2019-01-22T00:00:00"/>
    <n v="-144"/>
    <n v="1452.12"/>
    <n v="0"/>
    <n v="1452.12"/>
    <n v="144"/>
    <x v="70"/>
    <n v="10.29"/>
    <s v="Mr. Jim Stewart"/>
    <s v="Guildford Water Department"/>
    <s v="BD"/>
  </r>
  <r>
    <x v="70"/>
    <n v="34320"/>
    <d v="2019-01-05T00:00:00"/>
    <n v="-144"/>
    <n v="1348.4"/>
    <n v="0"/>
    <n v="1348.4"/>
    <n v="144"/>
    <x v="70"/>
    <n v="10.29"/>
    <s v="Fr. Jenny Gottfried"/>
    <s v="Lauritzen Kontorm¢bler A/S"/>
    <s v="PS"/>
  </r>
  <r>
    <x v="70"/>
    <n v="34330"/>
    <d v="2019-01-10T00:00:00"/>
    <n v="-144"/>
    <n v="1348.4"/>
    <n v="0"/>
    <n v="1348.4"/>
    <n v="144"/>
    <x v="70"/>
    <n v="10.29"/>
    <s v="Mike Everson"/>
    <s v="Blanemark Hifi Shop"/>
    <s v="PS"/>
  </r>
  <r>
    <x v="70"/>
    <n v="34347"/>
    <d v="2019-01-22T00:00:00"/>
    <n v="-144"/>
    <n v="1303.94"/>
    <n v="0"/>
    <n v="1303.94"/>
    <n v="144"/>
    <x v="70"/>
    <n v="10.29"/>
    <s v="Mike Everson"/>
    <s v="Blanemark Hifi Shop"/>
    <s v="PS"/>
  </r>
  <r>
    <x v="70"/>
    <n v="36478"/>
    <d v="2019-01-10T00:00:00"/>
    <n v="-144"/>
    <n v="1452.1699999999998"/>
    <n v="0"/>
    <n v="1452.1699999999998"/>
    <n v="144"/>
    <x v="70"/>
    <n v="10.29"/>
    <s v="Herrn Stefan Delmarco"/>
    <s v="Möbel Scherrer AG"/>
    <s v="PS"/>
  </r>
  <r>
    <x v="70"/>
    <n v="124540"/>
    <d v="2019-01-08T00:00:00"/>
    <n v="-144"/>
    <n v="1378.04"/>
    <n v="0"/>
    <n v="1378.04"/>
    <n v="144"/>
    <x v="70"/>
    <n v="10.29"/>
    <s v="Ms. Tammy L. McDonald"/>
    <s v="First Touch Marketing"/>
    <s v="AH"/>
  </r>
  <r>
    <x v="70"/>
    <n v="124579"/>
    <d v="2019-01-13T00:00:00"/>
    <n v="-1"/>
    <n v="9.67"/>
    <n v="0"/>
    <n v="9.67"/>
    <n v="1"/>
    <x v="70"/>
    <n v="10.29"/>
    <s v="Bill Blass"/>
    <s v="DenoTech"/>
    <s v="AH"/>
  </r>
  <r>
    <x v="70"/>
    <n v="124619"/>
    <d v="2019-01-13T00:00:00"/>
    <n v="-144"/>
    <n v="1303.95"/>
    <n v="0"/>
    <n v="1303.95"/>
    <n v="144"/>
    <x v="70"/>
    <n v="10.29"/>
    <s v="Marta Freeley"/>
    <s v="City Of Chicago"/>
    <s v="AH"/>
  </r>
  <r>
    <x v="70"/>
    <n v="132493"/>
    <d v="2019-01-01T00:00:00"/>
    <n v="-192"/>
    <n v="1936.1699999999998"/>
    <n v="0"/>
    <n v="1936.1699999999998"/>
    <n v="192"/>
    <x v="70"/>
    <n v="10.29"/>
    <s v="Mr. Jim Stewart"/>
    <s v="Guildford Water Department"/>
    <s v="BD"/>
  </r>
  <r>
    <x v="70"/>
    <n v="132515"/>
    <d v="2019-01-05T00:00:00"/>
    <n v="-24"/>
    <n v="242.02"/>
    <n v="0"/>
    <n v="242.02"/>
    <n v="24"/>
    <x v="70"/>
    <n v="10.29"/>
    <s v="Mr. Ryan Danner"/>
    <s v="Elkhorn Airport"/>
    <s v="BD"/>
  </r>
  <r>
    <x v="70"/>
    <n v="132549"/>
    <d v="2019-01-16T00:00:00"/>
    <n v="-144"/>
    <n v="1452.12"/>
    <n v="0"/>
    <n v="1452.12"/>
    <n v="144"/>
    <x v="70"/>
    <n v="10.29"/>
    <s v="Bill Winton"/>
    <s v="Sporting Goods Emporium"/>
    <s v="BD"/>
  </r>
  <r>
    <x v="70"/>
    <n v="137452"/>
    <d v="2019-01-28T00:00:00"/>
    <n v="-42"/>
    <n v="414.9"/>
    <n v="0"/>
    <n v="414.9"/>
    <n v="42"/>
    <x v="70"/>
    <n v="10.29"/>
    <s v="Herrn Stefan Delmarco"/>
    <s v="Möbel Scherrer AG"/>
    <s v="PS"/>
  </r>
  <r>
    <x v="70"/>
    <n v="157493"/>
    <d v="2019-01-15T00:00:00"/>
    <n v="12"/>
    <n v="-121.01"/>
    <n v="0"/>
    <n v="-121.01"/>
    <n v="-12"/>
    <x v="70"/>
    <n v="10.29"/>
    <s v="Mildred Botiner"/>
    <s v="Esystems"/>
    <s v="AH"/>
  </r>
  <r>
    <x v="71"/>
    <n v="20359"/>
    <d v="2019-01-10T00:00:00"/>
    <n v="-144"/>
    <n v="202.54"/>
    <n v="0"/>
    <n v="202.54"/>
    <n v="144"/>
    <x v="71"/>
    <n v="1.45"/>
    <s v="Bill Johnson"/>
    <s v="Solotech"/>
    <s v="AH"/>
  </r>
  <r>
    <x v="71"/>
    <n v="20376"/>
    <d v="2019-01-03T00:00:00"/>
    <n v="-1"/>
    <n v="1.42"/>
    <n v="0"/>
    <n v="1.42"/>
    <n v="1"/>
    <x v="71"/>
    <n v="1.45"/>
    <s v="Seymour Jean Roman"/>
    <s v="Dicon Industries"/>
    <s v="AH"/>
  </r>
  <r>
    <x v="71"/>
    <n v="20394"/>
    <d v="2019-01-08T00:00:00"/>
    <n v="-1"/>
    <n v="1.3"/>
    <n v="0"/>
    <n v="1.3"/>
    <n v="1"/>
    <x v="71"/>
    <n v="1.45"/>
    <s v="Dennis Eloy Cantu"/>
    <s v="Hotspot Systems"/>
    <s v="AH"/>
  </r>
  <r>
    <x v="71"/>
    <n v="20406"/>
    <d v="2019-01-12T00:00:00"/>
    <n v="-24"/>
    <n v="31.67"/>
    <n v="0"/>
    <n v="31.67"/>
    <n v="24"/>
    <x v="71"/>
    <n v="1.45"/>
    <s v="James Madison"/>
    <s v="Gary's Sports"/>
    <s v="AH"/>
  </r>
  <r>
    <x v="71"/>
    <n v="25247"/>
    <d v="2019-01-06T00:00:00"/>
    <n v="-12"/>
    <n v="16.88"/>
    <n v="0"/>
    <n v="16.88"/>
    <n v="12"/>
    <x v="71"/>
    <n v="1.45"/>
    <s v="Sarah Furguson"/>
    <s v="BEI Outfitters "/>
    <s v="AH"/>
  </r>
  <r>
    <x v="71"/>
    <n v="25259"/>
    <d v="2019-01-07T00:00:00"/>
    <n v="-48"/>
    <n v="66.819999999999993"/>
    <n v="0"/>
    <n v="66.819999999999993"/>
    <n v="48"/>
    <x v="71"/>
    <n v="1.45"/>
    <s v="David Everson"/>
    <s v="BlackCane Motor Works"/>
    <s v="AH"/>
  </r>
  <r>
    <x v="71"/>
    <n v="25274"/>
    <d v="2019-01-11T00:00:00"/>
    <n v="-12"/>
    <n v="17.05"/>
    <n v="0"/>
    <n v="17.05"/>
    <n v="12"/>
    <x v="71"/>
    <n v="1.45"/>
    <s v="Sarah Furguson"/>
    <s v="BEI Outfitters "/>
    <s v="AH"/>
  </r>
  <r>
    <x v="71"/>
    <n v="25308"/>
    <d v="2019-01-21T00:00:00"/>
    <n v="-145"/>
    <n v="201.84000000000003"/>
    <n v="0"/>
    <n v="201.84000000000003"/>
    <n v="145"/>
    <x v="71"/>
    <n v="1.45"/>
    <s v="Imelda Hensley"/>
    <s v="Dantons"/>
    <s v="AH"/>
  </r>
  <r>
    <x v="71"/>
    <n v="30066"/>
    <d v="2019-01-09T00:00:00"/>
    <n v="-6"/>
    <n v="8.5299999999999994"/>
    <n v="0"/>
    <n v="8.5299999999999994"/>
    <n v="6"/>
    <x v="71"/>
    <n v="1.45"/>
    <s v="Cynthia Lou"/>
    <s v="Top Action Sports"/>
    <s v="BD"/>
  </r>
  <r>
    <x v="71"/>
    <n v="30078"/>
    <d v="2019-01-14T00:00:00"/>
    <n v="-144"/>
    <n v="204.62"/>
    <n v="0"/>
    <n v="204.62"/>
    <n v="144"/>
    <x v="71"/>
    <n v="1.45"/>
    <s v="Cynthia Lou"/>
    <s v="Top Action Sports"/>
    <s v="BD"/>
  </r>
  <r>
    <x v="71"/>
    <n v="30100"/>
    <d v="2019-01-13T00:00:00"/>
    <n v="-1"/>
    <n v="1.42"/>
    <n v="0"/>
    <n v="1.42"/>
    <n v="1"/>
    <x v="71"/>
    <n v="1.45"/>
    <s v="Mr. Scott Mitchell"/>
    <s v="Danger Unlimited"/>
    <s v="BD"/>
  </r>
  <r>
    <x v="71"/>
    <n v="30134"/>
    <d v="2019-01-14T00:00:00"/>
    <n v="-1"/>
    <n v="1.42"/>
    <n v="0"/>
    <n v="1.42"/>
    <n v="1"/>
    <x v="71"/>
    <n v="1.45"/>
    <s v="Mr. Scott Mitchell"/>
    <s v="Danger Unlimited"/>
    <s v="BD"/>
  </r>
  <r>
    <x v="71"/>
    <n v="34314"/>
    <d v="2019-01-08T00:00:00"/>
    <n v="-144"/>
    <n v="198.44"/>
    <n v="0"/>
    <n v="198.44"/>
    <n v="144"/>
    <x v="71"/>
    <n v="1.45"/>
    <s v="Michael Vanderhyde"/>
    <s v="Meersen Meubelen"/>
    <s v="PS"/>
  </r>
  <r>
    <x v="71"/>
    <n v="36488"/>
    <d v="2019-01-10T00:00:00"/>
    <n v="-1"/>
    <n v="1.42"/>
    <n v="0"/>
    <n v="1.42"/>
    <n v="1"/>
    <x v="71"/>
    <n v="1.45"/>
    <s v="Herrn Stefan Delmarco"/>
    <s v="Möbel Scherrer AG"/>
    <s v="PS"/>
  </r>
  <r>
    <x v="71"/>
    <n v="38091"/>
    <d v="2019-01-12T00:00:00"/>
    <n v="-144"/>
    <n v="202.52999999999997"/>
    <n v="0"/>
    <n v="202.52999999999997"/>
    <n v="144"/>
    <x v="71"/>
    <n v="1.45"/>
    <s v="Ragnheidur K. Gudmundsdottir"/>
    <s v="Gagn &amp; Gaman"/>
    <s v="PS"/>
  </r>
  <r>
    <x v="71"/>
    <n v="124557"/>
    <d v="2019-01-08T00:00:00"/>
    <n v="-6"/>
    <n v="8.09"/>
    <n v="0"/>
    <n v="8.09"/>
    <n v="6"/>
    <x v="71"/>
    <n v="1.45"/>
    <s v="Ms. Tammy L. McDonald"/>
    <s v="First Touch Marketing"/>
    <s v="AH"/>
  </r>
  <r>
    <x v="71"/>
    <n v="124566"/>
    <d v="2019-01-13T00:00:00"/>
    <n v="-1"/>
    <n v="1.42"/>
    <n v="0"/>
    <n v="1.42"/>
    <n v="1"/>
    <x v="71"/>
    <n v="1.45"/>
    <s v="Ms. Tammy L. McDonald"/>
    <s v="First Touch Marketing"/>
    <s v="AH"/>
  </r>
  <r>
    <x v="71"/>
    <n v="124594"/>
    <d v="2019-01-10T00:00:00"/>
    <n v="-144"/>
    <n v="202.54"/>
    <n v="0"/>
    <n v="202.54"/>
    <n v="144"/>
    <x v="71"/>
    <n v="1.45"/>
    <s v="Ms. Tammy L. McDonald"/>
    <s v="First Touch Marketing"/>
    <s v="AH"/>
  </r>
  <r>
    <x v="71"/>
    <n v="124613"/>
    <d v="2019-01-13T00:00:00"/>
    <n v="-144"/>
    <n v="185.83"/>
    <n v="0"/>
    <n v="185.83"/>
    <n v="144"/>
    <x v="71"/>
    <n v="1.45"/>
    <s v="Bill Johnson"/>
    <s v="Solotech"/>
    <s v="AH"/>
  </r>
  <r>
    <x v="71"/>
    <n v="132545"/>
    <d v="2019-01-14T00:00:00"/>
    <n v="-1"/>
    <n v="1.42"/>
    <n v="0"/>
    <n v="1.42"/>
    <n v="1"/>
    <x v="71"/>
    <n v="1.45"/>
    <s v="Cynthia Lou"/>
    <s v="Top Action Sports"/>
    <s v="BD"/>
  </r>
  <r>
    <x v="71"/>
    <n v="132557"/>
    <d v="2019-01-16T00:00:00"/>
    <n v="-1"/>
    <n v="1.42"/>
    <n v="0"/>
    <n v="1.42"/>
    <n v="1"/>
    <x v="71"/>
    <n v="1.45"/>
    <s v="Bill Winton"/>
    <s v="Sporting Goods Emporium"/>
    <s v="BD"/>
  </r>
  <r>
    <x v="71"/>
    <n v="137456"/>
    <d v="2019-01-28T00:00:00"/>
    <n v="-144"/>
    <n v="200.5"/>
    <n v="0"/>
    <n v="200.5"/>
    <n v="144"/>
    <x v="71"/>
    <n v="1.45"/>
    <s v="Herrn Stefan Delmarco"/>
    <s v="Möbel Scherrer AG"/>
    <s v="PS"/>
  </r>
  <r>
    <x v="71"/>
    <n v="157873"/>
    <d v="2019-01-16T00:00:00"/>
    <n v="12"/>
    <n v="-17.05"/>
    <n v="0"/>
    <n v="-17.05"/>
    <n v="-12"/>
    <x v="71"/>
    <n v="1.45"/>
    <s v="Cynthia Lou"/>
    <s v="Top Action Sports"/>
    <s v="BD"/>
  </r>
  <r>
    <x v="72"/>
    <n v="25282"/>
    <d v="2019-01-12T00:00:00"/>
    <n v="-144"/>
    <n v="1471.8799999999999"/>
    <n v="0"/>
    <n v="1471.8799999999999"/>
    <n v="144"/>
    <x v="72"/>
    <n v="10.43"/>
    <s v="Imelda Hensley"/>
    <s v="Dantons"/>
    <s v="AH"/>
  </r>
  <r>
    <x v="72"/>
    <n v="30102"/>
    <d v="2019-01-10T00:00:00"/>
    <n v="-288"/>
    <n v="2943.65"/>
    <n v="0"/>
    <n v="2943.65"/>
    <n v="288"/>
    <x v="72"/>
    <n v="10.43"/>
    <s v="Susan Young"/>
    <s v="Bainbridges"/>
    <s v="BD"/>
  </r>
  <r>
    <x v="72"/>
    <n v="30138"/>
    <d v="2019-01-22T00:00:00"/>
    <n v="-144"/>
    <n v="1471.8799999999999"/>
    <n v="0"/>
    <n v="1471.8799999999999"/>
    <n v="144"/>
    <x v="72"/>
    <n v="10.43"/>
    <s v="Mr. Jim Stewart"/>
    <s v="Guildford Water Department"/>
    <s v="BD"/>
  </r>
  <r>
    <x v="72"/>
    <n v="34329"/>
    <d v="2019-01-10T00:00:00"/>
    <n v="-145"/>
    <n v="1376.23"/>
    <n v="0"/>
    <n v="1376.23"/>
    <n v="145"/>
    <x v="72"/>
    <n v="10.43"/>
    <s v="Mike Everson"/>
    <s v="Blanemark Hifi Shop"/>
    <s v="PS"/>
  </r>
  <r>
    <x v="72"/>
    <n v="124539"/>
    <d v="2019-01-08T00:00:00"/>
    <n v="-144"/>
    <n v="1396.79"/>
    <n v="0"/>
    <n v="1396.79"/>
    <n v="144"/>
    <x v="72"/>
    <n v="10.43"/>
    <s v="Ms. Tammy L. McDonald"/>
    <s v="First Touch Marketing"/>
    <s v="AH"/>
  </r>
  <r>
    <x v="72"/>
    <n v="124643"/>
    <d v="2019-01-21T00:00:00"/>
    <n v="-1"/>
    <n v="9.39"/>
    <n v="0"/>
    <n v="9.39"/>
    <n v="1"/>
    <x v="72"/>
    <n v="10.43"/>
    <s v="Louisa Matthews"/>
    <s v="Odessy Sports"/>
    <s v="AH"/>
  </r>
  <r>
    <x v="72"/>
    <n v="128916"/>
    <d v="2019-01-16T00:00:00"/>
    <n v="-1"/>
    <n v="10.220000000000001"/>
    <n v="0"/>
    <n v="10.220000000000001"/>
    <n v="1"/>
    <x v="72"/>
    <n v="10.43"/>
    <s v="Imelda Hensley"/>
    <s v="Dantons"/>
    <s v="AH"/>
  </r>
  <r>
    <x v="72"/>
    <n v="137430"/>
    <d v="2019-01-18T00:00:00"/>
    <n v="-144"/>
    <n v="1456.79"/>
    <n v="0"/>
    <n v="1456.79"/>
    <n v="144"/>
    <x v="72"/>
    <n v="10.43"/>
    <s v="Grim Striking"/>
    <s v="Sumtones, AG"/>
    <s v="PS"/>
  </r>
  <r>
    <x v="72"/>
    <n v="157881"/>
    <d v="2019-01-14T00:00:00"/>
    <n v="1"/>
    <n v="-10.220000000000001"/>
    <n v="0"/>
    <n v="-10.220000000000001"/>
    <n v="-1"/>
    <x v="72"/>
    <n v="10.43"/>
    <s v="Cynthia Lou"/>
    <s v="Top Action Sports"/>
    <s v="BD"/>
  </r>
  <r>
    <x v="73"/>
    <n v="20343"/>
    <d v="2019-01-07T00:00:00"/>
    <n v="-6"/>
    <n v="38.020000000000003"/>
    <n v="0"/>
    <n v="38.020000000000003"/>
    <n v="6"/>
    <x v="73"/>
    <n v="6.6"/>
    <s v="Seymour Jean Roman"/>
    <s v="Dicon Industries"/>
    <s v="AH"/>
  </r>
  <r>
    <x v="73"/>
    <n v="30054"/>
    <d v="2019-01-09T00:00:00"/>
    <n v="-1"/>
    <n v="6.47"/>
    <n v="0"/>
    <n v="6.47"/>
    <n v="1"/>
    <x v="73"/>
    <n v="6.6"/>
    <s v="Cynthia Lou"/>
    <s v="Top Action Sports"/>
    <s v="BD"/>
  </r>
  <r>
    <x v="73"/>
    <n v="30072"/>
    <d v="2019-01-14T00:00:00"/>
    <n v="-144"/>
    <n v="931.38999999999987"/>
    <n v="0"/>
    <n v="931.38999999999987"/>
    <n v="144"/>
    <x v="73"/>
    <n v="6.6"/>
    <s v="Cynthia Lou"/>
    <s v="Top Action Sports"/>
    <s v="BD"/>
  </r>
  <r>
    <x v="73"/>
    <n v="30164"/>
    <d v="2019-01-18T00:00:00"/>
    <n v="-1"/>
    <n v="6.46"/>
    <n v="0"/>
    <n v="6.46"/>
    <n v="1"/>
    <x v="73"/>
    <n v="6.6"/>
    <s v="Susan Young"/>
    <s v="Bainbridges"/>
    <s v="BD"/>
  </r>
  <r>
    <x v="73"/>
    <n v="34333"/>
    <d v="2019-01-10T00:00:00"/>
    <n v="-144"/>
    <n v="864.86"/>
    <n v="0"/>
    <n v="864.86"/>
    <n v="144"/>
    <x v="73"/>
    <n v="6.6"/>
    <s v="Mike Everson"/>
    <s v="Blanemark Hifi Shop"/>
    <s v="PS"/>
  </r>
  <r>
    <x v="73"/>
    <n v="38077"/>
    <d v="2019-01-06T00:00:00"/>
    <n v="-48"/>
    <n v="310.45999999999998"/>
    <n v="0"/>
    <n v="310.45999999999998"/>
    <n v="48"/>
    <x v="73"/>
    <n v="6.6"/>
    <s v="Hr. Jonathan Mollerup"/>
    <s v="Candoxy Kontor A/S"/>
    <s v="PS"/>
  </r>
  <r>
    <x v="73"/>
    <n v="124537"/>
    <d v="2019-01-08T00:00:00"/>
    <n v="-288"/>
    <n v="1767.74"/>
    <n v="0"/>
    <n v="1767.74"/>
    <n v="288"/>
    <x v="73"/>
    <n v="6.6"/>
    <s v="Ms. Tammy L. McDonald"/>
    <s v="First Touch Marketing"/>
    <s v="AH"/>
  </r>
  <r>
    <x v="73"/>
    <n v="124629"/>
    <d v="2019-01-13T00:00:00"/>
    <n v="-12"/>
    <n v="69.699999999999989"/>
    <n v="0"/>
    <n v="69.699999999999989"/>
    <n v="12"/>
    <x v="73"/>
    <n v="6.6"/>
    <s v="Marta Freeley"/>
    <s v="City Of Chicago"/>
    <s v="AH"/>
  </r>
  <r>
    <x v="73"/>
    <n v="124637"/>
    <d v="2019-01-21T00:00:00"/>
    <n v="-144"/>
    <n v="855.3599999999999"/>
    <n v="0"/>
    <n v="855.3599999999999"/>
    <n v="144"/>
    <x v="73"/>
    <n v="6.6"/>
    <s v="Louisa Matthews"/>
    <s v="Odessy Sports"/>
    <s v="AH"/>
  </r>
  <r>
    <x v="73"/>
    <n v="132506"/>
    <d v="2019-01-01T00:00:00"/>
    <n v="-1"/>
    <n v="6.47"/>
    <n v="0"/>
    <n v="6.47"/>
    <n v="1"/>
    <x v="73"/>
    <n v="6.6"/>
    <s v="Mr. Jim Stewart"/>
    <s v="Guildford Water Department"/>
    <s v="BD"/>
  </r>
  <r>
    <x v="73"/>
    <n v="132520"/>
    <d v="2019-01-12T00:00:00"/>
    <n v="-288"/>
    <n v="1862.7799999999997"/>
    <n v="0"/>
    <n v="1862.7799999999997"/>
    <n v="288"/>
    <x v="73"/>
    <n v="6.6"/>
    <s v="Bill Winton"/>
    <s v="Sporting Goods Emporium"/>
    <s v="BD"/>
  </r>
  <r>
    <x v="73"/>
    <n v="132553"/>
    <d v="2019-01-16T00:00:00"/>
    <n v="-6"/>
    <n v="38.809999999999995"/>
    <n v="0"/>
    <n v="38.809999999999995"/>
    <n v="6"/>
    <x v="73"/>
    <n v="6.6"/>
    <s v="Bill Winton"/>
    <s v="Sporting Goods Emporium"/>
    <s v="BD"/>
  </r>
  <r>
    <x v="73"/>
    <n v="135827"/>
    <d v="2019-01-16T00:00:00"/>
    <n v="-13"/>
    <n v="83.21"/>
    <n v="0"/>
    <n v="83.21"/>
    <n v="13"/>
    <x v="73"/>
    <n v="6.6"/>
    <s v="Mike Everson"/>
    <s v="Blanemark Hifi Shop"/>
    <s v="PS"/>
  </r>
  <r>
    <x v="73"/>
    <n v="137437"/>
    <d v="2019-01-18T00:00:00"/>
    <n v="-48"/>
    <n v="307.27"/>
    <n v="0"/>
    <n v="307.27"/>
    <n v="48"/>
    <x v="73"/>
    <n v="6.6"/>
    <s v="Grim Striking"/>
    <s v="Sumtones, AG"/>
    <s v="PS"/>
  </r>
  <r>
    <x v="73"/>
    <n v="157875"/>
    <d v="2019-01-16T00:00:00"/>
    <n v="1"/>
    <n v="-6.47"/>
    <n v="0"/>
    <n v="-6.47"/>
    <n v="-1"/>
    <x v="73"/>
    <n v="6.6"/>
    <s v="Cynthia Lou"/>
    <s v="Top Action Sports"/>
    <s v="BD"/>
  </r>
  <r>
    <x v="74"/>
    <n v="20351"/>
    <d v="2019-01-10T00:00:00"/>
    <n v="-144"/>
    <n v="1368.86"/>
    <n v="0"/>
    <n v="1368.86"/>
    <n v="144"/>
    <x v="74"/>
    <n v="9.8000000000000007"/>
    <s v="Bill Johnson"/>
    <s v="Solotech"/>
    <s v="AH"/>
  </r>
  <r>
    <x v="74"/>
    <n v="20367"/>
    <d v="2019-01-03T00:00:00"/>
    <n v="-144"/>
    <n v="1382.98"/>
    <n v="0"/>
    <n v="1382.98"/>
    <n v="144"/>
    <x v="74"/>
    <n v="9.8000000000000007"/>
    <s v="Seymour Jean Roman"/>
    <s v="Dicon Industries"/>
    <s v="AH"/>
  </r>
  <r>
    <x v="74"/>
    <n v="20439"/>
    <d v="2019-01-18T00:00:00"/>
    <n v="-144"/>
    <n v="1255.97"/>
    <n v="0"/>
    <n v="1255.97"/>
    <n v="144"/>
    <x v="74"/>
    <n v="9.8000000000000007"/>
    <s v="Seymour Jean Roman"/>
    <s v="Dicon Industries"/>
    <s v="AH"/>
  </r>
  <r>
    <x v="74"/>
    <n v="25276"/>
    <d v="2019-01-11T00:00:00"/>
    <n v="-1"/>
    <n v="9.6"/>
    <n v="0"/>
    <n v="9.6"/>
    <n v="1"/>
    <x v="74"/>
    <n v="9.8000000000000007"/>
    <s v="Sarah Furguson"/>
    <s v="BEI Outfitters "/>
    <s v="AH"/>
  </r>
  <r>
    <x v="74"/>
    <n v="25284"/>
    <d v="2019-01-12T00:00:00"/>
    <n v="-144"/>
    <n v="1382.98"/>
    <n v="0"/>
    <n v="1382.98"/>
    <n v="144"/>
    <x v="74"/>
    <n v="9.8000000000000007"/>
    <s v="Imelda Hensley"/>
    <s v="Dantons"/>
    <s v="AH"/>
  </r>
  <r>
    <x v="74"/>
    <n v="30058"/>
    <d v="2019-01-09T00:00:00"/>
    <n v="-144"/>
    <n v="1382.98"/>
    <n v="0"/>
    <n v="1382.98"/>
    <n v="144"/>
    <x v="74"/>
    <n v="9.8000000000000007"/>
    <s v="Cynthia Lou"/>
    <s v="Top Action Sports"/>
    <s v="BD"/>
  </r>
  <r>
    <x v="74"/>
    <n v="30071"/>
    <d v="2019-01-14T00:00:00"/>
    <n v="-144"/>
    <n v="1382.98"/>
    <n v="0"/>
    <n v="1382.98"/>
    <n v="144"/>
    <x v="74"/>
    <n v="9.8000000000000007"/>
    <s v="Cynthia Lou"/>
    <s v="Top Action Sports"/>
    <s v="BD"/>
  </r>
  <r>
    <x v="74"/>
    <n v="36492"/>
    <d v="2019-01-09T00:00:00"/>
    <n v="-150"/>
    <n v="1425.89"/>
    <n v="0"/>
    <n v="1425.89"/>
    <n v="150"/>
    <x v="74"/>
    <n v="9.8000000000000007"/>
    <s v="Mr. James R. Hamilton"/>
    <s v="Zuni Home Crafts Ltd."/>
    <s v="PS"/>
  </r>
  <r>
    <x v="74"/>
    <n v="124553"/>
    <d v="2019-01-08T00:00:00"/>
    <n v="-24"/>
    <n v="218.73999999999998"/>
    <n v="0"/>
    <n v="218.73999999999998"/>
    <n v="24"/>
    <x v="74"/>
    <n v="9.8000000000000007"/>
    <s v="Ms. Tammy L. McDonald"/>
    <s v="First Touch Marketing"/>
    <s v="AH"/>
  </r>
  <r>
    <x v="74"/>
    <n v="124586"/>
    <d v="2019-01-10T00:00:00"/>
    <n v="-145"/>
    <n v="1378.3700000000001"/>
    <n v="0"/>
    <n v="1378.3700000000001"/>
    <n v="145"/>
    <x v="74"/>
    <n v="9.8000000000000007"/>
    <s v="Ms. Tammy L. McDonald"/>
    <s v="First Touch Marketing"/>
    <s v="AH"/>
  </r>
  <r>
    <x v="74"/>
    <n v="124601"/>
    <d v="2019-01-13T00:00:00"/>
    <n v="-144"/>
    <n v="1255.97"/>
    <n v="0"/>
    <n v="1255.97"/>
    <n v="144"/>
    <x v="74"/>
    <n v="9.8000000000000007"/>
    <s v="Bill Johnson"/>
    <s v="Solotech"/>
    <s v="AH"/>
  </r>
  <r>
    <x v="74"/>
    <n v="124630"/>
    <d v="2019-01-13T00:00:00"/>
    <n v="-1"/>
    <n v="8.6199999999999992"/>
    <n v="0"/>
    <n v="8.6199999999999992"/>
    <n v="1"/>
    <x v="74"/>
    <n v="9.8000000000000007"/>
    <s v="Marta Freeley"/>
    <s v="City Of Chicago"/>
    <s v="AH"/>
  </r>
  <r>
    <x v="74"/>
    <n v="128878"/>
    <d v="2019-01-07T00:00:00"/>
    <n v="-1"/>
    <n v="9.6"/>
    <n v="0"/>
    <n v="9.6"/>
    <n v="1"/>
    <x v="74"/>
    <n v="9.8000000000000007"/>
    <s v="Mildred Botiner"/>
    <s v="Esystems"/>
    <s v="AH"/>
  </r>
  <r>
    <x v="74"/>
    <n v="128908"/>
    <d v="2019-01-16T00:00:00"/>
    <n v="-144"/>
    <n v="1382.98"/>
    <n v="0"/>
    <n v="1382.98"/>
    <n v="144"/>
    <x v="74"/>
    <n v="9.8000000000000007"/>
    <s v="Imelda Hensley"/>
    <s v="Dantons"/>
    <s v="AH"/>
  </r>
  <r>
    <x v="74"/>
    <n v="132504"/>
    <d v="2019-01-01T00:00:00"/>
    <n v="-12"/>
    <n v="115.25000000000001"/>
    <n v="0"/>
    <n v="115.25000000000001"/>
    <n v="12"/>
    <x v="74"/>
    <n v="9.8000000000000007"/>
    <s v="Mr. Jim Stewart"/>
    <s v="Guildford Water Department"/>
    <s v="BD"/>
  </r>
  <r>
    <x v="74"/>
    <n v="132533"/>
    <d v="2019-01-14T00:00:00"/>
    <n v="-432"/>
    <n v="4148.93"/>
    <n v="0"/>
    <n v="4148.93"/>
    <n v="432"/>
    <x v="74"/>
    <n v="9.8000000000000007"/>
    <s v="Cynthia Lou"/>
    <s v="Top Action Sports"/>
    <s v="BD"/>
  </r>
  <r>
    <x v="74"/>
    <n v="132550"/>
    <d v="2019-01-16T00:00:00"/>
    <n v="-144"/>
    <n v="1382.98"/>
    <n v="0"/>
    <n v="1382.98"/>
    <n v="144"/>
    <x v="74"/>
    <n v="9.8000000000000007"/>
    <s v="Bill Winton"/>
    <s v="Sporting Goods Emporium"/>
    <s v="BD"/>
  </r>
  <r>
    <x v="74"/>
    <n v="157872"/>
    <d v="2019-01-16T00:00:00"/>
    <n v="6"/>
    <n v="-57.62"/>
    <n v="0"/>
    <n v="-57.62"/>
    <n v="-6"/>
    <x v="74"/>
    <n v="9.8000000000000007"/>
    <s v="Cynthia Lou"/>
    <s v="Top Action Sports"/>
    <s v="BD"/>
  </r>
  <r>
    <x v="74"/>
    <n v="157882"/>
    <d v="2019-01-14T00:00:00"/>
    <n v="1"/>
    <n v="-9.6"/>
    <n v="0"/>
    <n v="-9.6"/>
    <n v="-1"/>
    <x v="74"/>
    <n v="9.8000000000000007"/>
    <s v="Cynthia Lou"/>
    <s v="Top Action Sports"/>
    <s v="BD"/>
  </r>
  <r>
    <x v="75"/>
    <n v="20369"/>
    <d v="2019-01-03T00:00:00"/>
    <n v="-144"/>
    <n v="1042.8800000000001"/>
    <n v="0"/>
    <n v="1042.8800000000001"/>
    <n v="144"/>
    <x v="75"/>
    <n v="7.39"/>
    <s v="Seymour Jean Roman"/>
    <s v="Dicon Industries"/>
    <s v="AH"/>
  </r>
  <r>
    <x v="75"/>
    <n v="25265"/>
    <d v="2019-01-11T00:00:00"/>
    <n v="-144"/>
    <n v="1042.8800000000001"/>
    <n v="0"/>
    <n v="1042.8800000000001"/>
    <n v="144"/>
    <x v="75"/>
    <n v="7.39"/>
    <s v="Sarah Furguson"/>
    <s v="BEI Outfitters "/>
    <s v="AH"/>
  </r>
  <r>
    <x v="75"/>
    <n v="30052"/>
    <d v="2019-01-09T00:00:00"/>
    <n v="-1"/>
    <n v="7.24"/>
    <n v="0"/>
    <n v="7.24"/>
    <n v="1"/>
    <x v="75"/>
    <n v="7.39"/>
    <s v="Cynthia Lou"/>
    <s v="Top Action Sports"/>
    <s v="BD"/>
  </r>
  <r>
    <x v="75"/>
    <n v="30097"/>
    <d v="2019-01-13T00:00:00"/>
    <n v="-1"/>
    <n v="7.24"/>
    <n v="0"/>
    <n v="7.24"/>
    <n v="1"/>
    <x v="75"/>
    <n v="7.39"/>
    <s v="Mr. Scott Mitchell"/>
    <s v="Danger Unlimited"/>
    <s v="BD"/>
  </r>
  <r>
    <x v="75"/>
    <n v="30109"/>
    <d v="2019-01-10T00:00:00"/>
    <n v="-144"/>
    <n v="1042.8499999999999"/>
    <n v="0"/>
    <n v="1042.8499999999999"/>
    <n v="144"/>
    <x v="75"/>
    <n v="7.39"/>
    <s v="Susan Young"/>
    <s v="Bainbridges"/>
    <s v="BD"/>
  </r>
  <r>
    <x v="75"/>
    <n v="34311"/>
    <d v="2019-01-08T00:00:00"/>
    <n v="-144"/>
    <n v="1010.94"/>
    <n v="0"/>
    <n v="1010.94"/>
    <n v="144"/>
    <x v="75"/>
    <n v="7.39"/>
    <s v="Michael Vanderhyde"/>
    <s v="Meersen Meubelen"/>
    <s v="PS"/>
  </r>
  <r>
    <x v="75"/>
    <n v="124520"/>
    <d v="2019-01-05T00:00:00"/>
    <n v="-1"/>
    <n v="6.72"/>
    <n v="0"/>
    <n v="6.72"/>
    <n v="1"/>
    <x v="75"/>
    <n v="7.39"/>
    <s v="Cecil B Demil"/>
    <s v="Derringers Resturants"/>
    <s v="AH"/>
  </r>
  <r>
    <x v="75"/>
    <n v="124572"/>
    <d v="2019-01-13T00:00:00"/>
    <n v="-144"/>
    <n v="1000.3100000000001"/>
    <n v="0"/>
    <n v="1000.3100000000001"/>
    <n v="144"/>
    <x v="75"/>
    <n v="7.39"/>
    <s v="Bill Blass"/>
    <s v="DenoTech"/>
    <s v="AH"/>
  </r>
  <r>
    <x v="75"/>
    <n v="124602"/>
    <d v="2019-01-13T00:00:00"/>
    <n v="-144"/>
    <n v="947.1"/>
    <n v="0"/>
    <n v="947.1"/>
    <n v="144"/>
    <x v="75"/>
    <n v="7.39"/>
    <s v="Bill Johnson"/>
    <s v="Solotech"/>
    <s v="AH"/>
  </r>
  <r>
    <x v="75"/>
    <n v="128851"/>
    <d v="2019-01-06T00:00:00"/>
    <n v="-144"/>
    <n v="1021.59"/>
    <n v="0"/>
    <n v="1021.59"/>
    <n v="144"/>
    <x v="75"/>
    <n v="7.39"/>
    <s v="Imelda Hensley"/>
    <s v="Dantons"/>
    <s v="AH"/>
  </r>
  <r>
    <x v="75"/>
    <n v="128909"/>
    <d v="2019-01-16T00:00:00"/>
    <n v="-144"/>
    <n v="1042.8800000000001"/>
    <n v="0"/>
    <n v="1042.8800000000001"/>
    <n v="144"/>
    <x v="75"/>
    <n v="7.39"/>
    <s v="Imelda Hensley"/>
    <s v="Dantons"/>
    <s v="AH"/>
  </r>
  <r>
    <x v="75"/>
    <n v="132521"/>
    <d v="2019-01-12T00:00:00"/>
    <n v="-144"/>
    <n v="1042.8800000000001"/>
    <n v="0"/>
    <n v="1042.8800000000001"/>
    <n v="144"/>
    <x v="75"/>
    <n v="7.39"/>
    <s v="Bill Winton"/>
    <s v="Sporting Goods Emporium"/>
    <s v="BD"/>
  </r>
  <r>
    <x v="75"/>
    <n v="138732"/>
    <d v="2019-01-12T00:00:00"/>
    <n v="-24"/>
    <n v="172.04"/>
    <n v="0"/>
    <n v="172.04"/>
    <n v="24"/>
    <x v="75"/>
    <n v="7.39"/>
    <s v="Leopold Rhein"/>
    <s v="Cronus Cardoxy Sales"/>
    <s v="PS"/>
  </r>
  <r>
    <x v="75"/>
    <n v="138740"/>
    <d v="2019-01-15T00:00:00"/>
    <n v="-144"/>
    <n v="1042.8800000000001"/>
    <n v="0"/>
    <n v="1042.8800000000001"/>
    <n v="144"/>
    <x v="75"/>
    <n v="7.39"/>
    <s v="Hr. Jonathan Mollerup"/>
    <s v="Candoxy Kontor A/S"/>
    <s v="PS"/>
  </r>
  <r>
    <x v="75"/>
    <n v="157496"/>
    <d v="2019-01-15T00:00:00"/>
    <n v="1"/>
    <n v="-7.24"/>
    <n v="0"/>
    <n v="-7.24"/>
    <n v="-1"/>
    <x v="75"/>
    <n v="7.39"/>
    <s v="Mildred Botiner"/>
    <s v="Esystems"/>
    <s v="AH"/>
  </r>
  <r>
    <x v="76"/>
    <n v="20334"/>
    <d v="2019-01-07T00:00:00"/>
    <n v="-288"/>
    <n v="1376.87"/>
    <n v="0"/>
    <n v="1376.87"/>
    <n v="288"/>
    <x v="76"/>
    <n v="4.9800000000000004"/>
    <s v="Seymour Jean Roman"/>
    <s v="Dicon Industries"/>
    <s v="AH"/>
  </r>
  <r>
    <x v="76"/>
    <n v="20415"/>
    <d v="2019-01-10T00:00:00"/>
    <n v="-1"/>
    <n v="4.7300000000000004"/>
    <n v="0"/>
    <n v="4.7300000000000004"/>
    <n v="1"/>
    <x v="76"/>
    <n v="4.9800000000000004"/>
    <s v="Dennis Eloy Cantu"/>
    <s v="Hotspot Systems"/>
    <s v="AH"/>
  </r>
  <r>
    <x v="76"/>
    <n v="25266"/>
    <d v="2019-01-11T00:00:00"/>
    <n v="-144"/>
    <n v="702.78"/>
    <n v="0"/>
    <n v="702.78"/>
    <n v="144"/>
    <x v="76"/>
    <n v="4.9800000000000004"/>
    <s v="Sarah Furguson"/>
    <s v="BEI Outfitters "/>
    <s v="AH"/>
  </r>
  <r>
    <x v="76"/>
    <n v="25288"/>
    <d v="2019-01-12T00:00:00"/>
    <n v="-144"/>
    <n v="702.78"/>
    <n v="0"/>
    <n v="702.78"/>
    <n v="144"/>
    <x v="76"/>
    <n v="4.9800000000000004"/>
    <s v="Imelda Hensley"/>
    <s v="Dantons"/>
    <s v="AH"/>
  </r>
  <r>
    <x v="76"/>
    <n v="30034"/>
    <d v="2019-01-06T00:00:00"/>
    <n v="-144"/>
    <n v="702.81"/>
    <n v="0"/>
    <n v="702.81"/>
    <n v="144"/>
    <x v="76"/>
    <n v="4.9800000000000004"/>
    <s v="Susan Young"/>
    <s v="Bainbridges"/>
    <s v="BD"/>
  </r>
  <r>
    <x v="76"/>
    <n v="30080"/>
    <d v="2019-01-14T00:00:00"/>
    <n v="-24"/>
    <n v="117.13"/>
    <n v="0"/>
    <n v="117.13"/>
    <n v="24"/>
    <x v="76"/>
    <n v="4.9800000000000004"/>
    <s v="Cynthia Lou"/>
    <s v="Top Action Sports"/>
    <s v="BD"/>
  </r>
  <r>
    <x v="76"/>
    <n v="30089"/>
    <d v="2019-01-13T00:00:00"/>
    <n v="-144"/>
    <n v="702.78"/>
    <n v="0"/>
    <n v="702.78"/>
    <n v="144"/>
    <x v="76"/>
    <n v="4.9800000000000004"/>
    <s v="Mr. Scott Mitchell"/>
    <s v="Danger Unlimited"/>
    <s v="BD"/>
  </r>
  <r>
    <x v="76"/>
    <n v="30142"/>
    <d v="2019-01-22T00:00:00"/>
    <n v="-146"/>
    <n v="712.54"/>
    <n v="0"/>
    <n v="712.54"/>
    <n v="146"/>
    <x v="76"/>
    <n v="4.9800000000000004"/>
    <s v="Mr. Jim Stewart"/>
    <s v="Guildford Water Department"/>
    <s v="BD"/>
  </r>
  <r>
    <x v="76"/>
    <n v="34348"/>
    <d v="2019-01-22T00:00:00"/>
    <n v="-144"/>
    <n v="631.06999999999994"/>
    <n v="0"/>
    <n v="631.06999999999994"/>
    <n v="144"/>
    <x v="76"/>
    <n v="4.9800000000000004"/>
    <s v="Mike Everson"/>
    <s v="Blanemark Hifi Shop"/>
    <s v="PS"/>
  </r>
  <r>
    <x v="76"/>
    <n v="36480"/>
    <d v="2019-01-10T00:00:00"/>
    <n v="-144"/>
    <n v="702.77"/>
    <n v="0"/>
    <n v="702.77"/>
    <n v="144"/>
    <x v="76"/>
    <n v="4.9800000000000004"/>
    <s v="Herrn Stefan Delmarco"/>
    <s v="Möbel Scherrer AG"/>
    <s v="PS"/>
  </r>
  <r>
    <x v="76"/>
    <n v="36495"/>
    <d v="2019-01-09T00:00:00"/>
    <n v="-146"/>
    <n v="705.27"/>
    <n v="0"/>
    <n v="705.27"/>
    <n v="146"/>
    <x v="76"/>
    <n v="4.9800000000000004"/>
    <s v="Mr. James R. Hamilton"/>
    <s v="Zuni Home Crafts Ltd."/>
    <s v="PS"/>
  </r>
  <r>
    <x v="76"/>
    <n v="38087"/>
    <d v="2019-01-12T00:00:00"/>
    <n v="-144"/>
    <n v="695.61"/>
    <n v="0"/>
    <n v="695.61"/>
    <n v="144"/>
    <x v="76"/>
    <n v="4.9800000000000004"/>
    <s v="Ragnheidur K. Gudmundsdottir"/>
    <s v="Gagn &amp; Gaman"/>
    <s v="PS"/>
  </r>
  <r>
    <x v="76"/>
    <n v="124525"/>
    <d v="2019-01-09T00:00:00"/>
    <n v="-192"/>
    <n v="879.67"/>
    <n v="0"/>
    <n v="879.67"/>
    <n v="192"/>
    <x v="76"/>
    <n v="4.9800000000000004"/>
    <s v="Seymour Jean Roman"/>
    <s v="Dicon Industries"/>
    <s v="AH"/>
  </r>
  <r>
    <x v="76"/>
    <n v="124541"/>
    <d v="2019-01-08T00:00:00"/>
    <n v="-288"/>
    <n v="1333.84"/>
    <n v="0"/>
    <n v="1333.84"/>
    <n v="288"/>
    <x v="76"/>
    <n v="4.9800000000000004"/>
    <s v="Ms. Tammy L. McDonald"/>
    <s v="First Touch Marketing"/>
    <s v="AH"/>
  </r>
  <r>
    <x v="76"/>
    <n v="124590"/>
    <d v="2019-01-10T00:00:00"/>
    <n v="-144"/>
    <n v="695.61"/>
    <n v="0"/>
    <n v="695.61"/>
    <n v="144"/>
    <x v="76"/>
    <n v="4.9800000000000004"/>
    <s v="Ms. Tammy L. McDonald"/>
    <s v="First Touch Marketing"/>
    <s v="AH"/>
  </r>
  <r>
    <x v="76"/>
    <n v="124615"/>
    <d v="2019-01-13T00:00:00"/>
    <n v="-24"/>
    <n v="106.37"/>
    <n v="0"/>
    <n v="106.37"/>
    <n v="24"/>
    <x v="76"/>
    <n v="4.9800000000000004"/>
    <s v="Bill Johnson"/>
    <s v="Solotech"/>
    <s v="AH"/>
  </r>
  <r>
    <x v="76"/>
    <n v="124628"/>
    <d v="2019-01-13T00:00:00"/>
    <n v="-24"/>
    <n v="105.18"/>
    <n v="0"/>
    <n v="105.18"/>
    <n v="24"/>
    <x v="76"/>
    <n v="4.9800000000000004"/>
    <s v="Marta Freeley"/>
    <s v="City Of Chicago"/>
    <s v="AH"/>
  </r>
  <r>
    <x v="76"/>
    <n v="124641"/>
    <d v="2019-01-21T00:00:00"/>
    <n v="-24"/>
    <n v="107.57000000000001"/>
    <n v="0"/>
    <n v="107.57000000000001"/>
    <n v="24"/>
    <x v="76"/>
    <n v="4.9800000000000004"/>
    <s v="Louisa Matthews"/>
    <s v="Odessy Sports"/>
    <s v="AH"/>
  </r>
  <r>
    <x v="76"/>
    <n v="128871"/>
    <d v="2019-01-07T00:00:00"/>
    <n v="-144"/>
    <n v="702.78"/>
    <n v="0"/>
    <n v="702.78"/>
    <n v="144"/>
    <x v="76"/>
    <n v="4.9800000000000004"/>
    <s v="Mildred Botiner"/>
    <s v="Esystems"/>
    <s v="AH"/>
  </r>
  <r>
    <x v="76"/>
    <n v="128895"/>
    <d v="2019-01-14T00:00:00"/>
    <n v="-144"/>
    <n v="702.78"/>
    <n v="0"/>
    <n v="702.78"/>
    <n v="144"/>
    <x v="76"/>
    <n v="4.9800000000000004"/>
    <s v="Imelda Hensley"/>
    <s v="Dantons"/>
    <s v="AH"/>
  </r>
  <r>
    <x v="76"/>
    <n v="135817"/>
    <d v="2019-01-09T00:00:00"/>
    <n v="-144"/>
    <n v="638.24"/>
    <n v="0"/>
    <n v="638.24"/>
    <n v="144"/>
    <x v="76"/>
    <n v="4.9800000000000004"/>
    <s v="Fr. Jenny Gottfried"/>
    <s v="Lauritzen Kontorm¢bler A/S"/>
    <s v="PS"/>
  </r>
  <r>
    <x v="76"/>
    <n v="135837"/>
    <d v="2019-01-25T00:00:00"/>
    <n v="-144"/>
    <n v="645.39"/>
    <n v="0"/>
    <n v="645.39"/>
    <n v="144"/>
    <x v="76"/>
    <n v="4.9800000000000004"/>
    <s v="Michael Vanderhyde"/>
    <s v="Meersen Meubelen"/>
    <s v="PS"/>
  </r>
  <r>
    <x v="77"/>
    <n v="20348"/>
    <d v="2019-01-10T00:00:00"/>
    <n v="-288"/>
    <n v="2061.6799999999998"/>
    <n v="0"/>
    <n v="2061.6799999999998"/>
    <n v="288"/>
    <x v="77"/>
    <n v="7.38"/>
    <s v="Bill Johnson"/>
    <s v="Solotech"/>
    <s v="AH"/>
  </r>
  <r>
    <x v="77"/>
    <n v="20384"/>
    <d v="2019-01-08T00:00:00"/>
    <n v="-144"/>
    <n v="956.44999999999993"/>
    <n v="0"/>
    <n v="956.44999999999993"/>
    <n v="144"/>
    <x v="77"/>
    <n v="7.38"/>
    <s v="Dennis Eloy Cantu"/>
    <s v="Hotspot Systems"/>
    <s v="AH"/>
  </r>
  <r>
    <x v="77"/>
    <n v="20400"/>
    <d v="2019-01-12T00:00:00"/>
    <n v="-144"/>
    <n v="967.08"/>
    <n v="0"/>
    <n v="967.08"/>
    <n v="144"/>
    <x v="77"/>
    <n v="7.38"/>
    <s v="James Madison"/>
    <s v="Gary's Sports"/>
    <s v="AH"/>
  </r>
  <r>
    <x v="77"/>
    <n v="25238"/>
    <d v="2019-01-06T00:00:00"/>
    <n v="-144"/>
    <n v="1030.8399999999999"/>
    <n v="0"/>
    <n v="1030.8399999999999"/>
    <n v="144"/>
    <x v="77"/>
    <n v="7.38"/>
    <s v="Sarah Furguson"/>
    <s v="BEI Outfitters "/>
    <s v="AH"/>
  </r>
  <r>
    <x v="77"/>
    <n v="25254"/>
    <d v="2019-01-07T00:00:00"/>
    <n v="-144"/>
    <n v="1020.21"/>
    <n v="0"/>
    <n v="1020.21"/>
    <n v="144"/>
    <x v="77"/>
    <n v="7.38"/>
    <s v="David Everson"/>
    <s v="BlackCane Motor Works"/>
    <s v="AH"/>
  </r>
  <r>
    <x v="77"/>
    <n v="25300"/>
    <d v="2019-01-21T00:00:00"/>
    <n v="-288"/>
    <n v="2040.42"/>
    <n v="0"/>
    <n v="2040.42"/>
    <n v="288"/>
    <x v="77"/>
    <n v="7.38"/>
    <s v="Imelda Hensley"/>
    <s v="Dantons"/>
    <s v="AH"/>
  </r>
  <r>
    <x v="77"/>
    <n v="30053"/>
    <d v="2019-01-09T00:00:00"/>
    <n v="-1"/>
    <n v="7.23"/>
    <n v="0"/>
    <n v="7.23"/>
    <n v="1"/>
    <x v="77"/>
    <n v="7.38"/>
    <s v="Cynthia Lou"/>
    <s v="Top Action Sports"/>
    <s v="BD"/>
  </r>
  <r>
    <x v="77"/>
    <n v="30088"/>
    <d v="2019-01-13T00:00:00"/>
    <n v="-144"/>
    <n v="1041.47"/>
    <n v="0"/>
    <n v="1041.47"/>
    <n v="144"/>
    <x v="77"/>
    <n v="7.38"/>
    <s v="Mr. Scott Mitchell"/>
    <s v="Danger Unlimited"/>
    <s v="BD"/>
  </r>
  <r>
    <x v="77"/>
    <n v="34316"/>
    <d v="2019-01-08T00:00:00"/>
    <n v="-6"/>
    <n v="42.08"/>
    <n v="0"/>
    <n v="42.08"/>
    <n v="6"/>
    <x v="77"/>
    <n v="7.38"/>
    <s v="Michael Vanderhyde"/>
    <s v="Meersen Meubelen"/>
    <s v="PS"/>
  </r>
  <r>
    <x v="77"/>
    <n v="34322"/>
    <d v="2019-01-05T00:00:00"/>
    <n v="-144"/>
    <n v="967.09"/>
    <n v="0"/>
    <n v="967.09"/>
    <n v="144"/>
    <x v="77"/>
    <n v="7.38"/>
    <s v="Fr. Jenny Gottfried"/>
    <s v="Lauritzen Kontorm¢bler A/S"/>
    <s v="PS"/>
  </r>
  <r>
    <x v="77"/>
    <n v="34340"/>
    <d v="2019-01-10T00:00:00"/>
    <n v="-1"/>
    <n v="6.73"/>
    <n v="0"/>
    <n v="6.73"/>
    <n v="1"/>
    <x v="77"/>
    <n v="7.38"/>
    <s v="Mike Everson"/>
    <s v="Blanemark Hifi Shop"/>
    <s v="PS"/>
  </r>
  <r>
    <x v="77"/>
    <n v="34351"/>
    <d v="2019-01-22T00:00:00"/>
    <n v="-48"/>
    <n v="311.74"/>
    <n v="0"/>
    <n v="311.74"/>
    <n v="48"/>
    <x v="77"/>
    <n v="7.38"/>
    <s v="Mike Everson"/>
    <s v="Blanemark Hifi Shop"/>
    <s v="PS"/>
  </r>
  <r>
    <x v="77"/>
    <n v="36493"/>
    <d v="2019-01-09T00:00:00"/>
    <n v="-144"/>
    <n v="1030.83"/>
    <n v="0"/>
    <n v="1030.83"/>
    <n v="144"/>
    <x v="77"/>
    <n v="7.38"/>
    <s v="Mr. James R. Hamilton"/>
    <s v="Zuni Home Crafts Ltd."/>
    <s v="PS"/>
  </r>
  <r>
    <x v="77"/>
    <n v="38086"/>
    <d v="2019-01-12T00:00:00"/>
    <n v="-144"/>
    <n v="1030.8399999999999"/>
    <n v="0"/>
    <n v="1030.8399999999999"/>
    <n v="144"/>
    <x v="77"/>
    <n v="7.38"/>
    <s v="Ragnheidur K. Gudmundsdottir"/>
    <s v="Gagn &amp; Gaman"/>
    <s v="PS"/>
  </r>
  <r>
    <x v="77"/>
    <n v="124580"/>
    <d v="2019-01-13T00:00:00"/>
    <n v="-1"/>
    <n v="6.94"/>
    <n v="0"/>
    <n v="6.94"/>
    <n v="1"/>
    <x v="77"/>
    <n v="7.38"/>
    <s v="Bill Blass"/>
    <s v="DenoTech"/>
    <s v="AH"/>
  </r>
  <r>
    <x v="77"/>
    <n v="124597"/>
    <d v="2019-01-10T00:00:00"/>
    <n v="-1"/>
    <n v="7.16"/>
    <n v="0"/>
    <n v="7.16"/>
    <n v="1"/>
    <x v="77"/>
    <n v="7.38"/>
    <s v="Ms. Tammy L. McDonald"/>
    <s v="First Touch Marketing"/>
    <s v="AH"/>
  </r>
  <r>
    <x v="77"/>
    <n v="124636"/>
    <d v="2019-01-21T00:00:00"/>
    <n v="-144"/>
    <n v="956.44999999999993"/>
    <n v="0"/>
    <n v="956.44999999999993"/>
    <n v="144"/>
    <x v="77"/>
    <n v="7.38"/>
    <s v="Louisa Matthews"/>
    <s v="Odessy Sports"/>
    <s v="AH"/>
  </r>
  <r>
    <x v="77"/>
    <n v="137438"/>
    <d v="2019-01-18T00:00:00"/>
    <n v="-24"/>
    <n v="171.82"/>
    <n v="0"/>
    <n v="171.82"/>
    <n v="24"/>
    <x v="77"/>
    <n v="7.38"/>
    <s v="Grim Striking"/>
    <s v="Sumtones, AG"/>
    <s v="PS"/>
  </r>
  <r>
    <x v="77"/>
    <n v="138734"/>
    <d v="2019-01-12T00:00:00"/>
    <n v="-1"/>
    <n v="7.16"/>
    <n v="0"/>
    <n v="7.16"/>
    <n v="1"/>
    <x v="77"/>
    <n v="7.38"/>
    <s v="Leopold Rhein"/>
    <s v="Cronus Cardoxy Sales"/>
    <s v="PS"/>
  </r>
  <r>
    <x v="78"/>
    <n v="20332"/>
    <d v="2019-01-07T00:00:00"/>
    <n v="-288"/>
    <n v="2051.48"/>
    <n v="0"/>
    <n v="2051.48"/>
    <n v="288"/>
    <x v="78"/>
    <n v="7.42"/>
    <s v="Seymour Jean Roman"/>
    <s v="Dicon Industries"/>
    <s v="AH"/>
  </r>
  <r>
    <x v="78"/>
    <n v="25252"/>
    <d v="2019-01-07T00:00:00"/>
    <n v="-288"/>
    <n v="2051.48"/>
    <n v="0"/>
    <n v="2051.48"/>
    <n v="288"/>
    <x v="78"/>
    <n v="7.42"/>
    <s v="David Everson"/>
    <s v="BlackCane Motor Works"/>
    <s v="AH"/>
  </r>
  <r>
    <x v="78"/>
    <n v="25281"/>
    <d v="2019-01-12T00:00:00"/>
    <n v="-288"/>
    <n v="2094.2200000000003"/>
    <n v="0"/>
    <n v="2094.2200000000003"/>
    <n v="288"/>
    <x v="78"/>
    <n v="7.42"/>
    <s v="Imelda Hensley"/>
    <s v="Dantons"/>
    <s v="AH"/>
  </r>
  <r>
    <x v="78"/>
    <n v="30047"/>
    <d v="2019-01-09T00:00:00"/>
    <n v="-144"/>
    <n v="1047.1100000000001"/>
    <n v="0"/>
    <n v="1047.1100000000001"/>
    <n v="144"/>
    <x v="78"/>
    <n v="7.42"/>
    <s v="Cynthia Lou"/>
    <s v="Top Action Sports"/>
    <s v="BD"/>
  </r>
  <r>
    <x v="78"/>
    <n v="124545"/>
    <d v="2019-01-08T00:00:00"/>
    <n v="-144"/>
    <n v="993.68999999999994"/>
    <n v="0"/>
    <n v="993.68999999999994"/>
    <n v="144"/>
    <x v="78"/>
    <n v="7.42"/>
    <s v="Ms. Tammy L. McDonald"/>
    <s v="First Touch Marketing"/>
    <s v="AH"/>
  </r>
  <r>
    <x v="78"/>
    <n v="124561"/>
    <d v="2019-01-13T00:00:00"/>
    <n v="-144"/>
    <n v="1047.1100000000001"/>
    <n v="0"/>
    <n v="1047.1100000000001"/>
    <n v="144"/>
    <x v="78"/>
    <n v="7.42"/>
    <s v="Ms. Tammy L. McDonald"/>
    <s v="First Touch Marketing"/>
    <s v="AH"/>
  </r>
  <r>
    <x v="78"/>
    <n v="124588"/>
    <d v="2019-01-10T00:00:00"/>
    <n v="-144"/>
    <n v="1036.43"/>
    <n v="0"/>
    <n v="1036.43"/>
    <n v="144"/>
    <x v="78"/>
    <n v="7.42"/>
    <s v="Ms. Tammy L. McDonald"/>
    <s v="First Touch Marketing"/>
    <s v="AH"/>
  </r>
  <r>
    <x v="78"/>
    <n v="124635"/>
    <d v="2019-01-21T00:00:00"/>
    <n v="-144"/>
    <n v="961.63000000000011"/>
    <n v="0"/>
    <n v="961.63000000000011"/>
    <n v="144"/>
    <x v="78"/>
    <n v="7.42"/>
    <s v="Louisa Matthews"/>
    <s v="Odessy Sports"/>
    <s v="AH"/>
  </r>
  <r>
    <x v="78"/>
    <n v="128863"/>
    <d v="2019-01-07T00:00:00"/>
    <n v="-288"/>
    <n v="2094.2200000000003"/>
    <n v="0"/>
    <n v="2094.2200000000003"/>
    <n v="288"/>
    <x v="78"/>
    <n v="7.42"/>
    <s v="Mildred Botiner"/>
    <s v="Esystems"/>
    <s v="AH"/>
  </r>
  <r>
    <x v="78"/>
    <n v="132495"/>
    <d v="2019-01-01T00:00:00"/>
    <n v="-144"/>
    <n v="1047.1100000000001"/>
    <n v="0"/>
    <n v="1047.1100000000001"/>
    <n v="144"/>
    <x v="78"/>
    <n v="7.42"/>
    <s v="Mr. Jim Stewart"/>
    <s v="Guildford Water Department"/>
    <s v="BD"/>
  </r>
  <r>
    <x v="78"/>
    <n v="138733"/>
    <d v="2019-01-12T00:00:00"/>
    <n v="-1"/>
    <n v="7.2"/>
    <n v="0"/>
    <n v="7.2"/>
    <n v="1"/>
    <x v="78"/>
    <n v="7.42"/>
    <s v="Leopold Rhein"/>
    <s v="Cronus Cardoxy Sales"/>
    <s v="PS"/>
  </r>
  <r>
    <x v="79"/>
    <n v="20336"/>
    <d v="2019-01-07T00:00:00"/>
    <n v="-144"/>
    <n v="634.52"/>
    <n v="0"/>
    <n v="634.52"/>
    <n v="144"/>
    <x v="79"/>
    <n v="4.59"/>
    <s v="Seymour Jean Roman"/>
    <s v="Dicon Industries"/>
    <s v="AH"/>
  </r>
  <r>
    <x v="79"/>
    <n v="20381"/>
    <d v="2019-01-08T00:00:00"/>
    <n v="-288"/>
    <n v="1189.73"/>
    <n v="0"/>
    <n v="1189.73"/>
    <n v="288"/>
    <x v="79"/>
    <n v="4.59"/>
    <s v="Dennis Eloy Cantu"/>
    <s v="Hotspot Systems"/>
    <s v="AH"/>
  </r>
  <r>
    <x v="79"/>
    <n v="20413"/>
    <d v="2019-01-10T00:00:00"/>
    <n v="-6"/>
    <n v="26.16"/>
    <n v="0"/>
    <n v="26.16"/>
    <n v="6"/>
    <x v="79"/>
    <n v="4.59"/>
    <s v="Dennis Eloy Cantu"/>
    <s v="Hotspot Systems"/>
    <s v="AH"/>
  </r>
  <r>
    <x v="79"/>
    <n v="20441"/>
    <d v="2019-01-18T00:00:00"/>
    <n v="-144"/>
    <n v="588.25"/>
    <n v="0"/>
    <n v="588.25"/>
    <n v="144"/>
    <x v="79"/>
    <n v="4.59"/>
    <s v="Seymour Jean Roman"/>
    <s v="Dicon Industries"/>
    <s v="AH"/>
  </r>
  <r>
    <x v="79"/>
    <n v="25289"/>
    <d v="2019-01-12T00:00:00"/>
    <n v="-144"/>
    <n v="647.74"/>
    <n v="0"/>
    <n v="647.74"/>
    <n v="144"/>
    <x v="79"/>
    <n v="4.59"/>
    <s v="Imelda Hensley"/>
    <s v="Dantons"/>
    <s v="AH"/>
  </r>
  <r>
    <x v="79"/>
    <n v="30042"/>
    <d v="2019-01-06T00:00:00"/>
    <n v="-1"/>
    <n v="4.5"/>
    <n v="0"/>
    <n v="4.5"/>
    <n v="1"/>
    <x v="79"/>
    <n v="4.59"/>
    <s v="Susan Young"/>
    <s v="Bainbridges"/>
    <s v="BD"/>
  </r>
  <r>
    <x v="79"/>
    <n v="30112"/>
    <d v="2019-01-10T00:00:00"/>
    <n v="-144"/>
    <n v="647.75"/>
    <n v="0"/>
    <n v="647.75"/>
    <n v="144"/>
    <x v="79"/>
    <n v="4.59"/>
    <s v="Susan Young"/>
    <s v="Bainbridges"/>
    <s v="BD"/>
  </r>
  <r>
    <x v="79"/>
    <n v="30156"/>
    <d v="2019-01-18T00:00:00"/>
    <n v="-144"/>
    <n v="647.75"/>
    <n v="0"/>
    <n v="647.75"/>
    <n v="144"/>
    <x v="79"/>
    <n v="4.59"/>
    <s v="Susan Young"/>
    <s v="Bainbridges"/>
    <s v="BD"/>
  </r>
  <r>
    <x v="79"/>
    <n v="124591"/>
    <d v="2019-01-10T00:00:00"/>
    <n v="-144"/>
    <n v="641.13"/>
    <n v="0"/>
    <n v="641.13"/>
    <n v="144"/>
    <x v="79"/>
    <n v="4.59"/>
    <s v="Ms. Tammy L. McDonald"/>
    <s v="First Touch Marketing"/>
    <s v="AH"/>
  </r>
  <r>
    <x v="79"/>
    <n v="124604"/>
    <d v="2019-01-13T00:00:00"/>
    <n v="-144"/>
    <n v="588.25"/>
    <n v="0"/>
    <n v="588.25"/>
    <n v="144"/>
    <x v="79"/>
    <n v="4.59"/>
    <s v="Bill Johnson"/>
    <s v="Solotech"/>
    <s v="AH"/>
  </r>
  <r>
    <x v="79"/>
    <n v="124621"/>
    <d v="2019-01-13T00:00:00"/>
    <n v="-144"/>
    <n v="581.64"/>
    <n v="0"/>
    <n v="581.64"/>
    <n v="144"/>
    <x v="79"/>
    <n v="4.59"/>
    <s v="Marta Freeley"/>
    <s v="City Of Chicago"/>
    <s v="AH"/>
  </r>
  <r>
    <x v="79"/>
    <n v="124638"/>
    <d v="2019-01-21T00:00:00"/>
    <n v="-145"/>
    <n v="598.99"/>
    <n v="0"/>
    <n v="598.99"/>
    <n v="145"/>
    <x v="79"/>
    <n v="4.59"/>
    <s v="Louisa Matthews"/>
    <s v="Odessy Sports"/>
    <s v="AH"/>
  </r>
  <r>
    <x v="79"/>
    <n v="128873"/>
    <d v="2019-01-07T00:00:00"/>
    <n v="-144"/>
    <n v="647.74"/>
    <n v="0"/>
    <n v="647.74"/>
    <n v="144"/>
    <x v="79"/>
    <n v="4.59"/>
    <s v="Mildred Botiner"/>
    <s v="Esystems"/>
    <s v="AH"/>
  </r>
  <r>
    <x v="79"/>
    <n v="132496"/>
    <d v="2019-01-01T00:00:00"/>
    <n v="-144"/>
    <n v="647.74"/>
    <n v="0"/>
    <n v="647.74"/>
    <n v="144"/>
    <x v="79"/>
    <n v="4.59"/>
    <s v="Mr. Jim Stewart"/>
    <s v="Guildford Water Department"/>
    <s v="BD"/>
  </r>
  <r>
    <x v="79"/>
    <n v="132524"/>
    <d v="2019-01-12T00:00:00"/>
    <n v="-144"/>
    <n v="647.74"/>
    <n v="0"/>
    <n v="647.74"/>
    <n v="144"/>
    <x v="79"/>
    <n v="4.59"/>
    <s v="Bill Winton"/>
    <s v="Sporting Goods Emporium"/>
    <s v="BD"/>
  </r>
  <r>
    <x v="79"/>
    <n v="135838"/>
    <d v="2019-01-25T00:00:00"/>
    <n v="-144"/>
    <n v="594.85"/>
    <n v="0"/>
    <n v="594.85"/>
    <n v="144"/>
    <x v="79"/>
    <n v="4.59"/>
    <s v="Michael Vanderhyde"/>
    <s v="Meersen Meubelen"/>
    <s v="PS"/>
  </r>
  <r>
    <x v="79"/>
    <n v="138741"/>
    <d v="2019-01-15T00:00:00"/>
    <n v="-144"/>
    <n v="647.74"/>
    <n v="0"/>
    <n v="647.74"/>
    <n v="144"/>
    <x v="79"/>
    <n v="4.59"/>
    <s v="Hr. Jonathan Mollerup"/>
    <s v="Candoxy Kontor A/S"/>
    <s v="PS"/>
  </r>
  <r>
    <x v="79"/>
    <n v="157886"/>
    <d v="2019-01-17T00:00:00"/>
    <n v="12"/>
    <n v="-53.980000000000004"/>
    <n v="0"/>
    <n v="-53.980000000000004"/>
    <n v="-12"/>
    <x v="79"/>
    <n v="4.59"/>
    <s v="Mr. Ryan Danner"/>
    <s v="Elkhorn Airport"/>
    <s v="BD"/>
  </r>
  <r>
    <x v="80"/>
    <n v="20358"/>
    <d v="2019-01-10T00:00:00"/>
    <n v="-144"/>
    <n v="304.5"/>
    <n v="0"/>
    <n v="304.5"/>
    <n v="144"/>
    <x v="80"/>
    <n v="2.1800000000000002"/>
    <s v="Bill Johnson"/>
    <s v="Solotech"/>
    <s v="AH"/>
  </r>
  <r>
    <x v="80"/>
    <n v="20373"/>
    <d v="2019-01-03T00:00:00"/>
    <n v="-144"/>
    <n v="307.64"/>
    <n v="0"/>
    <n v="307.64"/>
    <n v="144"/>
    <x v="80"/>
    <n v="2.1800000000000002"/>
    <s v="Seymour Jean Roman"/>
    <s v="Dicon Industries"/>
    <s v="AH"/>
  </r>
  <r>
    <x v="80"/>
    <n v="20390"/>
    <d v="2019-01-08T00:00:00"/>
    <n v="-144"/>
    <n v="282.52999999999997"/>
    <n v="0"/>
    <n v="282.52999999999997"/>
    <n v="144"/>
    <x v="80"/>
    <n v="2.1800000000000002"/>
    <s v="Dennis Eloy Cantu"/>
    <s v="Hotspot Systems"/>
    <s v="AH"/>
  </r>
  <r>
    <x v="80"/>
    <n v="25271"/>
    <d v="2019-01-11T00:00:00"/>
    <n v="-144"/>
    <n v="307.64"/>
    <n v="0"/>
    <n v="307.64"/>
    <n v="144"/>
    <x v="80"/>
    <n v="2.1800000000000002"/>
    <s v="Sarah Furguson"/>
    <s v="BEI Outfitters "/>
    <s v="AH"/>
  </r>
  <r>
    <x v="80"/>
    <n v="30038"/>
    <d v="2019-01-06T00:00:00"/>
    <n v="-150"/>
    <n v="320.39999999999998"/>
    <n v="0"/>
    <n v="320.39999999999998"/>
    <n v="150"/>
    <x v="80"/>
    <n v="2.1800000000000002"/>
    <s v="Susan Young"/>
    <s v="Bainbridges"/>
    <s v="BD"/>
  </r>
  <r>
    <x v="80"/>
    <n v="30050"/>
    <d v="2019-01-09T00:00:00"/>
    <n v="-144"/>
    <n v="307.64"/>
    <n v="0"/>
    <n v="307.64"/>
    <n v="144"/>
    <x v="80"/>
    <n v="2.1800000000000002"/>
    <s v="Cynthia Lou"/>
    <s v="Top Action Sports"/>
    <s v="BD"/>
  </r>
  <r>
    <x v="80"/>
    <n v="30062"/>
    <d v="2019-01-09T00:00:00"/>
    <n v="-144"/>
    <n v="307.64"/>
    <n v="0"/>
    <n v="307.64"/>
    <n v="144"/>
    <x v="80"/>
    <n v="2.1800000000000002"/>
    <s v="Cynthia Lou"/>
    <s v="Top Action Sports"/>
    <s v="BD"/>
  </r>
  <r>
    <x v="80"/>
    <n v="30075"/>
    <d v="2019-01-14T00:00:00"/>
    <n v="-144"/>
    <n v="307.64"/>
    <n v="0"/>
    <n v="307.64"/>
    <n v="144"/>
    <x v="80"/>
    <n v="2.1800000000000002"/>
    <s v="Cynthia Lou"/>
    <s v="Top Action Sports"/>
    <s v="BD"/>
  </r>
  <r>
    <x v="80"/>
    <n v="30095"/>
    <d v="2019-01-13T00:00:00"/>
    <n v="-49"/>
    <n v="104.67999999999999"/>
    <n v="0"/>
    <n v="104.67999999999999"/>
    <n v="49"/>
    <x v="80"/>
    <n v="2.1800000000000002"/>
    <s v="Mr. Scott Mitchell"/>
    <s v="Danger Unlimited"/>
    <s v="BD"/>
  </r>
  <r>
    <x v="80"/>
    <n v="30113"/>
    <d v="2019-01-10T00:00:00"/>
    <n v="-288"/>
    <n v="615.16"/>
    <n v="0"/>
    <n v="615.16"/>
    <n v="288"/>
    <x v="80"/>
    <n v="2.1800000000000002"/>
    <s v="Susan Young"/>
    <s v="Bainbridges"/>
    <s v="BD"/>
  </r>
  <r>
    <x v="80"/>
    <n v="30132"/>
    <d v="2019-01-14T00:00:00"/>
    <n v="-2"/>
    <n v="4.2699999999999996"/>
    <n v="0"/>
    <n v="4.2699999999999996"/>
    <n v="2"/>
    <x v="80"/>
    <n v="2.1800000000000002"/>
    <s v="Mr. Scott Mitchell"/>
    <s v="Danger Unlimited"/>
    <s v="BD"/>
  </r>
  <r>
    <x v="80"/>
    <n v="30151"/>
    <d v="2019-01-22T00:00:00"/>
    <n v="-1"/>
    <n v="2.14"/>
    <n v="0"/>
    <n v="2.14"/>
    <n v="1"/>
    <x v="80"/>
    <n v="2.1800000000000002"/>
    <s v="Mr. Jim Stewart"/>
    <s v="Guildford Water Department"/>
    <s v="BD"/>
  </r>
  <r>
    <x v="80"/>
    <n v="124516"/>
    <d v="2019-01-05T00:00:00"/>
    <n v="-144"/>
    <n v="285.67"/>
    <n v="0"/>
    <n v="285.67"/>
    <n v="144"/>
    <x v="80"/>
    <n v="2.1800000000000002"/>
    <s v="Cecil B Demil"/>
    <s v="Derringers Resturants"/>
    <s v="AH"/>
  </r>
  <r>
    <x v="80"/>
    <n v="124609"/>
    <d v="2019-01-13T00:00:00"/>
    <n v="-144"/>
    <n v="279.39"/>
    <n v="0"/>
    <n v="279.39"/>
    <n v="144"/>
    <x v="80"/>
    <n v="2.1800000000000002"/>
    <s v="Bill Johnson"/>
    <s v="Solotech"/>
    <s v="AH"/>
  </r>
  <r>
    <x v="80"/>
    <n v="124645"/>
    <d v="2019-01-21T00:00:00"/>
    <n v="-1"/>
    <n v="1.96"/>
    <n v="0"/>
    <n v="1.96"/>
    <n v="1"/>
    <x v="80"/>
    <n v="2.1800000000000002"/>
    <s v="Louisa Matthews"/>
    <s v="Odessy Sports"/>
    <s v="AH"/>
  </r>
  <r>
    <x v="80"/>
    <n v="128856"/>
    <d v="2019-01-06T00:00:00"/>
    <n v="-145"/>
    <n v="303.46000000000004"/>
    <n v="0"/>
    <n v="303.46000000000004"/>
    <n v="145"/>
    <x v="80"/>
    <n v="2.1800000000000002"/>
    <s v="Imelda Hensley"/>
    <s v="Dantons"/>
    <s v="AH"/>
  </r>
  <r>
    <x v="80"/>
    <n v="128874"/>
    <d v="2019-01-07T00:00:00"/>
    <n v="-288"/>
    <n v="615.28"/>
    <n v="0"/>
    <n v="615.28"/>
    <n v="288"/>
    <x v="80"/>
    <n v="2.1800000000000002"/>
    <s v="Mildred Botiner"/>
    <s v="Esystems"/>
    <s v="AH"/>
  </r>
  <r>
    <x v="80"/>
    <n v="128897"/>
    <d v="2019-01-14T00:00:00"/>
    <n v="-144"/>
    <n v="307.64"/>
    <n v="0"/>
    <n v="307.64"/>
    <n v="144"/>
    <x v="80"/>
    <n v="2.1800000000000002"/>
    <s v="Imelda Hensley"/>
    <s v="Dantons"/>
    <s v="AH"/>
  </r>
  <r>
    <x v="80"/>
    <n v="132505"/>
    <d v="2019-01-01T00:00:00"/>
    <n v="-12"/>
    <n v="25.64"/>
    <n v="0"/>
    <n v="25.64"/>
    <n v="12"/>
    <x v="80"/>
    <n v="2.1800000000000002"/>
    <s v="Mr. Jim Stewart"/>
    <s v="Guildford Water Department"/>
    <s v="BD"/>
  </r>
  <r>
    <x v="80"/>
    <n v="132514"/>
    <d v="2019-01-05T00:00:00"/>
    <n v="-145"/>
    <n v="309.72000000000003"/>
    <n v="0"/>
    <n v="309.72000000000003"/>
    <n v="145"/>
    <x v="80"/>
    <n v="2.1800000000000002"/>
    <s v="Mr. Ryan Danner"/>
    <s v="Elkhorn Airport"/>
    <s v="BD"/>
  </r>
  <r>
    <x v="80"/>
    <n v="132540"/>
    <d v="2019-01-14T00:00:00"/>
    <n v="-144"/>
    <n v="307.64"/>
    <n v="0"/>
    <n v="307.64"/>
    <n v="144"/>
    <x v="80"/>
    <n v="2.1800000000000002"/>
    <s v="Cynthia Lou"/>
    <s v="Top Action Sports"/>
    <s v="BD"/>
  </r>
  <r>
    <x v="80"/>
    <n v="132556"/>
    <d v="2019-01-16T00:00:00"/>
    <n v="-1"/>
    <n v="2.14"/>
    <n v="0"/>
    <n v="2.14"/>
    <n v="1"/>
    <x v="80"/>
    <n v="2.1800000000000002"/>
    <s v="Bill Winton"/>
    <s v="Sporting Goods Emporium"/>
    <s v="BD"/>
  </r>
  <r>
    <x v="80"/>
    <n v="135821"/>
    <d v="2019-01-09T00:00:00"/>
    <n v="-2"/>
    <n v="3.88"/>
    <n v="0"/>
    <n v="3.88"/>
    <n v="2"/>
    <x v="80"/>
    <n v="2.1800000000000002"/>
    <s v="Fr. Jenny Gottfried"/>
    <s v="Lauritzen Kontorm¢bler A/S"/>
    <s v="PS"/>
  </r>
  <r>
    <x v="80"/>
    <n v="135839"/>
    <d v="2019-01-25T00:00:00"/>
    <n v="-144"/>
    <n v="282.5"/>
    <n v="0"/>
    <n v="282.5"/>
    <n v="144"/>
    <x v="80"/>
    <n v="2.1800000000000002"/>
    <s v="Michael Vanderhyde"/>
    <s v="Meersen Meubelen"/>
    <s v="PS"/>
  </r>
  <r>
    <x v="80"/>
    <n v="138745"/>
    <d v="2019-01-15T00:00:00"/>
    <n v="-48"/>
    <n v="102.55"/>
    <n v="0"/>
    <n v="102.55"/>
    <n v="48"/>
    <x v="80"/>
    <n v="2.1800000000000002"/>
    <s v="Hr. Jonathan Mollerup"/>
    <s v="Candoxy Kontor A/S"/>
    <s v="PS"/>
  </r>
  <r>
    <x v="80"/>
    <n v="157871"/>
    <d v="2019-01-16T00:00:00"/>
    <n v="48"/>
    <n v="-102.55"/>
    <n v="0"/>
    <n v="-102.55"/>
    <n v="-48"/>
    <x v="80"/>
    <n v="2.1800000000000002"/>
    <s v="Cynthia Lou"/>
    <s v="Top Action Sports"/>
    <s v="BD"/>
  </r>
  <r>
    <x v="81"/>
    <n v="20337"/>
    <d v="2019-01-07T00:00:00"/>
    <n v="-144"/>
    <n v="573.69999999999993"/>
    <n v="0"/>
    <n v="573.69999999999993"/>
    <n v="144"/>
    <x v="81"/>
    <n v="4.1500000000000004"/>
    <s v="Seymour Jean Roman"/>
    <s v="Dicon Industries"/>
    <s v="AH"/>
  </r>
  <r>
    <x v="81"/>
    <n v="20356"/>
    <d v="2019-01-10T00:00:00"/>
    <n v="-144"/>
    <n v="579.67000000000007"/>
    <n v="0"/>
    <n v="579.67000000000007"/>
    <n v="144"/>
    <x v="81"/>
    <n v="4.1500000000000004"/>
    <s v="Bill Johnson"/>
    <s v="Solotech"/>
    <s v="AH"/>
  </r>
  <r>
    <x v="81"/>
    <n v="20370"/>
    <d v="2019-01-03T00:00:00"/>
    <n v="-144"/>
    <n v="585.65"/>
    <n v="0"/>
    <n v="585.65"/>
    <n v="144"/>
    <x v="81"/>
    <n v="4.1500000000000004"/>
    <s v="Seymour Jean Roman"/>
    <s v="Dicon Industries"/>
    <s v="AH"/>
  </r>
  <r>
    <x v="81"/>
    <n v="20409"/>
    <d v="2019-01-10T00:00:00"/>
    <n v="-144"/>
    <n v="567.72"/>
    <n v="0"/>
    <n v="567.72"/>
    <n v="144"/>
    <x v="81"/>
    <n v="4.1500000000000004"/>
    <s v="Dennis Eloy Cantu"/>
    <s v="Hotspot Systems"/>
    <s v="AH"/>
  </r>
  <r>
    <x v="81"/>
    <n v="25255"/>
    <d v="2019-01-07T00:00:00"/>
    <n v="-144"/>
    <n v="573.69999999999993"/>
    <n v="0"/>
    <n v="573.69999999999993"/>
    <n v="144"/>
    <x v="81"/>
    <n v="4.1500000000000004"/>
    <s v="David Everson"/>
    <s v="BlackCane Motor Works"/>
    <s v="AH"/>
  </r>
  <r>
    <x v="81"/>
    <n v="25291"/>
    <d v="2019-01-12T00:00:00"/>
    <n v="-144"/>
    <n v="585.65"/>
    <n v="0"/>
    <n v="585.65"/>
    <n v="144"/>
    <x v="81"/>
    <n v="4.1500000000000004"/>
    <s v="Imelda Hensley"/>
    <s v="Dantons"/>
    <s v="AH"/>
  </r>
  <r>
    <x v="81"/>
    <n v="25311"/>
    <d v="2019-01-21T00:00:00"/>
    <n v="-1"/>
    <n v="3.98"/>
    <n v="0"/>
    <n v="3.98"/>
    <n v="1"/>
    <x v="81"/>
    <n v="4.1500000000000004"/>
    <s v="Imelda Hensley"/>
    <s v="Dantons"/>
    <s v="AH"/>
  </r>
  <r>
    <x v="81"/>
    <n v="30061"/>
    <d v="2019-01-09T00:00:00"/>
    <n v="-144"/>
    <n v="585.65"/>
    <n v="0"/>
    <n v="585.65"/>
    <n v="144"/>
    <x v="81"/>
    <n v="4.1500000000000004"/>
    <s v="Cynthia Lou"/>
    <s v="Top Action Sports"/>
    <s v="BD"/>
  </r>
  <r>
    <x v="81"/>
    <n v="30114"/>
    <d v="2019-01-10T00:00:00"/>
    <n v="-144"/>
    <n v="585.70000000000005"/>
    <n v="0"/>
    <n v="585.70000000000005"/>
    <n v="144"/>
    <x v="81"/>
    <n v="4.1500000000000004"/>
    <s v="Susan Young"/>
    <s v="Bainbridges"/>
    <s v="BD"/>
  </r>
  <r>
    <x v="81"/>
    <n v="34315"/>
    <d v="2019-01-08T00:00:00"/>
    <n v="-48"/>
    <n v="189.21"/>
    <n v="0"/>
    <n v="189.21"/>
    <n v="48"/>
    <x v="81"/>
    <n v="4.1500000000000004"/>
    <s v="Michael Vanderhyde"/>
    <s v="Meersen Meubelen"/>
    <s v="PS"/>
  </r>
  <r>
    <x v="81"/>
    <n v="36487"/>
    <d v="2019-01-10T00:00:00"/>
    <n v="-1"/>
    <n v="4.07"/>
    <n v="0"/>
    <n v="4.07"/>
    <n v="1"/>
    <x v="81"/>
    <n v="4.1500000000000004"/>
    <s v="Herrn Stefan Delmarco"/>
    <s v="Möbel Scherrer AG"/>
    <s v="PS"/>
  </r>
  <r>
    <x v="81"/>
    <n v="36497"/>
    <d v="2019-01-09T00:00:00"/>
    <n v="-6"/>
    <n v="24.150000000000002"/>
    <n v="0"/>
    <n v="24.150000000000002"/>
    <n v="6"/>
    <x v="81"/>
    <n v="4.1500000000000004"/>
    <s v="Mr. James R. Hamilton"/>
    <s v="Zuni Home Crafts Ltd."/>
    <s v="PS"/>
  </r>
  <r>
    <x v="81"/>
    <n v="124514"/>
    <d v="2019-01-05T00:00:00"/>
    <n v="-144"/>
    <n v="543.82000000000005"/>
    <n v="0"/>
    <n v="543.82000000000005"/>
    <n v="144"/>
    <x v="81"/>
    <n v="4.1500000000000004"/>
    <s v="Cecil B Demil"/>
    <s v="Derringers Resturants"/>
    <s v="AH"/>
  </r>
  <r>
    <x v="81"/>
    <n v="124528"/>
    <d v="2019-01-09T00:00:00"/>
    <n v="-144"/>
    <n v="549.79"/>
    <n v="0"/>
    <n v="549.79"/>
    <n v="144"/>
    <x v="81"/>
    <n v="4.1500000000000004"/>
    <s v="Seymour Jean Roman"/>
    <s v="Dicon Industries"/>
    <s v="AH"/>
  </r>
  <r>
    <x v="81"/>
    <n v="124543"/>
    <d v="2019-01-08T00:00:00"/>
    <n v="-289"/>
    <n v="1115.3999999999999"/>
    <n v="0"/>
    <n v="1115.3999999999999"/>
    <n v="289"/>
    <x v="81"/>
    <n v="4.1500000000000004"/>
    <s v="Ms. Tammy L. McDonald"/>
    <s v="First Touch Marketing"/>
    <s v="AH"/>
  </r>
  <r>
    <x v="81"/>
    <n v="124563"/>
    <d v="2019-01-13T00:00:00"/>
    <n v="-1"/>
    <n v="4.07"/>
    <n v="0"/>
    <n v="4.07"/>
    <n v="1"/>
    <x v="81"/>
    <n v="4.1500000000000004"/>
    <s v="Ms. Tammy L. McDonald"/>
    <s v="First Touch Marketing"/>
    <s v="AH"/>
  </r>
  <r>
    <x v="81"/>
    <n v="124592"/>
    <d v="2019-01-10T00:00:00"/>
    <n v="-145"/>
    <n v="583.70000000000005"/>
    <n v="0"/>
    <n v="583.70000000000005"/>
    <n v="145"/>
    <x v="81"/>
    <n v="4.1500000000000004"/>
    <s v="Ms. Tammy L. McDonald"/>
    <s v="First Touch Marketing"/>
    <s v="AH"/>
  </r>
  <r>
    <x v="81"/>
    <n v="124605"/>
    <d v="2019-01-13T00:00:00"/>
    <n v="-145"/>
    <n v="535.56000000000006"/>
    <n v="0"/>
    <n v="535.56000000000006"/>
    <n v="145"/>
    <x v="81"/>
    <n v="4.1500000000000004"/>
    <s v="Bill Johnson"/>
    <s v="Solotech"/>
    <s v="AH"/>
  </r>
  <r>
    <x v="81"/>
    <n v="124622"/>
    <d v="2019-01-13T00:00:00"/>
    <n v="-144"/>
    <n v="525.89"/>
    <n v="0"/>
    <n v="525.89"/>
    <n v="144"/>
    <x v="81"/>
    <n v="4.1500000000000004"/>
    <s v="Marta Freeley"/>
    <s v="City Of Chicago"/>
    <s v="AH"/>
  </r>
  <r>
    <x v="81"/>
    <n v="128854"/>
    <d v="2019-01-06T00:00:00"/>
    <n v="-145"/>
    <n v="577.67999999999995"/>
    <n v="0"/>
    <n v="577.67999999999995"/>
    <n v="145"/>
    <x v="81"/>
    <n v="4.1500000000000004"/>
    <s v="Imelda Hensley"/>
    <s v="Dantons"/>
    <s v="AH"/>
  </r>
  <r>
    <x v="81"/>
    <n v="128867"/>
    <d v="2019-01-07T00:00:00"/>
    <n v="-288"/>
    <n v="1171.3"/>
    <n v="0"/>
    <n v="1171.3"/>
    <n v="288"/>
    <x v="81"/>
    <n v="4.1500000000000004"/>
    <s v="Mildred Botiner"/>
    <s v="Esystems"/>
    <s v="AH"/>
  </r>
  <r>
    <x v="81"/>
    <n v="128894"/>
    <d v="2019-01-14T00:00:00"/>
    <n v="-288"/>
    <n v="1171.3"/>
    <n v="0"/>
    <n v="1171.3"/>
    <n v="288"/>
    <x v="81"/>
    <n v="4.1500000000000004"/>
    <s v="Imelda Hensley"/>
    <s v="Dantons"/>
    <s v="AH"/>
  </r>
  <r>
    <x v="81"/>
    <n v="132539"/>
    <d v="2019-01-14T00:00:00"/>
    <n v="-145"/>
    <n v="589.71"/>
    <n v="0"/>
    <n v="589.71"/>
    <n v="145"/>
    <x v="81"/>
    <n v="4.1500000000000004"/>
    <s v="Cynthia Lou"/>
    <s v="Top Action Sports"/>
    <s v="BD"/>
  </r>
  <r>
    <x v="81"/>
    <n v="135830"/>
    <d v="2019-01-16T00:00:00"/>
    <n v="-1"/>
    <n v="4.0199999999999996"/>
    <n v="0"/>
    <n v="4.0199999999999996"/>
    <n v="1"/>
    <x v="81"/>
    <n v="4.1500000000000004"/>
    <s v="Mike Everson"/>
    <s v="Blanemark Hifi Shop"/>
    <s v="PS"/>
  </r>
  <r>
    <x v="81"/>
    <n v="137444"/>
    <d v="2019-01-18T00:00:00"/>
    <n v="-1"/>
    <n v="4.03"/>
    <n v="0"/>
    <n v="4.03"/>
    <n v="1"/>
    <x v="81"/>
    <n v="4.1500000000000004"/>
    <s v="Grim Striking"/>
    <s v="Sumtones, AG"/>
    <s v="PS"/>
  </r>
  <r>
    <x v="81"/>
    <n v="137451"/>
    <d v="2019-01-28T00:00:00"/>
    <n v="-144"/>
    <n v="573.74"/>
    <n v="0"/>
    <n v="573.74"/>
    <n v="144"/>
    <x v="81"/>
    <n v="4.1500000000000004"/>
    <s v="Herrn Stefan Delmarco"/>
    <s v="Möbel Scherrer AG"/>
    <s v="P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showDrill="0" itemPrintTitles="1" createdVersion="5" indent="0" compact="0" compactData="0" multipleFieldFilters="0">
  <location ref="C8:F91" firstHeaderRow="0" firstDataRow="1" firstDataCol="2"/>
  <pivotFields count="13">
    <pivotField axis="axisRow" compact="0" outline="0" showAll="0" sortType="descending" defaultSubtotal="0">
      <items count="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autoSortScope>
        <pivotArea dataOnly="0" outline="0" fieldPosition="0">
          <references count="1">
            <reference field="4294967294" count="1" selected="0">
              <x v="1"/>
            </reference>
          </references>
        </pivotArea>
      </autoSortScope>
    </pivotField>
    <pivotField compact="0" outline="0" showAll="0" defaultSubtotal="0"/>
    <pivotField compact="0" numFmtId="14" outline="0" showAll="0"/>
    <pivotField compact="0" outline="0" showAll="0"/>
    <pivotField compact="0" outline="0" showAll="0"/>
    <pivotField compact="0" outline="0" showAll="0"/>
    <pivotField dataField="1" compact="0" outline="0" showAll="0"/>
    <pivotField dataField="1" compact="0" outline="0" showAll="0"/>
    <pivotField axis="axisRow" compact="0" outline="0" showAll="0" defaultSubtotal="0">
      <items count="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s>
    </pivotField>
    <pivotField compact="0" outline="0" showAll="0"/>
    <pivotField compact="0" outline="0" showAll="0"/>
    <pivotField compact="0" outline="0" showAll="0"/>
    <pivotField compact="0" outline="0" showAll="0"/>
  </pivotFields>
  <rowFields count="2">
    <field x="0"/>
    <field x="8"/>
  </rowFields>
  <rowItems count="83">
    <i>
      <x v="3"/>
      <x v="3"/>
    </i>
    <i>
      <x v="2"/>
      <x v="2"/>
    </i>
    <i>
      <x v="1"/>
      <x v="1"/>
    </i>
    <i>
      <x v="12"/>
      <x v="12"/>
    </i>
    <i>
      <x v="10"/>
      <x v="10"/>
    </i>
    <i>
      <x v="33"/>
      <x v="33"/>
    </i>
    <i>
      <x v="69"/>
      <x v="69"/>
    </i>
    <i>
      <x v="43"/>
      <x v="43"/>
    </i>
    <i>
      <x v="24"/>
      <x v="24"/>
    </i>
    <i>
      <x v="66"/>
      <x v="66"/>
    </i>
    <i>
      <x v="47"/>
      <x v="47"/>
    </i>
    <i>
      <x v="44"/>
      <x v="44"/>
    </i>
    <i>
      <x v="70"/>
      <x v="70"/>
    </i>
    <i>
      <x v="64"/>
      <x v="64"/>
    </i>
    <i>
      <x v="61"/>
      <x v="61"/>
    </i>
    <i>
      <x v="46"/>
      <x v="46"/>
    </i>
    <i>
      <x v="74"/>
      <x v="74"/>
    </i>
    <i>
      <x v="13"/>
      <x v="13"/>
    </i>
    <i>
      <x v="62"/>
      <x v="62"/>
    </i>
    <i>
      <x v="37"/>
      <x v="37"/>
    </i>
    <i>
      <x v="6"/>
      <x v="6"/>
    </i>
    <i>
      <x v="14"/>
      <x v="14"/>
    </i>
    <i>
      <x/>
      <x/>
    </i>
    <i>
      <x v="78"/>
      <x v="78"/>
    </i>
    <i>
      <x v="25"/>
      <x v="25"/>
    </i>
    <i>
      <x v="20"/>
      <x v="20"/>
    </i>
    <i>
      <x v="34"/>
      <x v="34"/>
    </i>
    <i>
      <x v="76"/>
      <x v="76"/>
    </i>
    <i>
      <x v="77"/>
      <x v="77"/>
    </i>
    <i>
      <x v="11"/>
      <x v="11"/>
    </i>
    <i>
      <x v="81"/>
      <x v="81"/>
    </i>
    <i>
      <x v="38"/>
      <x v="38"/>
    </i>
    <i>
      <x v="65"/>
      <x v="65"/>
    </i>
    <i>
      <x v="41"/>
      <x v="41"/>
    </i>
    <i>
      <x v="45"/>
      <x v="45"/>
    </i>
    <i>
      <x v="75"/>
      <x v="75"/>
    </i>
    <i>
      <x v="35"/>
      <x v="35"/>
    </i>
    <i>
      <x v="7"/>
      <x v="7"/>
    </i>
    <i>
      <x v="72"/>
      <x v="72"/>
    </i>
    <i>
      <x v="67"/>
      <x v="67"/>
    </i>
    <i>
      <x v="79"/>
      <x v="79"/>
    </i>
    <i>
      <x v="68"/>
      <x v="68"/>
    </i>
    <i>
      <x v="22"/>
      <x v="22"/>
    </i>
    <i>
      <x v="30"/>
      <x v="30"/>
    </i>
    <i>
      <x v="58"/>
      <x v="58"/>
    </i>
    <i>
      <x v="15"/>
      <x v="15"/>
    </i>
    <i>
      <x v="19"/>
      <x v="19"/>
    </i>
    <i>
      <x v="9"/>
      <x v="9"/>
    </i>
    <i>
      <x v="8"/>
      <x v="8"/>
    </i>
    <i>
      <x v="50"/>
      <x v="50"/>
    </i>
    <i>
      <x v="42"/>
      <x v="42"/>
    </i>
    <i>
      <x v="17"/>
      <x v="17"/>
    </i>
    <i>
      <x v="5"/>
      <x v="5"/>
    </i>
    <i>
      <x v="27"/>
      <x v="27"/>
    </i>
    <i>
      <x v="73"/>
      <x v="73"/>
    </i>
    <i>
      <x v="40"/>
      <x v="40"/>
    </i>
    <i>
      <x v="39"/>
      <x v="39"/>
    </i>
    <i>
      <x v="29"/>
      <x v="29"/>
    </i>
    <i>
      <x v="54"/>
      <x v="54"/>
    </i>
    <i>
      <x v="80"/>
      <x v="80"/>
    </i>
    <i>
      <x v="31"/>
      <x v="31"/>
    </i>
    <i>
      <x v="21"/>
      <x v="21"/>
    </i>
    <i>
      <x v="18"/>
      <x v="18"/>
    </i>
    <i>
      <x v="32"/>
      <x v="32"/>
    </i>
    <i>
      <x v="23"/>
      <x v="23"/>
    </i>
    <i>
      <x v="16"/>
      <x v="16"/>
    </i>
    <i>
      <x v="28"/>
      <x v="28"/>
    </i>
    <i>
      <x v="52"/>
      <x v="52"/>
    </i>
    <i>
      <x v="48"/>
      <x v="48"/>
    </i>
    <i>
      <x v="53"/>
      <x v="53"/>
    </i>
    <i>
      <x v="56"/>
      <x v="56"/>
    </i>
    <i>
      <x v="36"/>
      <x v="36"/>
    </i>
    <i>
      <x v="63"/>
      <x v="63"/>
    </i>
    <i>
      <x v="55"/>
      <x v="55"/>
    </i>
    <i>
      <x v="26"/>
      <x v="26"/>
    </i>
    <i>
      <x v="51"/>
      <x v="51"/>
    </i>
    <i>
      <x v="60"/>
      <x v="60"/>
    </i>
    <i>
      <x v="59"/>
      <x v="59"/>
    </i>
    <i>
      <x v="71"/>
      <x v="71"/>
    </i>
    <i>
      <x v="57"/>
      <x v="57"/>
    </i>
    <i>
      <x v="49"/>
      <x v="49"/>
    </i>
    <i>
      <x v="4"/>
      <x v="4"/>
    </i>
    <i t="grand">
      <x/>
    </i>
  </rowItems>
  <colFields count="1">
    <field x="-2"/>
  </colFields>
  <colItems count="2">
    <i>
      <x/>
    </i>
    <i i="1">
      <x v="1"/>
    </i>
  </colItems>
  <dataFields count="2">
    <dataField name=" Sales (Quantity)" fld="7" baseField="8" baseItem="2"/>
    <dataField name=" Sales (Amount)" fld="6" baseField="8" baseItem="2" numFmtId="164"/>
  </dataFields>
  <conditionalFormats count="2">
    <conditionalFormat scope="field" priority="2">
      <pivotAreas count="1">
        <pivotArea outline="0" collapsedLevelsAreSubtotals="1" fieldPosition="0">
          <references count="2">
            <reference field="4294967294" count="1" selected="0">
              <x v="0"/>
            </reference>
            <reference field="8" count="0" selected="0"/>
          </references>
        </pivotArea>
      </pivotAreas>
    </conditionalFormat>
    <conditionalFormat scope="field" priority="1">
      <pivotAreas count="1">
        <pivotArea outline="0" collapsedLevelsAreSubtotals="1" fieldPosition="0">
          <references count="2">
            <reference field="4294967294" count="1" selected="0">
              <x v="1"/>
            </reference>
            <reference field="8" count="0" selected="0"/>
          </references>
        </pivotArea>
      </pivotAreas>
    </conditionalFormat>
  </conditionalFormats>
  <pivotTableStyleInfo name="PivotStyleDark7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Item_Ledger_Entry" displayName="Item_Ledger_Entry" ref="E13:Q1280" totalsRowCount="1">
  <autoFilter ref="E13:Q1279"/>
  <tableColumns count="13">
    <tableColumn id="1" name="Item No." totalsRowLabel="Total" dataDxfId="12"/>
    <tableColumn id="2" name="Entry No." totalsRowFunction="sum" dataDxfId="11"/>
    <tableColumn id="3" name="Posting Date" dataDxfId="10"/>
    <tableColumn id="4" name="Quantity" totalsRowFunction="sum" dataDxfId="9"/>
    <tableColumn id="5" name="Sales Amount (Actual)" totalsRowFunction="sum" dataDxfId="8"/>
    <tableColumn id="6" name="Sales Amount (Expected)" totalsRowFunction="sum" dataDxfId="7"/>
    <tableColumn id="7" name="Sales (Amount)" totalsRowFunction="sum" dataDxfId="6">
      <calculatedColumnFormula>Item_Ledger_Entry[[#This Row],[Sales Amount (Expected)]]+Item_Ledger_Entry[[#This Row],[Sales Amount (Actual)]]</calculatedColumnFormula>
    </tableColumn>
    <tableColumn id="8" name="Sales (Quantity)" totalsRowFunction="sum" dataDxfId="5">
      <calculatedColumnFormula>-Item_Ledger_Entry[[#This Row],[Quantity]]</calculatedColumnFormula>
    </tableColumn>
    <tableColumn id="9" name="Item - Description" dataDxfId="4"/>
    <tableColumn id="10" name="Item - Unit Price" totalsRowFunction="sum" dataDxfId="3"/>
    <tableColumn id="11" name="Customer - Contact" dataDxfId="2"/>
    <tableColumn id="12" name="Customer - Name" dataDxfId="1"/>
    <tableColumn id="13" name="Customer - Salesperson Code" totalsRowFunction="c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tabSelected="1" workbookViewId="0"/>
  </sheetViews>
  <sheetFormatPr defaultColWidth="9.140625" defaultRowHeight="14.25" x14ac:dyDescent="0.25"/>
  <cols>
    <col min="1" max="1" width="4.42578125" style="40" hidden="1" customWidth="1"/>
    <col min="2" max="2" width="9.140625" style="40"/>
    <col min="3" max="3" width="32" style="41" bestFit="1" customWidth="1"/>
    <col min="4" max="4" width="77.28515625" style="42" customWidth="1"/>
    <col min="5" max="5" width="10.140625" style="41" customWidth="1"/>
    <col min="6" max="16384" width="9.140625" style="40"/>
  </cols>
  <sheetData>
    <row r="1" spans="1:5" ht="14.25" hidden="1" customHeight="1" x14ac:dyDescent="0.25">
      <c r="A1" s="40" t="s">
        <v>243</v>
      </c>
    </row>
    <row r="7" spans="1:5" ht="30.75" x14ac:dyDescent="0.25">
      <c r="C7" s="43" t="s">
        <v>172</v>
      </c>
    </row>
    <row r="9" spans="1:5" ht="199.5" x14ac:dyDescent="0.25">
      <c r="C9" s="44" t="s">
        <v>173</v>
      </c>
      <c r="D9" s="42" t="s">
        <v>259</v>
      </c>
    </row>
    <row r="10" spans="1:5" x14ac:dyDescent="0.25">
      <c r="C10" s="44"/>
    </row>
    <row r="11" spans="1:5" x14ac:dyDescent="0.25">
      <c r="C11" s="44" t="s">
        <v>244</v>
      </c>
      <c r="D11" s="42" t="s">
        <v>245</v>
      </c>
    </row>
    <row r="12" spans="1:5" x14ac:dyDescent="0.25">
      <c r="C12" s="44"/>
    </row>
    <row r="13" spans="1:5" ht="42.75" x14ac:dyDescent="0.25">
      <c r="C13" s="44" t="s">
        <v>174</v>
      </c>
      <c r="D13" s="42" t="s">
        <v>246</v>
      </c>
      <c r="E13" s="45" t="s">
        <v>211</v>
      </c>
    </row>
    <row r="14" spans="1:5" ht="16.5" customHeight="1" x14ac:dyDescent="0.25">
      <c r="C14" s="44"/>
    </row>
    <row r="15" spans="1:5" ht="28.5" x14ac:dyDescent="0.25">
      <c r="C15" s="44" t="s">
        <v>208</v>
      </c>
      <c r="D15" s="42" t="s">
        <v>247</v>
      </c>
      <c r="E15" s="45" t="s">
        <v>209</v>
      </c>
    </row>
    <row r="16" spans="1:5" x14ac:dyDescent="0.25">
      <c r="C16" s="44"/>
    </row>
    <row r="17" spans="3:5" ht="57" x14ac:dyDescent="0.25">
      <c r="C17" s="44" t="s">
        <v>242</v>
      </c>
      <c r="D17" s="42" t="s">
        <v>248</v>
      </c>
      <c r="E17" s="45" t="s">
        <v>249</v>
      </c>
    </row>
    <row r="18" spans="3:5" x14ac:dyDescent="0.25">
      <c r="C18" s="44"/>
    </row>
    <row r="19" spans="3:5" ht="28.5" x14ac:dyDescent="0.25">
      <c r="C19" s="44" t="s">
        <v>175</v>
      </c>
      <c r="D19" s="42" t="s">
        <v>250</v>
      </c>
      <c r="E19" s="45" t="s">
        <v>251</v>
      </c>
    </row>
    <row r="20" spans="3:5" x14ac:dyDescent="0.25">
      <c r="C20" s="44"/>
    </row>
    <row r="21" spans="3:5" x14ac:dyDescent="0.25">
      <c r="C21" s="44" t="s">
        <v>176</v>
      </c>
      <c r="D21" s="42" t="s">
        <v>252</v>
      </c>
      <c r="E21" s="45" t="s">
        <v>253</v>
      </c>
    </row>
    <row r="22" spans="3:5" x14ac:dyDescent="0.25">
      <c r="C22" s="44"/>
    </row>
    <row r="23" spans="3:5" x14ac:dyDescent="0.25">
      <c r="C23" s="44" t="s">
        <v>210</v>
      </c>
      <c r="D23" s="42" t="s">
        <v>254</v>
      </c>
      <c r="E23" s="45" t="s">
        <v>255</v>
      </c>
    </row>
    <row r="24" spans="3:5" x14ac:dyDescent="0.25">
      <c r="C24" s="44"/>
    </row>
    <row r="25" spans="3:5" ht="71.25" x14ac:dyDescent="0.25">
      <c r="C25" s="44" t="s">
        <v>256</v>
      </c>
      <c r="D25" s="42" t="s">
        <v>257</v>
      </c>
    </row>
    <row r="26" spans="3:5" x14ac:dyDescent="0.25">
      <c r="C26" s="44"/>
    </row>
    <row r="27" spans="3:5" x14ac:dyDescent="0.25">
      <c r="C27" s="44" t="s">
        <v>177</v>
      </c>
      <c r="D27" s="42" t="s">
        <v>258</v>
      </c>
    </row>
  </sheetData>
  <hyperlinks>
    <hyperlink ref="E21" r:id="rId1"/>
    <hyperlink ref="E19" r:id="rId2"/>
    <hyperlink ref="E15" r:id="rId3"/>
    <hyperlink ref="E13" r:id="rId4"/>
    <hyperlink ref="E23" r:id="rId5"/>
    <hyperlink ref="E17" r:id="rId6"/>
  </hyperlinks>
  <pageMargins left="0.25" right="0.25" top="0.75" bottom="0.75" header="0.3" footer="0.3"/>
  <pageSetup scale="63" orientation="portrait"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sheetData>
    <row r="1" spans="1:6" x14ac:dyDescent="0.25">
      <c r="A1" s="20" t="s">
        <v>562</v>
      </c>
      <c r="C1" s="20" t="s">
        <v>0</v>
      </c>
      <c r="D1" s="20" t="s">
        <v>0</v>
      </c>
      <c r="E1" s="20" t="s">
        <v>0</v>
      </c>
      <c r="F1" s="20" t="s">
        <v>0</v>
      </c>
    </row>
    <row r="2" spans="1:6" x14ac:dyDescent="0.25">
      <c r="A2" s="20" t="s">
        <v>1</v>
      </c>
      <c r="D2" s="20" t="s">
        <v>2</v>
      </c>
      <c r="E2" s="20" t="s">
        <v>2</v>
      </c>
      <c r="F2" s="20" t="s">
        <v>2</v>
      </c>
    </row>
    <row r="4" spans="1:6" x14ac:dyDescent="0.25">
      <c r="C4" s="20" t="s">
        <v>3</v>
      </c>
      <c r="D4" s="20" t="s">
        <v>190</v>
      </c>
      <c r="E4" s="20" t="s">
        <v>140</v>
      </c>
      <c r="F4" s="20" t="s">
        <v>202</v>
      </c>
    </row>
    <row r="6" spans="1:6" x14ac:dyDescent="0.25">
      <c r="C6" s="20" t="s">
        <v>4</v>
      </c>
      <c r="E6" s="20" t="s">
        <v>5</v>
      </c>
      <c r="F6" s="20" t="s">
        <v>141</v>
      </c>
    </row>
    <row r="8" spans="1:6" x14ac:dyDescent="0.25">
      <c r="C8" s="20" t="s">
        <v>6</v>
      </c>
      <c r="D8" s="20" t="s">
        <v>7</v>
      </c>
      <c r="E8" s="20" t="s">
        <v>206</v>
      </c>
      <c r="F8" s="20" t="s">
        <v>207</v>
      </c>
    </row>
    <row r="9" spans="1:6" x14ac:dyDescent="0.25">
      <c r="C9" s="20" t="s">
        <v>12</v>
      </c>
      <c r="D9" s="20" t="s">
        <v>13</v>
      </c>
      <c r="E9" s="20" t="s">
        <v>528</v>
      </c>
      <c r="F9" s="20" t="s">
        <v>529</v>
      </c>
    </row>
    <row r="10" spans="1:6" x14ac:dyDescent="0.25">
      <c r="C10" s="20" t="s">
        <v>14</v>
      </c>
      <c r="D10" s="20" t="s">
        <v>15</v>
      </c>
      <c r="E10" s="20" t="s">
        <v>530</v>
      </c>
      <c r="F10" s="20" t="s">
        <v>531</v>
      </c>
    </row>
    <row r="11" spans="1:6" x14ac:dyDescent="0.25">
      <c r="C11" s="20" t="s">
        <v>10</v>
      </c>
      <c r="D11" s="20" t="s">
        <v>11</v>
      </c>
      <c r="E11" s="20" t="s">
        <v>97</v>
      </c>
      <c r="F11" s="20" t="s">
        <v>532</v>
      </c>
    </row>
    <row r="12" spans="1:6" x14ac:dyDescent="0.25">
      <c r="C12" s="20" t="s">
        <v>20</v>
      </c>
      <c r="D12" s="20" t="s">
        <v>21</v>
      </c>
      <c r="E12" s="20" t="s">
        <v>533</v>
      </c>
      <c r="F12" s="20" t="s">
        <v>534</v>
      </c>
    </row>
    <row r="13" spans="1:6" x14ac:dyDescent="0.25">
      <c r="C13" s="20" t="s">
        <v>38</v>
      </c>
      <c r="D13" s="20" t="s">
        <v>39</v>
      </c>
      <c r="E13" s="20" t="s">
        <v>535</v>
      </c>
      <c r="F13" s="20" t="s">
        <v>536</v>
      </c>
    </row>
    <row r="14" spans="1:6" x14ac:dyDescent="0.25">
      <c r="C14" s="20" t="s">
        <v>16</v>
      </c>
      <c r="D14" s="20" t="s">
        <v>17</v>
      </c>
      <c r="E14" s="20" t="s">
        <v>537</v>
      </c>
      <c r="F14" s="20" t="s">
        <v>538</v>
      </c>
    </row>
    <row r="15" spans="1:6" x14ac:dyDescent="0.25">
      <c r="C15" s="20" t="s">
        <v>30</v>
      </c>
      <c r="D15" s="20" t="s">
        <v>31</v>
      </c>
      <c r="E15" s="20" t="s">
        <v>539</v>
      </c>
      <c r="F15" s="20" t="s">
        <v>540</v>
      </c>
    </row>
    <row r="16" spans="1:6" x14ac:dyDescent="0.25">
      <c r="C16" s="20" t="s">
        <v>26</v>
      </c>
      <c r="D16" s="20" t="s">
        <v>27</v>
      </c>
      <c r="E16" s="20" t="s">
        <v>541</v>
      </c>
      <c r="F16" s="20" t="s">
        <v>542</v>
      </c>
    </row>
    <row r="17" spans="3:6" x14ac:dyDescent="0.25">
      <c r="C17" s="20" t="s">
        <v>22</v>
      </c>
      <c r="D17" s="20" t="s">
        <v>23</v>
      </c>
      <c r="E17" s="20" t="s">
        <v>205</v>
      </c>
      <c r="F17" s="20" t="s">
        <v>543</v>
      </c>
    </row>
    <row r="18" spans="3:6" x14ac:dyDescent="0.25">
      <c r="C18" s="20" t="s">
        <v>44</v>
      </c>
      <c r="D18" s="20" t="s">
        <v>45</v>
      </c>
      <c r="E18" s="20" t="s">
        <v>544</v>
      </c>
      <c r="F18" s="20" t="s">
        <v>545</v>
      </c>
    </row>
    <row r="19" spans="3:6" x14ac:dyDescent="0.25">
      <c r="C19" s="20" t="s">
        <v>24</v>
      </c>
      <c r="D19" s="20" t="s">
        <v>25</v>
      </c>
      <c r="E19" s="20" t="s">
        <v>199</v>
      </c>
      <c r="F19" s="20" t="s">
        <v>546</v>
      </c>
    </row>
    <row r="20" spans="3:6" x14ac:dyDescent="0.25">
      <c r="C20" s="20" t="s">
        <v>18</v>
      </c>
      <c r="D20" s="20" t="s">
        <v>19</v>
      </c>
      <c r="E20" s="20" t="s">
        <v>547</v>
      </c>
      <c r="F20" s="20" t="s">
        <v>548</v>
      </c>
    </row>
    <row r="21" spans="3:6" x14ac:dyDescent="0.25">
      <c r="C21" s="20" t="s">
        <v>28</v>
      </c>
      <c r="D21" s="20" t="s">
        <v>29</v>
      </c>
      <c r="E21" s="20" t="s">
        <v>549</v>
      </c>
      <c r="F21" s="20" t="s">
        <v>550</v>
      </c>
    </row>
    <row r="22" spans="3:6" x14ac:dyDescent="0.25">
      <c r="C22" s="20" t="s">
        <v>36</v>
      </c>
      <c r="D22" s="20" t="s">
        <v>37</v>
      </c>
      <c r="E22" s="20" t="s">
        <v>178</v>
      </c>
      <c r="F22" s="20" t="s">
        <v>551</v>
      </c>
    </row>
    <row r="23" spans="3:6" x14ac:dyDescent="0.25">
      <c r="C23" s="20" t="s">
        <v>42</v>
      </c>
      <c r="D23" s="20" t="s">
        <v>43</v>
      </c>
      <c r="E23" s="20" t="s">
        <v>552</v>
      </c>
      <c r="F23" s="20" t="s">
        <v>553</v>
      </c>
    </row>
    <row r="24" spans="3:6" x14ac:dyDescent="0.25">
      <c r="C24" s="20" t="s">
        <v>54</v>
      </c>
      <c r="D24" s="20" t="s">
        <v>55</v>
      </c>
      <c r="E24" s="20" t="s">
        <v>124</v>
      </c>
      <c r="F24" s="20" t="s">
        <v>554</v>
      </c>
    </row>
    <row r="25" spans="3:6" x14ac:dyDescent="0.25">
      <c r="C25" s="20" t="s">
        <v>46</v>
      </c>
      <c r="D25" s="20" t="s">
        <v>47</v>
      </c>
      <c r="E25" s="20" t="s">
        <v>205</v>
      </c>
      <c r="F25" s="20" t="s">
        <v>555</v>
      </c>
    </row>
    <row r="26" spans="3:6" x14ac:dyDescent="0.25">
      <c r="C26" s="20" t="s">
        <v>48</v>
      </c>
      <c r="D26" s="20" t="s">
        <v>49</v>
      </c>
      <c r="E26" s="20" t="s">
        <v>117</v>
      </c>
      <c r="F26" s="20" t="s">
        <v>233</v>
      </c>
    </row>
    <row r="27" spans="3:6" x14ac:dyDescent="0.25">
      <c r="C27" s="20" t="s">
        <v>32</v>
      </c>
      <c r="D27" s="20" t="s">
        <v>33</v>
      </c>
      <c r="E27" s="20" t="s">
        <v>182</v>
      </c>
      <c r="F27" s="20" t="s">
        <v>556</v>
      </c>
    </row>
    <row r="28" spans="3:6" x14ac:dyDescent="0.25">
      <c r="C28" s="20" t="s">
        <v>50</v>
      </c>
      <c r="D28" s="20" t="s">
        <v>51</v>
      </c>
      <c r="E28" s="20" t="s">
        <v>178</v>
      </c>
      <c r="F28" s="20" t="s">
        <v>234</v>
      </c>
    </row>
    <row r="29" spans="3:6" x14ac:dyDescent="0.25">
      <c r="C29" s="20" t="s">
        <v>52</v>
      </c>
      <c r="D29" s="20" t="s">
        <v>53</v>
      </c>
      <c r="E29" s="20" t="s">
        <v>226</v>
      </c>
      <c r="F29" s="20" t="s">
        <v>557</v>
      </c>
    </row>
    <row r="30" spans="3:6" x14ac:dyDescent="0.25">
      <c r="C30" s="20" t="s">
        <v>34</v>
      </c>
      <c r="D30" s="20" t="s">
        <v>35</v>
      </c>
      <c r="E30" s="20" t="s">
        <v>226</v>
      </c>
      <c r="F30" s="20" t="s">
        <v>558</v>
      </c>
    </row>
    <row r="31" spans="3:6" x14ac:dyDescent="0.25">
      <c r="C31" s="20" t="s">
        <v>119</v>
      </c>
      <c r="D31" s="20" t="s">
        <v>120</v>
      </c>
      <c r="E31" s="20" t="s">
        <v>178</v>
      </c>
      <c r="F31" s="20" t="s">
        <v>238</v>
      </c>
    </row>
    <row r="32" spans="3:6" x14ac:dyDescent="0.25">
      <c r="C32" s="20" t="s">
        <v>56</v>
      </c>
      <c r="D32" s="20" t="s">
        <v>57</v>
      </c>
      <c r="E32" s="20" t="s">
        <v>128</v>
      </c>
      <c r="F32" s="20" t="s">
        <v>559</v>
      </c>
    </row>
    <row r="33" spans="3:6" x14ac:dyDescent="0.25">
      <c r="C33" s="20" t="s">
        <v>58</v>
      </c>
      <c r="E33" s="20" t="s">
        <v>560</v>
      </c>
      <c r="F33" s="20" t="s">
        <v>561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0"/>
  <sheetViews>
    <sheetView workbookViewId="0"/>
  </sheetViews>
  <sheetFormatPr defaultRowHeight="15" x14ac:dyDescent="0.25"/>
  <sheetData>
    <row r="1" spans="1:30" x14ac:dyDescent="0.25">
      <c r="A1" s="20" t="s">
        <v>2903</v>
      </c>
      <c r="C1" s="20" t="s">
        <v>59</v>
      </c>
      <c r="D1" s="20" t="s">
        <v>60</v>
      </c>
      <c r="E1" s="20" t="s">
        <v>155</v>
      </c>
      <c r="F1" s="20" t="s">
        <v>156</v>
      </c>
      <c r="G1" s="20" t="s">
        <v>156</v>
      </c>
      <c r="H1" s="20" t="s">
        <v>156</v>
      </c>
      <c r="I1" s="20" t="s">
        <v>156</v>
      </c>
      <c r="J1" s="20" t="s">
        <v>156</v>
      </c>
      <c r="K1" s="20" t="s">
        <v>156</v>
      </c>
      <c r="L1" s="20" t="s">
        <v>156</v>
      </c>
      <c r="M1" s="20" t="s">
        <v>156</v>
      </c>
      <c r="N1" s="20" t="s">
        <v>156</v>
      </c>
      <c r="O1" s="20" t="s">
        <v>156</v>
      </c>
      <c r="P1" s="20" t="s">
        <v>156</v>
      </c>
      <c r="Q1" s="20" t="s">
        <v>156</v>
      </c>
      <c r="R1" s="20" t="s">
        <v>62</v>
      </c>
      <c r="S1" s="20" t="s">
        <v>212</v>
      </c>
    </row>
    <row r="3" spans="1:30" x14ac:dyDescent="0.25">
      <c r="D3" s="20" t="s">
        <v>63</v>
      </c>
      <c r="E3" s="20" t="s">
        <v>64</v>
      </c>
    </row>
    <row r="4" spans="1:30" x14ac:dyDescent="0.25">
      <c r="D4" s="20" t="s">
        <v>65</v>
      </c>
    </row>
    <row r="5" spans="1:30" x14ac:dyDescent="0.25">
      <c r="A5" s="20" t="s">
        <v>1</v>
      </c>
      <c r="D5" s="20" t="s">
        <v>66</v>
      </c>
      <c r="E5" s="20" t="s">
        <v>67</v>
      </c>
    </row>
    <row r="6" spans="1:30" x14ac:dyDescent="0.25">
      <c r="A6" s="20" t="s">
        <v>68</v>
      </c>
      <c r="C6" s="20" t="s">
        <v>69</v>
      </c>
      <c r="D6" s="20" t="s">
        <v>69</v>
      </c>
      <c r="E6" s="20" t="s">
        <v>260</v>
      </c>
      <c r="R6" s="20" t="s">
        <v>142</v>
      </c>
      <c r="S6" s="20" t="s">
        <v>213</v>
      </c>
    </row>
    <row r="7" spans="1:30" x14ac:dyDescent="0.25">
      <c r="A7" s="20" t="s">
        <v>68</v>
      </c>
      <c r="C7" s="20" t="s">
        <v>70</v>
      </c>
      <c r="D7" s="20" t="s">
        <v>6</v>
      </c>
      <c r="E7" s="20" t="s">
        <v>261</v>
      </c>
      <c r="R7" s="20" t="s">
        <v>143</v>
      </c>
    </row>
    <row r="8" spans="1:30" x14ac:dyDescent="0.25">
      <c r="A8" s="20" t="s">
        <v>68</v>
      </c>
      <c r="C8" s="20" t="s">
        <v>71</v>
      </c>
    </row>
    <row r="10" spans="1:30" x14ac:dyDescent="0.25">
      <c r="A10" s="20" t="s">
        <v>1</v>
      </c>
      <c r="E10" s="20" t="s">
        <v>72</v>
      </c>
      <c r="R10" s="20" t="s">
        <v>144</v>
      </c>
      <c r="S10" s="20" t="s">
        <v>194</v>
      </c>
      <c r="T10" s="20" t="s">
        <v>192</v>
      </c>
    </row>
    <row r="11" spans="1:30" x14ac:dyDescent="0.25">
      <c r="A11" s="20" t="s">
        <v>1</v>
      </c>
      <c r="E11" s="20" t="s">
        <v>73</v>
      </c>
      <c r="R11" s="20" t="s">
        <v>6</v>
      </c>
      <c r="S11" s="20" t="s">
        <v>183</v>
      </c>
      <c r="T11" s="20" t="s">
        <v>69</v>
      </c>
      <c r="U11" s="20" t="s">
        <v>74</v>
      </c>
      <c r="V11" s="20" t="s">
        <v>75</v>
      </c>
      <c r="W11" s="20" t="s">
        <v>76</v>
      </c>
      <c r="X11" s="20" t="s">
        <v>77</v>
      </c>
      <c r="Y11" s="20" t="s">
        <v>78</v>
      </c>
      <c r="Z11" s="20" t="s">
        <v>7</v>
      </c>
      <c r="AA11" s="20" t="s">
        <v>79</v>
      </c>
      <c r="AB11" s="20" t="s">
        <v>80</v>
      </c>
      <c r="AC11" s="20" t="s">
        <v>81</v>
      </c>
      <c r="AD11" s="20" t="s">
        <v>82</v>
      </c>
    </row>
    <row r="12" spans="1:30" x14ac:dyDescent="0.25">
      <c r="A12" s="20" t="s">
        <v>1</v>
      </c>
      <c r="E12" s="20" t="s">
        <v>83</v>
      </c>
      <c r="R12" s="20" t="s">
        <v>6</v>
      </c>
      <c r="S12" s="20" t="s">
        <v>183</v>
      </c>
      <c r="T12" s="20" t="s">
        <v>69</v>
      </c>
      <c r="U12" s="20" t="s">
        <v>74</v>
      </c>
      <c r="V12" s="20" t="s">
        <v>145</v>
      </c>
      <c r="W12" s="20" t="s">
        <v>146</v>
      </c>
      <c r="X12" s="20" t="s">
        <v>147</v>
      </c>
      <c r="Y12" s="20" t="s">
        <v>148</v>
      </c>
      <c r="Z12" s="20" t="s">
        <v>149</v>
      </c>
      <c r="AA12" s="20" t="s">
        <v>150</v>
      </c>
      <c r="AB12" s="20" t="s">
        <v>151</v>
      </c>
      <c r="AC12" s="20" t="s">
        <v>152</v>
      </c>
      <c r="AD12" s="20" t="s">
        <v>153</v>
      </c>
    </row>
    <row r="13" spans="1:30" x14ac:dyDescent="0.25">
      <c r="E13" s="20" t="s">
        <v>6</v>
      </c>
      <c r="F13" s="20" t="s">
        <v>183</v>
      </c>
      <c r="G13" s="20" t="s">
        <v>69</v>
      </c>
      <c r="H13" s="20" t="s">
        <v>74</v>
      </c>
      <c r="I13" s="20" t="s">
        <v>75</v>
      </c>
      <c r="J13" s="20" t="s">
        <v>76</v>
      </c>
      <c r="K13" s="20" t="s">
        <v>77</v>
      </c>
      <c r="L13" s="20" t="s">
        <v>78</v>
      </c>
      <c r="M13" s="20" t="s">
        <v>7</v>
      </c>
      <c r="N13" s="20" t="s">
        <v>79</v>
      </c>
      <c r="O13" s="20" t="s">
        <v>80</v>
      </c>
      <c r="P13" s="20" t="s">
        <v>81</v>
      </c>
      <c r="Q13" s="20" t="s">
        <v>82</v>
      </c>
    </row>
    <row r="14" spans="1:30" x14ac:dyDescent="0.25">
      <c r="A14" s="20" t="s">
        <v>154</v>
      </c>
      <c r="E14" s="20" t="s">
        <v>262</v>
      </c>
      <c r="F14" s="20" t="s">
        <v>564</v>
      </c>
      <c r="G14" s="20" t="s">
        <v>565</v>
      </c>
      <c r="H14" s="20" t="s">
        <v>566</v>
      </c>
      <c r="I14" s="20" t="s">
        <v>567</v>
      </c>
      <c r="J14" s="20" t="s">
        <v>159</v>
      </c>
      <c r="K14" s="20" t="s">
        <v>160</v>
      </c>
      <c r="L14" s="20" t="s">
        <v>161</v>
      </c>
      <c r="M14" s="20" t="s">
        <v>263</v>
      </c>
      <c r="N14" s="20" t="s">
        <v>568</v>
      </c>
      <c r="O14" s="20" t="s">
        <v>264</v>
      </c>
      <c r="P14" s="20" t="s">
        <v>265</v>
      </c>
      <c r="Q14" s="20" t="s">
        <v>186</v>
      </c>
    </row>
    <row r="15" spans="1:30" x14ac:dyDescent="0.25">
      <c r="A15" s="20" t="s">
        <v>154</v>
      </c>
      <c r="E15" s="20" t="s">
        <v>262</v>
      </c>
      <c r="F15" s="20" t="s">
        <v>569</v>
      </c>
      <c r="G15" s="20" t="s">
        <v>570</v>
      </c>
      <c r="H15" s="20" t="s">
        <v>571</v>
      </c>
      <c r="I15" s="20" t="s">
        <v>572</v>
      </c>
      <c r="J15" s="20" t="s">
        <v>159</v>
      </c>
      <c r="K15" s="20" t="s">
        <v>160</v>
      </c>
      <c r="L15" s="20" t="s">
        <v>161</v>
      </c>
      <c r="M15" s="20" t="s">
        <v>263</v>
      </c>
      <c r="N15" s="20" t="s">
        <v>568</v>
      </c>
      <c r="O15" s="20" t="s">
        <v>266</v>
      </c>
      <c r="P15" s="20" t="s">
        <v>267</v>
      </c>
      <c r="Q15" s="20" t="s">
        <v>186</v>
      </c>
    </row>
    <row r="16" spans="1:30" x14ac:dyDescent="0.25">
      <c r="A16" s="20" t="s">
        <v>154</v>
      </c>
      <c r="E16" s="20" t="s">
        <v>262</v>
      </c>
      <c r="F16" s="20" t="s">
        <v>573</v>
      </c>
      <c r="G16" s="20" t="s">
        <v>574</v>
      </c>
      <c r="H16" s="20" t="s">
        <v>158</v>
      </c>
      <c r="I16" s="20" t="s">
        <v>575</v>
      </c>
      <c r="J16" s="20" t="s">
        <v>159</v>
      </c>
      <c r="K16" s="20" t="s">
        <v>160</v>
      </c>
      <c r="L16" s="20" t="s">
        <v>161</v>
      </c>
      <c r="M16" s="20" t="s">
        <v>263</v>
      </c>
      <c r="N16" s="20" t="s">
        <v>568</v>
      </c>
      <c r="O16" s="20" t="s">
        <v>268</v>
      </c>
      <c r="P16" s="20" t="s">
        <v>269</v>
      </c>
      <c r="Q16" s="20" t="s">
        <v>186</v>
      </c>
    </row>
    <row r="17" spans="1:17" x14ac:dyDescent="0.25">
      <c r="A17" s="20" t="s">
        <v>154</v>
      </c>
      <c r="E17" s="20" t="s">
        <v>262</v>
      </c>
      <c r="F17" s="20" t="s">
        <v>576</v>
      </c>
      <c r="G17" s="20" t="s">
        <v>577</v>
      </c>
      <c r="H17" s="20" t="s">
        <v>566</v>
      </c>
      <c r="I17" s="20" t="s">
        <v>159</v>
      </c>
      <c r="J17" s="20" t="s">
        <v>159</v>
      </c>
      <c r="K17" s="20" t="s">
        <v>160</v>
      </c>
      <c r="L17" s="20" t="s">
        <v>161</v>
      </c>
      <c r="M17" s="20" t="s">
        <v>263</v>
      </c>
      <c r="N17" s="20" t="s">
        <v>568</v>
      </c>
      <c r="O17" s="20" t="s">
        <v>270</v>
      </c>
      <c r="P17" s="20" t="s">
        <v>271</v>
      </c>
      <c r="Q17" s="20" t="s">
        <v>272</v>
      </c>
    </row>
    <row r="18" spans="1:17" x14ac:dyDescent="0.25">
      <c r="A18" s="20" t="s">
        <v>154</v>
      </c>
      <c r="E18" s="20" t="s">
        <v>262</v>
      </c>
      <c r="F18" s="20" t="s">
        <v>578</v>
      </c>
      <c r="G18" s="20" t="s">
        <v>579</v>
      </c>
      <c r="H18" s="20" t="s">
        <v>189</v>
      </c>
      <c r="I18" s="20" t="s">
        <v>580</v>
      </c>
      <c r="J18" s="20" t="s">
        <v>159</v>
      </c>
      <c r="K18" s="20" t="s">
        <v>160</v>
      </c>
      <c r="L18" s="20" t="s">
        <v>161</v>
      </c>
      <c r="M18" s="20" t="s">
        <v>263</v>
      </c>
      <c r="N18" s="20" t="s">
        <v>568</v>
      </c>
      <c r="O18" s="20" t="s">
        <v>273</v>
      </c>
      <c r="P18" s="20" t="s">
        <v>274</v>
      </c>
      <c r="Q18" s="20" t="s">
        <v>275</v>
      </c>
    </row>
    <row r="19" spans="1:17" x14ac:dyDescent="0.25">
      <c r="A19" s="20" t="s">
        <v>154</v>
      </c>
      <c r="E19" s="20" t="s">
        <v>262</v>
      </c>
      <c r="F19" s="20" t="s">
        <v>581</v>
      </c>
      <c r="G19" s="20" t="s">
        <v>582</v>
      </c>
      <c r="H19" s="20" t="s">
        <v>571</v>
      </c>
      <c r="I19" s="20" t="s">
        <v>159</v>
      </c>
      <c r="J19" s="20" t="s">
        <v>159</v>
      </c>
      <c r="K19" s="20" t="s">
        <v>160</v>
      </c>
      <c r="L19" s="20" t="s">
        <v>161</v>
      </c>
      <c r="M19" s="20" t="s">
        <v>263</v>
      </c>
      <c r="N19" s="20" t="s">
        <v>568</v>
      </c>
      <c r="O19" s="20" t="s">
        <v>270</v>
      </c>
      <c r="P19" s="20" t="s">
        <v>271</v>
      </c>
      <c r="Q19" s="20" t="s">
        <v>272</v>
      </c>
    </row>
    <row r="20" spans="1:17" x14ac:dyDescent="0.25">
      <c r="A20" s="20" t="s">
        <v>154</v>
      </c>
      <c r="E20" s="20" t="s">
        <v>262</v>
      </c>
      <c r="F20" s="20" t="s">
        <v>583</v>
      </c>
      <c r="G20" s="20" t="s">
        <v>582</v>
      </c>
      <c r="H20" s="20" t="s">
        <v>571</v>
      </c>
      <c r="I20" s="20" t="s">
        <v>572</v>
      </c>
      <c r="J20" s="20" t="s">
        <v>159</v>
      </c>
      <c r="K20" s="20" t="s">
        <v>160</v>
      </c>
      <c r="L20" s="20" t="s">
        <v>161</v>
      </c>
      <c r="M20" s="20" t="s">
        <v>263</v>
      </c>
      <c r="N20" s="20" t="s">
        <v>568</v>
      </c>
      <c r="O20" s="20" t="s">
        <v>276</v>
      </c>
      <c r="P20" s="20" t="s">
        <v>277</v>
      </c>
      <c r="Q20" s="20" t="s">
        <v>275</v>
      </c>
    </row>
    <row r="21" spans="1:17" x14ac:dyDescent="0.25">
      <c r="A21" s="20" t="s">
        <v>154</v>
      </c>
      <c r="E21" s="20" t="s">
        <v>262</v>
      </c>
      <c r="F21" s="20" t="s">
        <v>584</v>
      </c>
      <c r="G21" s="20" t="s">
        <v>570</v>
      </c>
      <c r="H21" s="20" t="s">
        <v>189</v>
      </c>
      <c r="I21" s="20" t="s">
        <v>585</v>
      </c>
      <c r="J21" s="20" t="s">
        <v>159</v>
      </c>
      <c r="K21" s="20" t="s">
        <v>160</v>
      </c>
      <c r="L21" s="20" t="s">
        <v>161</v>
      </c>
      <c r="M21" s="20" t="s">
        <v>263</v>
      </c>
      <c r="N21" s="20" t="s">
        <v>568</v>
      </c>
      <c r="O21" s="20" t="s">
        <v>278</v>
      </c>
      <c r="P21" s="20" t="s">
        <v>279</v>
      </c>
      <c r="Q21" s="20" t="s">
        <v>275</v>
      </c>
    </row>
    <row r="22" spans="1:17" x14ac:dyDescent="0.25">
      <c r="A22" s="20" t="s">
        <v>154</v>
      </c>
      <c r="E22" s="20" t="s">
        <v>280</v>
      </c>
      <c r="F22" s="20" t="s">
        <v>586</v>
      </c>
      <c r="G22" s="20" t="s">
        <v>587</v>
      </c>
      <c r="H22" s="20" t="s">
        <v>571</v>
      </c>
      <c r="I22" s="20" t="s">
        <v>588</v>
      </c>
      <c r="J22" s="20" t="s">
        <v>159</v>
      </c>
      <c r="K22" s="20" t="s">
        <v>160</v>
      </c>
      <c r="L22" s="20" t="s">
        <v>161</v>
      </c>
      <c r="M22" s="20" t="s">
        <v>281</v>
      </c>
      <c r="N22" s="20" t="s">
        <v>589</v>
      </c>
      <c r="O22" s="20" t="s">
        <v>264</v>
      </c>
      <c r="P22" s="20" t="s">
        <v>265</v>
      </c>
      <c r="Q22" s="20" t="s">
        <v>186</v>
      </c>
    </row>
    <row r="23" spans="1:17" x14ac:dyDescent="0.25">
      <c r="A23" s="20" t="s">
        <v>154</v>
      </c>
      <c r="E23" s="20" t="s">
        <v>280</v>
      </c>
      <c r="F23" s="20" t="s">
        <v>590</v>
      </c>
      <c r="G23" s="20" t="s">
        <v>591</v>
      </c>
      <c r="H23" s="20" t="s">
        <v>158</v>
      </c>
      <c r="I23" s="20" t="s">
        <v>592</v>
      </c>
      <c r="J23" s="20" t="s">
        <v>159</v>
      </c>
      <c r="K23" s="20" t="s">
        <v>160</v>
      </c>
      <c r="L23" s="20" t="s">
        <v>161</v>
      </c>
      <c r="M23" s="20" t="s">
        <v>281</v>
      </c>
      <c r="N23" s="20" t="s">
        <v>589</v>
      </c>
      <c r="O23" s="20" t="s">
        <v>282</v>
      </c>
      <c r="P23" s="20" t="s">
        <v>283</v>
      </c>
      <c r="Q23" s="20" t="s">
        <v>275</v>
      </c>
    </row>
    <row r="24" spans="1:17" x14ac:dyDescent="0.25">
      <c r="A24" s="20" t="s">
        <v>154</v>
      </c>
      <c r="E24" s="20" t="s">
        <v>280</v>
      </c>
      <c r="F24" s="20" t="s">
        <v>593</v>
      </c>
      <c r="G24" s="20" t="s">
        <v>570</v>
      </c>
      <c r="H24" s="20" t="s">
        <v>188</v>
      </c>
      <c r="I24" s="20" t="s">
        <v>594</v>
      </c>
      <c r="J24" s="20" t="s">
        <v>159</v>
      </c>
      <c r="K24" s="20" t="s">
        <v>160</v>
      </c>
      <c r="L24" s="20" t="s">
        <v>161</v>
      </c>
      <c r="M24" s="20" t="s">
        <v>281</v>
      </c>
      <c r="N24" s="20" t="s">
        <v>589</v>
      </c>
      <c r="O24" s="20" t="s">
        <v>284</v>
      </c>
      <c r="P24" s="20" t="s">
        <v>285</v>
      </c>
      <c r="Q24" s="20" t="s">
        <v>275</v>
      </c>
    </row>
    <row r="25" spans="1:17" x14ac:dyDescent="0.25">
      <c r="A25" s="20" t="s">
        <v>154</v>
      </c>
      <c r="E25" s="20" t="s">
        <v>280</v>
      </c>
      <c r="F25" s="20" t="s">
        <v>595</v>
      </c>
      <c r="G25" s="20" t="s">
        <v>582</v>
      </c>
      <c r="H25" s="20" t="s">
        <v>571</v>
      </c>
      <c r="I25" s="20" t="s">
        <v>596</v>
      </c>
      <c r="J25" s="20" t="s">
        <v>159</v>
      </c>
      <c r="K25" s="20" t="s">
        <v>160</v>
      </c>
      <c r="L25" s="20" t="s">
        <v>161</v>
      </c>
      <c r="M25" s="20" t="s">
        <v>281</v>
      </c>
      <c r="N25" s="20" t="s">
        <v>589</v>
      </c>
      <c r="O25" s="20" t="s">
        <v>286</v>
      </c>
      <c r="P25" s="20" t="s">
        <v>287</v>
      </c>
      <c r="Q25" s="20" t="s">
        <v>275</v>
      </c>
    </row>
    <row r="26" spans="1:17" x14ac:dyDescent="0.25">
      <c r="A26" s="20" t="s">
        <v>154</v>
      </c>
      <c r="E26" s="20" t="s">
        <v>280</v>
      </c>
      <c r="F26" s="20" t="s">
        <v>597</v>
      </c>
      <c r="G26" s="20" t="s">
        <v>591</v>
      </c>
      <c r="H26" s="20" t="s">
        <v>566</v>
      </c>
      <c r="I26" s="20" t="s">
        <v>598</v>
      </c>
      <c r="J26" s="20" t="s">
        <v>159</v>
      </c>
      <c r="K26" s="20" t="s">
        <v>160</v>
      </c>
      <c r="L26" s="20" t="s">
        <v>161</v>
      </c>
      <c r="M26" s="20" t="s">
        <v>281</v>
      </c>
      <c r="N26" s="20" t="s">
        <v>589</v>
      </c>
      <c r="O26" s="20" t="s">
        <v>288</v>
      </c>
      <c r="P26" s="20" t="s">
        <v>289</v>
      </c>
      <c r="Q26" s="20" t="s">
        <v>290</v>
      </c>
    </row>
    <row r="27" spans="1:17" x14ac:dyDescent="0.25">
      <c r="A27" s="20" t="s">
        <v>154</v>
      </c>
      <c r="E27" s="20" t="s">
        <v>280</v>
      </c>
      <c r="F27" s="20" t="s">
        <v>599</v>
      </c>
      <c r="G27" s="20" t="s">
        <v>577</v>
      </c>
      <c r="H27" s="20" t="s">
        <v>566</v>
      </c>
      <c r="I27" s="20" t="s">
        <v>600</v>
      </c>
      <c r="J27" s="20" t="s">
        <v>159</v>
      </c>
      <c r="K27" s="20" t="s">
        <v>160</v>
      </c>
      <c r="L27" s="20" t="s">
        <v>161</v>
      </c>
      <c r="M27" s="20" t="s">
        <v>281</v>
      </c>
      <c r="N27" s="20" t="s">
        <v>589</v>
      </c>
      <c r="O27" s="20" t="s">
        <v>291</v>
      </c>
      <c r="P27" s="20" t="s">
        <v>292</v>
      </c>
      <c r="Q27" s="20" t="s">
        <v>290</v>
      </c>
    </row>
    <row r="28" spans="1:17" x14ac:dyDescent="0.25">
      <c r="A28" s="20" t="s">
        <v>154</v>
      </c>
      <c r="E28" s="20" t="s">
        <v>280</v>
      </c>
      <c r="F28" s="20" t="s">
        <v>601</v>
      </c>
      <c r="G28" s="20" t="s">
        <v>602</v>
      </c>
      <c r="H28" s="20" t="s">
        <v>187</v>
      </c>
      <c r="I28" s="20" t="s">
        <v>603</v>
      </c>
      <c r="J28" s="20" t="s">
        <v>159</v>
      </c>
      <c r="K28" s="20" t="s">
        <v>160</v>
      </c>
      <c r="L28" s="20" t="s">
        <v>161</v>
      </c>
      <c r="M28" s="20" t="s">
        <v>281</v>
      </c>
      <c r="N28" s="20" t="s">
        <v>589</v>
      </c>
      <c r="O28" s="20" t="s">
        <v>291</v>
      </c>
      <c r="P28" s="20" t="s">
        <v>292</v>
      </c>
      <c r="Q28" s="20" t="s">
        <v>290</v>
      </c>
    </row>
    <row r="29" spans="1:17" x14ac:dyDescent="0.25">
      <c r="A29" s="20" t="s">
        <v>154</v>
      </c>
      <c r="E29" s="20" t="s">
        <v>280</v>
      </c>
      <c r="F29" s="20" t="s">
        <v>604</v>
      </c>
      <c r="G29" s="20" t="s">
        <v>605</v>
      </c>
      <c r="H29" s="20" t="s">
        <v>188</v>
      </c>
      <c r="I29" s="20" t="s">
        <v>606</v>
      </c>
      <c r="J29" s="20" t="s">
        <v>159</v>
      </c>
      <c r="K29" s="20" t="s">
        <v>160</v>
      </c>
      <c r="L29" s="20" t="s">
        <v>161</v>
      </c>
      <c r="M29" s="20" t="s">
        <v>281</v>
      </c>
      <c r="N29" s="20" t="s">
        <v>589</v>
      </c>
      <c r="O29" s="20" t="s">
        <v>293</v>
      </c>
      <c r="P29" s="20" t="s">
        <v>294</v>
      </c>
      <c r="Q29" s="20" t="s">
        <v>272</v>
      </c>
    </row>
    <row r="30" spans="1:17" x14ac:dyDescent="0.25">
      <c r="A30" s="20" t="s">
        <v>154</v>
      </c>
      <c r="E30" s="20" t="s">
        <v>280</v>
      </c>
      <c r="F30" s="20" t="s">
        <v>607</v>
      </c>
      <c r="G30" s="20" t="s">
        <v>587</v>
      </c>
      <c r="H30" s="20" t="s">
        <v>571</v>
      </c>
      <c r="I30" s="20" t="s">
        <v>608</v>
      </c>
      <c r="J30" s="20" t="s">
        <v>159</v>
      </c>
      <c r="K30" s="20" t="s">
        <v>160</v>
      </c>
      <c r="L30" s="20" t="s">
        <v>161</v>
      </c>
      <c r="M30" s="20" t="s">
        <v>281</v>
      </c>
      <c r="N30" s="20" t="s">
        <v>589</v>
      </c>
      <c r="O30" s="20" t="s">
        <v>295</v>
      </c>
      <c r="P30" s="20" t="s">
        <v>296</v>
      </c>
      <c r="Q30" s="20" t="s">
        <v>272</v>
      </c>
    </row>
    <row r="31" spans="1:17" x14ac:dyDescent="0.25">
      <c r="A31" s="20" t="s">
        <v>154</v>
      </c>
      <c r="E31" s="20" t="s">
        <v>280</v>
      </c>
      <c r="F31" s="20" t="s">
        <v>609</v>
      </c>
      <c r="G31" s="20" t="s">
        <v>577</v>
      </c>
      <c r="H31" s="20" t="s">
        <v>566</v>
      </c>
      <c r="I31" s="20" t="s">
        <v>610</v>
      </c>
      <c r="J31" s="20" t="s">
        <v>159</v>
      </c>
      <c r="K31" s="20" t="s">
        <v>160</v>
      </c>
      <c r="L31" s="20" t="s">
        <v>161</v>
      </c>
      <c r="M31" s="20" t="s">
        <v>281</v>
      </c>
      <c r="N31" s="20" t="s">
        <v>589</v>
      </c>
      <c r="O31" s="20" t="s">
        <v>297</v>
      </c>
      <c r="P31" s="20" t="s">
        <v>298</v>
      </c>
      <c r="Q31" s="20" t="s">
        <v>272</v>
      </c>
    </row>
    <row r="32" spans="1:17" x14ac:dyDescent="0.25">
      <c r="A32" s="20" t="s">
        <v>154</v>
      </c>
      <c r="E32" s="20" t="s">
        <v>280</v>
      </c>
      <c r="F32" s="20" t="s">
        <v>611</v>
      </c>
      <c r="G32" s="20" t="s">
        <v>612</v>
      </c>
      <c r="H32" s="20" t="s">
        <v>566</v>
      </c>
      <c r="I32" s="20" t="s">
        <v>600</v>
      </c>
      <c r="J32" s="20" t="s">
        <v>159</v>
      </c>
      <c r="K32" s="20" t="s">
        <v>160</v>
      </c>
      <c r="L32" s="20" t="s">
        <v>161</v>
      </c>
      <c r="M32" s="20" t="s">
        <v>281</v>
      </c>
      <c r="N32" s="20" t="s">
        <v>589</v>
      </c>
      <c r="O32" s="20" t="s">
        <v>299</v>
      </c>
      <c r="P32" s="20" t="s">
        <v>300</v>
      </c>
      <c r="Q32" s="20" t="s">
        <v>272</v>
      </c>
    </row>
    <row r="33" spans="1:17" x14ac:dyDescent="0.25">
      <c r="A33" s="20" t="s">
        <v>154</v>
      </c>
      <c r="E33" s="20" t="s">
        <v>280</v>
      </c>
      <c r="F33" s="20" t="s">
        <v>613</v>
      </c>
      <c r="G33" s="20" t="s">
        <v>570</v>
      </c>
      <c r="H33" s="20" t="s">
        <v>566</v>
      </c>
      <c r="I33" s="20" t="s">
        <v>614</v>
      </c>
      <c r="J33" s="20" t="s">
        <v>159</v>
      </c>
      <c r="K33" s="20" t="s">
        <v>160</v>
      </c>
      <c r="L33" s="20" t="s">
        <v>161</v>
      </c>
      <c r="M33" s="20" t="s">
        <v>281</v>
      </c>
      <c r="N33" s="20" t="s">
        <v>589</v>
      </c>
      <c r="O33" s="20" t="s">
        <v>266</v>
      </c>
      <c r="P33" s="20" t="s">
        <v>267</v>
      </c>
      <c r="Q33" s="20" t="s">
        <v>186</v>
      </c>
    </row>
    <row r="34" spans="1:17" x14ac:dyDescent="0.25">
      <c r="A34" s="20" t="s">
        <v>154</v>
      </c>
      <c r="E34" s="20" t="s">
        <v>280</v>
      </c>
      <c r="F34" s="20" t="s">
        <v>615</v>
      </c>
      <c r="G34" s="20" t="s">
        <v>616</v>
      </c>
      <c r="H34" s="20" t="s">
        <v>158</v>
      </c>
      <c r="I34" s="20" t="s">
        <v>617</v>
      </c>
      <c r="J34" s="20" t="s">
        <v>159</v>
      </c>
      <c r="K34" s="20" t="s">
        <v>160</v>
      </c>
      <c r="L34" s="20" t="s">
        <v>161</v>
      </c>
      <c r="M34" s="20" t="s">
        <v>281</v>
      </c>
      <c r="N34" s="20" t="s">
        <v>589</v>
      </c>
      <c r="O34" s="20" t="s">
        <v>301</v>
      </c>
      <c r="P34" s="20" t="s">
        <v>302</v>
      </c>
      <c r="Q34" s="20" t="s">
        <v>186</v>
      </c>
    </row>
    <row r="35" spans="1:17" x14ac:dyDescent="0.25">
      <c r="A35" s="20" t="s">
        <v>154</v>
      </c>
      <c r="E35" s="20" t="s">
        <v>280</v>
      </c>
      <c r="F35" s="20" t="s">
        <v>618</v>
      </c>
      <c r="G35" s="20" t="s">
        <v>619</v>
      </c>
      <c r="H35" s="20" t="s">
        <v>566</v>
      </c>
      <c r="I35" s="20" t="s">
        <v>620</v>
      </c>
      <c r="J35" s="20" t="s">
        <v>159</v>
      </c>
      <c r="K35" s="20" t="s">
        <v>160</v>
      </c>
      <c r="L35" s="20" t="s">
        <v>161</v>
      </c>
      <c r="M35" s="20" t="s">
        <v>281</v>
      </c>
      <c r="N35" s="20" t="s">
        <v>589</v>
      </c>
      <c r="O35" s="20" t="s">
        <v>303</v>
      </c>
      <c r="P35" s="20" t="s">
        <v>304</v>
      </c>
      <c r="Q35" s="20" t="s">
        <v>186</v>
      </c>
    </row>
    <row r="36" spans="1:17" x14ac:dyDescent="0.25">
      <c r="A36" s="20" t="s">
        <v>154</v>
      </c>
      <c r="E36" s="20" t="s">
        <v>280</v>
      </c>
      <c r="F36" s="20" t="s">
        <v>621</v>
      </c>
      <c r="G36" s="20" t="s">
        <v>619</v>
      </c>
      <c r="H36" s="20" t="s">
        <v>158</v>
      </c>
      <c r="I36" s="20" t="s">
        <v>617</v>
      </c>
      <c r="J36" s="20" t="s">
        <v>159</v>
      </c>
      <c r="K36" s="20" t="s">
        <v>160</v>
      </c>
      <c r="L36" s="20" t="s">
        <v>161</v>
      </c>
      <c r="M36" s="20" t="s">
        <v>281</v>
      </c>
      <c r="N36" s="20" t="s">
        <v>589</v>
      </c>
      <c r="O36" s="20" t="s">
        <v>305</v>
      </c>
      <c r="P36" s="20" t="s">
        <v>306</v>
      </c>
      <c r="Q36" s="20" t="s">
        <v>186</v>
      </c>
    </row>
    <row r="37" spans="1:17" x14ac:dyDescent="0.25">
      <c r="A37" s="20" t="s">
        <v>154</v>
      </c>
      <c r="E37" s="20" t="s">
        <v>280</v>
      </c>
      <c r="F37" s="20" t="s">
        <v>622</v>
      </c>
      <c r="G37" s="20" t="s">
        <v>570</v>
      </c>
      <c r="H37" s="20" t="s">
        <v>566</v>
      </c>
      <c r="I37" s="20" t="s">
        <v>623</v>
      </c>
      <c r="J37" s="20" t="s">
        <v>159</v>
      </c>
      <c r="K37" s="20" t="s">
        <v>160</v>
      </c>
      <c r="L37" s="20" t="s">
        <v>161</v>
      </c>
      <c r="M37" s="20" t="s">
        <v>281</v>
      </c>
      <c r="N37" s="20" t="s">
        <v>589</v>
      </c>
      <c r="O37" s="20" t="s">
        <v>307</v>
      </c>
      <c r="P37" s="20" t="s">
        <v>308</v>
      </c>
      <c r="Q37" s="20" t="s">
        <v>290</v>
      </c>
    </row>
    <row r="38" spans="1:17" x14ac:dyDescent="0.25">
      <c r="A38" s="20" t="s">
        <v>154</v>
      </c>
      <c r="E38" s="20" t="s">
        <v>280</v>
      </c>
      <c r="F38" s="20" t="s">
        <v>624</v>
      </c>
      <c r="G38" s="20" t="s">
        <v>625</v>
      </c>
      <c r="H38" s="20" t="s">
        <v>566</v>
      </c>
      <c r="I38" s="20" t="s">
        <v>614</v>
      </c>
      <c r="J38" s="20" t="s">
        <v>159</v>
      </c>
      <c r="K38" s="20" t="s">
        <v>160</v>
      </c>
      <c r="L38" s="20" t="s">
        <v>161</v>
      </c>
      <c r="M38" s="20" t="s">
        <v>281</v>
      </c>
      <c r="N38" s="20" t="s">
        <v>589</v>
      </c>
      <c r="O38" s="20" t="s">
        <v>309</v>
      </c>
      <c r="P38" s="20" t="s">
        <v>310</v>
      </c>
      <c r="Q38" s="20" t="s">
        <v>290</v>
      </c>
    </row>
    <row r="39" spans="1:17" x14ac:dyDescent="0.25">
      <c r="A39" s="20" t="s">
        <v>154</v>
      </c>
      <c r="E39" s="20" t="s">
        <v>280</v>
      </c>
      <c r="F39" s="20" t="s">
        <v>626</v>
      </c>
      <c r="G39" s="20" t="s">
        <v>616</v>
      </c>
      <c r="H39" s="20" t="s">
        <v>627</v>
      </c>
      <c r="I39" s="20" t="s">
        <v>628</v>
      </c>
      <c r="J39" s="20" t="s">
        <v>159</v>
      </c>
      <c r="K39" s="20" t="s">
        <v>160</v>
      </c>
      <c r="L39" s="20" t="s">
        <v>161</v>
      </c>
      <c r="M39" s="20" t="s">
        <v>281</v>
      </c>
      <c r="N39" s="20" t="s">
        <v>589</v>
      </c>
      <c r="O39" s="20" t="s">
        <v>311</v>
      </c>
      <c r="P39" s="20" t="s">
        <v>312</v>
      </c>
      <c r="Q39" s="20" t="s">
        <v>313</v>
      </c>
    </row>
    <row r="40" spans="1:17" x14ac:dyDescent="0.25">
      <c r="A40" s="20" t="s">
        <v>154</v>
      </c>
      <c r="E40" s="20" t="s">
        <v>280</v>
      </c>
      <c r="F40" s="20" t="s">
        <v>629</v>
      </c>
      <c r="G40" s="20" t="s">
        <v>630</v>
      </c>
      <c r="H40" s="20" t="s">
        <v>571</v>
      </c>
      <c r="I40" s="20" t="s">
        <v>631</v>
      </c>
      <c r="J40" s="20" t="s">
        <v>159</v>
      </c>
      <c r="K40" s="20" t="s">
        <v>160</v>
      </c>
      <c r="L40" s="20" t="s">
        <v>161</v>
      </c>
      <c r="M40" s="20" t="s">
        <v>281</v>
      </c>
      <c r="N40" s="20" t="s">
        <v>589</v>
      </c>
      <c r="O40" s="20" t="s">
        <v>314</v>
      </c>
      <c r="P40" s="20" t="s">
        <v>315</v>
      </c>
      <c r="Q40" s="20" t="s">
        <v>272</v>
      </c>
    </row>
    <row r="41" spans="1:17" x14ac:dyDescent="0.25">
      <c r="A41" s="20" t="s">
        <v>154</v>
      </c>
      <c r="E41" s="20" t="s">
        <v>280</v>
      </c>
      <c r="F41" s="20" t="s">
        <v>632</v>
      </c>
      <c r="G41" s="20" t="s">
        <v>633</v>
      </c>
      <c r="H41" s="20" t="s">
        <v>158</v>
      </c>
      <c r="I41" s="20" t="s">
        <v>634</v>
      </c>
      <c r="J41" s="20" t="s">
        <v>159</v>
      </c>
      <c r="K41" s="20" t="s">
        <v>160</v>
      </c>
      <c r="L41" s="20" t="s">
        <v>161</v>
      </c>
      <c r="M41" s="20" t="s">
        <v>281</v>
      </c>
      <c r="N41" s="20" t="s">
        <v>589</v>
      </c>
      <c r="O41" s="20" t="s">
        <v>316</v>
      </c>
      <c r="P41" s="20" t="s">
        <v>317</v>
      </c>
      <c r="Q41" s="20" t="s">
        <v>272</v>
      </c>
    </row>
    <row r="42" spans="1:17" x14ac:dyDescent="0.25">
      <c r="A42" s="20" t="s">
        <v>154</v>
      </c>
      <c r="E42" s="20" t="s">
        <v>280</v>
      </c>
      <c r="F42" s="20" t="s">
        <v>635</v>
      </c>
      <c r="G42" s="20" t="s">
        <v>636</v>
      </c>
      <c r="H42" s="20" t="s">
        <v>566</v>
      </c>
      <c r="I42" s="20" t="s">
        <v>637</v>
      </c>
      <c r="J42" s="20" t="s">
        <v>159</v>
      </c>
      <c r="K42" s="20" t="s">
        <v>160</v>
      </c>
      <c r="L42" s="20" t="s">
        <v>161</v>
      </c>
      <c r="M42" s="20" t="s">
        <v>281</v>
      </c>
      <c r="N42" s="20" t="s">
        <v>589</v>
      </c>
      <c r="O42" s="20" t="s">
        <v>295</v>
      </c>
      <c r="P42" s="20" t="s">
        <v>296</v>
      </c>
      <c r="Q42" s="20" t="s">
        <v>272</v>
      </c>
    </row>
    <row r="43" spans="1:17" x14ac:dyDescent="0.25">
      <c r="A43" s="20" t="s">
        <v>154</v>
      </c>
      <c r="E43" s="20" t="s">
        <v>280</v>
      </c>
      <c r="F43" s="20" t="s">
        <v>638</v>
      </c>
      <c r="G43" s="20" t="s">
        <v>612</v>
      </c>
      <c r="H43" s="20" t="s">
        <v>571</v>
      </c>
      <c r="I43" s="20" t="s">
        <v>639</v>
      </c>
      <c r="J43" s="20" t="s">
        <v>159</v>
      </c>
      <c r="K43" s="20" t="s">
        <v>160</v>
      </c>
      <c r="L43" s="20" t="s">
        <v>161</v>
      </c>
      <c r="M43" s="20" t="s">
        <v>281</v>
      </c>
      <c r="N43" s="20" t="s">
        <v>589</v>
      </c>
      <c r="O43" s="20" t="s">
        <v>318</v>
      </c>
      <c r="P43" s="20" t="s">
        <v>319</v>
      </c>
      <c r="Q43" s="20" t="s">
        <v>272</v>
      </c>
    </row>
    <row r="44" spans="1:17" x14ac:dyDescent="0.25">
      <c r="A44" s="20" t="s">
        <v>154</v>
      </c>
      <c r="E44" s="20" t="s">
        <v>280</v>
      </c>
      <c r="F44" s="20" t="s">
        <v>640</v>
      </c>
      <c r="G44" s="20" t="s">
        <v>641</v>
      </c>
      <c r="H44" s="20" t="s">
        <v>566</v>
      </c>
      <c r="I44" s="20" t="s">
        <v>610</v>
      </c>
      <c r="J44" s="20" t="s">
        <v>159</v>
      </c>
      <c r="K44" s="20" t="s">
        <v>160</v>
      </c>
      <c r="L44" s="20" t="s">
        <v>161</v>
      </c>
      <c r="M44" s="20" t="s">
        <v>281</v>
      </c>
      <c r="N44" s="20" t="s">
        <v>589</v>
      </c>
      <c r="O44" s="20" t="s">
        <v>297</v>
      </c>
      <c r="P44" s="20" t="s">
        <v>298</v>
      </c>
      <c r="Q44" s="20" t="s">
        <v>272</v>
      </c>
    </row>
    <row r="45" spans="1:17" x14ac:dyDescent="0.25">
      <c r="A45" s="20" t="s">
        <v>154</v>
      </c>
      <c r="E45" s="20" t="s">
        <v>280</v>
      </c>
      <c r="F45" s="20" t="s">
        <v>642</v>
      </c>
      <c r="G45" s="20" t="s">
        <v>591</v>
      </c>
      <c r="H45" s="20" t="s">
        <v>643</v>
      </c>
      <c r="I45" s="20" t="s">
        <v>644</v>
      </c>
      <c r="J45" s="20" t="s">
        <v>159</v>
      </c>
      <c r="K45" s="20" t="s">
        <v>160</v>
      </c>
      <c r="L45" s="20" t="s">
        <v>161</v>
      </c>
      <c r="M45" s="20" t="s">
        <v>281</v>
      </c>
      <c r="N45" s="20" t="s">
        <v>589</v>
      </c>
      <c r="O45" s="20" t="s">
        <v>320</v>
      </c>
      <c r="P45" s="20" t="s">
        <v>321</v>
      </c>
      <c r="Q45" s="20" t="s">
        <v>313</v>
      </c>
    </row>
    <row r="46" spans="1:17" x14ac:dyDescent="0.25">
      <c r="A46" s="20" t="s">
        <v>154</v>
      </c>
      <c r="E46" s="20" t="s">
        <v>322</v>
      </c>
      <c r="F46" s="20" t="s">
        <v>645</v>
      </c>
      <c r="G46" s="20" t="s">
        <v>565</v>
      </c>
      <c r="H46" s="20" t="s">
        <v>158</v>
      </c>
      <c r="I46" s="20" t="s">
        <v>646</v>
      </c>
      <c r="J46" s="20" t="s">
        <v>159</v>
      </c>
      <c r="K46" s="20" t="s">
        <v>160</v>
      </c>
      <c r="L46" s="20" t="s">
        <v>161</v>
      </c>
      <c r="M46" s="20" t="s">
        <v>323</v>
      </c>
      <c r="N46" s="20" t="s">
        <v>647</v>
      </c>
      <c r="O46" s="20" t="s">
        <v>264</v>
      </c>
      <c r="P46" s="20" t="s">
        <v>265</v>
      </c>
      <c r="Q46" s="20" t="s">
        <v>186</v>
      </c>
    </row>
    <row r="47" spans="1:17" x14ac:dyDescent="0.25">
      <c r="A47" s="20" t="s">
        <v>154</v>
      </c>
      <c r="E47" s="20" t="s">
        <v>322</v>
      </c>
      <c r="F47" s="20" t="s">
        <v>648</v>
      </c>
      <c r="G47" s="20" t="s">
        <v>612</v>
      </c>
      <c r="H47" s="20" t="s">
        <v>571</v>
      </c>
      <c r="I47" s="20" t="s">
        <v>649</v>
      </c>
      <c r="J47" s="20" t="s">
        <v>159</v>
      </c>
      <c r="K47" s="20" t="s">
        <v>160</v>
      </c>
      <c r="L47" s="20" t="s">
        <v>161</v>
      </c>
      <c r="M47" s="20" t="s">
        <v>323</v>
      </c>
      <c r="N47" s="20" t="s">
        <v>647</v>
      </c>
      <c r="O47" s="20" t="s">
        <v>301</v>
      </c>
      <c r="P47" s="20" t="s">
        <v>302</v>
      </c>
      <c r="Q47" s="20" t="s">
        <v>186</v>
      </c>
    </row>
    <row r="48" spans="1:17" x14ac:dyDescent="0.25">
      <c r="A48" s="20" t="s">
        <v>154</v>
      </c>
      <c r="E48" s="20" t="s">
        <v>322</v>
      </c>
      <c r="F48" s="20" t="s">
        <v>650</v>
      </c>
      <c r="G48" s="20" t="s">
        <v>602</v>
      </c>
      <c r="H48" s="20" t="s">
        <v>571</v>
      </c>
      <c r="I48" s="20" t="s">
        <v>651</v>
      </c>
      <c r="J48" s="20" t="s">
        <v>159</v>
      </c>
      <c r="K48" s="20" t="s">
        <v>160</v>
      </c>
      <c r="L48" s="20" t="s">
        <v>161</v>
      </c>
      <c r="M48" s="20" t="s">
        <v>323</v>
      </c>
      <c r="N48" s="20" t="s">
        <v>647</v>
      </c>
      <c r="O48" s="20" t="s">
        <v>303</v>
      </c>
      <c r="P48" s="20" t="s">
        <v>304</v>
      </c>
      <c r="Q48" s="20" t="s">
        <v>186</v>
      </c>
    </row>
    <row r="49" spans="1:17" x14ac:dyDescent="0.25">
      <c r="A49" s="20" t="s">
        <v>154</v>
      </c>
      <c r="E49" s="20" t="s">
        <v>322</v>
      </c>
      <c r="F49" s="20" t="s">
        <v>652</v>
      </c>
      <c r="G49" s="20" t="s">
        <v>602</v>
      </c>
      <c r="H49" s="20" t="s">
        <v>571</v>
      </c>
      <c r="I49" s="20" t="s">
        <v>653</v>
      </c>
      <c r="J49" s="20" t="s">
        <v>159</v>
      </c>
      <c r="K49" s="20" t="s">
        <v>160</v>
      </c>
      <c r="L49" s="20" t="s">
        <v>161</v>
      </c>
      <c r="M49" s="20" t="s">
        <v>323</v>
      </c>
      <c r="N49" s="20" t="s">
        <v>647</v>
      </c>
      <c r="O49" s="20" t="s">
        <v>268</v>
      </c>
      <c r="P49" s="20" t="s">
        <v>269</v>
      </c>
      <c r="Q49" s="20" t="s">
        <v>186</v>
      </c>
    </row>
    <row r="50" spans="1:17" x14ac:dyDescent="0.25">
      <c r="A50" s="20" t="s">
        <v>154</v>
      </c>
      <c r="E50" s="20" t="s">
        <v>322</v>
      </c>
      <c r="F50" s="20" t="s">
        <v>654</v>
      </c>
      <c r="G50" s="20" t="s">
        <v>619</v>
      </c>
      <c r="H50" s="20" t="s">
        <v>571</v>
      </c>
      <c r="I50" s="20" t="s">
        <v>655</v>
      </c>
      <c r="J50" s="20" t="s">
        <v>159</v>
      </c>
      <c r="K50" s="20" t="s">
        <v>160</v>
      </c>
      <c r="L50" s="20" t="s">
        <v>161</v>
      </c>
      <c r="M50" s="20" t="s">
        <v>323</v>
      </c>
      <c r="N50" s="20" t="s">
        <v>647</v>
      </c>
      <c r="O50" s="20" t="s">
        <v>324</v>
      </c>
      <c r="P50" s="20" t="s">
        <v>325</v>
      </c>
      <c r="Q50" s="20" t="s">
        <v>290</v>
      </c>
    </row>
    <row r="51" spans="1:17" x14ac:dyDescent="0.25">
      <c r="A51" s="20" t="s">
        <v>154</v>
      </c>
      <c r="E51" s="20" t="s">
        <v>322</v>
      </c>
      <c r="F51" s="20" t="s">
        <v>656</v>
      </c>
      <c r="G51" s="20" t="s">
        <v>612</v>
      </c>
      <c r="H51" s="20" t="s">
        <v>571</v>
      </c>
      <c r="I51" s="20" t="s">
        <v>657</v>
      </c>
      <c r="J51" s="20" t="s">
        <v>159</v>
      </c>
      <c r="K51" s="20" t="s">
        <v>160</v>
      </c>
      <c r="L51" s="20" t="s">
        <v>161</v>
      </c>
      <c r="M51" s="20" t="s">
        <v>323</v>
      </c>
      <c r="N51" s="20" t="s">
        <v>647</v>
      </c>
      <c r="O51" s="20" t="s">
        <v>288</v>
      </c>
      <c r="P51" s="20" t="s">
        <v>289</v>
      </c>
      <c r="Q51" s="20" t="s">
        <v>290</v>
      </c>
    </row>
    <row r="52" spans="1:17" x14ac:dyDescent="0.25">
      <c r="A52" s="20" t="s">
        <v>154</v>
      </c>
      <c r="E52" s="20" t="s">
        <v>322</v>
      </c>
      <c r="F52" s="20" t="s">
        <v>658</v>
      </c>
      <c r="G52" s="20" t="s">
        <v>625</v>
      </c>
      <c r="H52" s="20" t="s">
        <v>566</v>
      </c>
      <c r="I52" s="20" t="s">
        <v>659</v>
      </c>
      <c r="J52" s="20" t="s">
        <v>159</v>
      </c>
      <c r="K52" s="20" t="s">
        <v>160</v>
      </c>
      <c r="L52" s="20" t="s">
        <v>161</v>
      </c>
      <c r="M52" s="20" t="s">
        <v>323</v>
      </c>
      <c r="N52" s="20" t="s">
        <v>647</v>
      </c>
      <c r="O52" s="20" t="s">
        <v>326</v>
      </c>
      <c r="P52" s="20" t="s">
        <v>327</v>
      </c>
      <c r="Q52" s="20" t="s">
        <v>290</v>
      </c>
    </row>
    <row r="53" spans="1:17" x14ac:dyDescent="0.25">
      <c r="A53" s="20" t="s">
        <v>154</v>
      </c>
      <c r="E53" s="20" t="s">
        <v>322</v>
      </c>
      <c r="F53" s="20" t="s">
        <v>660</v>
      </c>
      <c r="G53" s="20" t="s">
        <v>633</v>
      </c>
      <c r="H53" s="20" t="s">
        <v>571</v>
      </c>
      <c r="I53" s="20" t="s">
        <v>661</v>
      </c>
      <c r="J53" s="20" t="s">
        <v>159</v>
      </c>
      <c r="K53" s="20" t="s">
        <v>160</v>
      </c>
      <c r="L53" s="20" t="s">
        <v>161</v>
      </c>
      <c r="M53" s="20" t="s">
        <v>323</v>
      </c>
      <c r="N53" s="20" t="s">
        <v>647</v>
      </c>
      <c r="O53" s="20" t="s">
        <v>328</v>
      </c>
      <c r="P53" s="20" t="s">
        <v>329</v>
      </c>
      <c r="Q53" s="20" t="s">
        <v>290</v>
      </c>
    </row>
    <row r="54" spans="1:17" x14ac:dyDescent="0.25">
      <c r="A54" s="20" t="s">
        <v>154</v>
      </c>
      <c r="E54" s="20" t="s">
        <v>322</v>
      </c>
      <c r="F54" s="20" t="s">
        <v>662</v>
      </c>
      <c r="G54" s="20" t="s">
        <v>602</v>
      </c>
      <c r="H54" s="20" t="s">
        <v>571</v>
      </c>
      <c r="I54" s="20" t="s">
        <v>663</v>
      </c>
      <c r="J54" s="20" t="s">
        <v>159</v>
      </c>
      <c r="K54" s="20" t="s">
        <v>160</v>
      </c>
      <c r="L54" s="20" t="s">
        <v>161</v>
      </c>
      <c r="M54" s="20" t="s">
        <v>323</v>
      </c>
      <c r="N54" s="20" t="s">
        <v>647</v>
      </c>
      <c r="O54" s="20" t="s">
        <v>291</v>
      </c>
      <c r="P54" s="20" t="s">
        <v>292</v>
      </c>
      <c r="Q54" s="20" t="s">
        <v>290</v>
      </c>
    </row>
    <row r="55" spans="1:17" x14ac:dyDescent="0.25">
      <c r="A55" s="20" t="s">
        <v>154</v>
      </c>
      <c r="E55" s="20" t="s">
        <v>322</v>
      </c>
      <c r="F55" s="20" t="s">
        <v>664</v>
      </c>
      <c r="G55" s="20" t="s">
        <v>605</v>
      </c>
      <c r="H55" s="20" t="s">
        <v>571</v>
      </c>
      <c r="I55" s="20" t="s">
        <v>663</v>
      </c>
      <c r="J55" s="20" t="s">
        <v>159</v>
      </c>
      <c r="K55" s="20" t="s">
        <v>160</v>
      </c>
      <c r="L55" s="20" t="s">
        <v>161</v>
      </c>
      <c r="M55" s="20" t="s">
        <v>323</v>
      </c>
      <c r="N55" s="20" t="s">
        <v>647</v>
      </c>
      <c r="O55" s="20" t="s">
        <v>330</v>
      </c>
      <c r="P55" s="20" t="s">
        <v>331</v>
      </c>
      <c r="Q55" s="20" t="s">
        <v>313</v>
      </c>
    </row>
    <row r="56" spans="1:17" x14ac:dyDescent="0.25">
      <c r="A56" s="20" t="s">
        <v>154</v>
      </c>
      <c r="E56" s="20" t="s">
        <v>322</v>
      </c>
      <c r="F56" s="20" t="s">
        <v>665</v>
      </c>
      <c r="G56" s="20" t="s">
        <v>619</v>
      </c>
      <c r="H56" s="20" t="s">
        <v>571</v>
      </c>
      <c r="I56" s="20" t="s">
        <v>666</v>
      </c>
      <c r="J56" s="20" t="s">
        <v>159</v>
      </c>
      <c r="K56" s="20" t="s">
        <v>160</v>
      </c>
      <c r="L56" s="20" t="s">
        <v>161</v>
      </c>
      <c r="M56" s="20" t="s">
        <v>323</v>
      </c>
      <c r="N56" s="20" t="s">
        <v>647</v>
      </c>
      <c r="O56" s="20" t="s">
        <v>332</v>
      </c>
      <c r="P56" s="20" t="s">
        <v>333</v>
      </c>
      <c r="Q56" s="20" t="s">
        <v>272</v>
      </c>
    </row>
    <row r="57" spans="1:17" x14ac:dyDescent="0.25">
      <c r="A57" s="20" t="s">
        <v>154</v>
      </c>
      <c r="E57" s="20" t="s">
        <v>322</v>
      </c>
      <c r="F57" s="20" t="s">
        <v>667</v>
      </c>
      <c r="G57" s="20" t="s">
        <v>616</v>
      </c>
      <c r="H57" s="20" t="s">
        <v>571</v>
      </c>
      <c r="I57" s="20" t="s">
        <v>657</v>
      </c>
      <c r="J57" s="20" t="s">
        <v>159</v>
      </c>
      <c r="K57" s="20" t="s">
        <v>160</v>
      </c>
      <c r="L57" s="20" t="s">
        <v>161</v>
      </c>
      <c r="M57" s="20" t="s">
        <v>323</v>
      </c>
      <c r="N57" s="20" t="s">
        <v>647</v>
      </c>
      <c r="O57" s="20" t="s">
        <v>314</v>
      </c>
      <c r="P57" s="20" t="s">
        <v>315</v>
      </c>
      <c r="Q57" s="20" t="s">
        <v>272</v>
      </c>
    </row>
    <row r="58" spans="1:17" x14ac:dyDescent="0.25">
      <c r="A58" s="20" t="s">
        <v>154</v>
      </c>
      <c r="E58" s="20" t="s">
        <v>322</v>
      </c>
      <c r="F58" s="20" t="s">
        <v>668</v>
      </c>
      <c r="G58" s="20" t="s">
        <v>587</v>
      </c>
      <c r="H58" s="20" t="s">
        <v>571</v>
      </c>
      <c r="I58" s="20" t="s">
        <v>663</v>
      </c>
      <c r="J58" s="20" t="s">
        <v>159</v>
      </c>
      <c r="K58" s="20" t="s">
        <v>160</v>
      </c>
      <c r="L58" s="20" t="s">
        <v>161</v>
      </c>
      <c r="M58" s="20" t="s">
        <v>323</v>
      </c>
      <c r="N58" s="20" t="s">
        <v>647</v>
      </c>
      <c r="O58" s="20" t="s">
        <v>295</v>
      </c>
      <c r="P58" s="20" t="s">
        <v>296</v>
      </c>
      <c r="Q58" s="20" t="s">
        <v>272</v>
      </c>
    </row>
    <row r="59" spans="1:17" x14ac:dyDescent="0.25">
      <c r="A59" s="20" t="s">
        <v>154</v>
      </c>
      <c r="E59" s="20" t="s">
        <v>322</v>
      </c>
      <c r="F59" s="20" t="s">
        <v>669</v>
      </c>
      <c r="G59" s="20" t="s">
        <v>565</v>
      </c>
      <c r="H59" s="20" t="s">
        <v>189</v>
      </c>
      <c r="I59" s="20" t="s">
        <v>670</v>
      </c>
      <c r="J59" s="20" t="s">
        <v>159</v>
      </c>
      <c r="K59" s="20" t="s">
        <v>160</v>
      </c>
      <c r="L59" s="20" t="s">
        <v>161</v>
      </c>
      <c r="M59" s="20" t="s">
        <v>323</v>
      </c>
      <c r="N59" s="20" t="s">
        <v>647</v>
      </c>
      <c r="O59" s="20" t="s">
        <v>264</v>
      </c>
      <c r="P59" s="20" t="s">
        <v>265</v>
      </c>
      <c r="Q59" s="20" t="s">
        <v>186</v>
      </c>
    </row>
    <row r="60" spans="1:17" x14ac:dyDescent="0.25">
      <c r="A60" s="20" t="s">
        <v>154</v>
      </c>
      <c r="E60" s="20" t="s">
        <v>322</v>
      </c>
      <c r="F60" s="20" t="s">
        <v>671</v>
      </c>
      <c r="G60" s="20" t="s">
        <v>570</v>
      </c>
      <c r="H60" s="20" t="s">
        <v>189</v>
      </c>
      <c r="I60" s="20" t="s">
        <v>672</v>
      </c>
      <c r="J60" s="20" t="s">
        <v>159</v>
      </c>
      <c r="K60" s="20" t="s">
        <v>160</v>
      </c>
      <c r="L60" s="20" t="s">
        <v>161</v>
      </c>
      <c r="M60" s="20" t="s">
        <v>323</v>
      </c>
      <c r="N60" s="20" t="s">
        <v>647</v>
      </c>
      <c r="O60" s="20" t="s">
        <v>334</v>
      </c>
      <c r="P60" s="20" t="s">
        <v>335</v>
      </c>
      <c r="Q60" s="20" t="s">
        <v>186</v>
      </c>
    </row>
    <row r="61" spans="1:17" x14ac:dyDescent="0.25">
      <c r="A61" s="20" t="s">
        <v>154</v>
      </c>
      <c r="E61" s="20" t="s">
        <v>322</v>
      </c>
      <c r="F61" s="20" t="s">
        <v>673</v>
      </c>
      <c r="G61" s="20" t="s">
        <v>674</v>
      </c>
      <c r="H61" s="20" t="s">
        <v>188</v>
      </c>
      <c r="I61" s="20" t="s">
        <v>675</v>
      </c>
      <c r="J61" s="20" t="s">
        <v>159</v>
      </c>
      <c r="K61" s="20" t="s">
        <v>160</v>
      </c>
      <c r="L61" s="20" t="s">
        <v>161</v>
      </c>
      <c r="M61" s="20" t="s">
        <v>323</v>
      </c>
      <c r="N61" s="20" t="s">
        <v>647</v>
      </c>
      <c r="O61" s="20" t="s">
        <v>264</v>
      </c>
      <c r="P61" s="20" t="s">
        <v>265</v>
      </c>
      <c r="Q61" s="20" t="s">
        <v>186</v>
      </c>
    </row>
    <row r="62" spans="1:17" x14ac:dyDescent="0.25">
      <c r="A62" s="20" t="s">
        <v>154</v>
      </c>
      <c r="E62" s="20" t="s">
        <v>322</v>
      </c>
      <c r="F62" s="20" t="s">
        <v>676</v>
      </c>
      <c r="G62" s="20" t="s">
        <v>616</v>
      </c>
      <c r="H62" s="20" t="s">
        <v>571</v>
      </c>
      <c r="I62" s="20" t="s">
        <v>657</v>
      </c>
      <c r="J62" s="20" t="s">
        <v>159</v>
      </c>
      <c r="K62" s="20" t="s">
        <v>160</v>
      </c>
      <c r="L62" s="20" t="s">
        <v>161</v>
      </c>
      <c r="M62" s="20" t="s">
        <v>323</v>
      </c>
      <c r="N62" s="20" t="s">
        <v>647</v>
      </c>
      <c r="O62" s="20" t="s">
        <v>336</v>
      </c>
      <c r="P62" s="20" t="s">
        <v>337</v>
      </c>
      <c r="Q62" s="20" t="s">
        <v>290</v>
      </c>
    </row>
    <row r="63" spans="1:17" x14ac:dyDescent="0.25">
      <c r="A63" s="20" t="s">
        <v>154</v>
      </c>
      <c r="E63" s="20" t="s">
        <v>322</v>
      </c>
      <c r="F63" s="20" t="s">
        <v>677</v>
      </c>
      <c r="G63" s="20" t="s">
        <v>577</v>
      </c>
      <c r="H63" s="20" t="s">
        <v>158</v>
      </c>
      <c r="I63" s="20" t="s">
        <v>678</v>
      </c>
      <c r="J63" s="20" t="s">
        <v>159</v>
      </c>
      <c r="K63" s="20" t="s">
        <v>160</v>
      </c>
      <c r="L63" s="20" t="s">
        <v>161</v>
      </c>
      <c r="M63" s="20" t="s">
        <v>323</v>
      </c>
      <c r="N63" s="20" t="s">
        <v>647</v>
      </c>
      <c r="O63" s="20" t="s">
        <v>309</v>
      </c>
      <c r="P63" s="20" t="s">
        <v>310</v>
      </c>
      <c r="Q63" s="20" t="s">
        <v>290</v>
      </c>
    </row>
    <row r="64" spans="1:17" x14ac:dyDescent="0.25">
      <c r="A64" s="20" t="s">
        <v>154</v>
      </c>
      <c r="E64" s="20" t="s">
        <v>322</v>
      </c>
      <c r="F64" s="20" t="s">
        <v>679</v>
      </c>
      <c r="G64" s="20" t="s">
        <v>587</v>
      </c>
      <c r="H64" s="20" t="s">
        <v>680</v>
      </c>
      <c r="I64" s="20" t="s">
        <v>681</v>
      </c>
      <c r="J64" s="20" t="s">
        <v>159</v>
      </c>
      <c r="K64" s="20" t="s">
        <v>160</v>
      </c>
      <c r="L64" s="20" t="s">
        <v>161</v>
      </c>
      <c r="M64" s="20" t="s">
        <v>323</v>
      </c>
      <c r="N64" s="20" t="s">
        <v>647</v>
      </c>
      <c r="O64" s="20" t="s">
        <v>338</v>
      </c>
      <c r="P64" s="20" t="s">
        <v>339</v>
      </c>
      <c r="Q64" s="20" t="s">
        <v>290</v>
      </c>
    </row>
    <row r="65" spans="1:17" x14ac:dyDescent="0.25">
      <c r="A65" s="20" t="s">
        <v>154</v>
      </c>
      <c r="E65" s="20" t="s">
        <v>322</v>
      </c>
      <c r="F65" s="20" t="s">
        <v>682</v>
      </c>
      <c r="G65" s="20" t="s">
        <v>591</v>
      </c>
      <c r="H65" s="20" t="s">
        <v>571</v>
      </c>
      <c r="I65" s="20" t="s">
        <v>663</v>
      </c>
      <c r="J65" s="20" t="s">
        <v>159</v>
      </c>
      <c r="K65" s="20" t="s">
        <v>160</v>
      </c>
      <c r="L65" s="20" t="s">
        <v>161</v>
      </c>
      <c r="M65" s="20" t="s">
        <v>323</v>
      </c>
      <c r="N65" s="20" t="s">
        <v>647</v>
      </c>
      <c r="O65" s="20" t="s">
        <v>309</v>
      </c>
      <c r="P65" s="20" t="s">
        <v>310</v>
      </c>
      <c r="Q65" s="20" t="s">
        <v>290</v>
      </c>
    </row>
    <row r="66" spans="1:17" x14ac:dyDescent="0.25">
      <c r="A66" s="20" t="s">
        <v>154</v>
      </c>
      <c r="E66" s="20" t="s">
        <v>322</v>
      </c>
      <c r="F66" s="20" t="s">
        <v>683</v>
      </c>
      <c r="G66" s="20" t="s">
        <v>591</v>
      </c>
      <c r="H66" s="20" t="s">
        <v>571</v>
      </c>
      <c r="I66" s="20" t="s">
        <v>663</v>
      </c>
      <c r="J66" s="20" t="s">
        <v>159</v>
      </c>
      <c r="K66" s="20" t="s">
        <v>160</v>
      </c>
      <c r="L66" s="20" t="s">
        <v>161</v>
      </c>
      <c r="M66" s="20" t="s">
        <v>323</v>
      </c>
      <c r="N66" s="20" t="s">
        <v>647</v>
      </c>
      <c r="O66" s="20" t="s">
        <v>320</v>
      </c>
      <c r="P66" s="20" t="s">
        <v>321</v>
      </c>
      <c r="Q66" s="20" t="s">
        <v>313</v>
      </c>
    </row>
    <row r="67" spans="1:17" x14ac:dyDescent="0.25">
      <c r="A67" s="20" t="s">
        <v>154</v>
      </c>
      <c r="E67" s="20" t="s">
        <v>322</v>
      </c>
      <c r="F67" s="20" t="s">
        <v>684</v>
      </c>
      <c r="G67" s="20" t="s">
        <v>630</v>
      </c>
      <c r="H67" s="20" t="s">
        <v>680</v>
      </c>
      <c r="I67" s="20" t="s">
        <v>685</v>
      </c>
      <c r="J67" s="20" t="s">
        <v>159</v>
      </c>
      <c r="K67" s="20" t="s">
        <v>160</v>
      </c>
      <c r="L67" s="20" t="s">
        <v>161</v>
      </c>
      <c r="M67" s="20" t="s">
        <v>323</v>
      </c>
      <c r="N67" s="20" t="s">
        <v>647</v>
      </c>
      <c r="O67" s="20" t="s">
        <v>314</v>
      </c>
      <c r="P67" s="20" t="s">
        <v>315</v>
      </c>
      <c r="Q67" s="20" t="s">
        <v>272</v>
      </c>
    </row>
    <row r="68" spans="1:17" x14ac:dyDescent="0.25">
      <c r="A68" s="20" t="s">
        <v>154</v>
      </c>
      <c r="E68" s="20" t="s">
        <v>322</v>
      </c>
      <c r="F68" s="20" t="s">
        <v>686</v>
      </c>
      <c r="G68" s="20" t="s">
        <v>612</v>
      </c>
      <c r="H68" s="20" t="s">
        <v>571</v>
      </c>
      <c r="I68" s="20" t="s">
        <v>651</v>
      </c>
      <c r="J68" s="20" t="s">
        <v>159</v>
      </c>
      <c r="K68" s="20" t="s">
        <v>160</v>
      </c>
      <c r="L68" s="20" t="s">
        <v>161</v>
      </c>
      <c r="M68" s="20" t="s">
        <v>323</v>
      </c>
      <c r="N68" s="20" t="s">
        <v>647</v>
      </c>
      <c r="O68" s="20" t="s">
        <v>318</v>
      </c>
      <c r="P68" s="20" t="s">
        <v>319</v>
      </c>
      <c r="Q68" s="20" t="s">
        <v>272</v>
      </c>
    </row>
    <row r="69" spans="1:17" x14ac:dyDescent="0.25">
      <c r="A69" s="20" t="s">
        <v>154</v>
      </c>
      <c r="E69" s="20" t="s">
        <v>340</v>
      </c>
      <c r="F69" s="20" t="s">
        <v>687</v>
      </c>
      <c r="G69" s="20" t="s">
        <v>641</v>
      </c>
      <c r="H69" s="20" t="s">
        <v>189</v>
      </c>
      <c r="I69" s="20" t="s">
        <v>688</v>
      </c>
      <c r="J69" s="20" t="s">
        <v>159</v>
      </c>
      <c r="K69" s="20" t="s">
        <v>160</v>
      </c>
      <c r="L69" s="20" t="s">
        <v>161</v>
      </c>
      <c r="M69" s="20" t="s">
        <v>341</v>
      </c>
      <c r="N69" s="20" t="s">
        <v>689</v>
      </c>
      <c r="O69" s="20" t="s">
        <v>264</v>
      </c>
      <c r="P69" s="20" t="s">
        <v>265</v>
      </c>
      <c r="Q69" s="20" t="s">
        <v>186</v>
      </c>
    </row>
    <row r="70" spans="1:17" x14ac:dyDescent="0.25">
      <c r="A70" s="20" t="s">
        <v>154</v>
      </c>
      <c r="E70" s="20" t="s">
        <v>340</v>
      </c>
      <c r="F70" s="20" t="s">
        <v>690</v>
      </c>
      <c r="G70" s="20" t="s">
        <v>612</v>
      </c>
      <c r="H70" s="20" t="s">
        <v>158</v>
      </c>
      <c r="I70" s="20" t="s">
        <v>691</v>
      </c>
      <c r="J70" s="20" t="s">
        <v>159</v>
      </c>
      <c r="K70" s="20" t="s">
        <v>160</v>
      </c>
      <c r="L70" s="20" t="s">
        <v>161</v>
      </c>
      <c r="M70" s="20" t="s">
        <v>341</v>
      </c>
      <c r="N70" s="20" t="s">
        <v>689</v>
      </c>
      <c r="O70" s="20" t="s">
        <v>301</v>
      </c>
      <c r="P70" s="20" t="s">
        <v>302</v>
      </c>
      <c r="Q70" s="20" t="s">
        <v>186</v>
      </c>
    </row>
    <row r="71" spans="1:17" x14ac:dyDescent="0.25">
      <c r="A71" s="20" t="s">
        <v>154</v>
      </c>
      <c r="E71" s="20" t="s">
        <v>340</v>
      </c>
      <c r="F71" s="20" t="s">
        <v>692</v>
      </c>
      <c r="G71" s="20" t="s">
        <v>591</v>
      </c>
      <c r="H71" s="20" t="s">
        <v>571</v>
      </c>
      <c r="I71" s="20" t="s">
        <v>693</v>
      </c>
      <c r="J71" s="20" t="s">
        <v>159</v>
      </c>
      <c r="K71" s="20" t="s">
        <v>160</v>
      </c>
      <c r="L71" s="20" t="s">
        <v>161</v>
      </c>
      <c r="M71" s="20" t="s">
        <v>341</v>
      </c>
      <c r="N71" s="20" t="s">
        <v>689</v>
      </c>
      <c r="O71" s="20" t="s">
        <v>268</v>
      </c>
      <c r="P71" s="20" t="s">
        <v>269</v>
      </c>
      <c r="Q71" s="20" t="s">
        <v>186</v>
      </c>
    </row>
    <row r="72" spans="1:17" x14ac:dyDescent="0.25">
      <c r="A72" s="20" t="s">
        <v>154</v>
      </c>
      <c r="E72" s="20" t="s">
        <v>340</v>
      </c>
      <c r="F72" s="20" t="s">
        <v>694</v>
      </c>
      <c r="G72" s="20" t="s">
        <v>565</v>
      </c>
      <c r="H72" s="20" t="s">
        <v>571</v>
      </c>
      <c r="I72" s="20" t="s">
        <v>695</v>
      </c>
      <c r="J72" s="20" t="s">
        <v>159</v>
      </c>
      <c r="K72" s="20" t="s">
        <v>160</v>
      </c>
      <c r="L72" s="20" t="s">
        <v>161</v>
      </c>
      <c r="M72" s="20" t="s">
        <v>341</v>
      </c>
      <c r="N72" s="20" t="s">
        <v>689</v>
      </c>
      <c r="O72" s="20" t="s">
        <v>328</v>
      </c>
      <c r="P72" s="20" t="s">
        <v>329</v>
      </c>
      <c r="Q72" s="20" t="s">
        <v>290</v>
      </c>
    </row>
    <row r="73" spans="1:17" x14ac:dyDescent="0.25">
      <c r="A73" s="20" t="s">
        <v>154</v>
      </c>
      <c r="E73" s="20" t="s">
        <v>340</v>
      </c>
      <c r="F73" s="20" t="s">
        <v>696</v>
      </c>
      <c r="G73" s="20" t="s">
        <v>587</v>
      </c>
      <c r="H73" s="20" t="s">
        <v>697</v>
      </c>
      <c r="I73" s="20" t="s">
        <v>698</v>
      </c>
      <c r="J73" s="20" t="s">
        <v>159</v>
      </c>
      <c r="K73" s="20" t="s">
        <v>160</v>
      </c>
      <c r="L73" s="20" t="s">
        <v>161</v>
      </c>
      <c r="M73" s="20" t="s">
        <v>341</v>
      </c>
      <c r="N73" s="20" t="s">
        <v>689</v>
      </c>
      <c r="O73" s="20" t="s">
        <v>324</v>
      </c>
      <c r="P73" s="20" t="s">
        <v>325</v>
      </c>
      <c r="Q73" s="20" t="s">
        <v>290</v>
      </c>
    </row>
    <row r="74" spans="1:17" x14ac:dyDescent="0.25">
      <c r="A74" s="20" t="s">
        <v>154</v>
      </c>
      <c r="E74" s="20" t="s">
        <v>340</v>
      </c>
      <c r="F74" s="20" t="s">
        <v>699</v>
      </c>
      <c r="G74" s="20" t="s">
        <v>565</v>
      </c>
      <c r="H74" s="20" t="s">
        <v>571</v>
      </c>
      <c r="I74" s="20" t="s">
        <v>695</v>
      </c>
      <c r="J74" s="20" t="s">
        <v>159</v>
      </c>
      <c r="K74" s="20" t="s">
        <v>160</v>
      </c>
      <c r="L74" s="20" t="s">
        <v>161</v>
      </c>
      <c r="M74" s="20" t="s">
        <v>341</v>
      </c>
      <c r="N74" s="20" t="s">
        <v>689</v>
      </c>
      <c r="O74" s="20" t="s">
        <v>342</v>
      </c>
      <c r="P74" s="20" t="s">
        <v>343</v>
      </c>
      <c r="Q74" s="20" t="s">
        <v>290</v>
      </c>
    </row>
    <row r="75" spans="1:17" x14ac:dyDescent="0.25">
      <c r="A75" s="20" t="s">
        <v>154</v>
      </c>
      <c r="E75" s="20" t="s">
        <v>340</v>
      </c>
      <c r="F75" s="20" t="s">
        <v>700</v>
      </c>
      <c r="G75" s="20" t="s">
        <v>591</v>
      </c>
      <c r="H75" s="20" t="s">
        <v>187</v>
      </c>
      <c r="I75" s="20" t="s">
        <v>701</v>
      </c>
      <c r="J75" s="20" t="s">
        <v>159</v>
      </c>
      <c r="K75" s="20" t="s">
        <v>160</v>
      </c>
      <c r="L75" s="20" t="s">
        <v>161</v>
      </c>
      <c r="M75" s="20" t="s">
        <v>341</v>
      </c>
      <c r="N75" s="20" t="s">
        <v>689</v>
      </c>
      <c r="O75" s="20" t="s">
        <v>301</v>
      </c>
      <c r="P75" s="20" t="s">
        <v>344</v>
      </c>
      <c r="Q75" s="20" t="s">
        <v>313</v>
      </c>
    </row>
    <row r="76" spans="1:17" x14ac:dyDescent="0.25">
      <c r="A76" s="20" t="s">
        <v>154</v>
      </c>
      <c r="E76" s="20" t="s">
        <v>340</v>
      </c>
      <c r="F76" s="20" t="s">
        <v>702</v>
      </c>
      <c r="G76" s="20" t="s">
        <v>633</v>
      </c>
      <c r="H76" s="20" t="s">
        <v>189</v>
      </c>
      <c r="I76" s="20" t="s">
        <v>703</v>
      </c>
      <c r="J76" s="20" t="s">
        <v>159</v>
      </c>
      <c r="K76" s="20" t="s">
        <v>160</v>
      </c>
      <c r="L76" s="20" t="s">
        <v>161</v>
      </c>
      <c r="M76" s="20" t="s">
        <v>341</v>
      </c>
      <c r="N76" s="20" t="s">
        <v>689</v>
      </c>
      <c r="O76" s="20" t="s">
        <v>345</v>
      </c>
      <c r="P76" s="20" t="s">
        <v>346</v>
      </c>
      <c r="Q76" s="20" t="s">
        <v>313</v>
      </c>
    </row>
    <row r="77" spans="1:17" x14ac:dyDescent="0.25">
      <c r="A77" s="20" t="s">
        <v>154</v>
      </c>
      <c r="E77" s="20" t="s">
        <v>340</v>
      </c>
      <c r="F77" s="20" t="s">
        <v>704</v>
      </c>
      <c r="G77" s="20" t="s">
        <v>587</v>
      </c>
      <c r="H77" s="20" t="s">
        <v>189</v>
      </c>
      <c r="I77" s="20" t="s">
        <v>705</v>
      </c>
      <c r="J77" s="20" t="s">
        <v>159</v>
      </c>
      <c r="K77" s="20" t="s">
        <v>160</v>
      </c>
      <c r="L77" s="20" t="s">
        <v>161</v>
      </c>
      <c r="M77" s="20" t="s">
        <v>341</v>
      </c>
      <c r="N77" s="20" t="s">
        <v>689</v>
      </c>
      <c r="O77" s="20" t="s">
        <v>293</v>
      </c>
      <c r="P77" s="20" t="s">
        <v>294</v>
      </c>
      <c r="Q77" s="20" t="s">
        <v>272</v>
      </c>
    </row>
    <row r="78" spans="1:17" x14ac:dyDescent="0.25">
      <c r="A78" s="20" t="s">
        <v>154</v>
      </c>
      <c r="E78" s="20" t="s">
        <v>340</v>
      </c>
      <c r="F78" s="20" t="s">
        <v>706</v>
      </c>
      <c r="G78" s="20" t="s">
        <v>612</v>
      </c>
      <c r="H78" s="20" t="s">
        <v>187</v>
      </c>
      <c r="I78" s="20" t="s">
        <v>707</v>
      </c>
      <c r="J78" s="20" t="s">
        <v>159</v>
      </c>
      <c r="K78" s="20" t="s">
        <v>160</v>
      </c>
      <c r="L78" s="20" t="s">
        <v>161</v>
      </c>
      <c r="M78" s="20" t="s">
        <v>341</v>
      </c>
      <c r="N78" s="20" t="s">
        <v>689</v>
      </c>
      <c r="O78" s="20" t="s">
        <v>299</v>
      </c>
      <c r="P78" s="20" t="s">
        <v>300</v>
      </c>
      <c r="Q78" s="20" t="s">
        <v>272</v>
      </c>
    </row>
    <row r="79" spans="1:17" x14ac:dyDescent="0.25">
      <c r="A79" s="20" t="s">
        <v>154</v>
      </c>
      <c r="E79" s="20" t="s">
        <v>340</v>
      </c>
      <c r="F79" s="20" t="s">
        <v>708</v>
      </c>
      <c r="G79" s="20" t="s">
        <v>565</v>
      </c>
      <c r="H79" s="20" t="s">
        <v>571</v>
      </c>
      <c r="I79" s="20" t="s">
        <v>709</v>
      </c>
      <c r="J79" s="20" t="s">
        <v>159</v>
      </c>
      <c r="K79" s="20" t="s">
        <v>160</v>
      </c>
      <c r="L79" s="20" t="s">
        <v>161</v>
      </c>
      <c r="M79" s="20" t="s">
        <v>341</v>
      </c>
      <c r="N79" s="20" t="s">
        <v>689</v>
      </c>
      <c r="O79" s="20" t="s">
        <v>264</v>
      </c>
      <c r="P79" s="20" t="s">
        <v>265</v>
      </c>
      <c r="Q79" s="20" t="s">
        <v>186</v>
      </c>
    </row>
    <row r="80" spans="1:17" x14ac:dyDescent="0.25">
      <c r="A80" s="20" t="s">
        <v>154</v>
      </c>
      <c r="E80" s="20" t="s">
        <v>340</v>
      </c>
      <c r="F80" s="20" t="s">
        <v>710</v>
      </c>
      <c r="G80" s="20" t="s">
        <v>674</v>
      </c>
      <c r="H80" s="20" t="s">
        <v>158</v>
      </c>
      <c r="I80" s="20" t="s">
        <v>711</v>
      </c>
      <c r="J80" s="20" t="s">
        <v>159</v>
      </c>
      <c r="K80" s="20" t="s">
        <v>160</v>
      </c>
      <c r="L80" s="20" t="s">
        <v>161</v>
      </c>
      <c r="M80" s="20" t="s">
        <v>341</v>
      </c>
      <c r="N80" s="20" t="s">
        <v>689</v>
      </c>
      <c r="O80" s="20" t="s">
        <v>264</v>
      </c>
      <c r="P80" s="20" t="s">
        <v>265</v>
      </c>
      <c r="Q80" s="20" t="s">
        <v>186</v>
      </c>
    </row>
    <row r="81" spans="1:17" x14ac:dyDescent="0.25">
      <c r="A81" s="20" t="s">
        <v>154</v>
      </c>
      <c r="E81" s="20" t="s">
        <v>340</v>
      </c>
      <c r="F81" s="20" t="s">
        <v>712</v>
      </c>
      <c r="G81" s="20" t="s">
        <v>570</v>
      </c>
      <c r="H81" s="20" t="s">
        <v>158</v>
      </c>
      <c r="I81" s="20" t="s">
        <v>713</v>
      </c>
      <c r="J81" s="20" t="s">
        <v>159</v>
      </c>
      <c r="K81" s="20" t="s">
        <v>160</v>
      </c>
      <c r="L81" s="20" t="s">
        <v>161</v>
      </c>
      <c r="M81" s="20" t="s">
        <v>341</v>
      </c>
      <c r="N81" s="20" t="s">
        <v>689</v>
      </c>
      <c r="O81" s="20" t="s">
        <v>266</v>
      </c>
      <c r="P81" s="20" t="s">
        <v>267</v>
      </c>
      <c r="Q81" s="20" t="s">
        <v>186</v>
      </c>
    </row>
    <row r="82" spans="1:17" x14ac:dyDescent="0.25">
      <c r="A82" s="20" t="s">
        <v>154</v>
      </c>
      <c r="E82" s="20" t="s">
        <v>340</v>
      </c>
      <c r="F82" s="20" t="s">
        <v>714</v>
      </c>
      <c r="G82" s="20" t="s">
        <v>630</v>
      </c>
      <c r="H82" s="20" t="s">
        <v>189</v>
      </c>
      <c r="I82" s="20" t="s">
        <v>703</v>
      </c>
      <c r="J82" s="20" t="s">
        <v>159</v>
      </c>
      <c r="K82" s="20" t="s">
        <v>160</v>
      </c>
      <c r="L82" s="20" t="s">
        <v>161</v>
      </c>
      <c r="M82" s="20" t="s">
        <v>341</v>
      </c>
      <c r="N82" s="20" t="s">
        <v>689</v>
      </c>
      <c r="O82" s="20" t="s">
        <v>301</v>
      </c>
      <c r="P82" s="20" t="s">
        <v>302</v>
      </c>
      <c r="Q82" s="20" t="s">
        <v>186</v>
      </c>
    </row>
    <row r="83" spans="1:17" x14ac:dyDescent="0.25">
      <c r="A83" s="20" t="s">
        <v>154</v>
      </c>
      <c r="E83" s="20" t="s">
        <v>340</v>
      </c>
      <c r="F83" s="20" t="s">
        <v>715</v>
      </c>
      <c r="G83" s="20" t="s">
        <v>612</v>
      </c>
      <c r="H83" s="20" t="s">
        <v>189</v>
      </c>
      <c r="I83" s="20" t="s">
        <v>688</v>
      </c>
      <c r="J83" s="20" t="s">
        <v>159</v>
      </c>
      <c r="K83" s="20" t="s">
        <v>160</v>
      </c>
      <c r="L83" s="20" t="s">
        <v>161</v>
      </c>
      <c r="M83" s="20" t="s">
        <v>341</v>
      </c>
      <c r="N83" s="20" t="s">
        <v>689</v>
      </c>
      <c r="O83" s="20" t="s">
        <v>268</v>
      </c>
      <c r="P83" s="20" t="s">
        <v>269</v>
      </c>
      <c r="Q83" s="20" t="s">
        <v>186</v>
      </c>
    </row>
    <row r="84" spans="1:17" x14ac:dyDescent="0.25">
      <c r="A84" s="20" t="s">
        <v>154</v>
      </c>
      <c r="E84" s="20" t="s">
        <v>340</v>
      </c>
      <c r="F84" s="20" t="s">
        <v>716</v>
      </c>
      <c r="G84" s="20" t="s">
        <v>570</v>
      </c>
      <c r="H84" s="20" t="s">
        <v>571</v>
      </c>
      <c r="I84" s="20" t="s">
        <v>717</v>
      </c>
      <c r="J84" s="20" t="s">
        <v>159</v>
      </c>
      <c r="K84" s="20" t="s">
        <v>160</v>
      </c>
      <c r="L84" s="20" t="s">
        <v>161</v>
      </c>
      <c r="M84" s="20" t="s">
        <v>341</v>
      </c>
      <c r="N84" s="20" t="s">
        <v>689</v>
      </c>
      <c r="O84" s="20" t="s">
        <v>347</v>
      </c>
      <c r="P84" s="20" t="s">
        <v>348</v>
      </c>
      <c r="Q84" s="20" t="s">
        <v>290</v>
      </c>
    </row>
    <row r="85" spans="1:17" x14ac:dyDescent="0.25">
      <c r="A85" s="20" t="s">
        <v>154</v>
      </c>
      <c r="E85" s="20" t="s">
        <v>340</v>
      </c>
      <c r="F85" s="20" t="s">
        <v>718</v>
      </c>
      <c r="G85" s="20" t="s">
        <v>587</v>
      </c>
      <c r="H85" s="20" t="s">
        <v>189</v>
      </c>
      <c r="I85" s="20" t="s">
        <v>719</v>
      </c>
      <c r="J85" s="20" t="s">
        <v>159</v>
      </c>
      <c r="K85" s="20" t="s">
        <v>160</v>
      </c>
      <c r="L85" s="20" t="s">
        <v>161</v>
      </c>
      <c r="M85" s="20" t="s">
        <v>341</v>
      </c>
      <c r="N85" s="20" t="s">
        <v>689</v>
      </c>
      <c r="O85" s="20" t="s">
        <v>326</v>
      </c>
      <c r="P85" s="20" t="s">
        <v>327</v>
      </c>
      <c r="Q85" s="20" t="s">
        <v>290</v>
      </c>
    </row>
    <row r="86" spans="1:17" x14ac:dyDescent="0.25">
      <c r="A86" s="20" t="s">
        <v>154</v>
      </c>
      <c r="E86" s="20" t="s">
        <v>340</v>
      </c>
      <c r="F86" s="20" t="s">
        <v>720</v>
      </c>
      <c r="G86" s="20" t="s">
        <v>570</v>
      </c>
      <c r="H86" s="20" t="s">
        <v>571</v>
      </c>
      <c r="I86" s="20" t="s">
        <v>721</v>
      </c>
      <c r="J86" s="20" t="s">
        <v>159</v>
      </c>
      <c r="K86" s="20" t="s">
        <v>160</v>
      </c>
      <c r="L86" s="20" t="s">
        <v>161</v>
      </c>
      <c r="M86" s="20" t="s">
        <v>341</v>
      </c>
      <c r="N86" s="20" t="s">
        <v>689</v>
      </c>
      <c r="O86" s="20" t="s">
        <v>349</v>
      </c>
      <c r="P86" s="20" t="s">
        <v>350</v>
      </c>
      <c r="Q86" s="20" t="s">
        <v>290</v>
      </c>
    </row>
    <row r="87" spans="1:17" x14ac:dyDescent="0.25">
      <c r="A87" s="20" t="s">
        <v>154</v>
      </c>
      <c r="E87" s="20" t="s">
        <v>340</v>
      </c>
      <c r="F87" s="20" t="s">
        <v>722</v>
      </c>
      <c r="G87" s="20" t="s">
        <v>587</v>
      </c>
      <c r="H87" s="20" t="s">
        <v>571</v>
      </c>
      <c r="I87" s="20" t="s">
        <v>723</v>
      </c>
      <c r="J87" s="20" t="s">
        <v>159</v>
      </c>
      <c r="K87" s="20" t="s">
        <v>160</v>
      </c>
      <c r="L87" s="20" t="s">
        <v>161</v>
      </c>
      <c r="M87" s="20" t="s">
        <v>341</v>
      </c>
      <c r="N87" s="20" t="s">
        <v>689</v>
      </c>
      <c r="O87" s="20" t="s">
        <v>338</v>
      </c>
      <c r="P87" s="20" t="s">
        <v>339</v>
      </c>
      <c r="Q87" s="20" t="s">
        <v>290</v>
      </c>
    </row>
    <row r="88" spans="1:17" x14ac:dyDescent="0.25">
      <c r="A88" s="20" t="s">
        <v>154</v>
      </c>
      <c r="E88" s="20" t="s">
        <v>340</v>
      </c>
      <c r="F88" s="20" t="s">
        <v>724</v>
      </c>
      <c r="G88" s="20" t="s">
        <v>612</v>
      </c>
      <c r="H88" s="20" t="s">
        <v>571</v>
      </c>
      <c r="I88" s="20" t="s">
        <v>723</v>
      </c>
      <c r="J88" s="20" t="s">
        <v>159</v>
      </c>
      <c r="K88" s="20" t="s">
        <v>160</v>
      </c>
      <c r="L88" s="20" t="s">
        <v>161</v>
      </c>
      <c r="M88" s="20" t="s">
        <v>341</v>
      </c>
      <c r="N88" s="20" t="s">
        <v>689</v>
      </c>
      <c r="O88" s="20" t="s">
        <v>351</v>
      </c>
      <c r="P88" s="20" t="s">
        <v>352</v>
      </c>
      <c r="Q88" s="20" t="s">
        <v>313</v>
      </c>
    </row>
    <row r="89" spans="1:17" x14ac:dyDescent="0.25">
      <c r="A89" s="20" t="s">
        <v>154</v>
      </c>
      <c r="E89" s="20" t="s">
        <v>340</v>
      </c>
      <c r="F89" s="20" t="s">
        <v>725</v>
      </c>
      <c r="G89" s="20" t="s">
        <v>625</v>
      </c>
      <c r="H89" s="20" t="s">
        <v>726</v>
      </c>
      <c r="I89" s="20" t="s">
        <v>727</v>
      </c>
      <c r="J89" s="20" t="s">
        <v>159</v>
      </c>
      <c r="K89" s="20" t="s">
        <v>160</v>
      </c>
      <c r="L89" s="20" t="s">
        <v>161</v>
      </c>
      <c r="M89" s="20" t="s">
        <v>341</v>
      </c>
      <c r="N89" s="20" t="s">
        <v>689</v>
      </c>
      <c r="O89" s="20" t="s">
        <v>293</v>
      </c>
      <c r="P89" s="20" t="s">
        <v>294</v>
      </c>
      <c r="Q89" s="20" t="s">
        <v>272</v>
      </c>
    </row>
    <row r="90" spans="1:17" x14ac:dyDescent="0.25">
      <c r="A90" s="20" t="s">
        <v>154</v>
      </c>
      <c r="E90" s="20" t="s">
        <v>340</v>
      </c>
      <c r="F90" s="20" t="s">
        <v>728</v>
      </c>
      <c r="G90" s="20" t="s">
        <v>636</v>
      </c>
      <c r="H90" s="20" t="s">
        <v>189</v>
      </c>
      <c r="I90" s="20" t="s">
        <v>729</v>
      </c>
      <c r="J90" s="20" t="s">
        <v>159</v>
      </c>
      <c r="K90" s="20" t="s">
        <v>160</v>
      </c>
      <c r="L90" s="20" t="s">
        <v>161</v>
      </c>
      <c r="M90" s="20" t="s">
        <v>341</v>
      </c>
      <c r="N90" s="20" t="s">
        <v>689</v>
      </c>
      <c r="O90" s="20" t="s">
        <v>295</v>
      </c>
      <c r="P90" s="20" t="s">
        <v>296</v>
      </c>
      <c r="Q90" s="20" t="s">
        <v>272</v>
      </c>
    </row>
    <row r="91" spans="1:17" x14ac:dyDescent="0.25">
      <c r="A91" s="20" t="s">
        <v>154</v>
      </c>
      <c r="E91" s="20" t="s">
        <v>340</v>
      </c>
      <c r="F91" s="20" t="s">
        <v>730</v>
      </c>
      <c r="G91" s="20" t="s">
        <v>641</v>
      </c>
      <c r="H91" s="20" t="s">
        <v>158</v>
      </c>
      <c r="I91" s="20" t="s">
        <v>731</v>
      </c>
      <c r="J91" s="20" t="s">
        <v>159</v>
      </c>
      <c r="K91" s="20" t="s">
        <v>160</v>
      </c>
      <c r="L91" s="20" t="s">
        <v>161</v>
      </c>
      <c r="M91" s="20" t="s">
        <v>341</v>
      </c>
      <c r="N91" s="20" t="s">
        <v>689</v>
      </c>
      <c r="O91" s="20" t="s">
        <v>297</v>
      </c>
      <c r="P91" s="20" t="s">
        <v>298</v>
      </c>
      <c r="Q91" s="20" t="s">
        <v>272</v>
      </c>
    </row>
    <row r="92" spans="1:17" x14ac:dyDescent="0.25">
      <c r="A92" s="20" t="s">
        <v>154</v>
      </c>
      <c r="E92" s="20" t="s">
        <v>353</v>
      </c>
      <c r="F92" s="20" t="s">
        <v>732</v>
      </c>
      <c r="G92" s="20" t="s">
        <v>733</v>
      </c>
      <c r="H92" s="20" t="s">
        <v>734</v>
      </c>
      <c r="I92" s="20" t="s">
        <v>735</v>
      </c>
      <c r="J92" s="20" t="s">
        <v>159</v>
      </c>
      <c r="K92" s="20" t="s">
        <v>160</v>
      </c>
      <c r="L92" s="20" t="s">
        <v>161</v>
      </c>
      <c r="M92" s="20" t="s">
        <v>354</v>
      </c>
      <c r="N92" s="20" t="s">
        <v>736</v>
      </c>
      <c r="O92" s="20" t="s">
        <v>264</v>
      </c>
      <c r="P92" s="20" t="s">
        <v>265</v>
      </c>
      <c r="Q92" s="20" t="s">
        <v>186</v>
      </c>
    </row>
    <row r="93" spans="1:17" x14ac:dyDescent="0.25">
      <c r="A93" s="20" t="s">
        <v>154</v>
      </c>
      <c r="E93" s="20" t="s">
        <v>353</v>
      </c>
      <c r="F93" s="20" t="s">
        <v>737</v>
      </c>
      <c r="G93" s="20" t="s">
        <v>570</v>
      </c>
      <c r="H93" s="20" t="s">
        <v>566</v>
      </c>
      <c r="I93" s="20" t="s">
        <v>738</v>
      </c>
      <c r="J93" s="20" t="s">
        <v>159</v>
      </c>
      <c r="K93" s="20" t="s">
        <v>160</v>
      </c>
      <c r="L93" s="20" t="s">
        <v>161</v>
      </c>
      <c r="M93" s="20" t="s">
        <v>354</v>
      </c>
      <c r="N93" s="20" t="s">
        <v>736</v>
      </c>
      <c r="O93" s="20" t="s">
        <v>266</v>
      </c>
      <c r="P93" s="20" t="s">
        <v>267</v>
      </c>
      <c r="Q93" s="20" t="s">
        <v>186</v>
      </c>
    </row>
    <row r="94" spans="1:17" x14ac:dyDescent="0.25">
      <c r="A94" s="20" t="s">
        <v>154</v>
      </c>
      <c r="E94" s="20" t="s">
        <v>353</v>
      </c>
      <c r="F94" s="20" t="s">
        <v>739</v>
      </c>
      <c r="G94" s="20" t="s">
        <v>641</v>
      </c>
      <c r="H94" s="20" t="s">
        <v>158</v>
      </c>
      <c r="I94" s="20" t="s">
        <v>740</v>
      </c>
      <c r="J94" s="20" t="s">
        <v>159</v>
      </c>
      <c r="K94" s="20" t="s">
        <v>160</v>
      </c>
      <c r="L94" s="20" t="s">
        <v>161</v>
      </c>
      <c r="M94" s="20" t="s">
        <v>354</v>
      </c>
      <c r="N94" s="20" t="s">
        <v>736</v>
      </c>
      <c r="O94" s="20" t="s">
        <v>334</v>
      </c>
      <c r="P94" s="20" t="s">
        <v>335</v>
      </c>
      <c r="Q94" s="20" t="s">
        <v>186</v>
      </c>
    </row>
    <row r="95" spans="1:17" x14ac:dyDescent="0.25">
      <c r="A95" s="20" t="s">
        <v>154</v>
      </c>
      <c r="E95" s="20" t="s">
        <v>353</v>
      </c>
      <c r="F95" s="20" t="s">
        <v>741</v>
      </c>
      <c r="G95" s="20" t="s">
        <v>591</v>
      </c>
      <c r="H95" s="20" t="s">
        <v>158</v>
      </c>
      <c r="I95" s="20" t="s">
        <v>740</v>
      </c>
      <c r="J95" s="20" t="s">
        <v>159</v>
      </c>
      <c r="K95" s="20" t="s">
        <v>160</v>
      </c>
      <c r="L95" s="20" t="s">
        <v>161</v>
      </c>
      <c r="M95" s="20" t="s">
        <v>354</v>
      </c>
      <c r="N95" s="20" t="s">
        <v>736</v>
      </c>
      <c r="O95" s="20" t="s">
        <v>268</v>
      </c>
      <c r="P95" s="20" t="s">
        <v>269</v>
      </c>
      <c r="Q95" s="20" t="s">
        <v>186</v>
      </c>
    </row>
    <row r="96" spans="1:17" x14ac:dyDescent="0.25">
      <c r="A96" s="20" t="s">
        <v>154</v>
      </c>
      <c r="E96" s="20" t="s">
        <v>353</v>
      </c>
      <c r="F96" s="20" t="s">
        <v>742</v>
      </c>
      <c r="G96" s="20" t="s">
        <v>577</v>
      </c>
      <c r="H96" s="20" t="s">
        <v>158</v>
      </c>
      <c r="I96" s="20" t="s">
        <v>743</v>
      </c>
      <c r="J96" s="20" t="s">
        <v>159</v>
      </c>
      <c r="K96" s="20" t="s">
        <v>160</v>
      </c>
      <c r="L96" s="20" t="s">
        <v>161</v>
      </c>
      <c r="M96" s="20" t="s">
        <v>354</v>
      </c>
      <c r="N96" s="20" t="s">
        <v>736</v>
      </c>
      <c r="O96" s="20" t="s">
        <v>305</v>
      </c>
      <c r="P96" s="20" t="s">
        <v>306</v>
      </c>
      <c r="Q96" s="20" t="s">
        <v>186</v>
      </c>
    </row>
    <row r="97" spans="1:17" x14ac:dyDescent="0.25">
      <c r="A97" s="20" t="s">
        <v>154</v>
      </c>
      <c r="E97" s="20" t="s">
        <v>353</v>
      </c>
      <c r="F97" s="20" t="s">
        <v>744</v>
      </c>
      <c r="G97" s="20" t="s">
        <v>612</v>
      </c>
      <c r="H97" s="20" t="s">
        <v>188</v>
      </c>
      <c r="I97" s="20" t="s">
        <v>198</v>
      </c>
      <c r="J97" s="20" t="s">
        <v>159</v>
      </c>
      <c r="K97" s="20" t="s">
        <v>160</v>
      </c>
      <c r="L97" s="20" t="s">
        <v>161</v>
      </c>
      <c r="M97" s="20" t="s">
        <v>354</v>
      </c>
      <c r="N97" s="20" t="s">
        <v>736</v>
      </c>
      <c r="O97" s="20" t="s">
        <v>355</v>
      </c>
      <c r="P97" s="20" t="s">
        <v>356</v>
      </c>
      <c r="Q97" s="20" t="s">
        <v>186</v>
      </c>
    </row>
    <row r="98" spans="1:17" x14ac:dyDescent="0.25">
      <c r="A98" s="20" t="s">
        <v>154</v>
      </c>
      <c r="E98" s="20" t="s">
        <v>353</v>
      </c>
      <c r="F98" s="20" t="s">
        <v>745</v>
      </c>
      <c r="G98" s="20" t="s">
        <v>570</v>
      </c>
      <c r="H98" s="20" t="s">
        <v>158</v>
      </c>
      <c r="I98" s="20" t="s">
        <v>743</v>
      </c>
      <c r="J98" s="20" t="s">
        <v>159</v>
      </c>
      <c r="K98" s="20" t="s">
        <v>160</v>
      </c>
      <c r="L98" s="20" t="s">
        <v>161</v>
      </c>
      <c r="M98" s="20" t="s">
        <v>354</v>
      </c>
      <c r="N98" s="20" t="s">
        <v>736</v>
      </c>
      <c r="O98" s="20" t="s">
        <v>305</v>
      </c>
      <c r="P98" s="20" t="s">
        <v>306</v>
      </c>
      <c r="Q98" s="20" t="s">
        <v>186</v>
      </c>
    </row>
    <row r="99" spans="1:17" x14ac:dyDescent="0.25">
      <c r="A99" s="20" t="s">
        <v>154</v>
      </c>
      <c r="E99" s="20" t="s">
        <v>353</v>
      </c>
      <c r="F99" s="20" t="s">
        <v>746</v>
      </c>
      <c r="G99" s="20" t="s">
        <v>641</v>
      </c>
      <c r="H99" s="20" t="s">
        <v>747</v>
      </c>
      <c r="I99" s="20" t="s">
        <v>748</v>
      </c>
      <c r="J99" s="20" t="s">
        <v>159</v>
      </c>
      <c r="K99" s="20" t="s">
        <v>160</v>
      </c>
      <c r="L99" s="20" t="s">
        <v>161</v>
      </c>
      <c r="M99" s="20" t="s">
        <v>354</v>
      </c>
      <c r="N99" s="20" t="s">
        <v>736</v>
      </c>
      <c r="O99" s="20" t="s">
        <v>305</v>
      </c>
      <c r="P99" s="20" t="s">
        <v>306</v>
      </c>
      <c r="Q99" s="20" t="s">
        <v>186</v>
      </c>
    </row>
    <row r="100" spans="1:17" x14ac:dyDescent="0.25">
      <c r="A100" s="20" t="s">
        <v>154</v>
      </c>
      <c r="E100" s="20" t="s">
        <v>353</v>
      </c>
      <c r="F100" s="20" t="s">
        <v>749</v>
      </c>
      <c r="G100" s="20" t="s">
        <v>574</v>
      </c>
      <c r="H100" s="20" t="s">
        <v>566</v>
      </c>
      <c r="I100" s="20" t="s">
        <v>159</v>
      </c>
      <c r="J100" s="20" t="s">
        <v>159</v>
      </c>
      <c r="K100" s="20" t="s">
        <v>160</v>
      </c>
      <c r="L100" s="20" t="s">
        <v>161</v>
      </c>
      <c r="M100" s="20" t="s">
        <v>354</v>
      </c>
      <c r="N100" s="20" t="s">
        <v>736</v>
      </c>
      <c r="O100" s="20" t="s">
        <v>357</v>
      </c>
      <c r="P100" s="20" t="s">
        <v>358</v>
      </c>
      <c r="Q100" s="20" t="s">
        <v>272</v>
      </c>
    </row>
    <row r="101" spans="1:17" x14ac:dyDescent="0.25">
      <c r="A101" s="20" t="s">
        <v>154</v>
      </c>
      <c r="E101" s="20" t="s">
        <v>353</v>
      </c>
      <c r="F101" s="20" t="s">
        <v>750</v>
      </c>
      <c r="G101" s="20" t="s">
        <v>625</v>
      </c>
      <c r="H101" s="20" t="s">
        <v>566</v>
      </c>
      <c r="I101" s="20" t="s">
        <v>159</v>
      </c>
      <c r="J101" s="20" t="s">
        <v>159</v>
      </c>
      <c r="K101" s="20" t="s">
        <v>160</v>
      </c>
      <c r="L101" s="20" t="s">
        <v>161</v>
      </c>
      <c r="M101" s="20" t="s">
        <v>354</v>
      </c>
      <c r="N101" s="20" t="s">
        <v>736</v>
      </c>
      <c r="O101" s="20" t="s">
        <v>359</v>
      </c>
      <c r="P101" s="20" t="s">
        <v>360</v>
      </c>
      <c r="Q101" s="20" t="s">
        <v>272</v>
      </c>
    </row>
    <row r="102" spans="1:17" x14ac:dyDescent="0.25">
      <c r="A102" s="20" t="s">
        <v>154</v>
      </c>
      <c r="E102" s="20" t="s">
        <v>353</v>
      </c>
      <c r="F102" s="20" t="s">
        <v>751</v>
      </c>
      <c r="G102" s="20" t="s">
        <v>577</v>
      </c>
      <c r="H102" s="20" t="s">
        <v>752</v>
      </c>
      <c r="I102" s="20" t="s">
        <v>753</v>
      </c>
      <c r="J102" s="20" t="s">
        <v>159</v>
      </c>
      <c r="K102" s="20" t="s">
        <v>160</v>
      </c>
      <c r="L102" s="20" t="s">
        <v>161</v>
      </c>
      <c r="M102" s="20" t="s">
        <v>354</v>
      </c>
      <c r="N102" s="20" t="s">
        <v>736</v>
      </c>
      <c r="O102" s="20" t="s">
        <v>361</v>
      </c>
      <c r="P102" s="20" t="s">
        <v>362</v>
      </c>
      <c r="Q102" s="20" t="s">
        <v>275</v>
      </c>
    </row>
    <row r="103" spans="1:17" x14ac:dyDescent="0.25">
      <c r="A103" s="20" t="s">
        <v>154</v>
      </c>
      <c r="E103" s="20" t="s">
        <v>353</v>
      </c>
      <c r="F103" s="20" t="s">
        <v>754</v>
      </c>
      <c r="G103" s="20" t="s">
        <v>616</v>
      </c>
      <c r="H103" s="20" t="s">
        <v>566</v>
      </c>
      <c r="I103" s="20" t="s">
        <v>755</v>
      </c>
      <c r="J103" s="20" t="s">
        <v>159</v>
      </c>
      <c r="K103" s="20" t="s">
        <v>160</v>
      </c>
      <c r="L103" s="20" t="s">
        <v>161</v>
      </c>
      <c r="M103" s="20" t="s">
        <v>354</v>
      </c>
      <c r="N103" s="20" t="s">
        <v>736</v>
      </c>
      <c r="O103" s="20" t="s">
        <v>334</v>
      </c>
      <c r="P103" s="20" t="s">
        <v>335</v>
      </c>
      <c r="Q103" s="20" t="s">
        <v>186</v>
      </c>
    </row>
    <row r="104" spans="1:17" x14ac:dyDescent="0.25">
      <c r="A104" s="20" t="s">
        <v>154</v>
      </c>
      <c r="E104" s="20" t="s">
        <v>353</v>
      </c>
      <c r="F104" s="20" t="s">
        <v>756</v>
      </c>
      <c r="G104" s="20" t="s">
        <v>674</v>
      </c>
      <c r="H104" s="20" t="s">
        <v>187</v>
      </c>
      <c r="I104" s="20" t="s">
        <v>757</v>
      </c>
      <c r="J104" s="20" t="s">
        <v>159</v>
      </c>
      <c r="K104" s="20" t="s">
        <v>160</v>
      </c>
      <c r="L104" s="20" t="s">
        <v>161</v>
      </c>
      <c r="M104" s="20" t="s">
        <v>354</v>
      </c>
      <c r="N104" s="20" t="s">
        <v>736</v>
      </c>
      <c r="O104" s="20" t="s">
        <v>264</v>
      </c>
      <c r="P104" s="20" t="s">
        <v>265</v>
      </c>
      <c r="Q104" s="20" t="s">
        <v>186</v>
      </c>
    </row>
    <row r="105" spans="1:17" x14ac:dyDescent="0.25">
      <c r="A105" s="20" t="s">
        <v>154</v>
      </c>
      <c r="E105" s="20" t="s">
        <v>353</v>
      </c>
      <c r="F105" s="20" t="s">
        <v>758</v>
      </c>
      <c r="G105" s="20" t="s">
        <v>630</v>
      </c>
      <c r="H105" s="20" t="s">
        <v>158</v>
      </c>
      <c r="I105" s="20" t="s">
        <v>743</v>
      </c>
      <c r="J105" s="20" t="s">
        <v>159</v>
      </c>
      <c r="K105" s="20" t="s">
        <v>160</v>
      </c>
      <c r="L105" s="20" t="s">
        <v>161</v>
      </c>
      <c r="M105" s="20" t="s">
        <v>354</v>
      </c>
      <c r="N105" s="20" t="s">
        <v>736</v>
      </c>
      <c r="O105" s="20" t="s">
        <v>301</v>
      </c>
      <c r="P105" s="20" t="s">
        <v>302</v>
      </c>
      <c r="Q105" s="20" t="s">
        <v>186</v>
      </c>
    </row>
    <row r="106" spans="1:17" x14ac:dyDescent="0.25">
      <c r="A106" s="20" t="s">
        <v>154</v>
      </c>
      <c r="E106" s="20" t="s">
        <v>353</v>
      </c>
      <c r="F106" s="20" t="s">
        <v>759</v>
      </c>
      <c r="G106" s="20" t="s">
        <v>619</v>
      </c>
      <c r="H106" s="20" t="s">
        <v>158</v>
      </c>
      <c r="I106" s="20" t="s">
        <v>760</v>
      </c>
      <c r="J106" s="20" t="s">
        <v>159</v>
      </c>
      <c r="K106" s="20" t="s">
        <v>160</v>
      </c>
      <c r="L106" s="20" t="s">
        <v>161</v>
      </c>
      <c r="M106" s="20" t="s">
        <v>354</v>
      </c>
      <c r="N106" s="20" t="s">
        <v>736</v>
      </c>
      <c r="O106" s="20" t="s">
        <v>303</v>
      </c>
      <c r="P106" s="20" t="s">
        <v>304</v>
      </c>
      <c r="Q106" s="20" t="s">
        <v>186</v>
      </c>
    </row>
    <row r="107" spans="1:17" x14ac:dyDescent="0.25">
      <c r="A107" s="20" t="s">
        <v>154</v>
      </c>
      <c r="E107" s="20" t="s">
        <v>353</v>
      </c>
      <c r="F107" s="20" t="s">
        <v>761</v>
      </c>
      <c r="G107" s="20" t="s">
        <v>565</v>
      </c>
      <c r="H107" s="20" t="s">
        <v>188</v>
      </c>
      <c r="I107" s="20" t="s">
        <v>198</v>
      </c>
      <c r="J107" s="20" t="s">
        <v>159</v>
      </c>
      <c r="K107" s="20" t="s">
        <v>160</v>
      </c>
      <c r="L107" s="20" t="s">
        <v>161</v>
      </c>
      <c r="M107" s="20" t="s">
        <v>354</v>
      </c>
      <c r="N107" s="20" t="s">
        <v>736</v>
      </c>
      <c r="O107" s="20" t="s">
        <v>355</v>
      </c>
      <c r="P107" s="20" t="s">
        <v>356</v>
      </c>
      <c r="Q107" s="20" t="s">
        <v>186</v>
      </c>
    </row>
    <row r="108" spans="1:17" x14ac:dyDescent="0.25">
      <c r="A108" s="20" t="s">
        <v>154</v>
      </c>
      <c r="E108" s="20" t="s">
        <v>353</v>
      </c>
      <c r="F108" s="20" t="s">
        <v>762</v>
      </c>
      <c r="G108" s="20" t="s">
        <v>582</v>
      </c>
      <c r="H108" s="20" t="s">
        <v>158</v>
      </c>
      <c r="I108" s="20" t="s">
        <v>743</v>
      </c>
      <c r="J108" s="20" t="s">
        <v>159</v>
      </c>
      <c r="K108" s="20" t="s">
        <v>160</v>
      </c>
      <c r="L108" s="20" t="s">
        <v>161</v>
      </c>
      <c r="M108" s="20" t="s">
        <v>354</v>
      </c>
      <c r="N108" s="20" t="s">
        <v>736</v>
      </c>
      <c r="O108" s="20" t="s">
        <v>363</v>
      </c>
      <c r="P108" s="20" t="s">
        <v>364</v>
      </c>
      <c r="Q108" s="20" t="s">
        <v>186</v>
      </c>
    </row>
    <row r="109" spans="1:17" x14ac:dyDescent="0.25">
      <c r="A109" s="20" t="s">
        <v>154</v>
      </c>
      <c r="E109" s="20" t="s">
        <v>353</v>
      </c>
      <c r="F109" s="20" t="s">
        <v>763</v>
      </c>
      <c r="G109" s="20" t="s">
        <v>577</v>
      </c>
      <c r="H109" s="20" t="s">
        <v>158</v>
      </c>
      <c r="I109" s="20" t="s">
        <v>159</v>
      </c>
      <c r="J109" s="20" t="s">
        <v>159</v>
      </c>
      <c r="K109" s="20" t="s">
        <v>160</v>
      </c>
      <c r="L109" s="20" t="s">
        <v>161</v>
      </c>
      <c r="M109" s="20" t="s">
        <v>354</v>
      </c>
      <c r="N109" s="20" t="s">
        <v>736</v>
      </c>
      <c r="O109" s="20" t="s">
        <v>359</v>
      </c>
      <c r="P109" s="20" t="s">
        <v>360</v>
      </c>
      <c r="Q109" s="20" t="s">
        <v>272</v>
      </c>
    </row>
    <row r="110" spans="1:17" x14ac:dyDescent="0.25">
      <c r="A110" s="20" t="s">
        <v>154</v>
      </c>
      <c r="E110" s="20" t="s">
        <v>353</v>
      </c>
      <c r="F110" s="20" t="s">
        <v>764</v>
      </c>
      <c r="G110" s="20" t="s">
        <v>582</v>
      </c>
      <c r="H110" s="20" t="s">
        <v>643</v>
      </c>
      <c r="I110" s="20" t="s">
        <v>159</v>
      </c>
      <c r="J110" s="20" t="s">
        <v>159</v>
      </c>
      <c r="K110" s="20" t="s">
        <v>160</v>
      </c>
      <c r="L110" s="20" t="s">
        <v>161</v>
      </c>
      <c r="M110" s="20" t="s">
        <v>354</v>
      </c>
      <c r="N110" s="20" t="s">
        <v>736</v>
      </c>
      <c r="O110" s="20" t="s">
        <v>359</v>
      </c>
      <c r="P110" s="20" t="s">
        <v>360</v>
      </c>
      <c r="Q110" s="20" t="s">
        <v>272</v>
      </c>
    </row>
    <row r="111" spans="1:17" x14ac:dyDescent="0.25">
      <c r="A111" s="20" t="s">
        <v>154</v>
      </c>
      <c r="E111" s="20" t="s">
        <v>365</v>
      </c>
      <c r="F111" s="20" t="s">
        <v>765</v>
      </c>
      <c r="G111" s="20" t="s">
        <v>565</v>
      </c>
      <c r="H111" s="20" t="s">
        <v>158</v>
      </c>
      <c r="I111" s="20" t="s">
        <v>766</v>
      </c>
      <c r="J111" s="20" t="s">
        <v>159</v>
      </c>
      <c r="K111" s="20" t="s">
        <v>160</v>
      </c>
      <c r="L111" s="20" t="s">
        <v>161</v>
      </c>
      <c r="M111" s="20" t="s">
        <v>366</v>
      </c>
      <c r="N111" s="20" t="s">
        <v>767</v>
      </c>
      <c r="O111" s="20" t="s">
        <v>264</v>
      </c>
      <c r="P111" s="20" t="s">
        <v>265</v>
      </c>
      <c r="Q111" s="20" t="s">
        <v>186</v>
      </c>
    </row>
    <row r="112" spans="1:17" x14ac:dyDescent="0.25">
      <c r="A112" s="20" t="s">
        <v>154</v>
      </c>
      <c r="E112" s="20" t="s">
        <v>365</v>
      </c>
      <c r="F112" s="20" t="s">
        <v>768</v>
      </c>
      <c r="G112" s="20" t="s">
        <v>641</v>
      </c>
      <c r="H112" s="20" t="s">
        <v>627</v>
      </c>
      <c r="I112" s="20" t="s">
        <v>769</v>
      </c>
      <c r="J112" s="20" t="s">
        <v>159</v>
      </c>
      <c r="K112" s="20" t="s">
        <v>160</v>
      </c>
      <c r="L112" s="20" t="s">
        <v>161</v>
      </c>
      <c r="M112" s="20" t="s">
        <v>366</v>
      </c>
      <c r="N112" s="20" t="s">
        <v>767</v>
      </c>
      <c r="O112" s="20" t="s">
        <v>334</v>
      </c>
      <c r="P112" s="20" t="s">
        <v>335</v>
      </c>
      <c r="Q112" s="20" t="s">
        <v>186</v>
      </c>
    </row>
    <row r="113" spans="1:17" x14ac:dyDescent="0.25">
      <c r="A113" s="20" t="s">
        <v>154</v>
      </c>
      <c r="E113" s="20" t="s">
        <v>365</v>
      </c>
      <c r="F113" s="20" t="s">
        <v>770</v>
      </c>
      <c r="G113" s="20" t="s">
        <v>574</v>
      </c>
      <c r="H113" s="20" t="s">
        <v>158</v>
      </c>
      <c r="I113" s="20" t="s">
        <v>771</v>
      </c>
      <c r="J113" s="20" t="s">
        <v>159</v>
      </c>
      <c r="K113" s="20" t="s">
        <v>160</v>
      </c>
      <c r="L113" s="20" t="s">
        <v>161</v>
      </c>
      <c r="M113" s="20" t="s">
        <v>366</v>
      </c>
      <c r="N113" s="20" t="s">
        <v>767</v>
      </c>
      <c r="O113" s="20" t="s">
        <v>268</v>
      </c>
      <c r="P113" s="20" t="s">
        <v>269</v>
      </c>
      <c r="Q113" s="20" t="s">
        <v>186</v>
      </c>
    </row>
    <row r="114" spans="1:17" x14ac:dyDescent="0.25">
      <c r="A114" s="20" t="s">
        <v>154</v>
      </c>
      <c r="E114" s="20" t="s">
        <v>365</v>
      </c>
      <c r="F114" s="20" t="s">
        <v>772</v>
      </c>
      <c r="G114" s="20" t="s">
        <v>612</v>
      </c>
      <c r="H114" s="20" t="s">
        <v>566</v>
      </c>
      <c r="I114" s="20" t="s">
        <v>773</v>
      </c>
      <c r="J114" s="20" t="s">
        <v>159</v>
      </c>
      <c r="K114" s="20" t="s">
        <v>160</v>
      </c>
      <c r="L114" s="20" t="s">
        <v>161</v>
      </c>
      <c r="M114" s="20" t="s">
        <v>366</v>
      </c>
      <c r="N114" s="20" t="s">
        <v>767</v>
      </c>
      <c r="O114" s="20" t="s">
        <v>301</v>
      </c>
      <c r="P114" s="20" t="s">
        <v>302</v>
      </c>
      <c r="Q114" s="20" t="s">
        <v>186</v>
      </c>
    </row>
    <row r="115" spans="1:17" x14ac:dyDescent="0.25">
      <c r="A115" s="20" t="s">
        <v>154</v>
      </c>
      <c r="E115" s="20" t="s">
        <v>365</v>
      </c>
      <c r="F115" s="20" t="s">
        <v>774</v>
      </c>
      <c r="G115" s="20" t="s">
        <v>625</v>
      </c>
      <c r="H115" s="20" t="s">
        <v>566</v>
      </c>
      <c r="I115" s="20" t="s">
        <v>159</v>
      </c>
      <c r="J115" s="20" t="s">
        <v>159</v>
      </c>
      <c r="K115" s="20" t="s">
        <v>160</v>
      </c>
      <c r="L115" s="20" t="s">
        <v>161</v>
      </c>
      <c r="M115" s="20" t="s">
        <v>366</v>
      </c>
      <c r="N115" s="20" t="s">
        <v>767</v>
      </c>
      <c r="O115" s="20" t="s">
        <v>359</v>
      </c>
      <c r="P115" s="20" t="s">
        <v>360</v>
      </c>
      <c r="Q115" s="20" t="s">
        <v>272</v>
      </c>
    </row>
    <row r="116" spans="1:17" x14ac:dyDescent="0.25">
      <c r="A116" s="20" t="s">
        <v>154</v>
      </c>
      <c r="E116" s="20" t="s">
        <v>365</v>
      </c>
      <c r="F116" s="20" t="s">
        <v>775</v>
      </c>
      <c r="G116" s="20" t="s">
        <v>776</v>
      </c>
      <c r="H116" s="20" t="s">
        <v>566</v>
      </c>
      <c r="I116" s="20" t="s">
        <v>159</v>
      </c>
      <c r="J116" s="20" t="s">
        <v>159</v>
      </c>
      <c r="K116" s="20" t="s">
        <v>160</v>
      </c>
      <c r="L116" s="20" t="s">
        <v>161</v>
      </c>
      <c r="M116" s="20" t="s">
        <v>366</v>
      </c>
      <c r="N116" s="20" t="s">
        <v>767</v>
      </c>
      <c r="O116" s="20" t="s">
        <v>357</v>
      </c>
      <c r="P116" s="20" t="s">
        <v>358</v>
      </c>
      <c r="Q116" s="20" t="s">
        <v>272</v>
      </c>
    </row>
    <row r="117" spans="1:17" x14ac:dyDescent="0.25">
      <c r="A117" s="20" t="s">
        <v>154</v>
      </c>
      <c r="E117" s="20" t="s">
        <v>365</v>
      </c>
      <c r="F117" s="20" t="s">
        <v>777</v>
      </c>
      <c r="G117" s="20" t="s">
        <v>591</v>
      </c>
      <c r="H117" s="20" t="s">
        <v>158</v>
      </c>
      <c r="I117" s="20" t="s">
        <v>778</v>
      </c>
      <c r="J117" s="20" t="s">
        <v>159</v>
      </c>
      <c r="K117" s="20" t="s">
        <v>160</v>
      </c>
      <c r="L117" s="20" t="s">
        <v>161</v>
      </c>
      <c r="M117" s="20" t="s">
        <v>366</v>
      </c>
      <c r="N117" s="20" t="s">
        <v>767</v>
      </c>
      <c r="O117" s="20" t="s">
        <v>282</v>
      </c>
      <c r="P117" s="20" t="s">
        <v>283</v>
      </c>
      <c r="Q117" s="20" t="s">
        <v>275</v>
      </c>
    </row>
    <row r="118" spans="1:17" x14ac:dyDescent="0.25">
      <c r="A118" s="20" t="s">
        <v>154</v>
      </c>
      <c r="E118" s="20" t="s">
        <v>365</v>
      </c>
      <c r="F118" s="20" t="s">
        <v>779</v>
      </c>
      <c r="G118" s="20" t="s">
        <v>570</v>
      </c>
      <c r="H118" s="20" t="s">
        <v>566</v>
      </c>
      <c r="I118" s="20" t="s">
        <v>780</v>
      </c>
      <c r="J118" s="20" t="s">
        <v>159</v>
      </c>
      <c r="K118" s="20" t="s">
        <v>160</v>
      </c>
      <c r="L118" s="20" t="s">
        <v>161</v>
      </c>
      <c r="M118" s="20" t="s">
        <v>366</v>
      </c>
      <c r="N118" s="20" t="s">
        <v>767</v>
      </c>
      <c r="O118" s="20" t="s">
        <v>334</v>
      </c>
      <c r="P118" s="20" t="s">
        <v>335</v>
      </c>
      <c r="Q118" s="20" t="s">
        <v>186</v>
      </c>
    </row>
    <row r="119" spans="1:17" x14ac:dyDescent="0.25">
      <c r="A119" s="20" t="s">
        <v>154</v>
      </c>
      <c r="E119" s="20" t="s">
        <v>365</v>
      </c>
      <c r="F119" s="20" t="s">
        <v>781</v>
      </c>
      <c r="G119" s="20" t="s">
        <v>616</v>
      </c>
      <c r="H119" s="20" t="s">
        <v>627</v>
      </c>
      <c r="I119" s="20" t="s">
        <v>782</v>
      </c>
      <c r="J119" s="20" t="s">
        <v>159</v>
      </c>
      <c r="K119" s="20" t="s">
        <v>160</v>
      </c>
      <c r="L119" s="20" t="s">
        <v>161</v>
      </c>
      <c r="M119" s="20" t="s">
        <v>366</v>
      </c>
      <c r="N119" s="20" t="s">
        <v>767</v>
      </c>
      <c r="O119" s="20" t="s">
        <v>301</v>
      </c>
      <c r="P119" s="20" t="s">
        <v>302</v>
      </c>
      <c r="Q119" s="20" t="s">
        <v>186</v>
      </c>
    </row>
    <row r="120" spans="1:17" x14ac:dyDescent="0.25">
      <c r="A120" s="20" t="s">
        <v>154</v>
      </c>
      <c r="E120" s="20" t="s">
        <v>365</v>
      </c>
      <c r="F120" s="20" t="s">
        <v>783</v>
      </c>
      <c r="G120" s="20" t="s">
        <v>565</v>
      </c>
      <c r="H120" s="20" t="s">
        <v>187</v>
      </c>
      <c r="I120" s="20" t="s">
        <v>784</v>
      </c>
      <c r="J120" s="20" t="s">
        <v>159</v>
      </c>
      <c r="K120" s="20" t="s">
        <v>160</v>
      </c>
      <c r="L120" s="20" t="s">
        <v>161</v>
      </c>
      <c r="M120" s="20" t="s">
        <v>366</v>
      </c>
      <c r="N120" s="20" t="s">
        <v>767</v>
      </c>
      <c r="O120" s="20" t="s">
        <v>355</v>
      </c>
      <c r="P120" s="20" t="s">
        <v>356</v>
      </c>
      <c r="Q120" s="20" t="s">
        <v>186</v>
      </c>
    </row>
    <row r="121" spans="1:17" x14ac:dyDescent="0.25">
      <c r="A121" s="20" t="s">
        <v>154</v>
      </c>
      <c r="E121" s="20" t="s">
        <v>365</v>
      </c>
      <c r="F121" s="20" t="s">
        <v>785</v>
      </c>
      <c r="G121" s="20" t="s">
        <v>577</v>
      </c>
      <c r="H121" s="20" t="s">
        <v>726</v>
      </c>
      <c r="I121" s="20" t="s">
        <v>159</v>
      </c>
      <c r="J121" s="20" t="s">
        <v>159</v>
      </c>
      <c r="K121" s="20" t="s">
        <v>160</v>
      </c>
      <c r="L121" s="20" t="s">
        <v>161</v>
      </c>
      <c r="M121" s="20" t="s">
        <v>366</v>
      </c>
      <c r="N121" s="20" t="s">
        <v>767</v>
      </c>
      <c r="O121" s="20" t="s">
        <v>359</v>
      </c>
      <c r="P121" s="20" t="s">
        <v>360</v>
      </c>
      <c r="Q121" s="20" t="s">
        <v>272</v>
      </c>
    </row>
    <row r="122" spans="1:17" x14ac:dyDescent="0.25">
      <c r="A122" s="20" t="s">
        <v>154</v>
      </c>
      <c r="E122" s="20" t="s">
        <v>365</v>
      </c>
      <c r="F122" s="20" t="s">
        <v>786</v>
      </c>
      <c r="G122" s="20" t="s">
        <v>582</v>
      </c>
      <c r="H122" s="20" t="s">
        <v>158</v>
      </c>
      <c r="I122" s="20" t="s">
        <v>159</v>
      </c>
      <c r="J122" s="20" t="s">
        <v>159</v>
      </c>
      <c r="K122" s="20" t="s">
        <v>160</v>
      </c>
      <c r="L122" s="20" t="s">
        <v>161</v>
      </c>
      <c r="M122" s="20" t="s">
        <v>366</v>
      </c>
      <c r="N122" s="20" t="s">
        <v>767</v>
      </c>
      <c r="O122" s="20" t="s">
        <v>270</v>
      </c>
      <c r="P122" s="20" t="s">
        <v>271</v>
      </c>
      <c r="Q122" s="20" t="s">
        <v>272</v>
      </c>
    </row>
    <row r="123" spans="1:17" x14ac:dyDescent="0.25">
      <c r="A123" s="20" t="s">
        <v>154</v>
      </c>
      <c r="E123" s="20" t="s">
        <v>367</v>
      </c>
      <c r="F123" s="20" t="s">
        <v>787</v>
      </c>
      <c r="G123" s="20" t="s">
        <v>641</v>
      </c>
      <c r="H123" s="20" t="s">
        <v>566</v>
      </c>
      <c r="I123" s="20" t="s">
        <v>788</v>
      </c>
      <c r="J123" s="20" t="s">
        <v>159</v>
      </c>
      <c r="K123" s="20" t="s">
        <v>160</v>
      </c>
      <c r="L123" s="20" t="s">
        <v>161</v>
      </c>
      <c r="M123" s="20" t="s">
        <v>368</v>
      </c>
      <c r="N123" s="20" t="s">
        <v>789</v>
      </c>
      <c r="O123" s="20" t="s">
        <v>264</v>
      </c>
      <c r="P123" s="20" t="s">
        <v>265</v>
      </c>
      <c r="Q123" s="20" t="s">
        <v>186</v>
      </c>
    </row>
    <row r="124" spans="1:17" x14ac:dyDescent="0.25">
      <c r="A124" s="20" t="s">
        <v>154</v>
      </c>
      <c r="E124" s="20" t="s">
        <v>367</v>
      </c>
      <c r="F124" s="20" t="s">
        <v>790</v>
      </c>
      <c r="G124" s="20" t="s">
        <v>612</v>
      </c>
      <c r="H124" s="20" t="s">
        <v>187</v>
      </c>
      <c r="I124" s="20" t="s">
        <v>791</v>
      </c>
      <c r="J124" s="20" t="s">
        <v>159</v>
      </c>
      <c r="K124" s="20" t="s">
        <v>160</v>
      </c>
      <c r="L124" s="20" t="s">
        <v>161</v>
      </c>
      <c r="M124" s="20" t="s">
        <v>368</v>
      </c>
      <c r="N124" s="20" t="s">
        <v>789</v>
      </c>
      <c r="O124" s="20" t="s">
        <v>301</v>
      </c>
      <c r="P124" s="20" t="s">
        <v>302</v>
      </c>
      <c r="Q124" s="20" t="s">
        <v>186</v>
      </c>
    </row>
    <row r="125" spans="1:17" x14ac:dyDescent="0.25">
      <c r="A125" s="20" t="s">
        <v>154</v>
      </c>
      <c r="E125" s="20" t="s">
        <v>367</v>
      </c>
      <c r="F125" s="20" t="s">
        <v>792</v>
      </c>
      <c r="G125" s="20" t="s">
        <v>577</v>
      </c>
      <c r="H125" s="20" t="s">
        <v>571</v>
      </c>
      <c r="I125" s="20" t="s">
        <v>793</v>
      </c>
      <c r="J125" s="20" t="s">
        <v>159</v>
      </c>
      <c r="K125" s="20" t="s">
        <v>160</v>
      </c>
      <c r="L125" s="20" t="s">
        <v>161</v>
      </c>
      <c r="M125" s="20" t="s">
        <v>368</v>
      </c>
      <c r="N125" s="20" t="s">
        <v>789</v>
      </c>
      <c r="O125" s="20" t="s">
        <v>305</v>
      </c>
      <c r="P125" s="20" t="s">
        <v>306</v>
      </c>
      <c r="Q125" s="20" t="s">
        <v>186</v>
      </c>
    </row>
    <row r="126" spans="1:17" x14ac:dyDescent="0.25">
      <c r="A126" s="20" t="s">
        <v>154</v>
      </c>
      <c r="E126" s="20" t="s">
        <v>367</v>
      </c>
      <c r="F126" s="20" t="s">
        <v>794</v>
      </c>
      <c r="G126" s="20" t="s">
        <v>570</v>
      </c>
      <c r="H126" s="20" t="s">
        <v>795</v>
      </c>
      <c r="I126" s="20" t="s">
        <v>796</v>
      </c>
      <c r="J126" s="20" t="s">
        <v>159</v>
      </c>
      <c r="K126" s="20" t="s">
        <v>160</v>
      </c>
      <c r="L126" s="20" t="s">
        <v>161</v>
      </c>
      <c r="M126" s="20" t="s">
        <v>368</v>
      </c>
      <c r="N126" s="20" t="s">
        <v>789</v>
      </c>
      <c r="O126" s="20" t="s">
        <v>305</v>
      </c>
      <c r="P126" s="20" t="s">
        <v>306</v>
      </c>
      <c r="Q126" s="20" t="s">
        <v>186</v>
      </c>
    </row>
    <row r="127" spans="1:17" x14ac:dyDescent="0.25">
      <c r="A127" s="20" t="s">
        <v>154</v>
      </c>
      <c r="E127" s="20" t="s">
        <v>367</v>
      </c>
      <c r="F127" s="20" t="s">
        <v>797</v>
      </c>
      <c r="G127" s="20" t="s">
        <v>776</v>
      </c>
      <c r="H127" s="20" t="s">
        <v>158</v>
      </c>
      <c r="I127" s="20" t="s">
        <v>159</v>
      </c>
      <c r="J127" s="20" t="s">
        <v>159</v>
      </c>
      <c r="K127" s="20" t="s">
        <v>160</v>
      </c>
      <c r="L127" s="20" t="s">
        <v>161</v>
      </c>
      <c r="M127" s="20" t="s">
        <v>368</v>
      </c>
      <c r="N127" s="20" t="s">
        <v>789</v>
      </c>
      <c r="O127" s="20" t="s">
        <v>357</v>
      </c>
      <c r="P127" s="20" t="s">
        <v>358</v>
      </c>
      <c r="Q127" s="20" t="s">
        <v>272</v>
      </c>
    </row>
    <row r="128" spans="1:17" x14ac:dyDescent="0.25">
      <c r="A128" s="20" t="s">
        <v>154</v>
      </c>
      <c r="E128" s="20" t="s">
        <v>367</v>
      </c>
      <c r="F128" s="20" t="s">
        <v>798</v>
      </c>
      <c r="G128" s="20" t="s">
        <v>591</v>
      </c>
      <c r="H128" s="20" t="s">
        <v>158</v>
      </c>
      <c r="I128" s="20" t="s">
        <v>799</v>
      </c>
      <c r="J128" s="20" t="s">
        <v>159</v>
      </c>
      <c r="K128" s="20" t="s">
        <v>160</v>
      </c>
      <c r="L128" s="20" t="s">
        <v>161</v>
      </c>
      <c r="M128" s="20" t="s">
        <v>368</v>
      </c>
      <c r="N128" s="20" t="s">
        <v>789</v>
      </c>
      <c r="O128" s="20" t="s">
        <v>282</v>
      </c>
      <c r="P128" s="20" t="s">
        <v>283</v>
      </c>
      <c r="Q128" s="20" t="s">
        <v>275</v>
      </c>
    </row>
    <row r="129" spans="1:17" x14ac:dyDescent="0.25">
      <c r="A129" s="20" t="s">
        <v>154</v>
      </c>
      <c r="E129" s="20" t="s">
        <v>367</v>
      </c>
      <c r="F129" s="20" t="s">
        <v>800</v>
      </c>
      <c r="G129" s="20" t="s">
        <v>577</v>
      </c>
      <c r="H129" s="20" t="s">
        <v>158</v>
      </c>
      <c r="I129" s="20" t="s">
        <v>801</v>
      </c>
      <c r="J129" s="20" t="s">
        <v>159</v>
      </c>
      <c r="K129" s="20" t="s">
        <v>160</v>
      </c>
      <c r="L129" s="20" t="s">
        <v>161</v>
      </c>
      <c r="M129" s="20" t="s">
        <v>368</v>
      </c>
      <c r="N129" s="20" t="s">
        <v>789</v>
      </c>
      <c r="O129" s="20" t="s">
        <v>361</v>
      </c>
      <c r="P129" s="20" t="s">
        <v>362</v>
      </c>
      <c r="Q129" s="20" t="s">
        <v>275</v>
      </c>
    </row>
    <row r="130" spans="1:17" x14ac:dyDescent="0.25">
      <c r="A130" s="20" t="s">
        <v>154</v>
      </c>
      <c r="E130" s="20" t="s">
        <v>367</v>
      </c>
      <c r="F130" s="20" t="s">
        <v>802</v>
      </c>
      <c r="G130" s="20" t="s">
        <v>565</v>
      </c>
      <c r="H130" s="20" t="s">
        <v>158</v>
      </c>
      <c r="I130" s="20" t="s">
        <v>803</v>
      </c>
      <c r="J130" s="20" t="s">
        <v>159</v>
      </c>
      <c r="K130" s="20" t="s">
        <v>160</v>
      </c>
      <c r="L130" s="20" t="s">
        <v>161</v>
      </c>
      <c r="M130" s="20" t="s">
        <v>368</v>
      </c>
      <c r="N130" s="20" t="s">
        <v>789</v>
      </c>
      <c r="O130" s="20" t="s">
        <v>264</v>
      </c>
      <c r="P130" s="20" t="s">
        <v>265</v>
      </c>
      <c r="Q130" s="20" t="s">
        <v>186</v>
      </c>
    </row>
    <row r="131" spans="1:17" x14ac:dyDescent="0.25">
      <c r="A131" s="20" t="s">
        <v>154</v>
      </c>
      <c r="E131" s="20" t="s">
        <v>367</v>
      </c>
      <c r="F131" s="20" t="s">
        <v>804</v>
      </c>
      <c r="G131" s="20" t="s">
        <v>619</v>
      </c>
      <c r="H131" s="20" t="s">
        <v>187</v>
      </c>
      <c r="I131" s="20" t="s">
        <v>805</v>
      </c>
      <c r="J131" s="20" t="s">
        <v>159</v>
      </c>
      <c r="K131" s="20" t="s">
        <v>160</v>
      </c>
      <c r="L131" s="20" t="s">
        <v>161</v>
      </c>
      <c r="M131" s="20" t="s">
        <v>368</v>
      </c>
      <c r="N131" s="20" t="s">
        <v>789</v>
      </c>
      <c r="O131" s="20" t="s">
        <v>305</v>
      </c>
      <c r="P131" s="20" t="s">
        <v>306</v>
      </c>
      <c r="Q131" s="20" t="s">
        <v>186</v>
      </c>
    </row>
    <row r="132" spans="1:17" x14ac:dyDescent="0.25">
      <c r="A132" s="20" t="s">
        <v>154</v>
      </c>
      <c r="E132" s="20" t="s">
        <v>367</v>
      </c>
      <c r="F132" s="20" t="s">
        <v>806</v>
      </c>
      <c r="G132" s="20" t="s">
        <v>582</v>
      </c>
      <c r="H132" s="20" t="s">
        <v>158</v>
      </c>
      <c r="I132" s="20" t="s">
        <v>807</v>
      </c>
      <c r="J132" s="20" t="s">
        <v>159</v>
      </c>
      <c r="K132" s="20" t="s">
        <v>160</v>
      </c>
      <c r="L132" s="20" t="s">
        <v>161</v>
      </c>
      <c r="M132" s="20" t="s">
        <v>368</v>
      </c>
      <c r="N132" s="20" t="s">
        <v>789</v>
      </c>
      <c r="O132" s="20" t="s">
        <v>363</v>
      </c>
      <c r="P132" s="20" t="s">
        <v>364</v>
      </c>
      <c r="Q132" s="20" t="s">
        <v>186</v>
      </c>
    </row>
    <row r="133" spans="1:17" x14ac:dyDescent="0.25">
      <c r="A133" s="20" t="s">
        <v>154</v>
      </c>
      <c r="E133" s="20" t="s">
        <v>367</v>
      </c>
      <c r="F133" s="20" t="s">
        <v>808</v>
      </c>
      <c r="G133" s="20" t="s">
        <v>605</v>
      </c>
      <c r="H133" s="20" t="s">
        <v>571</v>
      </c>
      <c r="I133" s="20" t="s">
        <v>793</v>
      </c>
      <c r="J133" s="20" t="s">
        <v>159</v>
      </c>
      <c r="K133" s="20" t="s">
        <v>160</v>
      </c>
      <c r="L133" s="20" t="s">
        <v>161</v>
      </c>
      <c r="M133" s="20" t="s">
        <v>368</v>
      </c>
      <c r="N133" s="20" t="s">
        <v>789</v>
      </c>
      <c r="O133" s="20" t="s">
        <v>305</v>
      </c>
      <c r="P133" s="20" t="s">
        <v>306</v>
      </c>
      <c r="Q133" s="20" t="s">
        <v>186</v>
      </c>
    </row>
    <row r="134" spans="1:17" x14ac:dyDescent="0.25">
      <c r="A134" s="20" t="s">
        <v>154</v>
      </c>
      <c r="E134" s="20" t="s">
        <v>367</v>
      </c>
      <c r="F134" s="20" t="s">
        <v>809</v>
      </c>
      <c r="G134" s="20" t="s">
        <v>577</v>
      </c>
      <c r="H134" s="20" t="s">
        <v>566</v>
      </c>
      <c r="I134" s="20" t="s">
        <v>159</v>
      </c>
      <c r="J134" s="20" t="s">
        <v>159</v>
      </c>
      <c r="K134" s="20" t="s">
        <v>160</v>
      </c>
      <c r="L134" s="20" t="s">
        <v>161</v>
      </c>
      <c r="M134" s="20" t="s">
        <v>368</v>
      </c>
      <c r="N134" s="20" t="s">
        <v>789</v>
      </c>
      <c r="O134" s="20" t="s">
        <v>359</v>
      </c>
      <c r="P134" s="20" t="s">
        <v>360</v>
      </c>
      <c r="Q134" s="20" t="s">
        <v>272</v>
      </c>
    </row>
    <row r="135" spans="1:17" x14ac:dyDescent="0.25">
      <c r="A135" s="20" t="s">
        <v>154</v>
      </c>
      <c r="E135" s="20" t="s">
        <v>367</v>
      </c>
      <c r="F135" s="20" t="s">
        <v>810</v>
      </c>
      <c r="G135" s="20" t="s">
        <v>582</v>
      </c>
      <c r="H135" s="20" t="s">
        <v>795</v>
      </c>
      <c r="I135" s="20" t="s">
        <v>811</v>
      </c>
      <c r="J135" s="20" t="s">
        <v>159</v>
      </c>
      <c r="K135" s="20" t="s">
        <v>160</v>
      </c>
      <c r="L135" s="20" t="s">
        <v>161</v>
      </c>
      <c r="M135" s="20" t="s">
        <v>368</v>
      </c>
      <c r="N135" s="20" t="s">
        <v>789</v>
      </c>
      <c r="O135" s="20" t="s">
        <v>276</v>
      </c>
      <c r="P135" s="20" t="s">
        <v>277</v>
      </c>
      <c r="Q135" s="20" t="s">
        <v>275</v>
      </c>
    </row>
    <row r="136" spans="1:17" x14ac:dyDescent="0.25">
      <c r="A136" s="20" t="s">
        <v>154</v>
      </c>
      <c r="E136" s="20" t="s">
        <v>367</v>
      </c>
      <c r="F136" s="20" t="s">
        <v>812</v>
      </c>
      <c r="G136" s="20" t="s">
        <v>813</v>
      </c>
      <c r="H136" s="20" t="s">
        <v>158</v>
      </c>
      <c r="I136" s="20" t="s">
        <v>814</v>
      </c>
      <c r="J136" s="20" t="s">
        <v>159</v>
      </c>
      <c r="K136" s="20" t="s">
        <v>160</v>
      </c>
      <c r="L136" s="20" t="s">
        <v>161</v>
      </c>
      <c r="M136" s="20" t="s">
        <v>368</v>
      </c>
      <c r="N136" s="20" t="s">
        <v>789</v>
      </c>
      <c r="O136" s="20" t="s">
        <v>276</v>
      </c>
      <c r="P136" s="20" t="s">
        <v>277</v>
      </c>
      <c r="Q136" s="20" t="s">
        <v>275</v>
      </c>
    </row>
    <row r="137" spans="1:17" x14ac:dyDescent="0.25">
      <c r="A137" s="20" t="s">
        <v>154</v>
      </c>
      <c r="E137" s="20" t="s">
        <v>369</v>
      </c>
      <c r="F137" s="20" t="s">
        <v>815</v>
      </c>
      <c r="G137" s="20" t="s">
        <v>733</v>
      </c>
      <c r="H137" s="20" t="s">
        <v>571</v>
      </c>
      <c r="I137" s="20" t="s">
        <v>816</v>
      </c>
      <c r="J137" s="20" t="s">
        <v>159</v>
      </c>
      <c r="K137" s="20" t="s">
        <v>160</v>
      </c>
      <c r="L137" s="20" t="s">
        <v>161</v>
      </c>
      <c r="M137" s="20" t="s">
        <v>370</v>
      </c>
      <c r="N137" s="20" t="s">
        <v>817</v>
      </c>
      <c r="O137" s="20" t="s">
        <v>264</v>
      </c>
      <c r="P137" s="20" t="s">
        <v>265</v>
      </c>
      <c r="Q137" s="20" t="s">
        <v>186</v>
      </c>
    </row>
    <row r="138" spans="1:17" x14ac:dyDescent="0.25">
      <c r="A138" s="20" t="s">
        <v>154</v>
      </c>
      <c r="E138" s="20" t="s">
        <v>369</v>
      </c>
      <c r="F138" s="20" t="s">
        <v>818</v>
      </c>
      <c r="G138" s="20" t="s">
        <v>612</v>
      </c>
      <c r="H138" s="20" t="s">
        <v>189</v>
      </c>
      <c r="I138" s="20" t="s">
        <v>819</v>
      </c>
      <c r="J138" s="20" t="s">
        <v>159</v>
      </c>
      <c r="K138" s="20" t="s">
        <v>160</v>
      </c>
      <c r="L138" s="20" t="s">
        <v>161</v>
      </c>
      <c r="M138" s="20" t="s">
        <v>370</v>
      </c>
      <c r="N138" s="20" t="s">
        <v>817</v>
      </c>
      <c r="O138" s="20" t="s">
        <v>355</v>
      </c>
      <c r="P138" s="20" t="s">
        <v>356</v>
      </c>
      <c r="Q138" s="20" t="s">
        <v>186</v>
      </c>
    </row>
    <row r="139" spans="1:17" x14ac:dyDescent="0.25">
      <c r="A139" s="20" t="s">
        <v>154</v>
      </c>
      <c r="E139" s="20" t="s">
        <v>369</v>
      </c>
      <c r="F139" s="20" t="s">
        <v>820</v>
      </c>
      <c r="G139" s="20" t="s">
        <v>776</v>
      </c>
      <c r="H139" s="20" t="s">
        <v>571</v>
      </c>
      <c r="I139" s="20" t="s">
        <v>159</v>
      </c>
      <c r="J139" s="20" t="s">
        <v>159</v>
      </c>
      <c r="K139" s="20" t="s">
        <v>160</v>
      </c>
      <c r="L139" s="20" t="s">
        <v>161</v>
      </c>
      <c r="M139" s="20" t="s">
        <v>370</v>
      </c>
      <c r="N139" s="20" t="s">
        <v>817</v>
      </c>
      <c r="O139" s="20" t="s">
        <v>357</v>
      </c>
      <c r="P139" s="20" t="s">
        <v>358</v>
      </c>
      <c r="Q139" s="20" t="s">
        <v>272</v>
      </c>
    </row>
    <row r="140" spans="1:17" x14ac:dyDescent="0.25">
      <c r="A140" s="20" t="s">
        <v>154</v>
      </c>
      <c r="E140" s="20" t="s">
        <v>369</v>
      </c>
      <c r="F140" s="20" t="s">
        <v>821</v>
      </c>
      <c r="G140" s="20" t="s">
        <v>577</v>
      </c>
      <c r="H140" s="20" t="s">
        <v>571</v>
      </c>
      <c r="I140" s="20" t="s">
        <v>822</v>
      </c>
      <c r="J140" s="20" t="s">
        <v>159</v>
      </c>
      <c r="K140" s="20" t="s">
        <v>160</v>
      </c>
      <c r="L140" s="20" t="s">
        <v>161</v>
      </c>
      <c r="M140" s="20" t="s">
        <v>370</v>
      </c>
      <c r="N140" s="20" t="s">
        <v>817</v>
      </c>
      <c r="O140" s="20" t="s">
        <v>361</v>
      </c>
      <c r="P140" s="20" t="s">
        <v>362</v>
      </c>
      <c r="Q140" s="20" t="s">
        <v>275</v>
      </c>
    </row>
    <row r="141" spans="1:17" x14ac:dyDescent="0.25">
      <c r="A141" s="20" t="s">
        <v>154</v>
      </c>
      <c r="E141" s="20" t="s">
        <v>369</v>
      </c>
      <c r="F141" s="20" t="s">
        <v>823</v>
      </c>
      <c r="G141" s="20" t="s">
        <v>582</v>
      </c>
      <c r="H141" s="20" t="s">
        <v>824</v>
      </c>
      <c r="I141" s="20" t="s">
        <v>825</v>
      </c>
      <c r="J141" s="20" t="s">
        <v>159</v>
      </c>
      <c r="K141" s="20" t="s">
        <v>160</v>
      </c>
      <c r="L141" s="20" t="s">
        <v>161</v>
      </c>
      <c r="M141" s="20" t="s">
        <v>370</v>
      </c>
      <c r="N141" s="20" t="s">
        <v>817</v>
      </c>
      <c r="O141" s="20" t="s">
        <v>276</v>
      </c>
      <c r="P141" s="20" t="s">
        <v>277</v>
      </c>
      <c r="Q141" s="20" t="s">
        <v>275</v>
      </c>
    </row>
    <row r="142" spans="1:17" x14ac:dyDescent="0.25">
      <c r="A142" s="20" t="s">
        <v>154</v>
      </c>
      <c r="E142" s="20" t="s">
        <v>371</v>
      </c>
      <c r="F142" s="20" t="s">
        <v>826</v>
      </c>
      <c r="G142" s="20" t="s">
        <v>619</v>
      </c>
      <c r="H142" s="20" t="s">
        <v>571</v>
      </c>
      <c r="I142" s="20" t="s">
        <v>827</v>
      </c>
      <c r="J142" s="20" t="s">
        <v>159</v>
      </c>
      <c r="K142" s="20" t="s">
        <v>160</v>
      </c>
      <c r="L142" s="20" t="s">
        <v>161</v>
      </c>
      <c r="M142" s="20" t="s">
        <v>372</v>
      </c>
      <c r="N142" s="20" t="s">
        <v>828</v>
      </c>
      <c r="O142" s="20" t="s">
        <v>334</v>
      </c>
      <c r="P142" s="20" t="s">
        <v>335</v>
      </c>
      <c r="Q142" s="20" t="s">
        <v>186</v>
      </c>
    </row>
    <row r="143" spans="1:17" x14ac:dyDescent="0.25">
      <c r="A143" s="20" t="s">
        <v>154</v>
      </c>
      <c r="E143" s="20" t="s">
        <v>371</v>
      </c>
      <c r="F143" s="20" t="s">
        <v>829</v>
      </c>
      <c r="G143" s="20" t="s">
        <v>565</v>
      </c>
      <c r="H143" s="20" t="s">
        <v>571</v>
      </c>
      <c r="I143" s="20" t="s">
        <v>830</v>
      </c>
      <c r="J143" s="20" t="s">
        <v>159</v>
      </c>
      <c r="K143" s="20" t="s">
        <v>160</v>
      </c>
      <c r="L143" s="20" t="s">
        <v>161</v>
      </c>
      <c r="M143" s="20" t="s">
        <v>372</v>
      </c>
      <c r="N143" s="20" t="s">
        <v>828</v>
      </c>
      <c r="O143" s="20" t="s">
        <v>264</v>
      </c>
      <c r="P143" s="20" t="s">
        <v>265</v>
      </c>
      <c r="Q143" s="20" t="s">
        <v>186</v>
      </c>
    </row>
    <row r="144" spans="1:17" x14ac:dyDescent="0.25">
      <c r="A144" s="20" t="s">
        <v>154</v>
      </c>
      <c r="E144" s="20" t="s">
        <v>371</v>
      </c>
      <c r="F144" s="20" t="s">
        <v>831</v>
      </c>
      <c r="G144" s="20" t="s">
        <v>587</v>
      </c>
      <c r="H144" s="20" t="s">
        <v>158</v>
      </c>
      <c r="I144" s="20" t="s">
        <v>832</v>
      </c>
      <c r="J144" s="20" t="s">
        <v>159</v>
      </c>
      <c r="K144" s="20" t="s">
        <v>160</v>
      </c>
      <c r="L144" s="20" t="s">
        <v>161</v>
      </c>
      <c r="M144" s="20" t="s">
        <v>372</v>
      </c>
      <c r="N144" s="20" t="s">
        <v>828</v>
      </c>
      <c r="O144" s="20" t="s">
        <v>264</v>
      </c>
      <c r="P144" s="20" t="s">
        <v>265</v>
      </c>
      <c r="Q144" s="20" t="s">
        <v>186</v>
      </c>
    </row>
    <row r="145" spans="1:17" x14ac:dyDescent="0.25">
      <c r="A145" s="20" t="s">
        <v>154</v>
      </c>
      <c r="E145" s="20" t="s">
        <v>371</v>
      </c>
      <c r="F145" s="20" t="s">
        <v>833</v>
      </c>
      <c r="G145" s="20" t="s">
        <v>570</v>
      </c>
      <c r="H145" s="20" t="s">
        <v>158</v>
      </c>
      <c r="I145" s="20" t="s">
        <v>834</v>
      </c>
      <c r="J145" s="20" t="s">
        <v>159</v>
      </c>
      <c r="K145" s="20" t="s">
        <v>160</v>
      </c>
      <c r="L145" s="20" t="s">
        <v>161</v>
      </c>
      <c r="M145" s="20" t="s">
        <v>372</v>
      </c>
      <c r="N145" s="20" t="s">
        <v>828</v>
      </c>
      <c r="O145" s="20" t="s">
        <v>305</v>
      </c>
      <c r="P145" s="20" t="s">
        <v>306</v>
      </c>
      <c r="Q145" s="20" t="s">
        <v>186</v>
      </c>
    </row>
    <row r="146" spans="1:17" x14ac:dyDescent="0.25">
      <c r="A146" s="20" t="s">
        <v>154</v>
      </c>
      <c r="E146" s="20" t="s">
        <v>371</v>
      </c>
      <c r="F146" s="20" t="s">
        <v>835</v>
      </c>
      <c r="G146" s="20" t="s">
        <v>776</v>
      </c>
      <c r="H146" s="20" t="s">
        <v>571</v>
      </c>
      <c r="I146" s="20" t="s">
        <v>159</v>
      </c>
      <c r="J146" s="20" t="s">
        <v>159</v>
      </c>
      <c r="K146" s="20" t="s">
        <v>160</v>
      </c>
      <c r="L146" s="20" t="s">
        <v>161</v>
      </c>
      <c r="M146" s="20" t="s">
        <v>372</v>
      </c>
      <c r="N146" s="20" t="s">
        <v>828</v>
      </c>
      <c r="O146" s="20" t="s">
        <v>357</v>
      </c>
      <c r="P146" s="20" t="s">
        <v>358</v>
      </c>
      <c r="Q146" s="20" t="s">
        <v>272</v>
      </c>
    </row>
    <row r="147" spans="1:17" x14ac:dyDescent="0.25">
      <c r="A147" s="20" t="s">
        <v>154</v>
      </c>
      <c r="E147" s="20" t="s">
        <v>371</v>
      </c>
      <c r="F147" s="20" t="s">
        <v>836</v>
      </c>
      <c r="G147" s="20" t="s">
        <v>577</v>
      </c>
      <c r="H147" s="20" t="s">
        <v>158</v>
      </c>
      <c r="I147" s="20" t="s">
        <v>837</v>
      </c>
      <c r="J147" s="20" t="s">
        <v>159</v>
      </c>
      <c r="K147" s="20" t="s">
        <v>160</v>
      </c>
      <c r="L147" s="20" t="s">
        <v>161</v>
      </c>
      <c r="M147" s="20" t="s">
        <v>372</v>
      </c>
      <c r="N147" s="20" t="s">
        <v>828</v>
      </c>
      <c r="O147" s="20" t="s">
        <v>361</v>
      </c>
      <c r="P147" s="20" t="s">
        <v>362</v>
      </c>
      <c r="Q147" s="20" t="s">
        <v>275</v>
      </c>
    </row>
    <row r="148" spans="1:17" x14ac:dyDescent="0.25">
      <c r="A148" s="20" t="s">
        <v>154</v>
      </c>
      <c r="E148" s="20" t="s">
        <v>371</v>
      </c>
      <c r="F148" s="20" t="s">
        <v>838</v>
      </c>
      <c r="G148" s="20" t="s">
        <v>565</v>
      </c>
      <c r="H148" s="20" t="s">
        <v>571</v>
      </c>
      <c r="I148" s="20" t="s">
        <v>839</v>
      </c>
      <c r="J148" s="20" t="s">
        <v>159</v>
      </c>
      <c r="K148" s="20" t="s">
        <v>160</v>
      </c>
      <c r="L148" s="20" t="s">
        <v>161</v>
      </c>
      <c r="M148" s="20" t="s">
        <v>372</v>
      </c>
      <c r="N148" s="20" t="s">
        <v>828</v>
      </c>
      <c r="O148" s="20" t="s">
        <v>355</v>
      </c>
      <c r="P148" s="20" t="s">
        <v>356</v>
      </c>
      <c r="Q148" s="20" t="s">
        <v>186</v>
      </c>
    </row>
    <row r="149" spans="1:17" x14ac:dyDescent="0.25">
      <c r="A149" s="20" t="s">
        <v>154</v>
      </c>
      <c r="E149" s="20" t="s">
        <v>371</v>
      </c>
      <c r="F149" s="20" t="s">
        <v>840</v>
      </c>
      <c r="G149" s="20" t="s">
        <v>577</v>
      </c>
      <c r="H149" s="20" t="s">
        <v>566</v>
      </c>
      <c r="I149" s="20" t="s">
        <v>159</v>
      </c>
      <c r="J149" s="20" t="s">
        <v>159</v>
      </c>
      <c r="K149" s="20" t="s">
        <v>160</v>
      </c>
      <c r="L149" s="20" t="s">
        <v>161</v>
      </c>
      <c r="M149" s="20" t="s">
        <v>372</v>
      </c>
      <c r="N149" s="20" t="s">
        <v>828</v>
      </c>
      <c r="O149" s="20" t="s">
        <v>359</v>
      </c>
      <c r="P149" s="20" t="s">
        <v>360</v>
      </c>
      <c r="Q149" s="20" t="s">
        <v>272</v>
      </c>
    </row>
    <row r="150" spans="1:17" x14ac:dyDescent="0.25">
      <c r="A150" s="20" t="s">
        <v>154</v>
      </c>
      <c r="E150" s="20" t="s">
        <v>373</v>
      </c>
      <c r="F150" s="20" t="s">
        <v>841</v>
      </c>
      <c r="G150" s="20" t="s">
        <v>630</v>
      </c>
      <c r="H150" s="20" t="s">
        <v>571</v>
      </c>
      <c r="I150" s="20" t="s">
        <v>842</v>
      </c>
      <c r="J150" s="20" t="s">
        <v>159</v>
      </c>
      <c r="K150" s="20" t="s">
        <v>160</v>
      </c>
      <c r="L150" s="20" t="s">
        <v>161</v>
      </c>
      <c r="M150" s="20" t="s">
        <v>374</v>
      </c>
      <c r="N150" s="20" t="s">
        <v>843</v>
      </c>
      <c r="O150" s="20" t="s">
        <v>320</v>
      </c>
      <c r="P150" s="20" t="s">
        <v>321</v>
      </c>
      <c r="Q150" s="20" t="s">
        <v>313</v>
      </c>
    </row>
    <row r="151" spans="1:17" x14ac:dyDescent="0.25">
      <c r="A151" s="20" t="s">
        <v>154</v>
      </c>
      <c r="E151" s="20" t="s">
        <v>373</v>
      </c>
      <c r="F151" s="20" t="s">
        <v>844</v>
      </c>
      <c r="G151" s="20" t="s">
        <v>587</v>
      </c>
      <c r="H151" s="20" t="s">
        <v>566</v>
      </c>
      <c r="I151" s="20" t="s">
        <v>845</v>
      </c>
      <c r="J151" s="20" t="s">
        <v>159</v>
      </c>
      <c r="K151" s="20" t="s">
        <v>160</v>
      </c>
      <c r="L151" s="20" t="s">
        <v>161</v>
      </c>
      <c r="M151" s="20" t="s">
        <v>374</v>
      </c>
      <c r="N151" s="20" t="s">
        <v>843</v>
      </c>
      <c r="O151" s="20" t="s">
        <v>345</v>
      </c>
      <c r="P151" s="20" t="s">
        <v>346</v>
      </c>
      <c r="Q151" s="20" t="s">
        <v>313</v>
      </c>
    </row>
    <row r="152" spans="1:17" x14ac:dyDescent="0.25">
      <c r="A152" s="20" t="s">
        <v>154</v>
      </c>
      <c r="E152" s="20" t="s">
        <v>373</v>
      </c>
      <c r="F152" s="20" t="s">
        <v>846</v>
      </c>
      <c r="G152" s="20" t="s">
        <v>587</v>
      </c>
      <c r="H152" s="20" t="s">
        <v>566</v>
      </c>
      <c r="I152" s="20" t="s">
        <v>847</v>
      </c>
      <c r="J152" s="20" t="s">
        <v>159</v>
      </c>
      <c r="K152" s="20" t="s">
        <v>160</v>
      </c>
      <c r="L152" s="20" t="s">
        <v>161</v>
      </c>
      <c r="M152" s="20" t="s">
        <v>374</v>
      </c>
      <c r="N152" s="20" t="s">
        <v>843</v>
      </c>
      <c r="O152" s="20" t="s">
        <v>293</v>
      </c>
      <c r="P152" s="20" t="s">
        <v>294</v>
      </c>
      <c r="Q152" s="20" t="s">
        <v>272</v>
      </c>
    </row>
    <row r="153" spans="1:17" x14ac:dyDescent="0.25">
      <c r="A153" s="20" t="s">
        <v>154</v>
      </c>
      <c r="E153" s="20" t="s">
        <v>373</v>
      </c>
      <c r="F153" s="20" t="s">
        <v>848</v>
      </c>
      <c r="G153" s="20" t="s">
        <v>570</v>
      </c>
      <c r="H153" s="20" t="s">
        <v>849</v>
      </c>
      <c r="I153" s="20" t="s">
        <v>850</v>
      </c>
      <c r="J153" s="20" t="s">
        <v>159</v>
      </c>
      <c r="K153" s="20" t="s">
        <v>160</v>
      </c>
      <c r="L153" s="20" t="s">
        <v>161</v>
      </c>
      <c r="M153" s="20" t="s">
        <v>374</v>
      </c>
      <c r="N153" s="20" t="s">
        <v>843</v>
      </c>
      <c r="O153" s="20" t="s">
        <v>307</v>
      </c>
      <c r="P153" s="20" t="s">
        <v>308</v>
      </c>
      <c r="Q153" s="20" t="s">
        <v>290</v>
      </c>
    </row>
    <row r="154" spans="1:17" x14ac:dyDescent="0.25">
      <c r="A154" s="20" t="s">
        <v>154</v>
      </c>
      <c r="E154" s="20" t="s">
        <v>373</v>
      </c>
      <c r="F154" s="20" t="s">
        <v>851</v>
      </c>
      <c r="G154" s="20" t="s">
        <v>565</v>
      </c>
      <c r="H154" s="20" t="s">
        <v>566</v>
      </c>
      <c r="I154" s="20" t="s">
        <v>852</v>
      </c>
      <c r="J154" s="20" t="s">
        <v>159</v>
      </c>
      <c r="K154" s="20" t="s">
        <v>160</v>
      </c>
      <c r="L154" s="20" t="s">
        <v>161</v>
      </c>
      <c r="M154" s="20" t="s">
        <v>374</v>
      </c>
      <c r="N154" s="20" t="s">
        <v>843</v>
      </c>
      <c r="O154" s="20" t="s">
        <v>375</v>
      </c>
      <c r="P154" s="20" t="s">
        <v>376</v>
      </c>
      <c r="Q154" s="20" t="s">
        <v>290</v>
      </c>
    </row>
    <row r="155" spans="1:17" x14ac:dyDescent="0.25">
      <c r="A155" s="20" t="s">
        <v>154</v>
      </c>
      <c r="E155" s="20" t="s">
        <v>373</v>
      </c>
      <c r="F155" s="20" t="s">
        <v>853</v>
      </c>
      <c r="G155" s="20" t="s">
        <v>854</v>
      </c>
      <c r="H155" s="20" t="s">
        <v>566</v>
      </c>
      <c r="I155" s="20" t="s">
        <v>855</v>
      </c>
      <c r="J155" s="20" t="s">
        <v>159</v>
      </c>
      <c r="K155" s="20" t="s">
        <v>160</v>
      </c>
      <c r="L155" s="20" t="s">
        <v>161</v>
      </c>
      <c r="M155" s="20" t="s">
        <v>374</v>
      </c>
      <c r="N155" s="20" t="s">
        <v>843</v>
      </c>
      <c r="O155" s="20" t="s">
        <v>332</v>
      </c>
      <c r="P155" s="20" t="s">
        <v>333</v>
      </c>
      <c r="Q155" s="20" t="s">
        <v>272</v>
      </c>
    </row>
    <row r="156" spans="1:17" x14ac:dyDescent="0.25">
      <c r="A156" s="20" t="s">
        <v>154</v>
      </c>
      <c r="E156" s="20" t="s">
        <v>373</v>
      </c>
      <c r="F156" s="20" t="s">
        <v>856</v>
      </c>
      <c r="G156" s="20" t="s">
        <v>633</v>
      </c>
      <c r="H156" s="20" t="s">
        <v>188</v>
      </c>
      <c r="I156" s="20" t="s">
        <v>857</v>
      </c>
      <c r="J156" s="20" t="s">
        <v>159</v>
      </c>
      <c r="K156" s="20" t="s">
        <v>160</v>
      </c>
      <c r="L156" s="20" t="s">
        <v>161</v>
      </c>
      <c r="M156" s="20" t="s">
        <v>374</v>
      </c>
      <c r="N156" s="20" t="s">
        <v>843</v>
      </c>
      <c r="O156" s="20" t="s">
        <v>316</v>
      </c>
      <c r="P156" s="20" t="s">
        <v>317</v>
      </c>
      <c r="Q156" s="20" t="s">
        <v>272</v>
      </c>
    </row>
    <row r="157" spans="1:17" x14ac:dyDescent="0.25">
      <c r="A157" s="20" t="s">
        <v>154</v>
      </c>
      <c r="E157" s="20" t="s">
        <v>373</v>
      </c>
      <c r="F157" s="20" t="s">
        <v>858</v>
      </c>
      <c r="G157" s="20" t="s">
        <v>636</v>
      </c>
      <c r="H157" s="20" t="s">
        <v>566</v>
      </c>
      <c r="I157" s="20" t="s">
        <v>859</v>
      </c>
      <c r="J157" s="20" t="s">
        <v>159</v>
      </c>
      <c r="K157" s="20" t="s">
        <v>160</v>
      </c>
      <c r="L157" s="20" t="s">
        <v>161</v>
      </c>
      <c r="M157" s="20" t="s">
        <v>374</v>
      </c>
      <c r="N157" s="20" t="s">
        <v>843</v>
      </c>
      <c r="O157" s="20" t="s">
        <v>295</v>
      </c>
      <c r="P157" s="20" t="s">
        <v>296</v>
      </c>
      <c r="Q157" s="20" t="s">
        <v>272</v>
      </c>
    </row>
    <row r="158" spans="1:17" x14ac:dyDescent="0.25">
      <c r="A158" s="20" t="s">
        <v>154</v>
      </c>
      <c r="E158" s="20" t="s">
        <v>377</v>
      </c>
      <c r="F158" s="20" t="s">
        <v>860</v>
      </c>
      <c r="G158" s="20" t="s">
        <v>861</v>
      </c>
      <c r="H158" s="20" t="s">
        <v>571</v>
      </c>
      <c r="I158" s="20" t="s">
        <v>862</v>
      </c>
      <c r="J158" s="20" t="s">
        <v>159</v>
      </c>
      <c r="K158" s="20" t="s">
        <v>160</v>
      </c>
      <c r="L158" s="20" t="s">
        <v>161</v>
      </c>
      <c r="M158" s="20" t="s">
        <v>378</v>
      </c>
      <c r="N158" s="20" t="s">
        <v>863</v>
      </c>
      <c r="O158" s="20" t="s">
        <v>328</v>
      </c>
      <c r="P158" s="20" t="s">
        <v>329</v>
      </c>
      <c r="Q158" s="20" t="s">
        <v>290</v>
      </c>
    </row>
    <row r="159" spans="1:17" x14ac:dyDescent="0.25">
      <c r="A159" s="20" t="s">
        <v>154</v>
      </c>
      <c r="E159" s="20" t="s">
        <v>377</v>
      </c>
      <c r="F159" s="20" t="s">
        <v>864</v>
      </c>
      <c r="G159" s="20" t="s">
        <v>612</v>
      </c>
      <c r="H159" s="20" t="s">
        <v>189</v>
      </c>
      <c r="I159" s="20" t="s">
        <v>865</v>
      </c>
      <c r="J159" s="20" t="s">
        <v>159</v>
      </c>
      <c r="K159" s="20" t="s">
        <v>160</v>
      </c>
      <c r="L159" s="20" t="s">
        <v>161</v>
      </c>
      <c r="M159" s="20" t="s">
        <v>378</v>
      </c>
      <c r="N159" s="20" t="s">
        <v>863</v>
      </c>
      <c r="O159" s="20" t="s">
        <v>288</v>
      </c>
      <c r="P159" s="20" t="s">
        <v>289</v>
      </c>
      <c r="Q159" s="20" t="s">
        <v>290</v>
      </c>
    </row>
    <row r="160" spans="1:17" x14ac:dyDescent="0.25">
      <c r="A160" s="20" t="s">
        <v>154</v>
      </c>
      <c r="E160" s="20" t="s">
        <v>377</v>
      </c>
      <c r="F160" s="20" t="s">
        <v>866</v>
      </c>
      <c r="G160" s="20" t="s">
        <v>587</v>
      </c>
      <c r="H160" s="20" t="s">
        <v>158</v>
      </c>
      <c r="I160" s="20" t="s">
        <v>867</v>
      </c>
      <c r="J160" s="20" t="s">
        <v>159</v>
      </c>
      <c r="K160" s="20" t="s">
        <v>160</v>
      </c>
      <c r="L160" s="20" t="s">
        <v>161</v>
      </c>
      <c r="M160" s="20" t="s">
        <v>378</v>
      </c>
      <c r="N160" s="20" t="s">
        <v>863</v>
      </c>
      <c r="O160" s="20" t="s">
        <v>324</v>
      </c>
      <c r="P160" s="20" t="s">
        <v>325</v>
      </c>
      <c r="Q160" s="20" t="s">
        <v>290</v>
      </c>
    </row>
    <row r="161" spans="1:17" x14ac:dyDescent="0.25">
      <c r="A161" s="20" t="s">
        <v>154</v>
      </c>
      <c r="E161" s="20" t="s">
        <v>377</v>
      </c>
      <c r="F161" s="20" t="s">
        <v>868</v>
      </c>
      <c r="G161" s="20" t="s">
        <v>577</v>
      </c>
      <c r="H161" s="20" t="s">
        <v>189</v>
      </c>
      <c r="I161" s="20" t="s">
        <v>869</v>
      </c>
      <c r="J161" s="20" t="s">
        <v>159</v>
      </c>
      <c r="K161" s="20" t="s">
        <v>160</v>
      </c>
      <c r="L161" s="20" t="s">
        <v>161</v>
      </c>
      <c r="M161" s="20" t="s">
        <v>378</v>
      </c>
      <c r="N161" s="20" t="s">
        <v>863</v>
      </c>
      <c r="O161" s="20" t="s">
        <v>345</v>
      </c>
      <c r="P161" s="20" t="s">
        <v>346</v>
      </c>
      <c r="Q161" s="20" t="s">
        <v>313</v>
      </c>
    </row>
    <row r="162" spans="1:17" x14ac:dyDescent="0.25">
      <c r="A162" s="20" t="s">
        <v>154</v>
      </c>
      <c r="E162" s="20" t="s">
        <v>377</v>
      </c>
      <c r="F162" s="20" t="s">
        <v>870</v>
      </c>
      <c r="G162" s="20" t="s">
        <v>591</v>
      </c>
      <c r="H162" s="20" t="s">
        <v>158</v>
      </c>
      <c r="I162" s="20" t="s">
        <v>871</v>
      </c>
      <c r="J162" s="20" t="s">
        <v>159</v>
      </c>
      <c r="K162" s="20" t="s">
        <v>160</v>
      </c>
      <c r="L162" s="20" t="s">
        <v>161</v>
      </c>
      <c r="M162" s="20" t="s">
        <v>378</v>
      </c>
      <c r="N162" s="20" t="s">
        <v>863</v>
      </c>
      <c r="O162" s="20" t="s">
        <v>320</v>
      </c>
      <c r="P162" s="20" t="s">
        <v>321</v>
      </c>
      <c r="Q162" s="20" t="s">
        <v>313</v>
      </c>
    </row>
    <row r="163" spans="1:17" x14ac:dyDescent="0.25">
      <c r="A163" s="20" t="s">
        <v>154</v>
      </c>
      <c r="E163" s="20" t="s">
        <v>377</v>
      </c>
      <c r="F163" s="20" t="s">
        <v>872</v>
      </c>
      <c r="G163" s="20" t="s">
        <v>570</v>
      </c>
      <c r="H163" s="20" t="s">
        <v>188</v>
      </c>
      <c r="I163" s="20" t="s">
        <v>873</v>
      </c>
      <c r="J163" s="20" t="s">
        <v>159</v>
      </c>
      <c r="K163" s="20" t="s">
        <v>160</v>
      </c>
      <c r="L163" s="20" t="s">
        <v>161</v>
      </c>
      <c r="M163" s="20" t="s">
        <v>378</v>
      </c>
      <c r="N163" s="20" t="s">
        <v>863</v>
      </c>
      <c r="O163" s="20" t="s">
        <v>301</v>
      </c>
      <c r="P163" s="20" t="s">
        <v>344</v>
      </c>
      <c r="Q163" s="20" t="s">
        <v>313</v>
      </c>
    </row>
    <row r="164" spans="1:17" x14ac:dyDescent="0.25">
      <c r="A164" s="20" t="s">
        <v>154</v>
      </c>
      <c r="E164" s="20" t="s">
        <v>377</v>
      </c>
      <c r="F164" s="20" t="s">
        <v>874</v>
      </c>
      <c r="G164" s="20" t="s">
        <v>587</v>
      </c>
      <c r="H164" s="20" t="s">
        <v>189</v>
      </c>
      <c r="I164" s="20" t="s">
        <v>869</v>
      </c>
      <c r="J164" s="20" t="s">
        <v>159</v>
      </c>
      <c r="K164" s="20" t="s">
        <v>160</v>
      </c>
      <c r="L164" s="20" t="s">
        <v>161</v>
      </c>
      <c r="M164" s="20" t="s">
        <v>378</v>
      </c>
      <c r="N164" s="20" t="s">
        <v>863</v>
      </c>
      <c r="O164" s="20" t="s">
        <v>295</v>
      </c>
      <c r="P164" s="20" t="s">
        <v>296</v>
      </c>
      <c r="Q164" s="20" t="s">
        <v>272</v>
      </c>
    </row>
    <row r="165" spans="1:17" x14ac:dyDescent="0.25">
      <c r="A165" s="20" t="s">
        <v>154</v>
      </c>
      <c r="E165" s="20" t="s">
        <v>377</v>
      </c>
      <c r="F165" s="20" t="s">
        <v>875</v>
      </c>
      <c r="G165" s="20" t="s">
        <v>630</v>
      </c>
      <c r="H165" s="20" t="s">
        <v>571</v>
      </c>
      <c r="I165" s="20" t="s">
        <v>876</v>
      </c>
      <c r="J165" s="20" t="s">
        <v>159</v>
      </c>
      <c r="K165" s="20" t="s">
        <v>160</v>
      </c>
      <c r="L165" s="20" t="s">
        <v>161</v>
      </c>
      <c r="M165" s="20" t="s">
        <v>378</v>
      </c>
      <c r="N165" s="20" t="s">
        <v>863</v>
      </c>
      <c r="O165" s="20" t="s">
        <v>328</v>
      </c>
      <c r="P165" s="20" t="s">
        <v>329</v>
      </c>
      <c r="Q165" s="20" t="s">
        <v>290</v>
      </c>
    </row>
    <row r="166" spans="1:17" x14ac:dyDescent="0.25">
      <c r="A166" s="20" t="s">
        <v>154</v>
      </c>
      <c r="E166" s="20" t="s">
        <v>377</v>
      </c>
      <c r="F166" s="20" t="s">
        <v>877</v>
      </c>
      <c r="G166" s="20" t="s">
        <v>570</v>
      </c>
      <c r="H166" s="20" t="s">
        <v>571</v>
      </c>
      <c r="I166" s="20" t="s">
        <v>862</v>
      </c>
      <c r="J166" s="20" t="s">
        <v>159</v>
      </c>
      <c r="K166" s="20" t="s">
        <v>160</v>
      </c>
      <c r="L166" s="20" t="s">
        <v>161</v>
      </c>
      <c r="M166" s="20" t="s">
        <v>378</v>
      </c>
      <c r="N166" s="20" t="s">
        <v>863</v>
      </c>
      <c r="O166" s="20" t="s">
        <v>326</v>
      </c>
      <c r="P166" s="20" t="s">
        <v>327</v>
      </c>
      <c r="Q166" s="20" t="s">
        <v>290</v>
      </c>
    </row>
    <row r="167" spans="1:17" x14ac:dyDescent="0.25">
      <c r="A167" s="20" t="s">
        <v>154</v>
      </c>
      <c r="E167" s="20" t="s">
        <v>377</v>
      </c>
      <c r="F167" s="20" t="s">
        <v>878</v>
      </c>
      <c r="G167" s="20" t="s">
        <v>674</v>
      </c>
      <c r="H167" s="20" t="s">
        <v>188</v>
      </c>
      <c r="I167" s="20" t="s">
        <v>879</v>
      </c>
      <c r="J167" s="20" t="s">
        <v>159</v>
      </c>
      <c r="K167" s="20" t="s">
        <v>160</v>
      </c>
      <c r="L167" s="20" t="s">
        <v>161</v>
      </c>
      <c r="M167" s="20" t="s">
        <v>378</v>
      </c>
      <c r="N167" s="20" t="s">
        <v>863</v>
      </c>
      <c r="O167" s="20" t="s">
        <v>379</v>
      </c>
      <c r="P167" s="20" t="s">
        <v>380</v>
      </c>
      <c r="Q167" s="20" t="s">
        <v>290</v>
      </c>
    </row>
    <row r="168" spans="1:17" x14ac:dyDescent="0.25">
      <c r="A168" s="20" t="s">
        <v>154</v>
      </c>
      <c r="E168" s="20" t="s">
        <v>377</v>
      </c>
      <c r="F168" s="20" t="s">
        <v>880</v>
      </c>
      <c r="G168" s="20" t="s">
        <v>625</v>
      </c>
      <c r="H168" s="20" t="s">
        <v>189</v>
      </c>
      <c r="I168" s="20" t="s">
        <v>869</v>
      </c>
      <c r="J168" s="20" t="s">
        <v>159</v>
      </c>
      <c r="K168" s="20" t="s">
        <v>160</v>
      </c>
      <c r="L168" s="20" t="s">
        <v>161</v>
      </c>
      <c r="M168" s="20" t="s">
        <v>378</v>
      </c>
      <c r="N168" s="20" t="s">
        <v>863</v>
      </c>
      <c r="O168" s="20" t="s">
        <v>309</v>
      </c>
      <c r="P168" s="20" t="s">
        <v>310</v>
      </c>
      <c r="Q168" s="20" t="s">
        <v>290</v>
      </c>
    </row>
    <row r="169" spans="1:17" x14ac:dyDescent="0.25">
      <c r="A169" s="20" t="s">
        <v>154</v>
      </c>
      <c r="E169" s="20" t="s">
        <v>377</v>
      </c>
      <c r="F169" s="20" t="s">
        <v>881</v>
      </c>
      <c r="G169" s="20" t="s">
        <v>625</v>
      </c>
      <c r="H169" s="20" t="s">
        <v>571</v>
      </c>
      <c r="I169" s="20" t="s">
        <v>862</v>
      </c>
      <c r="J169" s="20" t="s">
        <v>159</v>
      </c>
      <c r="K169" s="20" t="s">
        <v>160</v>
      </c>
      <c r="L169" s="20" t="s">
        <v>161</v>
      </c>
      <c r="M169" s="20" t="s">
        <v>378</v>
      </c>
      <c r="N169" s="20" t="s">
        <v>863</v>
      </c>
      <c r="O169" s="20" t="s">
        <v>351</v>
      </c>
      <c r="P169" s="20" t="s">
        <v>352</v>
      </c>
      <c r="Q169" s="20" t="s">
        <v>313</v>
      </c>
    </row>
    <row r="170" spans="1:17" x14ac:dyDescent="0.25">
      <c r="A170" s="20" t="s">
        <v>154</v>
      </c>
      <c r="E170" s="20" t="s">
        <v>377</v>
      </c>
      <c r="F170" s="20" t="s">
        <v>882</v>
      </c>
      <c r="G170" s="20" t="s">
        <v>630</v>
      </c>
      <c r="H170" s="20" t="s">
        <v>189</v>
      </c>
      <c r="I170" s="20" t="s">
        <v>883</v>
      </c>
      <c r="J170" s="20" t="s">
        <v>159</v>
      </c>
      <c r="K170" s="20" t="s">
        <v>160</v>
      </c>
      <c r="L170" s="20" t="s">
        <v>161</v>
      </c>
      <c r="M170" s="20" t="s">
        <v>378</v>
      </c>
      <c r="N170" s="20" t="s">
        <v>863</v>
      </c>
      <c r="O170" s="20" t="s">
        <v>314</v>
      </c>
      <c r="P170" s="20" t="s">
        <v>315</v>
      </c>
      <c r="Q170" s="20" t="s">
        <v>272</v>
      </c>
    </row>
    <row r="171" spans="1:17" x14ac:dyDescent="0.25">
      <c r="A171" s="20" t="s">
        <v>154</v>
      </c>
      <c r="E171" s="20" t="s">
        <v>377</v>
      </c>
      <c r="F171" s="20" t="s">
        <v>884</v>
      </c>
      <c r="G171" s="20" t="s">
        <v>633</v>
      </c>
      <c r="H171" s="20" t="s">
        <v>571</v>
      </c>
      <c r="I171" s="20" t="s">
        <v>885</v>
      </c>
      <c r="J171" s="20" t="s">
        <v>159</v>
      </c>
      <c r="K171" s="20" t="s">
        <v>160</v>
      </c>
      <c r="L171" s="20" t="s">
        <v>161</v>
      </c>
      <c r="M171" s="20" t="s">
        <v>378</v>
      </c>
      <c r="N171" s="20" t="s">
        <v>863</v>
      </c>
      <c r="O171" s="20" t="s">
        <v>316</v>
      </c>
      <c r="P171" s="20" t="s">
        <v>317</v>
      </c>
      <c r="Q171" s="20" t="s">
        <v>272</v>
      </c>
    </row>
    <row r="172" spans="1:17" x14ac:dyDescent="0.25">
      <c r="A172" s="20" t="s">
        <v>154</v>
      </c>
      <c r="E172" s="20" t="s">
        <v>381</v>
      </c>
      <c r="F172" s="20" t="s">
        <v>886</v>
      </c>
      <c r="G172" s="20" t="s">
        <v>587</v>
      </c>
      <c r="H172" s="20" t="s">
        <v>566</v>
      </c>
      <c r="I172" s="20" t="s">
        <v>887</v>
      </c>
      <c r="J172" s="20" t="s">
        <v>159</v>
      </c>
      <c r="K172" s="20" t="s">
        <v>160</v>
      </c>
      <c r="L172" s="20" t="s">
        <v>161</v>
      </c>
      <c r="M172" s="20" t="s">
        <v>382</v>
      </c>
      <c r="N172" s="20" t="s">
        <v>888</v>
      </c>
      <c r="O172" s="20" t="s">
        <v>307</v>
      </c>
      <c r="P172" s="20" t="s">
        <v>308</v>
      </c>
      <c r="Q172" s="20" t="s">
        <v>290</v>
      </c>
    </row>
    <row r="173" spans="1:17" x14ac:dyDescent="0.25">
      <c r="A173" s="20" t="s">
        <v>154</v>
      </c>
      <c r="E173" s="20" t="s">
        <v>381</v>
      </c>
      <c r="F173" s="20" t="s">
        <v>889</v>
      </c>
      <c r="G173" s="20" t="s">
        <v>625</v>
      </c>
      <c r="H173" s="20" t="s">
        <v>187</v>
      </c>
      <c r="I173" s="20" t="s">
        <v>890</v>
      </c>
      <c r="J173" s="20" t="s">
        <v>159</v>
      </c>
      <c r="K173" s="20" t="s">
        <v>160</v>
      </c>
      <c r="L173" s="20" t="s">
        <v>161</v>
      </c>
      <c r="M173" s="20" t="s">
        <v>382</v>
      </c>
      <c r="N173" s="20" t="s">
        <v>888</v>
      </c>
      <c r="O173" s="20" t="s">
        <v>326</v>
      </c>
      <c r="P173" s="20" t="s">
        <v>327</v>
      </c>
      <c r="Q173" s="20" t="s">
        <v>290</v>
      </c>
    </row>
    <row r="174" spans="1:17" x14ac:dyDescent="0.25">
      <c r="A174" s="20" t="s">
        <v>154</v>
      </c>
      <c r="E174" s="20" t="s">
        <v>381</v>
      </c>
      <c r="F174" s="20" t="s">
        <v>891</v>
      </c>
      <c r="G174" s="20" t="s">
        <v>602</v>
      </c>
      <c r="H174" s="20" t="s">
        <v>187</v>
      </c>
      <c r="I174" s="20" t="s">
        <v>892</v>
      </c>
      <c r="J174" s="20" t="s">
        <v>159</v>
      </c>
      <c r="K174" s="20" t="s">
        <v>160</v>
      </c>
      <c r="L174" s="20" t="s">
        <v>161</v>
      </c>
      <c r="M174" s="20" t="s">
        <v>382</v>
      </c>
      <c r="N174" s="20" t="s">
        <v>888</v>
      </c>
      <c r="O174" s="20" t="s">
        <v>291</v>
      </c>
      <c r="P174" s="20" t="s">
        <v>292</v>
      </c>
      <c r="Q174" s="20" t="s">
        <v>290</v>
      </c>
    </row>
    <row r="175" spans="1:17" x14ac:dyDescent="0.25">
      <c r="A175" s="20" t="s">
        <v>154</v>
      </c>
      <c r="E175" s="20" t="s">
        <v>381</v>
      </c>
      <c r="F175" s="20" t="s">
        <v>893</v>
      </c>
      <c r="G175" s="20" t="s">
        <v>630</v>
      </c>
      <c r="H175" s="20" t="s">
        <v>894</v>
      </c>
      <c r="I175" s="20" t="s">
        <v>895</v>
      </c>
      <c r="J175" s="20" t="s">
        <v>159</v>
      </c>
      <c r="K175" s="20" t="s">
        <v>160</v>
      </c>
      <c r="L175" s="20" t="s">
        <v>161</v>
      </c>
      <c r="M175" s="20" t="s">
        <v>382</v>
      </c>
      <c r="N175" s="20" t="s">
        <v>888</v>
      </c>
      <c r="O175" s="20" t="s">
        <v>320</v>
      </c>
      <c r="P175" s="20" t="s">
        <v>321</v>
      </c>
      <c r="Q175" s="20" t="s">
        <v>313</v>
      </c>
    </row>
    <row r="176" spans="1:17" x14ac:dyDescent="0.25">
      <c r="A176" s="20" t="s">
        <v>154</v>
      </c>
      <c r="E176" s="20" t="s">
        <v>381</v>
      </c>
      <c r="F176" s="20" t="s">
        <v>896</v>
      </c>
      <c r="G176" s="20" t="s">
        <v>591</v>
      </c>
      <c r="H176" s="20" t="s">
        <v>566</v>
      </c>
      <c r="I176" s="20" t="s">
        <v>897</v>
      </c>
      <c r="J176" s="20" t="s">
        <v>159</v>
      </c>
      <c r="K176" s="20" t="s">
        <v>160</v>
      </c>
      <c r="L176" s="20" t="s">
        <v>161</v>
      </c>
      <c r="M176" s="20" t="s">
        <v>382</v>
      </c>
      <c r="N176" s="20" t="s">
        <v>888</v>
      </c>
      <c r="O176" s="20" t="s">
        <v>320</v>
      </c>
      <c r="P176" s="20" t="s">
        <v>321</v>
      </c>
      <c r="Q176" s="20" t="s">
        <v>313</v>
      </c>
    </row>
    <row r="177" spans="1:17" x14ac:dyDescent="0.25">
      <c r="A177" s="20" t="s">
        <v>154</v>
      </c>
      <c r="E177" s="20" t="s">
        <v>381</v>
      </c>
      <c r="F177" s="20" t="s">
        <v>898</v>
      </c>
      <c r="G177" s="20" t="s">
        <v>587</v>
      </c>
      <c r="H177" s="20" t="s">
        <v>188</v>
      </c>
      <c r="I177" s="20" t="s">
        <v>899</v>
      </c>
      <c r="J177" s="20" t="s">
        <v>159</v>
      </c>
      <c r="K177" s="20" t="s">
        <v>160</v>
      </c>
      <c r="L177" s="20" t="s">
        <v>161</v>
      </c>
      <c r="M177" s="20" t="s">
        <v>382</v>
      </c>
      <c r="N177" s="20" t="s">
        <v>888</v>
      </c>
      <c r="O177" s="20" t="s">
        <v>345</v>
      </c>
      <c r="P177" s="20" t="s">
        <v>346</v>
      </c>
      <c r="Q177" s="20" t="s">
        <v>313</v>
      </c>
    </row>
    <row r="178" spans="1:17" x14ac:dyDescent="0.25">
      <c r="A178" s="20" t="s">
        <v>154</v>
      </c>
      <c r="E178" s="20" t="s">
        <v>381</v>
      </c>
      <c r="F178" s="20" t="s">
        <v>900</v>
      </c>
      <c r="G178" s="20" t="s">
        <v>570</v>
      </c>
      <c r="H178" s="20" t="s">
        <v>158</v>
      </c>
      <c r="I178" s="20" t="s">
        <v>901</v>
      </c>
      <c r="J178" s="20" t="s">
        <v>159</v>
      </c>
      <c r="K178" s="20" t="s">
        <v>160</v>
      </c>
      <c r="L178" s="20" t="s">
        <v>161</v>
      </c>
      <c r="M178" s="20" t="s">
        <v>382</v>
      </c>
      <c r="N178" s="20" t="s">
        <v>888</v>
      </c>
      <c r="O178" s="20" t="s">
        <v>347</v>
      </c>
      <c r="P178" s="20" t="s">
        <v>348</v>
      </c>
      <c r="Q178" s="20" t="s">
        <v>290</v>
      </c>
    </row>
    <row r="179" spans="1:17" x14ac:dyDescent="0.25">
      <c r="A179" s="20" t="s">
        <v>154</v>
      </c>
      <c r="E179" s="20" t="s">
        <v>381</v>
      </c>
      <c r="F179" s="20" t="s">
        <v>902</v>
      </c>
      <c r="G179" s="20" t="s">
        <v>565</v>
      </c>
      <c r="H179" s="20" t="s">
        <v>566</v>
      </c>
      <c r="I179" s="20" t="s">
        <v>897</v>
      </c>
      <c r="J179" s="20" t="s">
        <v>159</v>
      </c>
      <c r="K179" s="20" t="s">
        <v>160</v>
      </c>
      <c r="L179" s="20" t="s">
        <v>161</v>
      </c>
      <c r="M179" s="20" t="s">
        <v>382</v>
      </c>
      <c r="N179" s="20" t="s">
        <v>888</v>
      </c>
      <c r="O179" s="20" t="s">
        <v>375</v>
      </c>
      <c r="P179" s="20" t="s">
        <v>376</v>
      </c>
      <c r="Q179" s="20" t="s">
        <v>290</v>
      </c>
    </row>
    <row r="180" spans="1:17" x14ac:dyDescent="0.25">
      <c r="A180" s="20" t="s">
        <v>154</v>
      </c>
      <c r="E180" s="20" t="s">
        <v>381</v>
      </c>
      <c r="F180" s="20" t="s">
        <v>903</v>
      </c>
      <c r="G180" s="20" t="s">
        <v>904</v>
      </c>
      <c r="H180" s="20" t="s">
        <v>566</v>
      </c>
      <c r="I180" s="20" t="s">
        <v>897</v>
      </c>
      <c r="J180" s="20" t="s">
        <v>159</v>
      </c>
      <c r="K180" s="20" t="s">
        <v>160</v>
      </c>
      <c r="L180" s="20" t="s">
        <v>161</v>
      </c>
      <c r="M180" s="20" t="s">
        <v>382</v>
      </c>
      <c r="N180" s="20" t="s">
        <v>888</v>
      </c>
      <c r="O180" s="20" t="s">
        <v>330</v>
      </c>
      <c r="P180" s="20" t="s">
        <v>331</v>
      </c>
      <c r="Q180" s="20" t="s">
        <v>313</v>
      </c>
    </row>
    <row r="181" spans="1:17" x14ac:dyDescent="0.25">
      <c r="A181" s="20" t="s">
        <v>154</v>
      </c>
      <c r="E181" s="20" t="s">
        <v>383</v>
      </c>
      <c r="F181" s="20" t="s">
        <v>905</v>
      </c>
      <c r="G181" s="20" t="s">
        <v>633</v>
      </c>
      <c r="H181" s="20" t="s">
        <v>189</v>
      </c>
      <c r="I181" s="20" t="s">
        <v>906</v>
      </c>
      <c r="J181" s="20" t="s">
        <v>159</v>
      </c>
      <c r="K181" s="20" t="s">
        <v>160</v>
      </c>
      <c r="L181" s="20" t="s">
        <v>161</v>
      </c>
      <c r="M181" s="20" t="s">
        <v>384</v>
      </c>
      <c r="N181" s="20" t="s">
        <v>907</v>
      </c>
      <c r="O181" s="20" t="s">
        <v>328</v>
      </c>
      <c r="P181" s="20" t="s">
        <v>329</v>
      </c>
      <c r="Q181" s="20" t="s">
        <v>290</v>
      </c>
    </row>
    <row r="182" spans="1:17" x14ac:dyDescent="0.25">
      <c r="A182" s="20" t="s">
        <v>154</v>
      </c>
      <c r="E182" s="20" t="s">
        <v>383</v>
      </c>
      <c r="F182" s="20" t="s">
        <v>908</v>
      </c>
      <c r="G182" s="20" t="s">
        <v>630</v>
      </c>
      <c r="H182" s="20" t="s">
        <v>909</v>
      </c>
      <c r="I182" s="20" t="s">
        <v>910</v>
      </c>
      <c r="J182" s="20" t="s">
        <v>159</v>
      </c>
      <c r="K182" s="20" t="s">
        <v>160</v>
      </c>
      <c r="L182" s="20" t="s">
        <v>161</v>
      </c>
      <c r="M182" s="20" t="s">
        <v>384</v>
      </c>
      <c r="N182" s="20" t="s">
        <v>907</v>
      </c>
      <c r="O182" s="20" t="s">
        <v>320</v>
      </c>
      <c r="P182" s="20" t="s">
        <v>321</v>
      </c>
      <c r="Q182" s="20" t="s">
        <v>313</v>
      </c>
    </row>
    <row r="183" spans="1:17" x14ac:dyDescent="0.25">
      <c r="A183" s="20" t="s">
        <v>154</v>
      </c>
      <c r="E183" s="20" t="s">
        <v>383</v>
      </c>
      <c r="F183" s="20" t="s">
        <v>911</v>
      </c>
      <c r="G183" s="20" t="s">
        <v>630</v>
      </c>
      <c r="H183" s="20" t="s">
        <v>566</v>
      </c>
      <c r="I183" s="20" t="s">
        <v>912</v>
      </c>
      <c r="J183" s="20" t="s">
        <v>159</v>
      </c>
      <c r="K183" s="20" t="s">
        <v>160</v>
      </c>
      <c r="L183" s="20" t="s">
        <v>161</v>
      </c>
      <c r="M183" s="20" t="s">
        <v>384</v>
      </c>
      <c r="N183" s="20" t="s">
        <v>907</v>
      </c>
      <c r="O183" s="20" t="s">
        <v>320</v>
      </c>
      <c r="P183" s="20" t="s">
        <v>321</v>
      </c>
      <c r="Q183" s="20" t="s">
        <v>313</v>
      </c>
    </row>
    <row r="184" spans="1:17" x14ac:dyDescent="0.25">
      <c r="A184" s="20" t="s">
        <v>154</v>
      </c>
      <c r="E184" s="20" t="s">
        <v>383</v>
      </c>
      <c r="F184" s="20" t="s">
        <v>913</v>
      </c>
      <c r="G184" s="20" t="s">
        <v>570</v>
      </c>
      <c r="H184" s="20" t="s">
        <v>566</v>
      </c>
      <c r="I184" s="20" t="s">
        <v>912</v>
      </c>
      <c r="J184" s="20" t="s">
        <v>159</v>
      </c>
      <c r="K184" s="20" t="s">
        <v>160</v>
      </c>
      <c r="L184" s="20" t="s">
        <v>161</v>
      </c>
      <c r="M184" s="20" t="s">
        <v>384</v>
      </c>
      <c r="N184" s="20" t="s">
        <v>907</v>
      </c>
      <c r="O184" s="20" t="s">
        <v>301</v>
      </c>
      <c r="P184" s="20" t="s">
        <v>344</v>
      </c>
      <c r="Q184" s="20" t="s">
        <v>313</v>
      </c>
    </row>
    <row r="185" spans="1:17" x14ac:dyDescent="0.25">
      <c r="A185" s="20" t="s">
        <v>154</v>
      </c>
      <c r="E185" s="20" t="s">
        <v>383</v>
      </c>
      <c r="F185" s="20" t="s">
        <v>914</v>
      </c>
      <c r="G185" s="20" t="s">
        <v>587</v>
      </c>
      <c r="H185" s="20" t="s">
        <v>571</v>
      </c>
      <c r="I185" s="20" t="s">
        <v>915</v>
      </c>
      <c r="J185" s="20" t="s">
        <v>159</v>
      </c>
      <c r="K185" s="20" t="s">
        <v>160</v>
      </c>
      <c r="L185" s="20" t="s">
        <v>161</v>
      </c>
      <c r="M185" s="20" t="s">
        <v>384</v>
      </c>
      <c r="N185" s="20" t="s">
        <v>907</v>
      </c>
      <c r="O185" s="20" t="s">
        <v>345</v>
      </c>
      <c r="P185" s="20" t="s">
        <v>346</v>
      </c>
      <c r="Q185" s="20" t="s">
        <v>313</v>
      </c>
    </row>
    <row r="186" spans="1:17" x14ac:dyDescent="0.25">
      <c r="A186" s="20" t="s">
        <v>154</v>
      </c>
      <c r="E186" s="20" t="s">
        <v>383</v>
      </c>
      <c r="F186" s="20" t="s">
        <v>916</v>
      </c>
      <c r="G186" s="20" t="s">
        <v>605</v>
      </c>
      <c r="H186" s="20" t="s">
        <v>571</v>
      </c>
      <c r="I186" s="20" t="s">
        <v>917</v>
      </c>
      <c r="J186" s="20" t="s">
        <v>159</v>
      </c>
      <c r="K186" s="20" t="s">
        <v>160</v>
      </c>
      <c r="L186" s="20" t="s">
        <v>161</v>
      </c>
      <c r="M186" s="20" t="s">
        <v>384</v>
      </c>
      <c r="N186" s="20" t="s">
        <v>907</v>
      </c>
      <c r="O186" s="20" t="s">
        <v>330</v>
      </c>
      <c r="P186" s="20" t="s">
        <v>331</v>
      </c>
      <c r="Q186" s="20" t="s">
        <v>313</v>
      </c>
    </row>
    <row r="187" spans="1:17" x14ac:dyDescent="0.25">
      <c r="A187" s="20" t="s">
        <v>154</v>
      </c>
      <c r="E187" s="20" t="s">
        <v>383</v>
      </c>
      <c r="F187" s="20" t="s">
        <v>918</v>
      </c>
      <c r="G187" s="20" t="s">
        <v>633</v>
      </c>
      <c r="H187" s="20" t="s">
        <v>566</v>
      </c>
      <c r="I187" s="20" t="s">
        <v>919</v>
      </c>
      <c r="J187" s="20" t="s">
        <v>159</v>
      </c>
      <c r="K187" s="20" t="s">
        <v>160</v>
      </c>
      <c r="L187" s="20" t="s">
        <v>161</v>
      </c>
      <c r="M187" s="20" t="s">
        <v>384</v>
      </c>
      <c r="N187" s="20" t="s">
        <v>907</v>
      </c>
      <c r="O187" s="20" t="s">
        <v>345</v>
      </c>
      <c r="P187" s="20" t="s">
        <v>346</v>
      </c>
      <c r="Q187" s="20" t="s">
        <v>313</v>
      </c>
    </row>
    <row r="188" spans="1:17" x14ac:dyDescent="0.25">
      <c r="A188" s="20" t="s">
        <v>154</v>
      </c>
      <c r="E188" s="20" t="s">
        <v>383</v>
      </c>
      <c r="F188" s="20" t="s">
        <v>920</v>
      </c>
      <c r="G188" s="20" t="s">
        <v>619</v>
      </c>
      <c r="H188" s="20" t="s">
        <v>189</v>
      </c>
      <c r="I188" s="20" t="s">
        <v>921</v>
      </c>
      <c r="J188" s="20" t="s">
        <v>159</v>
      </c>
      <c r="K188" s="20" t="s">
        <v>160</v>
      </c>
      <c r="L188" s="20" t="s">
        <v>161</v>
      </c>
      <c r="M188" s="20" t="s">
        <v>384</v>
      </c>
      <c r="N188" s="20" t="s">
        <v>907</v>
      </c>
      <c r="O188" s="20" t="s">
        <v>332</v>
      </c>
      <c r="P188" s="20" t="s">
        <v>333</v>
      </c>
      <c r="Q188" s="20" t="s">
        <v>272</v>
      </c>
    </row>
    <row r="189" spans="1:17" x14ac:dyDescent="0.25">
      <c r="A189" s="20" t="s">
        <v>154</v>
      </c>
      <c r="E189" s="20" t="s">
        <v>383</v>
      </c>
      <c r="F189" s="20" t="s">
        <v>922</v>
      </c>
      <c r="G189" s="20" t="s">
        <v>605</v>
      </c>
      <c r="H189" s="20" t="s">
        <v>189</v>
      </c>
      <c r="I189" s="20" t="s">
        <v>923</v>
      </c>
      <c r="J189" s="20" t="s">
        <v>159</v>
      </c>
      <c r="K189" s="20" t="s">
        <v>160</v>
      </c>
      <c r="L189" s="20" t="s">
        <v>161</v>
      </c>
      <c r="M189" s="20" t="s">
        <v>384</v>
      </c>
      <c r="N189" s="20" t="s">
        <v>907</v>
      </c>
      <c r="O189" s="20" t="s">
        <v>293</v>
      </c>
      <c r="P189" s="20" t="s">
        <v>294</v>
      </c>
      <c r="Q189" s="20" t="s">
        <v>272</v>
      </c>
    </row>
    <row r="190" spans="1:17" x14ac:dyDescent="0.25">
      <c r="A190" s="20" t="s">
        <v>154</v>
      </c>
      <c r="E190" s="20" t="s">
        <v>383</v>
      </c>
      <c r="F190" s="20" t="s">
        <v>924</v>
      </c>
      <c r="G190" s="20" t="s">
        <v>570</v>
      </c>
      <c r="H190" s="20" t="s">
        <v>566</v>
      </c>
      <c r="I190" s="20" t="s">
        <v>912</v>
      </c>
      <c r="J190" s="20" t="s">
        <v>159</v>
      </c>
      <c r="K190" s="20" t="s">
        <v>160</v>
      </c>
      <c r="L190" s="20" t="s">
        <v>161</v>
      </c>
      <c r="M190" s="20" t="s">
        <v>384</v>
      </c>
      <c r="N190" s="20" t="s">
        <v>907</v>
      </c>
      <c r="O190" s="20" t="s">
        <v>326</v>
      </c>
      <c r="P190" s="20" t="s">
        <v>327</v>
      </c>
      <c r="Q190" s="20" t="s">
        <v>290</v>
      </c>
    </row>
    <row r="191" spans="1:17" x14ac:dyDescent="0.25">
      <c r="A191" s="20" t="s">
        <v>154</v>
      </c>
      <c r="E191" s="20" t="s">
        <v>383</v>
      </c>
      <c r="F191" s="20" t="s">
        <v>925</v>
      </c>
      <c r="G191" s="20" t="s">
        <v>587</v>
      </c>
      <c r="H191" s="20" t="s">
        <v>571</v>
      </c>
      <c r="I191" s="20" t="s">
        <v>926</v>
      </c>
      <c r="J191" s="20" t="s">
        <v>159</v>
      </c>
      <c r="K191" s="20" t="s">
        <v>160</v>
      </c>
      <c r="L191" s="20" t="s">
        <v>161</v>
      </c>
      <c r="M191" s="20" t="s">
        <v>384</v>
      </c>
      <c r="N191" s="20" t="s">
        <v>907</v>
      </c>
      <c r="O191" s="20" t="s">
        <v>326</v>
      </c>
      <c r="P191" s="20" t="s">
        <v>327</v>
      </c>
      <c r="Q191" s="20" t="s">
        <v>290</v>
      </c>
    </row>
    <row r="192" spans="1:17" x14ac:dyDescent="0.25">
      <c r="A192" s="20" t="s">
        <v>154</v>
      </c>
      <c r="E192" s="20" t="s">
        <v>383</v>
      </c>
      <c r="F192" s="20" t="s">
        <v>927</v>
      </c>
      <c r="G192" s="20" t="s">
        <v>570</v>
      </c>
      <c r="H192" s="20" t="s">
        <v>571</v>
      </c>
      <c r="I192" s="20" t="s">
        <v>928</v>
      </c>
      <c r="J192" s="20" t="s">
        <v>159</v>
      </c>
      <c r="K192" s="20" t="s">
        <v>160</v>
      </c>
      <c r="L192" s="20" t="s">
        <v>161</v>
      </c>
      <c r="M192" s="20" t="s">
        <v>384</v>
      </c>
      <c r="N192" s="20" t="s">
        <v>907</v>
      </c>
      <c r="O192" s="20" t="s">
        <v>349</v>
      </c>
      <c r="P192" s="20" t="s">
        <v>350</v>
      </c>
      <c r="Q192" s="20" t="s">
        <v>290</v>
      </c>
    </row>
    <row r="193" spans="1:17" x14ac:dyDescent="0.25">
      <c r="A193" s="20" t="s">
        <v>154</v>
      </c>
      <c r="E193" s="20" t="s">
        <v>383</v>
      </c>
      <c r="F193" s="20" t="s">
        <v>929</v>
      </c>
      <c r="G193" s="20" t="s">
        <v>674</v>
      </c>
      <c r="H193" s="20" t="s">
        <v>566</v>
      </c>
      <c r="I193" s="20" t="s">
        <v>930</v>
      </c>
      <c r="J193" s="20" t="s">
        <v>159</v>
      </c>
      <c r="K193" s="20" t="s">
        <v>160</v>
      </c>
      <c r="L193" s="20" t="s">
        <v>161</v>
      </c>
      <c r="M193" s="20" t="s">
        <v>384</v>
      </c>
      <c r="N193" s="20" t="s">
        <v>907</v>
      </c>
      <c r="O193" s="20" t="s">
        <v>379</v>
      </c>
      <c r="P193" s="20" t="s">
        <v>380</v>
      </c>
      <c r="Q193" s="20" t="s">
        <v>290</v>
      </c>
    </row>
    <row r="194" spans="1:17" x14ac:dyDescent="0.25">
      <c r="A194" s="20" t="s">
        <v>154</v>
      </c>
      <c r="E194" s="20" t="s">
        <v>383</v>
      </c>
      <c r="F194" s="20" t="s">
        <v>931</v>
      </c>
      <c r="G194" s="20" t="s">
        <v>577</v>
      </c>
      <c r="H194" s="20" t="s">
        <v>566</v>
      </c>
      <c r="I194" s="20" t="s">
        <v>932</v>
      </c>
      <c r="J194" s="20" t="s">
        <v>159</v>
      </c>
      <c r="K194" s="20" t="s">
        <v>160</v>
      </c>
      <c r="L194" s="20" t="s">
        <v>161</v>
      </c>
      <c r="M194" s="20" t="s">
        <v>384</v>
      </c>
      <c r="N194" s="20" t="s">
        <v>907</v>
      </c>
      <c r="O194" s="20" t="s">
        <v>309</v>
      </c>
      <c r="P194" s="20" t="s">
        <v>310</v>
      </c>
      <c r="Q194" s="20" t="s">
        <v>290</v>
      </c>
    </row>
    <row r="195" spans="1:17" x14ac:dyDescent="0.25">
      <c r="A195" s="20" t="s">
        <v>154</v>
      </c>
      <c r="E195" s="20" t="s">
        <v>383</v>
      </c>
      <c r="F195" s="20" t="s">
        <v>933</v>
      </c>
      <c r="G195" s="20" t="s">
        <v>587</v>
      </c>
      <c r="H195" s="20" t="s">
        <v>189</v>
      </c>
      <c r="I195" s="20" t="s">
        <v>934</v>
      </c>
      <c r="J195" s="20" t="s">
        <v>159</v>
      </c>
      <c r="K195" s="20" t="s">
        <v>160</v>
      </c>
      <c r="L195" s="20" t="s">
        <v>161</v>
      </c>
      <c r="M195" s="20" t="s">
        <v>384</v>
      </c>
      <c r="N195" s="20" t="s">
        <v>907</v>
      </c>
      <c r="O195" s="20" t="s">
        <v>338</v>
      </c>
      <c r="P195" s="20" t="s">
        <v>339</v>
      </c>
      <c r="Q195" s="20" t="s">
        <v>290</v>
      </c>
    </row>
    <row r="196" spans="1:17" x14ac:dyDescent="0.25">
      <c r="A196" s="20" t="s">
        <v>154</v>
      </c>
      <c r="E196" s="20" t="s">
        <v>383</v>
      </c>
      <c r="F196" s="20" t="s">
        <v>935</v>
      </c>
      <c r="G196" s="20" t="s">
        <v>904</v>
      </c>
      <c r="H196" s="20" t="s">
        <v>566</v>
      </c>
      <c r="I196" s="20" t="s">
        <v>912</v>
      </c>
      <c r="J196" s="20" t="s">
        <v>159</v>
      </c>
      <c r="K196" s="20" t="s">
        <v>160</v>
      </c>
      <c r="L196" s="20" t="s">
        <v>161</v>
      </c>
      <c r="M196" s="20" t="s">
        <v>384</v>
      </c>
      <c r="N196" s="20" t="s">
        <v>907</v>
      </c>
      <c r="O196" s="20" t="s">
        <v>330</v>
      </c>
      <c r="P196" s="20" t="s">
        <v>331</v>
      </c>
      <c r="Q196" s="20" t="s">
        <v>313</v>
      </c>
    </row>
    <row r="197" spans="1:17" x14ac:dyDescent="0.25">
      <c r="A197" s="20" t="s">
        <v>154</v>
      </c>
      <c r="E197" s="20" t="s">
        <v>383</v>
      </c>
      <c r="F197" s="20" t="s">
        <v>936</v>
      </c>
      <c r="G197" s="20" t="s">
        <v>612</v>
      </c>
      <c r="H197" s="20" t="s">
        <v>571</v>
      </c>
      <c r="I197" s="20" t="s">
        <v>917</v>
      </c>
      <c r="J197" s="20" t="s">
        <v>159</v>
      </c>
      <c r="K197" s="20" t="s">
        <v>160</v>
      </c>
      <c r="L197" s="20" t="s">
        <v>161</v>
      </c>
      <c r="M197" s="20" t="s">
        <v>384</v>
      </c>
      <c r="N197" s="20" t="s">
        <v>907</v>
      </c>
      <c r="O197" s="20" t="s">
        <v>351</v>
      </c>
      <c r="P197" s="20" t="s">
        <v>352</v>
      </c>
      <c r="Q197" s="20" t="s">
        <v>313</v>
      </c>
    </row>
    <row r="198" spans="1:17" x14ac:dyDescent="0.25">
      <c r="A198" s="20" t="s">
        <v>154</v>
      </c>
      <c r="E198" s="20" t="s">
        <v>383</v>
      </c>
      <c r="F198" s="20" t="s">
        <v>937</v>
      </c>
      <c r="G198" s="20" t="s">
        <v>625</v>
      </c>
      <c r="H198" s="20" t="s">
        <v>795</v>
      </c>
      <c r="I198" s="20" t="s">
        <v>938</v>
      </c>
      <c r="J198" s="20" t="s">
        <v>159</v>
      </c>
      <c r="K198" s="20" t="s">
        <v>160</v>
      </c>
      <c r="L198" s="20" t="s">
        <v>161</v>
      </c>
      <c r="M198" s="20" t="s">
        <v>384</v>
      </c>
      <c r="N198" s="20" t="s">
        <v>907</v>
      </c>
      <c r="O198" s="20" t="s">
        <v>351</v>
      </c>
      <c r="P198" s="20" t="s">
        <v>352</v>
      </c>
      <c r="Q198" s="20" t="s">
        <v>313</v>
      </c>
    </row>
    <row r="199" spans="1:17" x14ac:dyDescent="0.25">
      <c r="A199" s="20" t="s">
        <v>154</v>
      </c>
      <c r="E199" s="20" t="s">
        <v>385</v>
      </c>
      <c r="F199" s="20" t="s">
        <v>939</v>
      </c>
      <c r="G199" s="20" t="s">
        <v>602</v>
      </c>
      <c r="H199" s="20" t="s">
        <v>566</v>
      </c>
      <c r="I199" s="20" t="s">
        <v>940</v>
      </c>
      <c r="J199" s="20" t="s">
        <v>159</v>
      </c>
      <c r="K199" s="20" t="s">
        <v>160</v>
      </c>
      <c r="L199" s="20" t="s">
        <v>161</v>
      </c>
      <c r="M199" s="20" t="s">
        <v>386</v>
      </c>
      <c r="N199" s="20" t="s">
        <v>941</v>
      </c>
      <c r="O199" s="20" t="s">
        <v>291</v>
      </c>
      <c r="P199" s="20" t="s">
        <v>292</v>
      </c>
      <c r="Q199" s="20" t="s">
        <v>290</v>
      </c>
    </row>
    <row r="200" spans="1:17" x14ac:dyDescent="0.25">
      <c r="A200" s="20" t="s">
        <v>154</v>
      </c>
      <c r="E200" s="20" t="s">
        <v>385</v>
      </c>
      <c r="F200" s="20" t="s">
        <v>942</v>
      </c>
      <c r="G200" s="20" t="s">
        <v>630</v>
      </c>
      <c r="H200" s="20" t="s">
        <v>566</v>
      </c>
      <c r="I200" s="20" t="s">
        <v>940</v>
      </c>
      <c r="J200" s="20" t="s">
        <v>159</v>
      </c>
      <c r="K200" s="20" t="s">
        <v>160</v>
      </c>
      <c r="L200" s="20" t="s">
        <v>161</v>
      </c>
      <c r="M200" s="20" t="s">
        <v>386</v>
      </c>
      <c r="N200" s="20" t="s">
        <v>941</v>
      </c>
      <c r="O200" s="20" t="s">
        <v>320</v>
      </c>
      <c r="P200" s="20" t="s">
        <v>321</v>
      </c>
      <c r="Q200" s="20" t="s">
        <v>313</v>
      </c>
    </row>
    <row r="201" spans="1:17" x14ac:dyDescent="0.25">
      <c r="A201" s="20" t="s">
        <v>154</v>
      </c>
      <c r="E201" s="20" t="s">
        <v>385</v>
      </c>
      <c r="F201" s="20" t="s">
        <v>943</v>
      </c>
      <c r="G201" s="20" t="s">
        <v>591</v>
      </c>
      <c r="H201" s="20" t="s">
        <v>566</v>
      </c>
      <c r="I201" s="20" t="s">
        <v>940</v>
      </c>
      <c r="J201" s="20" t="s">
        <v>159</v>
      </c>
      <c r="K201" s="20" t="s">
        <v>160</v>
      </c>
      <c r="L201" s="20" t="s">
        <v>161</v>
      </c>
      <c r="M201" s="20" t="s">
        <v>386</v>
      </c>
      <c r="N201" s="20" t="s">
        <v>941</v>
      </c>
      <c r="O201" s="20" t="s">
        <v>320</v>
      </c>
      <c r="P201" s="20" t="s">
        <v>321</v>
      </c>
      <c r="Q201" s="20" t="s">
        <v>313</v>
      </c>
    </row>
    <row r="202" spans="1:17" x14ac:dyDescent="0.25">
      <c r="A202" s="20" t="s">
        <v>154</v>
      </c>
      <c r="E202" s="20" t="s">
        <v>385</v>
      </c>
      <c r="F202" s="20" t="s">
        <v>944</v>
      </c>
      <c r="G202" s="20" t="s">
        <v>587</v>
      </c>
      <c r="H202" s="20" t="s">
        <v>566</v>
      </c>
      <c r="I202" s="20" t="s">
        <v>945</v>
      </c>
      <c r="J202" s="20" t="s">
        <v>159</v>
      </c>
      <c r="K202" s="20" t="s">
        <v>160</v>
      </c>
      <c r="L202" s="20" t="s">
        <v>161</v>
      </c>
      <c r="M202" s="20" t="s">
        <v>386</v>
      </c>
      <c r="N202" s="20" t="s">
        <v>941</v>
      </c>
      <c r="O202" s="20" t="s">
        <v>345</v>
      </c>
      <c r="P202" s="20" t="s">
        <v>346</v>
      </c>
      <c r="Q202" s="20" t="s">
        <v>313</v>
      </c>
    </row>
    <row r="203" spans="1:17" x14ac:dyDescent="0.25">
      <c r="A203" s="20" t="s">
        <v>154</v>
      </c>
      <c r="E203" s="20" t="s">
        <v>385</v>
      </c>
      <c r="F203" s="20" t="s">
        <v>946</v>
      </c>
      <c r="G203" s="20" t="s">
        <v>577</v>
      </c>
      <c r="H203" s="20" t="s">
        <v>188</v>
      </c>
      <c r="I203" s="20" t="s">
        <v>947</v>
      </c>
      <c r="J203" s="20" t="s">
        <v>159</v>
      </c>
      <c r="K203" s="20" t="s">
        <v>160</v>
      </c>
      <c r="L203" s="20" t="s">
        <v>161</v>
      </c>
      <c r="M203" s="20" t="s">
        <v>386</v>
      </c>
      <c r="N203" s="20" t="s">
        <v>941</v>
      </c>
      <c r="O203" s="20" t="s">
        <v>297</v>
      </c>
      <c r="P203" s="20" t="s">
        <v>298</v>
      </c>
      <c r="Q203" s="20" t="s">
        <v>272</v>
      </c>
    </row>
    <row r="204" spans="1:17" x14ac:dyDescent="0.25">
      <c r="A204" s="20" t="s">
        <v>154</v>
      </c>
      <c r="E204" s="20" t="s">
        <v>385</v>
      </c>
      <c r="F204" s="20" t="s">
        <v>948</v>
      </c>
      <c r="G204" s="20" t="s">
        <v>612</v>
      </c>
      <c r="H204" s="20" t="s">
        <v>188</v>
      </c>
      <c r="I204" s="20" t="s">
        <v>949</v>
      </c>
      <c r="J204" s="20" t="s">
        <v>159</v>
      </c>
      <c r="K204" s="20" t="s">
        <v>160</v>
      </c>
      <c r="L204" s="20" t="s">
        <v>161</v>
      </c>
      <c r="M204" s="20" t="s">
        <v>386</v>
      </c>
      <c r="N204" s="20" t="s">
        <v>941</v>
      </c>
      <c r="O204" s="20" t="s">
        <v>299</v>
      </c>
      <c r="P204" s="20" t="s">
        <v>300</v>
      </c>
      <c r="Q204" s="20" t="s">
        <v>272</v>
      </c>
    </row>
    <row r="205" spans="1:17" x14ac:dyDescent="0.25">
      <c r="A205" s="20" t="s">
        <v>154</v>
      </c>
      <c r="E205" s="20" t="s">
        <v>385</v>
      </c>
      <c r="F205" s="20" t="s">
        <v>950</v>
      </c>
      <c r="G205" s="20" t="s">
        <v>616</v>
      </c>
      <c r="H205" s="20" t="s">
        <v>571</v>
      </c>
      <c r="I205" s="20" t="s">
        <v>951</v>
      </c>
      <c r="J205" s="20" t="s">
        <v>159</v>
      </c>
      <c r="K205" s="20" t="s">
        <v>160</v>
      </c>
      <c r="L205" s="20" t="s">
        <v>161</v>
      </c>
      <c r="M205" s="20" t="s">
        <v>386</v>
      </c>
      <c r="N205" s="20" t="s">
        <v>941</v>
      </c>
      <c r="O205" s="20" t="s">
        <v>336</v>
      </c>
      <c r="P205" s="20" t="s">
        <v>337</v>
      </c>
      <c r="Q205" s="20" t="s">
        <v>290</v>
      </c>
    </row>
    <row r="206" spans="1:17" x14ac:dyDescent="0.25">
      <c r="A206" s="20" t="s">
        <v>154</v>
      </c>
      <c r="E206" s="20" t="s">
        <v>385</v>
      </c>
      <c r="F206" s="20" t="s">
        <v>952</v>
      </c>
      <c r="G206" s="20" t="s">
        <v>587</v>
      </c>
      <c r="H206" s="20" t="s">
        <v>627</v>
      </c>
      <c r="I206" s="20" t="s">
        <v>953</v>
      </c>
      <c r="J206" s="20" t="s">
        <v>159</v>
      </c>
      <c r="K206" s="20" t="s">
        <v>160</v>
      </c>
      <c r="L206" s="20" t="s">
        <v>161</v>
      </c>
      <c r="M206" s="20" t="s">
        <v>386</v>
      </c>
      <c r="N206" s="20" t="s">
        <v>941</v>
      </c>
      <c r="O206" s="20" t="s">
        <v>326</v>
      </c>
      <c r="P206" s="20" t="s">
        <v>327</v>
      </c>
      <c r="Q206" s="20" t="s">
        <v>290</v>
      </c>
    </row>
    <row r="207" spans="1:17" x14ac:dyDescent="0.25">
      <c r="A207" s="20" t="s">
        <v>154</v>
      </c>
      <c r="E207" s="20" t="s">
        <v>385</v>
      </c>
      <c r="F207" s="20" t="s">
        <v>954</v>
      </c>
      <c r="G207" s="20" t="s">
        <v>565</v>
      </c>
      <c r="H207" s="20" t="s">
        <v>571</v>
      </c>
      <c r="I207" s="20" t="s">
        <v>955</v>
      </c>
      <c r="J207" s="20" t="s">
        <v>159</v>
      </c>
      <c r="K207" s="20" t="s">
        <v>160</v>
      </c>
      <c r="L207" s="20" t="s">
        <v>161</v>
      </c>
      <c r="M207" s="20" t="s">
        <v>386</v>
      </c>
      <c r="N207" s="20" t="s">
        <v>941</v>
      </c>
      <c r="O207" s="20" t="s">
        <v>375</v>
      </c>
      <c r="P207" s="20" t="s">
        <v>376</v>
      </c>
      <c r="Q207" s="20" t="s">
        <v>290</v>
      </c>
    </row>
    <row r="208" spans="1:17" x14ac:dyDescent="0.25">
      <c r="A208" s="20" t="s">
        <v>154</v>
      </c>
      <c r="E208" s="20" t="s">
        <v>385</v>
      </c>
      <c r="F208" s="20" t="s">
        <v>956</v>
      </c>
      <c r="G208" s="20" t="s">
        <v>591</v>
      </c>
      <c r="H208" s="20" t="s">
        <v>566</v>
      </c>
      <c r="I208" s="20" t="s">
        <v>940</v>
      </c>
      <c r="J208" s="20" t="s">
        <v>159</v>
      </c>
      <c r="K208" s="20" t="s">
        <v>160</v>
      </c>
      <c r="L208" s="20" t="s">
        <v>161</v>
      </c>
      <c r="M208" s="20" t="s">
        <v>386</v>
      </c>
      <c r="N208" s="20" t="s">
        <v>941</v>
      </c>
      <c r="O208" s="20" t="s">
        <v>320</v>
      </c>
      <c r="P208" s="20" t="s">
        <v>321</v>
      </c>
      <c r="Q208" s="20" t="s">
        <v>313</v>
      </c>
    </row>
    <row r="209" spans="1:17" x14ac:dyDescent="0.25">
      <c r="A209" s="20" t="s">
        <v>154</v>
      </c>
      <c r="E209" s="20" t="s">
        <v>385</v>
      </c>
      <c r="F209" s="20" t="s">
        <v>957</v>
      </c>
      <c r="G209" s="20" t="s">
        <v>625</v>
      </c>
      <c r="H209" s="20" t="s">
        <v>189</v>
      </c>
      <c r="I209" s="20" t="s">
        <v>958</v>
      </c>
      <c r="J209" s="20" t="s">
        <v>159</v>
      </c>
      <c r="K209" s="20" t="s">
        <v>160</v>
      </c>
      <c r="L209" s="20" t="s">
        <v>161</v>
      </c>
      <c r="M209" s="20" t="s">
        <v>386</v>
      </c>
      <c r="N209" s="20" t="s">
        <v>941</v>
      </c>
      <c r="O209" s="20" t="s">
        <v>293</v>
      </c>
      <c r="P209" s="20" t="s">
        <v>294</v>
      </c>
      <c r="Q209" s="20" t="s">
        <v>272</v>
      </c>
    </row>
    <row r="210" spans="1:17" x14ac:dyDescent="0.25">
      <c r="A210" s="20" t="s">
        <v>154</v>
      </c>
      <c r="E210" s="20" t="s">
        <v>385</v>
      </c>
      <c r="F210" s="20" t="s">
        <v>959</v>
      </c>
      <c r="G210" s="20" t="s">
        <v>633</v>
      </c>
      <c r="H210" s="20" t="s">
        <v>566</v>
      </c>
      <c r="I210" s="20" t="s">
        <v>960</v>
      </c>
      <c r="J210" s="20" t="s">
        <v>159</v>
      </c>
      <c r="K210" s="20" t="s">
        <v>160</v>
      </c>
      <c r="L210" s="20" t="s">
        <v>161</v>
      </c>
      <c r="M210" s="20" t="s">
        <v>386</v>
      </c>
      <c r="N210" s="20" t="s">
        <v>941</v>
      </c>
      <c r="O210" s="20" t="s">
        <v>316</v>
      </c>
      <c r="P210" s="20" t="s">
        <v>317</v>
      </c>
      <c r="Q210" s="20" t="s">
        <v>272</v>
      </c>
    </row>
    <row r="211" spans="1:17" x14ac:dyDescent="0.25">
      <c r="A211" s="20" t="s">
        <v>154</v>
      </c>
      <c r="E211" s="20" t="s">
        <v>385</v>
      </c>
      <c r="F211" s="20" t="s">
        <v>961</v>
      </c>
      <c r="G211" s="20" t="s">
        <v>636</v>
      </c>
      <c r="H211" s="20" t="s">
        <v>566</v>
      </c>
      <c r="I211" s="20" t="s">
        <v>962</v>
      </c>
      <c r="J211" s="20" t="s">
        <v>159</v>
      </c>
      <c r="K211" s="20" t="s">
        <v>160</v>
      </c>
      <c r="L211" s="20" t="s">
        <v>161</v>
      </c>
      <c r="M211" s="20" t="s">
        <v>386</v>
      </c>
      <c r="N211" s="20" t="s">
        <v>941</v>
      </c>
      <c r="O211" s="20" t="s">
        <v>295</v>
      </c>
      <c r="P211" s="20" t="s">
        <v>296</v>
      </c>
      <c r="Q211" s="20" t="s">
        <v>272</v>
      </c>
    </row>
    <row r="212" spans="1:17" x14ac:dyDescent="0.25">
      <c r="A212" s="20" t="s">
        <v>154</v>
      </c>
      <c r="E212" s="20" t="s">
        <v>385</v>
      </c>
      <c r="F212" s="20" t="s">
        <v>963</v>
      </c>
      <c r="G212" s="20" t="s">
        <v>641</v>
      </c>
      <c r="H212" s="20" t="s">
        <v>643</v>
      </c>
      <c r="I212" s="20" t="s">
        <v>964</v>
      </c>
      <c r="J212" s="20" t="s">
        <v>159</v>
      </c>
      <c r="K212" s="20" t="s">
        <v>160</v>
      </c>
      <c r="L212" s="20" t="s">
        <v>161</v>
      </c>
      <c r="M212" s="20" t="s">
        <v>386</v>
      </c>
      <c r="N212" s="20" t="s">
        <v>941</v>
      </c>
      <c r="O212" s="20" t="s">
        <v>375</v>
      </c>
      <c r="P212" s="20" t="s">
        <v>376</v>
      </c>
      <c r="Q212" s="20" t="s">
        <v>290</v>
      </c>
    </row>
    <row r="213" spans="1:17" x14ac:dyDescent="0.25">
      <c r="A213" s="20" t="s">
        <v>154</v>
      </c>
      <c r="E213" s="20" t="s">
        <v>387</v>
      </c>
      <c r="F213" s="20" t="s">
        <v>965</v>
      </c>
      <c r="G213" s="20" t="s">
        <v>861</v>
      </c>
      <c r="H213" s="20" t="s">
        <v>566</v>
      </c>
      <c r="I213" s="20" t="s">
        <v>966</v>
      </c>
      <c r="J213" s="20" t="s">
        <v>159</v>
      </c>
      <c r="K213" s="20" t="s">
        <v>160</v>
      </c>
      <c r="L213" s="20" t="s">
        <v>161</v>
      </c>
      <c r="M213" s="20" t="s">
        <v>388</v>
      </c>
      <c r="N213" s="20" t="s">
        <v>967</v>
      </c>
      <c r="O213" s="20" t="s">
        <v>328</v>
      </c>
      <c r="P213" s="20" t="s">
        <v>329</v>
      </c>
      <c r="Q213" s="20" t="s">
        <v>290</v>
      </c>
    </row>
    <row r="214" spans="1:17" x14ac:dyDescent="0.25">
      <c r="A214" s="20" t="s">
        <v>154</v>
      </c>
      <c r="E214" s="20" t="s">
        <v>387</v>
      </c>
      <c r="F214" s="20" t="s">
        <v>968</v>
      </c>
      <c r="G214" s="20" t="s">
        <v>591</v>
      </c>
      <c r="H214" s="20" t="s">
        <v>571</v>
      </c>
      <c r="I214" s="20" t="s">
        <v>969</v>
      </c>
      <c r="J214" s="20" t="s">
        <v>159</v>
      </c>
      <c r="K214" s="20" t="s">
        <v>160</v>
      </c>
      <c r="L214" s="20" t="s">
        <v>161</v>
      </c>
      <c r="M214" s="20" t="s">
        <v>388</v>
      </c>
      <c r="N214" s="20" t="s">
        <v>967</v>
      </c>
      <c r="O214" s="20" t="s">
        <v>288</v>
      </c>
      <c r="P214" s="20" t="s">
        <v>289</v>
      </c>
      <c r="Q214" s="20" t="s">
        <v>290</v>
      </c>
    </row>
    <row r="215" spans="1:17" x14ac:dyDescent="0.25">
      <c r="A215" s="20" t="s">
        <v>154</v>
      </c>
      <c r="E215" s="20" t="s">
        <v>387</v>
      </c>
      <c r="F215" s="20" t="s">
        <v>970</v>
      </c>
      <c r="G215" s="20" t="s">
        <v>633</v>
      </c>
      <c r="H215" s="20" t="s">
        <v>566</v>
      </c>
      <c r="I215" s="20" t="s">
        <v>971</v>
      </c>
      <c r="J215" s="20" t="s">
        <v>159</v>
      </c>
      <c r="K215" s="20" t="s">
        <v>160</v>
      </c>
      <c r="L215" s="20" t="s">
        <v>161</v>
      </c>
      <c r="M215" s="20" t="s">
        <v>388</v>
      </c>
      <c r="N215" s="20" t="s">
        <v>967</v>
      </c>
      <c r="O215" s="20" t="s">
        <v>328</v>
      </c>
      <c r="P215" s="20" t="s">
        <v>329</v>
      </c>
      <c r="Q215" s="20" t="s">
        <v>290</v>
      </c>
    </row>
    <row r="216" spans="1:17" x14ac:dyDescent="0.25">
      <c r="A216" s="20" t="s">
        <v>154</v>
      </c>
      <c r="E216" s="20" t="s">
        <v>387</v>
      </c>
      <c r="F216" s="20" t="s">
        <v>972</v>
      </c>
      <c r="G216" s="20" t="s">
        <v>674</v>
      </c>
      <c r="H216" s="20" t="s">
        <v>566</v>
      </c>
      <c r="I216" s="20" t="s">
        <v>973</v>
      </c>
      <c r="J216" s="20" t="s">
        <v>159</v>
      </c>
      <c r="K216" s="20" t="s">
        <v>160</v>
      </c>
      <c r="L216" s="20" t="s">
        <v>161</v>
      </c>
      <c r="M216" s="20" t="s">
        <v>388</v>
      </c>
      <c r="N216" s="20" t="s">
        <v>967</v>
      </c>
      <c r="O216" s="20" t="s">
        <v>309</v>
      </c>
      <c r="P216" s="20" t="s">
        <v>310</v>
      </c>
      <c r="Q216" s="20" t="s">
        <v>290</v>
      </c>
    </row>
    <row r="217" spans="1:17" x14ac:dyDescent="0.25">
      <c r="A217" s="20" t="s">
        <v>154</v>
      </c>
      <c r="E217" s="20" t="s">
        <v>387</v>
      </c>
      <c r="F217" s="20" t="s">
        <v>974</v>
      </c>
      <c r="G217" s="20" t="s">
        <v>577</v>
      </c>
      <c r="H217" s="20" t="s">
        <v>627</v>
      </c>
      <c r="I217" s="20" t="s">
        <v>975</v>
      </c>
      <c r="J217" s="20" t="s">
        <v>159</v>
      </c>
      <c r="K217" s="20" t="s">
        <v>160</v>
      </c>
      <c r="L217" s="20" t="s">
        <v>161</v>
      </c>
      <c r="M217" s="20" t="s">
        <v>388</v>
      </c>
      <c r="N217" s="20" t="s">
        <v>967</v>
      </c>
      <c r="O217" s="20" t="s">
        <v>345</v>
      </c>
      <c r="P217" s="20" t="s">
        <v>346</v>
      </c>
      <c r="Q217" s="20" t="s">
        <v>313</v>
      </c>
    </row>
    <row r="218" spans="1:17" x14ac:dyDescent="0.25">
      <c r="A218" s="20" t="s">
        <v>154</v>
      </c>
      <c r="E218" s="20" t="s">
        <v>387</v>
      </c>
      <c r="F218" s="20" t="s">
        <v>976</v>
      </c>
      <c r="G218" s="20" t="s">
        <v>587</v>
      </c>
      <c r="H218" s="20" t="s">
        <v>566</v>
      </c>
      <c r="I218" s="20" t="s">
        <v>977</v>
      </c>
      <c r="J218" s="20" t="s">
        <v>159</v>
      </c>
      <c r="K218" s="20" t="s">
        <v>160</v>
      </c>
      <c r="L218" s="20" t="s">
        <v>161</v>
      </c>
      <c r="M218" s="20" t="s">
        <v>388</v>
      </c>
      <c r="N218" s="20" t="s">
        <v>967</v>
      </c>
      <c r="O218" s="20" t="s">
        <v>345</v>
      </c>
      <c r="P218" s="20" t="s">
        <v>346</v>
      </c>
      <c r="Q218" s="20" t="s">
        <v>313</v>
      </c>
    </row>
    <row r="219" spans="1:17" x14ac:dyDescent="0.25">
      <c r="A219" s="20" t="s">
        <v>154</v>
      </c>
      <c r="E219" s="20" t="s">
        <v>387</v>
      </c>
      <c r="F219" s="20" t="s">
        <v>978</v>
      </c>
      <c r="G219" s="20" t="s">
        <v>605</v>
      </c>
      <c r="H219" s="20" t="s">
        <v>158</v>
      </c>
      <c r="I219" s="20" t="s">
        <v>979</v>
      </c>
      <c r="J219" s="20" t="s">
        <v>159</v>
      </c>
      <c r="K219" s="20" t="s">
        <v>160</v>
      </c>
      <c r="L219" s="20" t="s">
        <v>161</v>
      </c>
      <c r="M219" s="20" t="s">
        <v>388</v>
      </c>
      <c r="N219" s="20" t="s">
        <v>967</v>
      </c>
      <c r="O219" s="20" t="s">
        <v>330</v>
      </c>
      <c r="P219" s="20" t="s">
        <v>331</v>
      </c>
      <c r="Q219" s="20" t="s">
        <v>313</v>
      </c>
    </row>
    <row r="220" spans="1:17" x14ac:dyDescent="0.25">
      <c r="A220" s="20" t="s">
        <v>154</v>
      </c>
      <c r="E220" s="20" t="s">
        <v>387</v>
      </c>
      <c r="F220" s="20" t="s">
        <v>980</v>
      </c>
      <c r="G220" s="20" t="s">
        <v>587</v>
      </c>
      <c r="H220" s="20" t="s">
        <v>571</v>
      </c>
      <c r="I220" s="20" t="s">
        <v>981</v>
      </c>
      <c r="J220" s="20" t="s">
        <v>159</v>
      </c>
      <c r="K220" s="20" t="s">
        <v>160</v>
      </c>
      <c r="L220" s="20" t="s">
        <v>161</v>
      </c>
      <c r="M220" s="20" t="s">
        <v>388</v>
      </c>
      <c r="N220" s="20" t="s">
        <v>967</v>
      </c>
      <c r="O220" s="20" t="s">
        <v>295</v>
      </c>
      <c r="P220" s="20" t="s">
        <v>296</v>
      </c>
      <c r="Q220" s="20" t="s">
        <v>272</v>
      </c>
    </row>
    <row r="221" spans="1:17" x14ac:dyDescent="0.25">
      <c r="A221" s="20" t="s">
        <v>154</v>
      </c>
      <c r="E221" s="20" t="s">
        <v>387</v>
      </c>
      <c r="F221" s="20" t="s">
        <v>982</v>
      </c>
      <c r="G221" s="20" t="s">
        <v>616</v>
      </c>
      <c r="H221" s="20" t="s">
        <v>189</v>
      </c>
      <c r="I221" s="20" t="s">
        <v>983</v>
      </c>
      <c r="J221" s="20" t="s">
        <v>159</v>
      </c>
      <c r="K221" s="20" t="s">
        <v>160</v>
      </c>
      <c r="L221" s="20" t="s">
        <v>161</v>
      </c>
      <c r="M221" s="20" t="s">
        <v>388</v>
      </c>
      <c r="N221" s="20" t="s">
        <v>967</v>
      </c>
      <c r="O221" s="20" t="s">
        <v>336</v>
      </c>
      <c r="P221" s="20" t="s">
        <v>337</v>
      </c>
      <c r="Q221" s="20" t="s">
        <v>290</v>
      </c>
    </row>
    <row r="222" spans="1:17" x14ac:dyDescent="0.25">
      <c r="A222" s="20" t="s">
        <v>154</v>
      </c>
      <c r="E222" s="20" t="s">
        <v>387</v>
      </c>
      <c r="F222" s="20" t="s">
        <v>984</v>
      </c>
      <c r="G222" s="20" t="s">
        <v>565</v>
      </c>
      <c r="H222" s="20" t="s">
        <v>566</v>
      </c>
      <c r="I222" s="20" t="s">
        <v>966</v>
      </c>
      <c r="J222" s="20" t="s">
        <v>159</v>
      </c>
      <c r="K222" s="20" t="s">
        <v>160</v>
      </c>
      <c r="L222" s="20" t="s">
        <v>161</v>
      </c>
      <c r="M222" s="20" t="s">
        <v>388</v>
      </c>
      <c r="N222" s="20" t="s">
        <v>967</v>
      </c>
      <c r="O222" s="20" t="s">
        <v>375</v>
      </c>
      <c r="P222" s="20" t="s">
        <v>376</v>
      </c>
      <c r="Q222" s="20" t="s">
        <v>290</v>
      </c>
    </row>
    <row r="223" spans="1:17" x14ac:dyDescent="0.25">
      <c r="A223" s="20" t="s">
        <v>154</v>
      </c>
      <c r="E223" s="20" t="s">
        <v>387</v>
      </c>
      <c r="F223" s="20" t="s">
        <v>985</v>
      </c>
      <c r="G223" s="20" t="s">
        <v>591</v>
      </c>
      <c r="H223" s="20" t="s">
        <v>627</v>
      </c>
      <c r="I223" s="20" t="s">
        <v>986</v>
      </c>
      <c r="J223" s="20" t="s">
        <v>159</v>
      </c>
      <c r="K223" s="20" t="s">
        <v>160</v>
      </c>
      <c r="L223" s="20" t="s">
        <v>161</v>
      </c>
      <c r="M223" s="20" t="s">
        <v>388</v>
      </c>
      <c r="N223" s="20" t="s">
        <v>967</v>
      </c>
      <c r="O223" s="20" t="s">
        <v>309</v>
      </c>
      <c r="P223" s="20" t="s">
        <v>310</v>
      </c>
      <c r="Q223" s="20" t="s">
        <v>290</v>
      </c>
    </row>
    <row r="224" spans="1:17" x14ac:dyDescent="0.25">
      <c r="A224" s="20" t="s">
        <v>154</v>
      </c>
      <c r="E224" s="20" t="s">
        <v>387</v>
      </c>
      <c r="F224" s="20" t="s">
        <v>987</v>
      </c>
      <c r="G224" s="20" t="s">
        <v>625</v>
      </c>
      <c r="H224" s="20" t="s">
        <v>158</v>
      </c>
      <c r="I224" s="20" t="s">
        <v>979</v>
      </c>
      <c r="J224" s="20" t="s">
        <v>159</v>
      </c>
      <c r="K224" s="20" t="s">
        <v>160</v>
      </c>
      <c r="L224" s="20" t="s">
        <v>161</v>
      </c>
      <c r="M224" s="20" t="s">
        <v>388</v>
      </c>
      <c r="N224" s="20" t="s">
        <v>967</v>
      </c>
      <c r="O224" s="20" t="s">
        <v>309</v>
      </c>
      <c r="P224" s="20" t="s">
        <v>310</v>
      </c>
      <c r="Q224" s="20" t="s">
        <v>290</v>
      </c>
    </row>
    <row r="225" spans="1:17" x14ac:dyDescent="0.25">
      <c r="A225" s="20" t="s">
        <v>154</v>
      </c>
      <c r="E225" s="20" t="s">
        <v>387</v>
      </c>
      <c r="F225" s="20" t="s">
        <v>988</v>
      </c>
      <c r="G225" s="20" t="s">
        <v>904</v>
      </c>
      <c r="H225" s="20" t="s">
        <v>566</v>
      </c>
      <c r="I225" s="20" t="s">
        <v>966</v>
      </c>
      <c r="J225" s="20" t="s">
        <v>159</v>
      </c>
      <c r="K225" s="20" t="s">
        <v>160</v>
      </c>
      <c r="L225" s="20" t="s">
        <v>161</v>
      </c>
      <c r="M225" s="20" t="s">
        <v>388</v>
      </c>
      <c r="N225" s="20" t="s">
        <v>967</v>
      </c>
      <c r="O225" s="20" t="s">
        <v>330</v>
      </c>
      <c r="P225" s="20" t="s">
        <v>331</v>
      </c>
      <c r="Q225" s="20" t="s">
        <v>313</v>
      </c>
    </row>
    <row r="226" spans="1:17" x14ac:dyDescent="0.25">
      <c r="A226" s="20" t="s">
        <v>154</v>
      </c>
      <c r="E226" s="20" t="s">
        <v>387</v>
      </c>
      <c r="F226" s="20" t="s">
        <v>989</v>
      </c>
      <c r="G226" s="20" t="s">
        <v>591</v>
      </c>
      <c r="H226" s="20" t="s">
        <v>158</v>
      </c>
      <c r="I226" s="20" t="s">
        <v>979</v>
      </c>
      <c r="J226" s="20" t="s">
        <v>159</v>
      </c>
      <c r="K226" s="20" t="s">
        <v>160</v>
      </c>
      <c r="L226" s="20" t="s">
        <v>161</v>
      </c>
      <c r="M226" s="20" t="s">
        <v>388</v>
      </c>
      <c r="N226" s="20" t="s">
        <v>967</v>
      </c>
      <c r="O226" s="20" t="s">
        <v>320</v>
      </c>
      <c r="P226" s="20" t="s">
        <v>321</v>
      </c>
      <c r="Q226" s="20" t="s">
        <v>313</v>
      </c>
    </row>
    <row r="227" spans="1:17" x14ac:dyDescent="0.25">
      <c r="A227" s="20" t="s">
        <v>154</v>
      </c>
      <c r="E227" s="20" t="s">
        <v>389</v>
      </c>
      <c r="F227" s="20" t="s">
        <v>990</v>
      </c>
      <c r="G227" s="20" t="s">
        <v>565</v>
      </c>
      <c r="H227" s="20" t="s">
        <v>566</v>
      </c>
      <c r="I227" s="20" t="s">
        <v>991</v>
      </c>
      <c r="J227" s="20" t="s">
        <v>159</v>
      </c>
      <c r="K227" s="20" t="s">
        <v>160</v>
      </c>
      <c r="L227" s="20" t="s">
        <v>161</v>
      </c>
      <c r="M227" s="20" t="s">
        <v>390</v>
      </c>
      <c r="N227" s="20" t="s">
        <v>992</v>
      </c>
      <c r="O227" s="20" t="s">
        <v>328</v>
      </c>
      <c r="P227" s="20" t="s">
        <v>329</v>
      </c>
      <c r="Q227" s="20" t="s">
        <v>290</v>
      </c>
    </row>
    <row r="228" spans="1:17" x14ac:dyDescent="0.25">
      <c r="A228" s="20" t="s">
        <v>154</v>
      </c>
      <c r="E228" s="20" t="s">
        <v>389</v>
      </c>
      <c r="F228" s="20" t="s">
        <v>993</v>
      </c>
      <c r="G228" s="20" t="s">
        <v>619</v>
      </c>
      <c r="H228" s="20" t="s">
        <v>994</v>
      </c>
      <c r="I228" s="20" t="s">
        <v>995</v>
      </c>
      <c r="J228" s="20" t="s">
        <v>159</v>
      </c>
      <c r="K228" s="20" t="s">
        <v>160</v>
      </c>
      <c r="L228" s="20" t="s">
        <v>161</v>
      </c>
      <c r="M228" s="20" t="s">
        <v>390</v>
      </c>
      <c r="N228" s="20" t="s">
        <v>992</v>
      </c>
      <c r="O228" s="20" t="s">
        <v>324</v>
      </c>
      <c r="P228" s="20" t="s">
        <v>325</v>
      </c>
      <c r="Q228" s="20" t="s">
        <v>290</v>
      </c>
    </row>
    <row r="229" spans="1:17" x14ac:dyDescent="0.25">
      <c r="A229" s="20" t="s">
        <v>154</v>
      </c>
      <c r="E229" s="20" t="s">
        <v>389</v>
      </c>
      <c r="F229" s="20" t="s">
        <v>996</v>
      </c>
      <c r="G229" s="20" t="s">
        <v>633</v>
      </c>
      <c r="H229" s="20" t="s">
        <v>909</v>
      </c>
      <c r="I229" s="20" t="s">
        <v>997</v>
      </c>
      <c r="J229" s="20" t="s">
        <v>159</v>
      </c>
      <c r="K229" s="20" t="s">
        <v>160</v>
      </c>
      <c r="L229" s="20" t="s">
        <v>161</v>
      </c>
      <c r="M229" s="20" t="s">
        <v>390</v>
      </c>
      <c r="N229" s="20" t="s">
        <v>992</v>
      </c>
      <c r="O229" s="20" t="s">
        <v>328</v>
      </c>
      <c r="P229" s="20" t="s">
        <v>329</v>
      </c>
      <c r="Q229" s="20" t="s">
        <v>290</v>
      </c>
    </row>
    <row r="230" spans="1:17" x14ac:dyDescent="0.25">
      <c r="A230" s="20" t="s">
        <v>154</v>
      </c>
      <c r="E230" s="20" t="s">
        <v>389</v>
      </c>
      <c r="F230" s="20" t="s">
        <v>998</v>
      </c>
      <c r="G230" s="20" t="s">
        <v>577</v>
      </c>
      <c r="H230" s="20" t="s">
        <v>747</v>
      </c>
      <c r="I230" s="20" t="s">
        <v>999</v>
      </c>
      <c r="J230" s="20" t="s">
        <v>159</v>
      </c>
      <c r="K230" s="20" t="s">
        <v>160</v>
      </c>
      <c r="L230" s="20" t="s">
        <v>161</v>
      </c>
      <c r="M230" s="20" t="s">
        <v>390</v>
      </c>
      <c r="N230" s="20" t="s">
        <v>992</v>
      </c>
      <c r="O230" s="20" t="s">
        <v>291</v>
      </c>
      <c r="P230" s="20" t="s">
        <v>292</v>
      </c>
      <c r="Q230" s="20" t="s">
        <v>290</v>
      </c>
    </row>
    <row r="231" spans="1:17" x14ac:dyDescent="0.25">
      <c r="A231" s="20" t="s">
        <v>154</v>
      </c>
      <c r="E231" s="20" t="s">
        <v>389</v>
      </c>
      <c r="F231" s="20" t="s">
        <v>1000</v>
      </c>
      <c r="G231" s="20" t="s">
        <v>602</v>
      </c>
      <c r="H231" s="20" t="s">
        <v>566</v>
      </c>
      <c r="I231" s="20" t="s">
        <v>1001</v>
      </c>
      <c r="J231" s="20" t="s">
        <v>159</v>
      </c>
      <c r="K231" s="20" t="s">
        <v>160</v>
      </c>
      <c r="L231" s="20" t="s">
        <v>161</v>
      </c>
      <c r="M231" s="20" t="s">
        <v>390</v>
      </c>
      <c r="N231" s="20" t="s">
        <v>992</v>
      </c>
      <c r="O231" s="20" t="s">
        <v>291</v>
      </c>
      <c r="P231" s="20" t="s">
        <v>292</v>
      </c>
      <c r="Q231" s="20" t="s">
        <v>290</v>
      </c>
    </row>
    <row r="232" spans="1:17" x14ac:dyDescent="0.25">
      <c r="A232" s="20" t="s">
        <v>154</v>
      </c>
      <c r="E232" s="20" t="s">
        <v>389</v>
      </c>
      <c r="F232" s="20" t="s">
        <v>1002</v>
      </c>
      <c r="G232" s="20" t="s">
        <v>612</v>
      </c>
      <c r="H232" s="20" t="s">
        <v>627</v>
      </c>
      <c r="I232" s="20" t="s">
        <v>1003</v>
      </c>
      <c r="J232" s="20" t="s">
        <v>159</v>
      </c>
      <c r="K232" s="20" t="s">
        <v>160</v>
      </c>
      <c r="L232" s="20" t="s">
        <v>161</v>
      </c>
      <c r="M232" s="20" t="s">
        <v>390</v>
      </c>
      <c r="N232" s="20" t="s">
        <v>992</v>
      </c>
      <c r="O232" s="20" t="s">
        <v>309</v>
      </c>
      <c r="P232" s="20" t="s">
        <v>310</v>
      </c>
      <c r="Q232" s="20" t="s">
        <v>290</v>
      </c>
    </row>
    <row r="233" spans="1:17" x14ac:dyDescent="0.25">
      <c r="A233" s="20" t="s">
        <v>154</v>
      </c>
      <c r="E233" s="20" t="s">
        <v>389</v>
      </c>
      <c r="F233" s="20" t="s">
        <v>1004</v>
      </c>
      <c r="G233" s="20" t="s">
        <v>591</v>
      </c>
      <c r="H233" s="20" t="s">
        <v>566</v>
      </c>
      <c r="I233" s="20" t="s">
        <v>1001</v>
      </c>
      <c r="J233" s="20" t="s">
        <v>159</v>
      </c>
      <c r="K233" s="20" t="s">
        <v>160</v>
      </c>
      <c r="L233" s="20" t="s">
        <v>161</v>
      </c>
      <c r="M233" s="20" t="s">
        <v>390</v>
      </c>
      <c r="N233" s="20" t="s">
        <v>992</v>
      </c>
      <c r="O233" s="20" t="s">
        <v>320</v>
      </c>
      <c r="P233" s="20" t="s">
        <v>321</v>
      </c>
      <c r="Q233" s="20" t="s">
        <v>313</v>
      </c>
    </row>
    <row r="234" spans="1:17" x14ac:dyDescent="0.25">
      <c r="A234" s="20" t="s">
        <v>154</v>
      </c>
      <c r="E234" s="20" t="s">
        <v>389</v>
      </c>
      <c r="F234" s="20" t="s">
        <v>1005</v>
      </c>
      <c r="G234" s="20" t="s">
        <v>591</v>
      </c>
      <c r="H234" s="20" t="s">
        <v>566</v>
      </c>
      <c r="I234" s="20" t="s">
        <v>1001</v>
      </c>
      <c r="J234" s="20" t="s">
        <v>159</v>
      </c>
      <c r="K234" s="20" t="s">
        <v>160</v>
      </c>
      <c r="L234" s="20" t="s">
        <v>161</v>
      </c>
      <c r="M234" s="20" t="s">
        <v>390</v>
      </c>
      <c r="N234" s="20" t="s">
        <v>992</v>
      </c>
      <c r="O234" s="20" t="s">
        <v>301</v>
      </c>
      <c r="P234" s="20" t="s">
        <v>344</v>
      </c>
      <c r="Q234" s="20" t="s">
        <v>313</v>
      </c>
    </row>
    <row r="235" spans="1:17" x14ac:dyDescent="0.25">
      <c r="A235" s="20" t="s">
        <v>154</v>
      </c>
      <c r="E235" s="20" t="s">
        <v>389</v>
      </c>
      <c r="F235" s="20" t="s">
        <v>1006</v>
      </c>
      <c r="G235" s="20" t="s">
        <v>605</v>
      </c>
      <c r="H235" s="20" t="s">
        <v>566</v>
      </c>
      <c r="I235" s="20" t="s">
        <v>1001</v>
      </c>
      <c r="J235" s="20" t="s">
        <v>159</v>
      </c>
      <c r="K235" s="20" t="s">
        <v>160</v>
      </c>
      <c r="L235" s="20" t="s">
        <v>161</v>
      </c>
      <c r="M235" s="20" t="s">
        <v>390</v>
      </c>
      <c r="N235" s="20" t="s">
        <v>992</v>
      </c>
      <c r="O235" s="20" t="s">
        <v>330</v>
      </c>
      <c r="P235" s="20" t="s">
        <v>331</v>
      </c>
      <c r="Q235" s="20" t="s">
        <v>313</v>
      </c>
    </row>
    <row r="236" spans="1:17" x14ac:dyDescent="0.25">
      <c r="A236" s="20" t="s">
        <v>154</v>
      </c>
      <c r="E236" s="20" t="s">
        <v>389</v>
      </c>
      <c r="F236" s="20" t="s">
        <v>1007</v>
      </c>
      <c r="G236" s="20" t="s">
        <v>633</v>
      </c>
      <c r="H236" s="20" t="s">
        <v>566</v>
      </c>
      <c r="I236" s="20" t="s">
        <v>1008</v>
      </c>
      <c r="J236" s="20" t="s">
        <v>159</v>
      </c>
      <c r="K236" s="20" t="s">
        <v>160</v>
      </c>
      <c r="L236" s="20" t="s">
        <v>161</v>
      </c>
      <c r="M236" s="20" t="s">
        <v>390</v>
      </c>
      <c r="N236" s="20" t="s">
        <v>992</v>
      </c>
      <c r="O236" s="20" t="s">
        <v>345</v>
      </c>
      <c r="P236" s="20" t="s">
        <v>346</v>
      </c>
      <c r="Q236" s="20" t="s">
        <v>313</v>
      </c>
    </row>
    <row r="237" spans="1:17" x14ac:dyDescent="0.25">
      <c r="A237" s="20" t="s">
        <v>154</v>
      </c>
      <c r="E237" s="20" t="s">
        <v>389</v>
      </c>
      <c r="F237" s="20" t="s">
        <v>1009</v>
      </c>
      <c r="G237" s="20" t="s">
        <v>605</v>
      </c>
      <c r="H237" s="20" t="s">
        <v>158</v>
      </c>
      <c r="I237" s="20" t="s">
        <v>1010</v>
      </c>
      <c r="J237" s="20" t="s">
        <v>159</v>
      </c>
      <c r="K237" s="20" t="s">
        <v>160</v>
      </c>
      <c r="L237" s="20" t="s">
        <v>161</v>
      </c>
      <c r="M237" s="20" t="s">
        <v>390</v>
      </c>
      <c r="N237" s="20" t="s">
        <v>992</v>
      </c>
      <c r="O237" s="20" t="s">
        <v>293</v>
      </c>
      <c r="P237" s="20" t="s">
        <v>294</v>
      </c>
      <c r="Q237" s="20" t="s">
        <v>272</v>
      </c>
    </row>
    <row r="238" spans="1:17" x14ac:dyDescent="0.25">
      <c r="A238" s="20" t="s">
        <v>154</v>
      </c>
      <c r="E238" s="20" t="s">
        <v>389</v>
      </c>
      <c r="F238" s="20" t="s">
        <v>1011</v>
      </c>
      <c r="G238" s="20" t="s">
        <v>587</v>
      </c>
      <c r="H238" s="20" t="s">
        <v>187</v>
      </c>
      <c r="I238" s="20" t="s">
        <v>1012</v>
      </c>
      <c r="J238" s="20" t="s">
        <v>159</v>
      </c>
      <c r="K238" s="20" t="s">
        <v>160</v>
      </c>
      <c r="L238" s="20" t="s">
        <v>161</v>
      </c>
      <c r="M238" s="20" t="s">
        <v>390</v>
      </c>
      <c r="N238" s="20" t="s">
        <v>992</v>
      </c>
      <c r="O238" s="20" t="s">
        <v>295</v>
      </c>
      <c r="P238" s="20" t="s">
        <v>296</v>
      </c>
      <c r="Q238" s="20" t="s">
        <v>272</v>
      </c>
    </row>
    <row r="239" spans="1:17" x14ac:dyDescent="0.25">
      <c r="A239" s="20" t="s">
        <v>154</v>
      </c>
      <c r="E239" s="20" t="s">
        <v>389</v>
      </c>
      <c r="F239" s="20" t="s">
        <v>1013</v>
      </c>
      <c r="G239" s="20" t="s">
        <v>577</v>
      </c>
      <c r="H239" s="20" t="s">
        <v>571</v>
      </c>
      <c r="I239" s="20" t="s">
        <v>1014</v>
      </c>
      <c r="J239" s="20" t="s">
        <v>159</v>
      </c>
      <c r="K239" s="20" t="s">
        <v>160</v>
      </c>
      <c r="L239" s="20" t="s">
        <v>161</v>
      </c>
      <c r="M239" s="20" t="s">
        <v>390</v>
      </c>
      <c r="N239" s="20" t="s">
        <v>992</v>
      </c>
      <c r="O239" s="20" t="s">
        <v>297</v>
      </c>
      <c r="P239" s="20" t="s">
        <v>298</v>
      </c>
      <c r="Q239" s="20" t="s">
        <v>272</v>
      </c>
    </row>
    <row r="240" spans="1:17" x14ac:dyDescent="0.25">
      <c r="A240" s="20" t="s">
        <v>154</v>
      </c>
      <c r="E240" s="20" t="s">
        <v>389</v>
      </c>
      <c r="F240" s="20" t="s">
        <v>1015</v>
      </c>
      <c r="G240" s="20" t="s">
        <v>612</v>
      </c>
      <c r="H240" s="20" t="s">
        <v>158</v>
      </c>
      <c r="I240" s="20" t="s">
        <v>1016</v>
      </c>
      <c r="J240" s="20" t="s">
        <v>159</v>
      </c>
      <c r="K240" s="20" t="s">
        <v>160</v>
      </c>
      <c r="L240" s="20" t="s">
        <v>161</v>
      </c>
      <c r="M240" s="20" t="s">
        <v>390</v>
      </c>
      <c r="N240" s="20" t="s">
        <v>992</v>
      </c>
      <c r="O240" s="20" t="s">
        <v>299</v>
      </c>
      <c r="P240" s="20" t="s">
        <v>300</v>
      </c>
      <c r="Q240" s="20" t="s">
        <v>272</v>
      </c>
    </row>
    <row r="241" spans="1:17" x14ac:dyDescent="0.25">
      <c r="A241" s="20" t="s">
        <v>154</v>
      </c>
      <c r="E241" s="20" t="s">
        <v>389</v>
      </c>
      <c r="F241" s="20" t="s">
        <v>1017</v>
      </c>
      <c r="G241" s="20" t="s">
        <v>616</v>
      </c>
      <c r="H241" s="20" t="s">
        <v>566</v>
      </c>
      <c r="I241" s="20" t="s">
        <v>1018</v>
      </c>
      <c r="J241" s="20" t="s">
        <v>159</v>
      </c>
      <c r="K241" s="20" t="s">
        <v>160</v>
      </c>
      <c r="L241" s="20" t="s">
        <v>161</v>
      </c>
      <c r="M241" s="20" t="s">
        <v>390</v>
      </c>
      <c r="N241" s="20" t="s">
        <v>992</v>
      </c>
      <c r="O241" s="20" t="s">
        <v>336</v>
      </c>
      <c r="P241" s="20" t="s">
        <v>337</v>
      </c>
      <c r="Q241" s="20" t="s">
        <v>290</v>
      </c>
    </row>
    <row r="242" spans="1:17" x14ac:dyDescent="0.25">
      <c r="A242" s="20" t="s">
        <v>154</v>
      </c>
      <c r="E242" s="20" t="s">
        <v>389</v>
      </c>
      <c r="F242" s="20" t="s">
        <v>1019</v>
      </c>
      <c r="G242" s="20" t="s">
        <v>570</v>
      </c>
      <c r="H242" s="20" t="s">
        <v>566</v>
      </c>
      <c r="I242" s="20" t="s">
        <v>1020</v>
      </c>
      <c r="J242" s="20" t="s">
        <v>159</v>
      </c>
      <c r="K242" s="20" t="s">
        <v>160</v>
      </c>
      <c r="L242" s="20" t="s">
        <v>161</v>
      </c>
      <c r="M242" s="20" t="s">
        <v>390</v>
      </c>
      <c r="N242" s="20" t="s">
        <v>992</v>
      </c>
      <c r="O242" s="20" t="s">
        <v>307</v>
      </c>
      <c r="P242" s="20" t="s">
        <v>308</v>
      </c>
      <c r="Q242" s="20" t="s">
        <v>290</v>
      </c>
    </row>
    <row r="243" spans="1:17" x14ac:dyDescent="0.25">
      <c r="A243" s="20" t="s">
        <v>154</v>
      </c>
      <c r="E243" s="20" t="s">
        <v>389</v>
      </c>
      <c r="F243" s="20" t="s">
        <v>1021</v>
      </c>
      <c r="G243" s="20" t="s">
        <v>570</v>
      </c>
      <c r="H243" s="20" t="s">
        <v>566</v>
      </c>
      <c r="I243" s="20" t="s">
        <v>1022</v>
      </c>
      <c r="J243" s="20" t="s">
        <v>159</v>
      </c>
      <c r="K243" s="20" t="s">
        <v>160</v>
      </c>
      <c r="L243" s="20" t="s">
        <v>161</v>
      </c>
      <c r="M243" s="20" t="s">
        <v>390</v>
      </c>
      <c r="N243" s="20" t="s">
        <v>992</v>
      </c>
      <c r="O243" s="20" t="s">
        <v>349</v>
      </c>
      <c r="P243" s="20" t="s">
        <v>350</v>
      </c>
      <c r="Q243" s="20" t="s">
        <v>290</v>
      </c>
    </row>
    <row r="244" spans="1:17" x14ac:dyDescent="0.25">
      <c r="A244" s="20" t="s">
        <v>154</v>
      </c>
      <c r="E244" s="20" t="s">
        <v>389</v>
      </c>
      <c r="F244" s="20" t="s">
        <v>1023</v>
      </c>
      <c r="G244" s="20" t="s">
        <v>591</v>
      </c>
      <c r="H244" s="20" t="s">
        <v>158</v>
      </c>
      <c r="I244" s="20" t="s">
        <v>1024</v>
      </c>
      <c r="J244" s="20" t="s">
        <v>159</v>
      </c>
      <c r="K244" s="20" t="s">
        <v>160</v>
      </c>
      <c r="L244" s="20" t="s">
        <v>161</v>
      </c>
      <c r="M244" s="20" t="s">
        <v>390</v>
      </c>
      <c r="N244" s="20" t="s">
        <v>992</v>
      </c>
      <c r="O244" s="20" t="s">
        <v>309</v>
      </c>
      <c r="P244" s="20" t="s">
        <v>310</v>
      </c>
      <c r="Q244" s="20" t="s">
        <v>290</v>
      </c>
    </row>
    <row r="245" spans="1:17" x14ac:dyDescent="0.25">
      <c r="A245" s="20" t="s">
        <v>154</v>
      </c>
      <c r="E245" s="20" t="s">
        <v>389</v>
      </c>
      <c r="F245" s="20" t="s">
        <v>1025</v>
      </c>
      <c r="G245" s="20" t="s">
        <v>904</v>
      </c>
      <c r="H245" s="20" t="s">
        <v>158</v>
      </c>
      <c r="I245" s="20" t="s">
        <v>1024</v>
      </c>
      <c r="J245" s="20" t="s">
        <v>159</v>
      </c>
      <c r="K245" s="20" t="s">
        <v>160</v>
      </c>
      <c r="L245" s="20" t="s">
        <v>161</v>
      </c>
      <c r="M245" s="20" t="s">
        <v>390</v>
      </c>
      <c r="N245" s="20" t="s">
        <v>992</v>
      </c>
      <c r="O245" s="20" t="s">
        <v>330</v>
      </c>
      <c r="P245" s="20" t="s">
        <v>331</v>
      </c>
      <c r="Q245" s="20" t="s">
        <v>313</v>
      </c>
    </row>
    <row r="246" spans="1:17" x14ac:dyDescent="0.25">
      <c r="A246" s="20" t="s">
        <v>154</v>
      </c>
      <c r="E246" s="20" t="s">
        <v>389</v>
      </c>
      <c r="F246" s="20" t="s">
        <v>1026</v>
      </c>
      <c r="G246" s="20" t="s">
        <v>616</v>
      </c>
      <c r="H246" s="20" t="s">
        <v>566</v>
      </c>
      <c r="I246" s="20" t="s">
        <v>1027</v>
      </c>
      <c r="J246" s="20" t="s">
        <v>159</v>
      </c>
      <c r="K246" s="20" t="s">
        <v>160</v>
      </c>
      <c r="L246" s="20" t="s">
        <v>161</v>
      </c>
      <c r="M246" s="20" t="s">
        <v>390</v>
      </c>
      <c r="N246" s="20" t="s">
        <v>992</v>
      </c>
      <c r="O246" s="20" t="s">
        <v>311</v>
      </c>
      <c r="P246" s="20" t="s">
        <v>312</v>
      </c>
      <c r="Q246" s="20" t="s">
        <v>313</v>
      </c>
    </row>
    <row r="247" spans="1:17" x14ac:dyDescent="0.25">
      <c r="A247" s="20" t="s">
        <v>154</v>
      </c>
      <c r="E247" s="20" t="s">
        <v>389</v>
      </c>
      <c r="F247" s="20" t="s">
        <v>1028</v>
      </c>
      <c r="G247" s="20" t="s">
        <v>612</v>
      </c>
      <c r="H247" s="20" t="s">
        <v>627</v>
      </c>
      <c r="I247" s="20" t="s">
        <v>1003</v>
      </c>
      <c r="J247" s="20" t="s">
        <v>159</v>
      </c>
      <c r="K247" s="20" t="s">
        <v>160</v>
      </c>
      <c r="L247" s="20" t="s">
        <v>161</v>
      </c>
      <c r="M247" s="20" t="s">
        <v>390</v>
      </c>
      <c r="N247" s="20" t="s">
        <v>992</v>
      </c>
      <c r="O247" s="20" t="s">
        <v>351</v>
      </c>
      <c r="P247" s="20" t="s">
        <v>352</v>
      </c>
      <c r="Q247" s="20" t="s">
        <v>313</v>
      </c>
    </row>
    <row r="248" spans="1:17" x14ac:dyDescent="0.25">
      <c r="A248" s="20" t="s">
        <v>154</v>
      </c>
      <c r="E248" s="20" t="s">
        <v>389</v>
      </c>
      <c r="F248" s="20" t="s">
        <v>1029</v>
      </c>
      <c r="G248" s="20" t="s">
        <v>625</v>
      </c>
      <c r="H248" s="20" t="s">
        <v>566</v>
      </c>
      <c r="I248" s="20" t="s">
        <v>1001</v>
      </c>
      <c r="J248" s="20" t="s">
        <v>159</v>
      </c>
      <c r="K248" s="20" t="s">
        <v>160</v>
      </c>
      <c r="L248" s="20" t="s">
        <v>161</v>
      </c>
      <c r="M248" s="20" t="s">
        <v>390</v>
      </c>
      <c r="N248" s="20" t="s">
        <v>992</v>
      </c>
      <c r="O248" s="20" t="s">
        <v>351</v>
      </c>
      <c r="P248" s="20" t="s">
        <v>352</v>
      </c>
      <c r="Q248" s="20" t="s">
        <v>313</v>
      </c>
    </row>
    <row r="249" spans="1:17" x14ac:dyDescent="0.25">
      <c r="A249" s="20" t="s">
        <v>154</v>
      </c>
      <c r="E249" s="20" t="s">
        <v>389</v>
      </c>
      <c r="F249" s="20" t="s">
        <v>1030</v>
      </c>
      <c r="G249" s="20" t="s">
        <v>633</v>
      </c>
      <c r="H249" s="20" t="s">
        <v>158</v>
      </c>
      <c r="I249" s="20" t="s">
        <v>1031</v>
      </c>
      <c r="J249" s="20" t="s">
        <v>159</v>
      </c>
      <c r="K249" s="20" t="s">
        <v>160</v>
      </c>
      <c r="L249" s="20" t="s">
        <v>161</v>
      </c>
      <c r="M249" s="20" t="s">
        <v>390</v>
      </c>
      <c r="N249" s="20" t="s">
        <v>992</v>
      </c>
      <c r="O249" s="20" t="s">
        <v>316</v>
      </c>
      <c r="P249" s="20" t="s">
        <v>317</v>
      </c>
      <c r="Q249" s="20" t="s">
        <v>272</v>
      </c>
    </row>
    <row r="250" spans="1:17" x14ac:dyDescent="0.25">
      <c r="A250" s="20" t="s">
        <v>154</v>
      </c>
      <c r="E250" s="20" t="s">
        <v>389</v>
      </c>
      <c r="F250" s="20" t="s">
        <v>1032</v>
      </c>
      <c r="G250" s="20" t="s">
        <v>612</v>
      </c>
      <c r="H250" s="20" t="s">
        <v>566</v>
      </c>
      <c r="I250" s="20" t="s">
        <v>1033</v>
      </c>
      <c r="J250" s="20" t="s">
        <v>159</v>
      </c>
      <c r="K250" s="20" t="s">
        <v>160</v>
      </c>
      <c r="L250" s="20" t="s">
        <v>161</v>
      </c>
      <c r="M250" s="20" t="s">
        <v>390</v>
      </c>
      <c r="N250" s="20" t="s">
        <v>992</v>
      </c>
      <c r="O250" s="20" t="s">
        <v>318</v>
      </c>
      <c r="P250" s="20" t="s">
        <v>319</v>
      </c>
      <c r="Q250" s="20" t="s">
        <v>272</v>
      </c>
    </row>
    <row r="251" spans="1:17" x14ac:dyDescent="0.25">
      <c r="A251" s="20" t="s">
        <v>154</v>
      </c>
      <c r="E251" s="20" t="s">
        <v>391</v>
      </c>
      <c r="F251" s="20" t="s">
        <v>1034</v>
      </c>
      <c r="G251" s="20" t="s">
        <v>861</v>
      </c>
      <c r="H251" s="20" t="s">
        <v>162</v>
      </c>
      <c r="I251" s="20" t="s">
        <v>1035</v>
      </c>
      <c r="J251" s="20" t="s">
        <v>159</v>
      </c>
      <c r="K251" s="20" t="s">
        <v>160</v>
      </c>
      <c r="L251" s="20" t="s">
        <v>161</v>
      </c>
      <c r="M251" s="20" t="s">
        <v>392</v>
      </c>
      <c r="N251" s="20" t="s">
        <v>1036</v>
      </c>
      <c r="O251" s="20" t="s">
        <v>328</v>
      </c>
      <c r="P251" s="20" t="s">
        <v>329</v>
      </c>
      <c r="Q251" s="20" t="s">
        <v>290</v>
      </c>
    </row>
    <row r="252" spans="1:17" x14ac:dyDescent="0.25">
      <c r="A252" s="20" t="s">
        <v>154</v>
      </c>
      <c r="E252" s="20" t="s">
        <v>391</v>
      </c>
      <c r="F252" s="20" t="s">
        <v>1037</v>
      </c>
      <c r="G252" s="20" t="s">
        <v>619</v>
      </c>
      <c r="H252" s="20" t="s">
        <v>571</v>
      </c>
      <c r="I252" s="20" t="s">
        <v>1038</v>
      </c>
      <c r="J252" s="20" t="s">
        <v>159</v>
      </c>
      <c r="K252" s="20" t="s">
        <v>160</v>
      </c>
      <c r="L252" s="20" t="s">
        <v>161</v>
      </c>
      <c r="M252" s="20" t="s">
        <v>392</v>
      </c>
      <c r="N252" s="20" t="s">
        <v>1036</v>
      </c>
      <c r="O252" s="20" t="s">
        <v>324</v>
      </c>
      <c r="P252" s="20" t="s">
        <v>325</v>
      </c>
      <c r="Q252" s="20" t="s">
        <v>290</v>
      </c>
    </row>
    <row r="253" spans="1:17" x14ac:dyDescent="0.25">
      <c r="A253" s="20" t="s">
        <v>154</v>
      </c>
      <c r="E253" s="20" t="s">
        <v>391</v>
      </c>
      <c r="F253" s="20" t="s">
        <v>1039</v>
      </c>
      <c r="G253" s="20" t="s">
        <v>577</v>
      </c>
      <c r="H253" s="20" t="s">
        <v>566</v>
      </c>
      <c r="I253" s="20" t="s">
        <v>1040</v>
      </c>
      <c r="J253" s="20" t="s">
        <v>159</v>
      </c>
      <c r="K253" s="20" t="s">
        <v>160</v>
      </c>
      <c r="L253" s="20" t="s">
        <v>161</v>
      </c>
      <c r="M253" s="20" t="s">
        <v>392</v>
      </c>
      <c r="N253" s="20" t="s">
        <v>1036</v>
      </c>
      <c r="O253" s="20" t="s">
        <v>291</v>
      </c>
      <c r="P253" s="20" t="s">
        <v>292</v>
      </c>
      <c r="Q253" s="20" t="s">
        <v>290</v>
      </c>
    </row>
    <row r="254" spans="1:17" x14ac:dyDescent="0.25">
      <c r="A254" s="20" t="s">
        <v>154</v>
      </c>
      <c r="E254" s="20" t="s">
        <v>391</v>
      </c>
      <c r="F254" s="20" t="s">
        <v>1041</v>
      </c>
      <c r="G254" s="20" t="s">
        <v>674</v>
      </c>
      <c r="H254" s="20" t="s">
        <v>566</v>
      </c>
      <c r="I254" s="20" t="s">
        <v>1042</v>
      </c>
      <c r="J254" s="20" t="s">
        <v>159</v>
      </c>
      <c r="K254" s="20" t="s">
        <v>160</v>
      </c>
      <c r="L254" s="20" t="s">
        <v>161</v>
      </c>
      <c r="M254" s="20" t="s">
        <v>392</v>
      </c>
      <c r="N254" s="20" t="s">
        <v>1036</v>
      </c>
      <c r="O254" s="20" t="s">
        <v>309</v>
      </c>
      <c r="P254" s="20" t="s">
        <v>310</v>
      </c>
      <c r="Q254" s="20" t="s">
        <v>290</v>
      </c>
    </row>
    <row r="255" spans="1:17" x14ac:dyDescent="0.25">
      <c r="A255" s="20" t="s">
        <v>154</v>
      </c>
      <c r="E255" s="20" t="s">
        <v>391</v>
      </c>
      <c r="F255" s="20" t="s">
        <v>1043</v>
      </c>
      <c r="G255" s="20" t="s">
        <v>616</v>
      </c>
      <c r="H255" s="20" t="s">
        <v>894</v>
      </c>
      <c r="I255" s="20" t="s">
        <v>1044</v>
      </c>
      <c r="J255" s="20" t="s">
        <v>159</v>
      </c>
      <c r="K255" s="20" t="s">
        <v>160</v>
      </c>
      <c r="L255" s="20" t="s">
        <v>161</v>
      </c>
      <c r="M255" s="20" t="s">
        <v>392</v>
      </c>
      <c r="N255" s="20" t="s">
        <v>1036</v>
      </c>
      <c r="O255" s="20" t="s">
        <v>314</v>
      </c>
      <c r="P255" s="20" t="s">
        <v>315</v>
      </c>
      <c r="Q255" s="20" t="s">
        <v>272</v>
      </c>
    </row>
    <row r="256" spans="1:17" x14ac:dyDescent="0.25">
      <c r="A256" s="20" t="s">
        <v>154</v>
      </c>
      <c r="E256" s="20" t="s">
        <v>391</v>
      </c>
      <c r="F256" s="20" t="s">
        <v>1045</v>
      </c>
      <c r="G256" s="20" t="s">
        <v>587</v>
      </c>
      <c r="H256" s="20" t="s">
        <v>566</v>
      </c>
      <c r="I256" s="20" t="s">
        <v>1046</v>
      </c>
      <c r="J256" s="20" t="s">
        <v>159</v>
      </c>
      <c r="K256" s="20" t="s">
        <v>160</v>
      </c>
      <c r="L256" s="20" t="s">
        <v>161</v>
      </c>
      <c r="M256" s="20" t="s">
        <v>392</v>
      </c>
      <c r="N256" s="20" t="s">
        <v>1036</v>
      </c>
      <c r="O256" s="20" t="s">
        <v>293</v>
      </c>
      <c r="P256" s="20" t="s">
        <v>294</v>
      </c>
      <c r="Q256" s="20" t="s">
        <v>272</v>
      </c>
    </row>
    <row r="257" spans="1:17" x14ac:dyDescent="0.25">
      <c r="A257" s="20" t="s">
        <v>154</v>
      </c>
      <c r="E257" s="20" t="s">
        <v>391</v>
      </c>
      <c r="F257" s="20" t="s">
        <v>1047</v>
      </c>
      <c r="G257" s="20" t="s">
        <v>612</v>
      </c>
      <c r="H257" s="20" t="s">
        <v>158</v>
      </c>
      <c r="I257" s="20" t="s">
        <v>1048</v>
      </c>
      <c r="J257" s="20" t="s">
        <v>159</v>
      </c>
      <c r="K257" s="20" t="s">
        <v>160</v>
      </c>
      <c r="L257" s="20" t="s">
        <v>161</v>
      </c>
      <c r="M257" s="20" t="s">
        <v>392</v>
      </c>
      <c r="N257" s="20" t="s">
        <v>1036</v>
      </c>
      <c r="O257" s="20" t="s">
        <v>299</v>
      </c>
      <c r="P257" s="20" t="s">
        <v>300</v>
      </c>
      <c r="Q257" s="20" t="s">
        <v>272</v>
      </c>
    </row>
    <row r="258" spans="1:17" x14ac:dyDescent="0.25">
      <c r="A258" s="20" t="s">
        <v>154</v>
      </c>
      <c r="E258" s="20" t="s">
        <v>391</v>
      </c>
      <c r="F258" s="20" t="s">
        <v>1049</v>
      </c>
      <c r="G258" s="20" t="s">
        <v>570</v>
      </c>
      <c r="H258" s="20" t="s">
        <v>571</v>
      </c>
      <c r="I258" s="20" t="s">
        <v>1050</v>
      </c>
      <c r="J258" s="20" t="s">
        <v>159</v>
      </c>
      <c r="K258" s="20" t="s">
        <v>160</v>
      </c>
      <c r="L258" s="20" t="s">
        <v>161</v>
      </c>
      <c r="M258" s="20" t="s">
        <v>392</v>
      </c>
      <c r="N258" s="20" t="s">
        <v>1036</v>
      </c>
      <c r="O258" s="20" t="s">
        <v>307</v>
      </c>
      <c r="P258" s="20" t="s">
        <v>308</v>
      </c>
      <c r="Q258" s="20" t="s">
        <v>290</v>
      </c>
    </row>
    <row r="259" spans="1:17" x14ac:dyDescent="0.25">
      <c r="A259" s="20" t="s">
        <v>154</v>
      </c>
      <c r="E259" s="20" t="s">
        <v>391</v>
      </c>
      <c r="F259" s="20" t="s">
        <v>1051</v>
      </c>
      <c r="G259" s="20" t="s">
        <v>570</v>
      </c>
      <c r="H259" s="20" t="s">
        <v>747</v>
      </c>
      <c r="I259" s="20" t="s">
        <v>1052</v>
      </c>
      <c r="J259" s="20" t="s">
        <v>159</v>
      </c>
      <c r="K259" s="20" t="s">
        <v>160</v>
      </c>
      <c r="L259" s="20" t="s">
        <v>161</v>
      </c>
      <c r="M259" s="20" t="s">
        <v>392</v>
      </c>
      <c r="N259" s="20" t="s">
        <v>1036</v>
      </c>
      <c r="O259" s="20" t="s">
        <v>349</v>
      </c>
      <c r="P259" s="20" t="s">
        <v>350</v>
      </c>
      <c r="Q259" s="20" t="s">
        <v>290</v>
      </c>
    </row>
    <row r="260" spans="1:17" x14ac:dyDescent="0.25">
      <c r="A260" s="20" t="s">
        <v>154</v>
      </c>
      <c r="E260" s="20" t="s">
        <v>391</v>
      </c>
      <c r="F260" s="20" t="s">
        <v>1053</v>
      </c>
      <c r="G260" s="20" t="s">
        <v>904</v>
      </c>
      <c r="H260" s="20" t="s">
        <v>566</v>
      </c>
      <c r="I260" s="20" t="s">
        <v>1054</v>
      </c>
      <c r="J260" s="20" t="s">
        <v>159</v>
      </c>
      <c r="K260" s="20" t="s">
        <v>160</v>
      </c>
      <c r="L260" s="20" t="s">
        <v>161</v>
      </c>
      <c r="M260" s="20" t="s">
        <v>392</v>
      </c>
      <c r="N260" s="20" t="s">
        <v>1036</v>
      </c>
      <c r="O260" s="20" t="s">
        <v>330</v>
      </c>
      <c r="P260" s="20" t="s">
        <v>331</v>
      </c>
      <c r="Q260" s="20" t="s">
        <v>313</v>
      </c>
    </row>
    <row r="261" spans="1:17" x14ac:dyDescent="0.25">
      <c r="A261" s="20" t="s">
        <v>154</v>
      </c>
      <c r="E261" s="20" t="s">
        <v>391</v>
      </c>
      <c r="F261" s="20" t="s">
        <v>1055</v>
      </c>
      <c r="G261" s="20" t="s">
        <v>612</v>
      </c>
      <c r="H261" s="20" t="s">
        <v>627</v>
      </c>
      <c r="I261" s="20" t="s">
        <v>1056</v>
      </c>
      <c r="J261" s="20" t="s">
        <v>159</v>
      </c>
      <c r="K261" s="20" t="s">
        <v>160</v>
      </c>
      <c r="L261" s="20" t="s">
        <v>161</v>
      </c>
      <c r="M261" s="20" t="s">
        <v>392</v>
      </c>
      <c r="N261" s="20" t="s">
        <v>1036</v>
      </c>
      <c r="O261" s="20" t="s">
        <v>351</v>
      </c>
      <c r="P261" s="20" t="s">
        <v>352</v>
      </c>
      <c r="Q261" s="20" t="s">
        <v>313</v>
      </c>
    </row>
    <row r="262" spans="1:17" x14ac:dyDescent="0.25">
      <c r="A262" s="20" t="s">
        <v>154</v>
      </c>
      <c r="E262" s="20" t="s">
        <v>391</v>
      </c>
      <c r="F262" s="20" t="s">
        <v>1057</v>
      </c>
      <c r="G262" s="20" t="s">
        <v>636</v>
      </c>
      <c r="H262" s="20" t="s">
        <v>566</v>
      </c>
      <c r="I262" s="20" t="s">
        <v>1058</v>
      </c>
      <c r="J262" s="20" t="s">
        <v>159</v>
      </c>
      <c r="K262" s="20" t="s">
        <v>160</v>
      </c>
      <c r="L262" s="20" t="s">
        <v>161</v>
      </c>
      <c r="M262" s="20" t="s">
        <v>392</v>
      </c>
      <c r="N262" s="20" t="s">
        <v>1036</v>
      </c>
      <c r="O262" s="20" t="s">
        <v>295</v>
      </c>
      <c r="P262" s="20" t="s">
        <v>296</v>
      </c>
      <c r="Q262" s="20" t="s">
        <v>272</v>
      </c>
    </row>
    <row r="263" spans="1:17" x14ac:dyDescent="0.25">
      <c r="A263" s="20" t="s">
        <v>154</v>
      </c>
      <c r="E263" s="20" t="s">
        <v>391</v>
      </c>
      <c r="F263" s="20" t="s">
        <v>1059</v>
      </c>
      <c r="G263" s="20" t="s">
        <v>612</v>
      </c>
      <c r="H263" s="20" t="s">
        <v>566</v>
      </c>
      <c r="I263" s="20" t="s">
        <v>1040</v>
      </c>
      <c r="J263" s="20" t="s">
        <v>159</v>
      </c>
      <c r="K263" s="20" t="s">
        <v>160</v>
      </c>
      <c r="L263" s="20" t="s">
        <v>161</v>
      </c>
      <c r="M263" s="20" t="s">
        <v>392</v>
      </c>
      <c r="N263" s="20" t="s">
        <v>1036</v>
      </c>
      <c r="O263" s="20" t="s">
        <v>318</v>
      </c>
      <c r="P263" s="20" t="s">
        <v>319</v>
      </c>
      <c r="Q263" s="20" t="s">
        <v>272</v>
      </c>
    </row>
    <row r="264" spans="1:17" x14ac:dyDescent="0.25">
      <c r="A264" s="20" t="s">
        <v>154</v>
      </c>
      <c r="E264" s="20" t="s">
        <v>391</v>
      </c>
      <c r="F264" s="20" t="s">
        <v>1060</v>
      </c>
      <c r="G264" s="20" t="s">
        <v>625</v>
      </c>
      <c r="H264" s="20" t="s">
        <v>643</v>
      </c>
      <c r="I264" s="20" t="s">
        <v>1061</v>
      </c>
      <c r="J264" s="20" t="s">
        <v>159</v>
      </c>
      <c r="K264" s="20" t="s">
        <v>160</v>
      </c>
      <c r="L264" s="20" t="s">
        <v>161</v>
      </c>
      <c r="M264" s="20" t="s">
        <v>392</v>
      </c>
      <c r="N264" s="20" t="s">
        <v>1036</v>
      </c>
      <c r="O264" s="20" t="s">
        <v>320</v>
      </c>
      <c r="P264" s="20" t="s">
        <v>321</v>
      </c>
      <c r="Q264" s="20" t="s">
        <v>313</v>
      </c>
    </row>
    <row r="265" spans="1:17" x14ac:dyDescent="0.25">
      <c r="A265" s="20" t="s">
        <v>154</v>
      </c>
      <c r="E265" s="20" t="s">
        <v>393</v>
      </c>
      <c r="F265" s="20" t="s">
        <v>1062</v>
      </c>
      <c r="G265" s="20" t="s">
        <v>565</v>
      </c>
      <c r="H265" s="20" t="s">
        <v>566</v>
      </c>
      <c r="I265" s="20" t="s">
        <v>1063</v>
      </c>
      <c r="J265" s="20" t="s">
        <v>159</v>
      </c>
      <c r="K265" s="20" t="s">
        <v>160</v>
      </c>
      <c r="L265" s="20" t="s">
        <v>161</v>
      </c>
      <c r="M265" s="20" t="s">
        <v>394</v>
      </c>
      <c r="N265" s="20" t="s">
        <v>1064</v>
      </c>
      <c r="O265" s="20" t="s">
        <v>328</v>
      </c>
      <c r="P265" s="20" t="s">
        <v>329</v>
      </c>
      <c r="Q265" s="20" t="s">
        <v>290</v>
      </c>
    </row>
    <row r="266" spans="1:17" x14ac:dyDescent="0.25">
      <c r="A266" s="20" t="s">
        <v>154</v>
      </c>
      <c r="E266" s="20" t="s">
        <v>393</v>
      </c>
      <c r="F266" s="20" t="s">
        <v>1065</v>
      </c>
      <c r="G266" s="20" t="s">
        <v>591</v>
      </c>
      <c r="H266" s="20" t="s">
        <v>566</v>
      </c>
      <c r="I266" s="20" t="s">
        <v>1066</v>
      </c>
      <c r="J266" s="20" t="s">
        <v>159</v>
      </c>
      <c r="K266" s="20" t="s">
        <v>160</v>
      </c>
      <c r="L266" s="20" t="s">
        <v>161</v>
      </c>
      <c r="M266" s="20" t="s">
        <v>394</v>
      </c>
      <c r="N266" s="20" t="s">
        <v>1064</v>
      </c>
      <c r="O266" s="20" t="s">
        <v>288</v>
      </c>
      <c r="P266" s="20" t="s">
        <v>289</v>
      </c>
      <c r="Q266" s="20" t="s">
        <v>290</v>
      </c>
    </row>
    <row r="267" spans="1:17" x14ac:dyDescent="0.25">
      <c r="A267" s="20" t="s">
        <v>154</v>
      </c>
      <c r="E267" s="20" t="s">
        <v>393</v>
      </c>
      <c r="F267" s="20" t="s">
        <v>1067</v>
      </c>
      <c r="G267" s="20" t="s">
        <v>674</v>
      </c>
      <c r="H267" s="20" t="s">
        <v>158</v>
      </c>
      <c r="I267" s="20" t="s">
        <v>1068</v>
      </c>
      <c r="J267" s="20" t="s">
        <v>159</v>
      </c>
      <c r="K267" s="20" t="s">
        <v>160</v>
      </c>
      <c r="L267" s="20" t="s">
        <v>161</v>
      </c>
      <c r="M267" s="20" t="s">
        <v>394</v>
      </c>
      <c r="N267" s="20" t="s">
        <v>1064</v>
      </c>
      <c r="O267" s="20" t="s">
        <v>309</v>
      </c>
      <c r="P267" s="20" t="s">
        <v>310</v>
      </c>
      <c r="Q267" s="20" t="s">
        <v>290</v>
      </c>
    </row>
    <row r="268" spans="1:17" x14ac:dyDescent="0.25">
      <c r="A268" s="20" t="s">
        <v>154</v>
      </c>
      <c r="E268" s="20" t="s">
        <v>393</v>
      </c>
      <c r="F268" s="20" t="s">
        <v>1069</v>
      </c>
      <c r="G268" s="20" t="s">
        <v>630</v>
      </c>
      <c r="H268" s="20" t="s">
        <v>566</v>
      </c>
      <c r="I268" s="20" t="s">
        <v>1070</v>
      </c>
      <c r="J268" s="20" t="s">
        <v>159</v>
      </c>
      <c r="K268" s="20" t="s">
        <v>160</v>
      </c>
      <c r="L268" s="20" t="s">
        <v>161</v>
      </c>
      <c r="M268" s="20" t="s">
        <v>394</v>
      </c>
      <c r="N268" s="20" t="s">
        <v>1064</v>
      </c>
      <c r="O268" s="20" t="s">
        <v>320</v>
      </c>
      <c r="P268" s="20" t="s">
        <v>321</v>
      </c>
      <c r="Q268" s="20" t="s">
        <v>313</v>
      </c>
    </row>
    <row r="269" spans="1:17" x14ac:dyDescent="0.25">
      <c r="A269" s="20" t="s">
        <v>154</v>
      </c>
      <c r="E269" s="20" t="s">
        <v>393</v>
      </c>
      <c r="F269" s="20" t="s">
        <v>1071</v>
      </c>
      <c r="G269" s="20" t="s">
        <v>570</v>
      </c>
      <c r="H269" s="20" t="s">
        <v>571</v>
      </c>
      <c r="I269" s="20" t="s">
        <v>1072</v>
      </c>
      <c r="J269" s="20" t="s">
        <v>159</v>
      </c>
      <c r="K269" s="20" t="s">
        <v>160</v>
      </c>
      <c r="L269" s="20" t="s">
        <v>161</v>
      </c>
      <c r="M269" s="20" t="s">
        <v>394</v>
      </c>
      <c r="N269" s="20" t="s">
        <v>1064</v>
      </c>
      <c r="O269" s="20" t="s">
        <v>301</v>
      </c>
      <c r="P269" s="20" t="s">
        <v>344</v>
      </c>
      <c r="Q269" s="20" t="s">
        <v>313</v>
      </c>
    </row>
    <row r="270" spans="1:17" x14ac:dyDescent="0.25">
      <c r="A270" s="20" t="s">
        <v>154</v>
      </c>
      <c r="E270" s="20" t="s">
        <v>393</v>
      </c>
      <c r="F270" s="20" t="s">
        <v>1073</v>
      </c>
      <c r="G270" s="20" t="s">
        <v>587</v>
      </c>
      <c r="H270" s="20" t="s">
        <v>566</v>
      </c>
      <c r="I270" s="20" t="s">
        <v>1074</v>
      </c>
      <c r="J270" s="20" t="s">
        <v>159</v>
      </c>
      <c r="K270" s="20" t="s">
        <v>160</v>
      </c>
      <c r="L270" s="20" t="s">
        <v>161</v>
      </c>
      <c r="M270" s="20" t="s">
        <v>394</v>
      </c>
      <c r="N270" s="20" t="s">
        <v>1064</v>
      </c>
      <c r="O270" s="20" t="s">
        <v>345</v>
      </c>
      <c r="P270" s="20" t="s">
        <v>346</v>
      </c>
      <c r="Q270" s="20" t="s">
        <v>313</v>
      </c>
    </row>
    <row r="271" spans="1:17" x14ac:dyDescent="0.25">
      <c r="A271" s="20" t="s">
        <v>154</v>
      </c>
      <c r="E271" s="20" t="s">
        <v>393</v>
      </c>
      <c r="F271" s="20" t="s">
        <v>1075</v>
      </c>
      <c r="G271" s="20" t="s">
        <v>619</v>
      </c>
      <c r="H271" s="20" t="s">
        <v>566</v>
      </c>
      <c r="I271" s="20" t="s">
        <v>1076</v>
      </c>
      <c r="J271" s="20" t="s">
        <v>159</v>
      </c>
      <c r="K271" s="20" t="s">
        <v>160</v>
      </c>
      <c r="L271" s="20" t="s">
        <v>161</v>
      </c>
      <c r="M271" s="20" t="s">
        <v>394</v>
      </c>
      <c r="N271" s="20" t="s">
        <v>1064</v>
      </c>
      <c r="O271" s="20" t="s">
        <v>332</v>
      </c>
      <c r="P271" s="20" t="s">
        <v>333</v>
      </c>
      <c r="Q271" s="20" t="s">
        <v>272</v>
      </c>
    </row>
    <row r="272" spans="1:17" x14ac:dyDescent="0.25">
      <c r="A272" s="20" t="s">
        <v>154</v>
      </c>
      <c r="E272" s="20" t="s">
        <v>393</v>
      </c>
      <c r="F272" s="20" t="s">
        <v>1077</v>
      </c>
      <c r="G272" s="20" t="s">
        <v>587</v>
      </c>
      <c r="H272" s="20" t="s">
        <v>158</v>
      </c>
      <c r="I272" s="20" t="s">
        <v>1078</v>
      </c>
      <c r="J272" s="20" t="s">
        <v>159</v>
      </c>
      <c r="K272" s="20" t="s">
        <v>160</v>
      </c>
      <c r="L272" s="20" t="s">
        <v>161</v>
      </c>
      <c r="M272" s="20" t="s">
        <v>394</v>
      </c>
      <c r="N272" s="20" t="s">
        <v>1064</v>
      </c>
      <c r="O272" s="20" t="s">
        <v>293</v>
      </c>
      <c r="P272" s="20" t="s">
        <v>294</v>
      </c>
      <c r="Q272" s="20" t="s">
        <v>272</v>
      </c>
    </row>
    <row r="273" spans="1:17" x14ac:dyDescent="0.25">
      <c r="A273" s="20" t="s">
        <v>154</v>
      </c>
      <c r="E273" s="20" t="s">
        <v>393</v>
      </c>
      <c r="F273" s="20" t="s">
        <v>1079</v>
      </c>
      <c r="G273" s="20" t="s">
        <v>630</v>
      </c>
      <c r="H273" s="20" t="s">
        <v>566</v>
      </c>
      <c r="I273" s="20" t="s">
        <v>1080</v>
      </c>
      <c r="J273" s="20" t="s">
        <v>159</v>
      </c>
      <c r="K273" s="20" t="s">
        <v>160</v>
      </c>
      <c r="L273" s="20" t="s">
        <v>161</v>
      </c>
      <c r="M273" s="20" t="s">
        <v>394</v>
      </c>
      <c r="N273" s="20" t="s">
        <v>1064</v>
      </c>
      <c r="O273" s="20" t="s">
        <v>328</v>
      </c>
      <c r="P273" s="20" t="s">
        <v>329</v>
      </c>
      <c r="Q273" s="20" t="s">
        <v>290</v>
      </c>
    </row>
    <row r="274" spans="1:17" x14ac:dyDescent="0.25">
      <c r="A274" s="20" t="s">
        <v>154</v>
      </c>
      <c r="E274" s="20" t="s">
        <v>393</v>
      </c>
      <c r="F274" s="20" t="s">
        <v>1081</v>
      </c>
      <c r="G274" s="20" t="s">
        <v>619</v>
      </c>
      <c r="H274" s="20" t="s">
        <v>162</v>
      </c>
      <c r="I274" s="20" t="s">
        <v>1082</v>
      </c>
      <c r="J274" s="20" t="s">
        <v>159</v>
      </c>
      <c r="K274" s="20" t="s">
        <v>160</v>
      </c>
      <c r="L274" s="20" t="s">
        <v>161</v>
      </c>
      <c r="M274" s="20" t="s">
        <v>394</v>
      </c>
      <c r="N274" s="20" t="s">
        <v>1064</v>
      </c>
      <c r="O274" s="20" t="s">
        <v>326</v>
      </c>
      <c r="P274" s="20" t="s">
        <v>327</v>
      </c>
      <c r="Q274" s="20" t="s">
        <v>290</v>
      </c>
    </row>
    <row r="275" spans="1:17" x14ac:dyDescent="0.25">
      <c r="A275" s="20" t="s">
        <v>154</v>
      </c>
      <c r="E275" s="20" t="s">
        <v>393</v>
      </c>
      <c r="F275" s="20" t="s">
        <v>1083</v>
      </c>
      <c r="G275" s="20" t="s">
        <v>570</v>
      </c>
      <c r="H275" s="20" t="s">
        <v>627</v>
      </c>
      <c r="I275" s="20" t="s">
        <v>1084</v>
      </c>
      <c r="J275" s="20" t="s">
        <v>159</v>
      </c>
      <c r="K275" s="20" t="s">
        <v>160</v>
      </c>
      <c r="L275" s="20" t="s">
        <v>161</v>
      </c>
      <c r="M275" s="20" t="s">
        <v>394</v>
      </c>
      <c r="N275" s="20" t="s">
        <v>1064</v>
      </c>
      <c r="O275" s="20" t="s">
        <v>347</v>
      </c>
      <c r="P275" s="20" t="s">
        <v>348</v>
      </c>
      <c r="Q275" s="20" t="s">
        <v>290</v>
      </c>
    </row>
    <row r="276" spans="1:17" x14ac:dyDescent="0.25">
      <c r="A276" s="20" t="s">
        <v>154</v>
      </c>
      <c r="E276" s="20" t="s">
        <v>393</v>
      </c>
      <c r="F276" s="20" t="s">
        <v>1085</v>
      </c>
      <c r="G276" s="20" t="s">
        <v>591</v>
      </c>
      <c r="H276" s="20" t="s">
        <v>566</v>
      </c>
      <c r="I276" s="20" t="s">
        <v>1070</v>
      </c>
      <c r="J276" s="20" t="s">
        <v>159</v>
      </c>
      <c r="K276" s="20" t="s">
        <v>160</v>
      </c>
      <c r="L276" s="20" t="s">
        <v>161</v>
      </c>
      <c r="M276" s="20" t="s">
        <v>394</v>
      </c>
      <c r="N276" s="20" t="s">
        <v>1064</v>
      </c>
      <c r="O276" s="20" t="s">
        <v>320</v>
      </c>
      <c r="P276" s="20" t="s">
        <v>321</v>
      </c>
      <c r="Q276" s="20" t="s">
        <v>313</v>
      </c>
    </row>
    <row r="277" spans="1:17" x14ac:dyDescent="0.25">
      <c r="A277" s="20" t="s">
        <v>154</v>
      </c>
      <c r="E277" s="20" t="s">
        <v>393</v>
      </c>
      <c r="F277" s="20" t="s">
        <v>1086</v>
      </c>
      <c r="G277" s="20" t="s">
        <v>625</v>
      </c>
      <c r="H277" s="20" t="s">
        <v>158</v>
      </c>
      <c r="I277" s="20" t="s">
        <v>1087</v>
      </c>
      <c r="J277" s="20" t="s">
        <v>159</v>
      </c>
      <c r="K277" s="20" t="s">
        <v>160</v>
      </c>
      <c r="L277" s="20" t="s">
        <v>161</v>
      </c>
      <c r="M277" s="20" t="s">
        <v>394</v>
      </c>
      <c r="N277" s="20" t="s">
        <v>1064</v>
      </c>
      <c r="O277" s="20" t="s">
        <v>351</v>
      </c>
      <c r="P277" s="20" t="s">
        <v>352</v>
      </c>
      <c r="Q277" s="20" t="s">
        <v>313</v>
      </c>
    </row>
    <row r="278" spans="1:17" x14ac:dyDescent="0.25">
      <c r="A278" s="20" t="s">
        <v>154</v>
      </c>
      <c r="E278" s="20" t="s">
        <v>393</v>
      </c>
      <c r="F278" s="20" t="s">
        <v>1088</v>
      </c>
      <c r="G278" s="20" t="s">
        <v>854</v>
      </c>
      <c r="H278" s="20" t="s">
        <v>566</v>
      </c>
      <c r="I278" s="20" t="s">
        <v>1089</v>
      </c>
      <c r="J278" s="20" t="s">
        <v>159</v>
      </c>
      <c r="K278" s="20" t="s">
        <v>160</v>
      </c>
      <c r="L278" s="20" t="s">
        <v>161</v>
      </c>
      <c r="M278" s="20" t="s">
        <v>394</v>
      </c>
      <c r="N278" s="20" t="s">
        <v>1064</v>
      </c>
      <c r="O278" s="20" t="s">
        <v>332</v>
      </c>
      <c r="P278" s="20" t="s">
        <v>333</v>
      </c>
      <c r="Q278" s="20" t="s">
        <v>272</v>
      </c>
    </row>
    <row r="279" spans="1:17" x14ac:dyDescent="0.25">
      <c r="A279" s="20" t="s">
        <v>154</v>
      </c>
      <c r="E279" s="20" t="s">
        <v>393</v>
      </c>
      <c r="F279" s="20" t="s">
        <v>1090</v>
      </c>
      <c r="G279" s="20" t="s">
        <v>633</v>
      </c>
      <c r="H279" s="20" t="s">
        <v>566</v>
      </c>
      <c r="I279" s="20" t="s">
        <v>1091</v>
      </c>
      <c r="J279" s="20" t="s">
        <v>159</v>
      </c>
      <c r="K279" s="20" t="s">
        <v>160</v>
      </c>
      <c r="L279" s="20" t="s">
        <v>161</v>
      </c>
      <c r="M279" s="20" t="s">
        <v>394</v>
      </c>
      <c r="N279" s="20" t="s">
        <v>1064</v>
      </c>
      <c r="O279" s="20" t="s">
        <v>316</v>
      </c>
      <c r="P279" s="20" t="s">
        <v>317</v>
      </c>
      <c r="Q279" s="20" t="s">
        <v>272</v>
      </c>
    </row>
    <row r="280" spans="1:17" x14ac:dyDescent="0.25">
      <c r="A280" s="20" t="s">
        <v>154</v>
      </c>
      <c r="E280" s="20" t="s">
        <v>393</v>
      </c>
      <c r="F280" s="20" t="s">
        <v>1092</v>
      </c>
      <c r="G280" s="20" t="s">
        <v>579</v>
      </c>
      <c r="H280" s="20" t="s">
        <v>1093</v>
      </c>
      <c r="I280" s="20" t="s">
        <v>1094</v>
      </c>
      <c r="J280" s="20" t="s">
        <v>159</v>
      </c>
      <c r="K280" s="20" t="s">
        <v>160</v>
      </c>
      <c r="L280" s="20" t="s">
        <v>161</v>
      </c>
      <c r="M280" s="20" t="s">
        <v>394</v>
      </c>
      <c r="N280" s="20" t="s">
        <v>1064</v>
      </c>
      <c r="O280" s="20" t="s">
        <v>330</v>
      </c>
      <c r="P280" s="20" t="s">
        <v>331</v>
      </c>
      <c r="Q280" s="20" t="s">
        <v>313</v>
      </c>
    </row>
    <row r="281" spans="1:17" x14ac:dyDescent="0.25">
      <c r="A281" s="20" t="s">
        <v>154</v>
      </c>
      <c r="E281" s="20" t="s">
        <v>395</v>
      </c>
      <c r="F281" s="20" t="s">
        <v>1095</v>
      </c>
      <c r="G281" s="20" t="s">
        <v>565</v>
      </c>
      <c r="H281" s="20" t="s">
        <v>566</v>
      </c>
      <c r="I281" s="20" t="s">
        <v>1096</v>
      </c>
      <c r="J281" s="20" t="s">
        <v>159</v>
      </c>
      <c r="K281" s="20" t="s">
        <v>160</v>
      </c>
      <c r="L281" s="20" t="s">
        <v>161</v>
      </c>
      <c r="M281" s="20" t="s">
        <v>396</v>
      </c>
      <c r="N281" s="20" t="s">
        <v>1097</v>
      </c>
      <c r="O281" s="20" t="s">
        <v>328</v>
      </c>
      <c r="P281" s="20" t="s">
        <v>329</v>
      </c>
      <c r="Q281" s="20" t="s">
        <v>290</v>
      </c>
    </row>
    <row r="282" spans="1:17" x14ac:dyDescent="0.25">
      <c r="A282" s="20" t="s">
        <v>154</v>
      </c>
      <c r="E282" s="20" t="s">
        <v>395</v>
      </c>
      <c r="F282" s="20" t="s">
        <v>1098</v>
      </c>
      <c r="G282" s="20" t="s">
        <v>591</v>
      </c>
      <c r="H282" s="20" t="s">
        <v>566</v>
      </c>
      <c r="I282" s="20" t="s">
        <v>1099</v>
      </c>
      <c r="J282" s="20" t="s">
        <v>159</v>
      </c>
      <c r="K282" s="20" t="s">
        <v>160</v>
      </c>
      <c r="L282" s="20" t="s">
        <v>161</v>
      </c>
      <c r="M282" s="20" t="s">
        <v>396</v>
      </c>
      <c r="N282" s="20" t="s">
        <v>1097</v>
      </c>
      <c r="O282" s="20" t="s">
        <v>288</v>
      </c>
      <c r="P282" s="20" t="s">
        <v>289</v>
      </c>
      <c r="Q282" s="20" t="s">
        <v>290</v>
      </c>
    </row>
    <row r="283" spans="1:17" x14ac:dyDescent="0.25">
      <c r="A283" s="20" t="s">
        <v>154</v>
      </c>
      <c r="E283" s="20" t="s">
        <v>395</v>
      </c>
      <c r="F283" s="20" t="s">
        <v>1100</v>
      </c>
      <c r="G283" s="20" t="s">
        <v>633</v>
      </c>
      <c r="H283" s="20" t="s">
        <v>627</v>
      </c>
      <c r="I283" s="20" t="s">
        <v>1101</v>
      </c>
      <c r="J283" s="20" t="s">
        <v>159</v>
      </c>
      <c r="K283" s="20" t="s">
        <v>160</v>
      </c>
      <c r="L283" s="20" t="s">
        <v>161</v>
      </c>
      <c r="M283" s="20" t="s">
        <v>396</v>
      </c>
      <c r="N283" s="20" t="s">
        <v>1097</v>
      </c>
      <c r="O283" s="20" t="s">
        <v>328</v>
      </c>
      <c r="P283" s="20" t="s">
        <v>329</v>
      </c>
      <c r="Q283" s="20" t="s">
        <v>290</v>
      </c>
    </row>
    <row r="284" spans="1:17" x14ac:dyDescent="0.25">
      <c r="A284" s="20" t="s">
        <v>154</v>
      </c>
      <c r="E284" s="20" t="s">
        <v>395</v>
      </c>
      <c r="F284" s="20" t="s">
        <v>1102</v>
      </c>
      <c r="G284" s="20" t="s">
        <v>565</v>
      </c>
      <c r="H284" s="20" t="s">
        <v>566</v>
      </c>
      <c r="I284" s="20" t="s">
        <v>1096</v>
      </c>
      <c r="J284" s="20" t="s">
        <v>159</v>
      </c>
      <c r="K284" s="20" t="s">
        <v>160</v>
      </c>
      <c r="L284" s="20" t="s">
        <v>161</v>
      </c>
      <c r="M284" s="20" t="s">
        <v>396</v>
      </c>
      <c r="N284" s="20" t="s">
        <v>1097</v>
      </c>
      <c r="O284" s="20" t="s">
        <v>342</v>
      </c>
      <c r="P284" s="20" t="s">
        <v>343</v>
      </c>
      <c r="Q284" s="20" t="s">
        <v>290</v>
      </c>
    </row>
    <row r="285" spans="1:17" x14ac:dyDescent="0.25">
      <c r="A285" s="20" t="s">
        <v>154</v>
      </c>
      <c r="E285" s="20" t="s">
        <v>395</v>
      </c>
      <c r="F285" s="20" t="s">
        <v>1103</v>
      </c>
      <c r="G285" s="20" t="s">
        <v>674</v>
      </c>
      <c r="H285" s="20" t="s">
        <v>566</v>
      </c>
      <c r="I285" s="20" t="s">
        <v>1096</v>
      </c>
      <c r="J285" s="20" t="s">
        <v>159</v>
      </c>
      <c r="K285" s="20" t="s">
        <v>160</v>
      </c>
      <c r="L285" s="20" t="s">
        <v>161</v>
      </c>
      <c r="M285" s="20" t="s">
        <v>396</v>
      </c>
      <c r="N285" s="20" t="s">
        <v>1097</v>
      </c>
      <c r="O285" s="20" t="s">
        <v>309</v>
      </c>
      <c r="P285" s="20" t="s">
        <v>310</v>
      </c>
      <c r="Q285" s="20" t="s">
        <v>290</v>
      </c>
    </row>
    <row r="286" spans="1:17" x14ac:dyDescent="0.25">
      <c r="A286" s="20" t="s">
        <v>154</v>
      </c>
      <c r="E286" s="20" t="s">
        <v>395</v>
      </c>
      <c r="F286" s="20" t="s">
        <v>1104</v>
      </c>
      <c r="G286" s="20" t="s">
        <v>630</v>
      </c>
      <c r="H286" s="20" t="s">
        <v>571</v>
      </c>
      <c r="I286" s="20" t="s">
        <v>1105</v>
      </c>
      <c r="J286" s="20" t="s">
        <v>159</v>
      </c>
      <c r="K286" s="20" t="s">
        <v>160</v>
      </c>
      <c r="L286" s="20" t="s">
        <v>161</v>
      </c>
      <c r="M286" s="20" t="s">
        <v>396</v>
      </c>
      <c r="N286" s="20" t="s">
        <v>1097</v>
      </c>
      <c r="O286" s="20" t="s">
        <v>320</v>
      </c>
      <c r="P286" s="20" t="s">
        <v>321</v>
      </c>
      <c r="Q286" s="20" t="s">
        <v>313</v>
      </c>
    </row>
    <row r="287" spans="1:17" x14ac:dyDescent="0.25">
      <c r="A287" s="20" t="s">
        <v>154</v>
      </c>
      <c r="E287" s="20" t="s">
        <v>395</v>
      </c>
      <c r="F287" s="20" t="s">
        <v>1106</v>
      </c>
      <c r="G287" s="20" t="s">
        <v>605</v>
      </c>
      <c r="H287" s="20" t="s">
        <v>566</v>
      </c>
      <c r="I287" s="20" t="s">
        <v>1107</v>
      </c>
      <c r="J287" s="20" t="s">
        <v>159</v>
      </c>
      <c r="K287" s="20" t="s">
        <v>160</v>
      </c>
      <c r="L287" s="20" t="s">
        <v>161</v>
      </c>
      <c r="M287" s="20" t="s">
        <v>396</v>
      </c>
      <c r="N287" s="20" t="s">
        <v>1097</v>
      </c>
      <c r="O287" s="20" t="s">
        <v>330</v>
      </c>
      <c r="P287" s="20" t="s">
        <v>331</v>
      </c>
      <c r="Q287" s="20" t="s">
        <v>313</v>
      </c>
    </row>
    <row r="288" spans="1:17" x14ac:dyDescent="0.25">
      <c r="A288" s="20" t="s">
        <v>154</v>
      </c>
      <c r="E288" s="20" t="s">
        <v>395</v>
      </c>
      <c r="F288" s="20" t="s">
        <v>1108</v>
      </c>
      <c r="G288" s="20" t="s">
        <v>616</v>
      </c>
      <c r="H288" s="20" t="s">
        <v>162</v>
      </c>
      <c r="I288" s="20" t="s">
        <v>1109</v>
      </c>
      <c r="J288" s="20" t="s">
        <v>159</v>
      </c>
      <c r="K288" s="20" t="s">
        <v>160</v>
      </c>
      <c r="L288" s="20" t="s">
        <v>161</v>
      </c>
      <c r="M288" s="20" t="s">
        <v>396</v>
      </c>
      <c r="N288" s="20" t="s">
        <v>1097</v>
      </c>
      <c r="O288" s="20" t="s">
        <v>314</v>
      </c>
      <c r="P288" s="20" t="s">
        <v>315</v>
      </c>
      <c r="Q288" s="20" t="s">
        <v>272</v>
      </c>
    </row>
    <row r="289" spans="1:17" x14ac:dyDescent="0.25">
      <c r="A289" s="20" t="s">
        <v>154</v>
      </c>
      <c r="E289" s="20" t="s">
        <v>395</v>
      </c>
      <c r="F289" s="20" t="s">
        <v>1110</v>
      </c>
      <c r="G289" s="20" t="s">
        <v>605</v>
      </c>
      <c r="H289" s="20" t="s">
        <v>188</v>
      </c>
      <c r="I289" s="20" t="s">
        <v>1111</v>
      </c>
      <c r="J289" s="20" t="s">
        <v>159</v>
      </c>
      <c r="K289" s="20" t="s">
        <v>160</v>
      </c>
      <c r="L289" s="20" t="s">
        <v>161</v>
      </c>
      <c r="M289" s="20" t="s">
        <v>396</v>
      </c>
      <c r="N289" s="20" t="s">
        <v>1097</v>
      </c>
      <c r="O289" s="20" t="s">
        <v>293</v>
      </c>
      <c r="P289" s="20" t="s">
        <v>294</v>
      </c>
      <c r="Q289" s="20" t="s">
        <v>272</v>
      </c>
    </row>
    <row r="290" spans="1:17" x14ac:dyDescent="0.25">
      <c r="A290" s="20" t="s">
        <v>154</v>
      </c>
      <c r="E290" s="20" t="s">
        <v>395</v>
      </c>
      <c r="F290" s="20" t="s">
        <v>1112</v>
      </c>
      <c r="G290" s="20" t="s">
        <v>587</v>
      </c>
      <c r="H290" s="20" t="s">
        <v>1113</v>
      </c>
      <c r="I290" s="20" t="s">
        <v>1114</v>
      </c>
      <c r="J290" s="20" t="s">
        <v>159</v>
      </c>
      <c r="K290" s="20" t="s">
        <v>160</v>
      </c>
      <c r="L290" s="20" t="s">
        <v>161</v>
      </c>
      <c r="M290" s="20" t="s">
        <v>396</v>
      </c>
      <c r="N290" s="20" t="s">
        <v>1097</v>
      </c>
      <c r="O290" s="20" t="s">
        <v>295</v>
      </c>
      <c r="P290" s="20" t="s">
        <v>296</v>
      </c>
      <c r="Q290" s="20" t="s">
        <v>272</v>
      </c>
    </row>
    <row r="291" spans="1:17" x14ac:dyDescent="0.25">
      <c r="A291" s="20" t="s">
        <v>154</v>
      </c>
      <c r="E291" s="20" t="s">
        <v>395</v>
      </c>
      <c r="F291" s="20" t="s">
        <v>1115</v>
      </c>
      <c r="G291" s="20" t="s">
        <v>570</v>
      </c>
      <c r="H291" s="20" t="s">
        <v>566</v>
      </c>
      <c r="I291" s="20" t="s">
        <v>1116</v>
      </c>
      <c r="J291" s="20" t="s">
        <v>159</v>
      </c>
      <c r="K291" s="20" t="s">
        <v>160</v>
      </c>
      <c r="L291" s="20" t="s">
        <v>161</v>
      </c>
      <c r="M291" s="20" t="s">
        <v>396</v>
      </c>
      <c r="N291" s="20" t="s">
        <v>1097</v>
      </c>
      <c r="O291" s="20" t="s">
        <v>307</v>
      </c>
      <c r="P291" s="20" t="s">
        <v>308</v>
      </c>
      <c r="Q291" s="20" t="s">
        <v>290</v>
      </c>
    </row>
    <row r="292" spans="1:17" x14ac:dyDescent="0.25">
      <c r="A292" s="20" t="s">
        <v>154</v>
      </c>
      <c r="E292" s="20" t="s">
        <v>395</v>
      </c>
      <c r="F292" s="20" t="s">
        <v>1117</v>
      </c>
      <c r="G292" s="20" t="s">
        <v>674</v>
      </c>
      <c r="H292" s="20" t="s">
        <v>566</v>
      </c>
      <c r="I292" s="20" t="s">
        <v>1099</v>
      </c>
      <c r="J292" s="20" t="s">
        <v>159</v>
      </c>
      <c r="K292" s="20" t="s">
        <v>160</v>
      </c>
      <c r="L292" s="20" t="s">
        <v>161</v>
      </c>
      <c r="M292" s="20" t="s">
        <v>396</v>
      </c>
      <c r="N292" s="20" t="s">
        <v>1097</v>
      </c>
      <c r="O292" s="20" t="s">
        <v>379</v>
      </c>
      <c r="P292" s="20" t="s">
        <v>380</v>
      </c>
      <c r="Q292" s="20" t="s">
        <v>290</v>
      </c>
    </row>
    <row r="293" spans="1:17" x14ac:dyDescent="0.25">
      <c r="A293" s="20" t="s">
        <v>154</v>
      </c>
      <c r="E293" s="20" t="s">
        <v>395</v>
      </c>
      <c r="F293" s="20" t="s">
        <v>1118</v>
      </c>
      <c r="G293" s="20" t="s">
        <v>616</v>
      </c>
      <c r="H293" s="20" t="s">
        <v>566</v>
      </c>
      <c r="I293" s="20" t="s">
        <v>1107</v>
      </c>
      <c r="J293" s="20" t="s">
        <v>159</v>
      </c>
      <c r="K293" s="20" t="s">
        <v>160</v>
      </c>
      <c r="L293" s="20" t="s">
        <v>161</v>
      </c>
      <c r="M293" s="20" t="s">
        <v>396</v>
      </c>
      <c r="N293" s="20" t="s">
        <v>1097</v>
      </c>
      <c r="O293" s="20" t="s">
        <v>311</v>
      </c>
      <c r="P293" s="20" t="s">
        <v>312</v>
      </c>
      <c r="Q293" s="20" t="s">
        <v>313</v>
      </c>
    </row>
    <row r="294" spans="1:17" x14ac:dyDescent="0.25">
      <c r="A294" s="20" t="s">
        <v>154</v>
      </c>
      <c r="E294" s="20" t="s">
        <v>395</v>
      </c>
      <c r="F294" s="20" t="s">
        <v>1119</v>
      </c>
      <c r="G294" s="20" t="s">
        <v>612</v>
      </c>
      <c r="H294" s="20" t="s">
        <v>566</v>
      </c>
      <c r="I294" s="20" t="s">
        <v>1107</v>
      </c>
      <c r="J294" s="20" t="s">
        <v>159</v>
      </c>
      <c r="K294" s="20" t="s">
        <v>160</v>
      </c>
      <c r="L294" s="20" t="s">
        <v>161</v>
      </c>
      <c r="M294" s="20" t="s">
        <v>396</v>
      </c>
      <c r="N294" s="20" t="s">
        <v>1097</v>
      </c>
      <c r="O294" s="20" t="s">
        <v>351</v>
      </c>
      <c r="P294" s="20" t="s">
        <v>352</v>
      </c>
      <c r="Q294" s="20" t="s">
        <v>313</v>
      </c>
    </row>
    <row r="295" spans="1:17" x14ac:dyDescent="0.25">
      <c r="A295" s="20" t="s">
        <v>154</v>
      </c>
      <c r="E295" s="20" t="s">
        <v>395</v>
      </c>
      <c r="F295" s="20" t="s">
        <v>1120</v>
      </c>
      <c r="G295" s="20" t="s">
        <v>625</v>
      </c>
      <c r="H295" s="20" t="s">
        <v>158</v>
      </c>
      <c r="I295" s="20" t="s">
        <v>1121</v>
      </c>
      <c r="J295" s="20" t="s">
        <v>159</v>
      </c>
      <c r="K295" s="20" t="s">
        <v>160</v>
      </c>
      <c r="L295" s="20" t="s">
        <v>161</v>
      </c>
      <c r="M295" s="20" t="s">
        <v>396</v>
      </c>
      <c r="N295" s="20" t="s">
        <v>1097</v>
      </c>
      <c r="O295" s="20" t="s">
        <v>351</v>
      </c>
      <c r="P295" s="20" t="s">
        <v>352</v>
      </c>
      <c r="Q295" s="20" t="s">
        <v>313</v>
      </c>
    </row>
    <row r="296" spans="1:17" x14ac:dyDescent="0.25">
      <c r="A296" s="20" t="s">
        <v>154</v>
      </c>
      <c r="E296" s="20" t="s">
        <v>395</v>
      </c>
      <c r="F296" s="20" t="s">
        <v>1122</v>
      </c>
      <c r="G296" s="20" t="s">
        <v>625</v>
      </c>
      <c r="H296" s="20" t="s">
        <v>188</v>
      </c>
      <c r="I296" s="20" t="s">
        <v>1123</v>
      </c>
      <c r="J296" s="20" t="s">
        <v>159</v>
      </c>
      <c r="K296" s="20" t="s">
        <v>160</v>
      </c>
      <c r="L296" s="20" t="s">
        <v>161</v>
      </c>
      <c r="M296" s="20" t="s">
        <v>396</v>
      </c>
      <c r="N296" s="20" t="s">
        <v>1097</v>
      </c>
      <c r="O296" s="20" t="s">
        <v>293</v>
      </c>
      <c r="P296" s="20" t="s">
        <v>294</v>
      </c>
      <c r="Q296" s="20" t="s">
        <v>272</v>
      </c>
    </row>
    <row r="297" spans="1:17" x14ac:dyDescent="0.25">
      <c r="A297" s="20" t="s">
        <v>154</v>
      </c>
      <c r="E297" s="20" t="s">
        <v>395</v>
      </c>
      <c r="F297" s="20" t="s">
        <v>1124</v>
      </c>
      <c r="G297" s="20" t="s">
        <v>612</v>
      </c>
      <c r="H297" s="20" t="s">
        <v>643</v>
      </c>
      <c r="I297" s="20" t="s">
        <v>1125</v>
      </c>
      <c r="J297" s="20" t="s">
        <v>159</v>
      </c>
      <c r="K297" s="20" t="s">
        <v>160</v>
      </c>
      <c r="L297" s="20" t="s">
        <v>161</v>
      </c>
      <c r="M297" s="20" t="s">
        <v>396</v>
      </c>
      <c r="N297" s="20" t="s">
        <v>1097</v>
      </c>
      <c r="O297" s="20" t="s">
        <v>332</v>
      </c>
      <c r="P297" s="20" t="s">
        <v>333</v>
      </c>
      <c r="Q297" s="20" t="s">
        <v>272</v>
      </c>
    </row>
    <row r="298" spans="1:17" x14ac:dyDescent="0.25">
      <c r="A298" s="20" t="s">
        <v>154</v>
      </c>
      <c r="E298" s="20" t="s">
        <v>397</v>
      </c>
      <c r="F298" s="20" t="s">
        <v>1126</v>
      </c>
      <c r="G298" s="20" t="s">
        <v>861</v>
      </c>
      <c r="H298" s="20" t="s">
        <v>566</v>
      </c>
      <c r="I298" s="20" t="s">
        <v>842</v>
      </c>
      <c r="J298" s="20" t="s">
        <v>159</v>
      </c>
      <c r="K298" s="20" t="s">
        <v>160</v>
      </c>
      <c r="L298" s="20" t="s">
        <v>161</v>
      </c>
      <c r="M298" s="20" t="s">
        <v>398</v>
      </c>
      <c r="N298" s="20" t="s">
        <v>1031</v>
      </c>
      <c r="O298" s="20" t="s">
        <v>328</v>
      </c>
      <c r="P298" s="20" t="s">
        <v>329</v>
      </c>
      <c r="Q298" s="20" t="s">
        <v>290</v>
      </c>
    </row>
    <row r="299" spans="1:17" x14ac:dyDescent="0.25">
      <c r="A299" s="20" t="s">
        <v>154</v>
      </c>
      <c r="E299" s="20" t="s">
        <v>397</v>
      </c>
      <c r="F299" s="20" t="s">
        <v>1127</v>
      </c>
      <c r="G299" s="20" t="s">
        <v>619</v>
      </c>
      <c r="H299" s="20" t="s">
        <v>566</v>
      </c>
      <c r="I299" s="20" t="s">
        <v>1128</v>
      </c>
      <c r="J299" s="20" t="s">
        <v>159</v>
      </c>
      <c r="K299" s="20" t="s">
        <v>160</v>
      </c>
      <c r="L299" s="20" t="s">
        <v>161</v>
      </c>
      <c r="M299" s="20" t="s">
        <v>398</v>
      </c>
      <c r="N299" s="20" t="s">
        <v>1031</v>
      </c>
      <c r="O299" s="20" t="s">
        <v>324</v>
      </c>
      <c r="P299" s="20" t="s">
        <v>325</v>
      </c>
      <c r="Q299" s="20" t="s">
        <v>290</v>
      </c>
    </row>
    <row r="300" spans="1:17" x14ac:dyDescent="0.25">
      <c r="A300" s="20" t="s">
        <v>154</v>
      </c>
      <c r="E300" s="20" t="s">
        <v>397</v>
      </c>
      <c r="F300" s="20" t="s">
        <v>1129</v>
      </c>
      <c r="G300" s="20" t="s">
        <v>612</v>
      </c>
      <c r="H300" s="20" t="s">
        <v>566</v>
      </c>
      <c r="I300" s="20" t="s">
        <v>1130</v>
      </c>
      <c r="J300" s="20" t="s">
        <v>159</v>
      </c>
      <c r="K300" s="20" t="s">
        <v>160</v>
      </c>
      <c r="L300" s="20" t="s">
        <v>161</v>
      </c>
      <c r="M300" s="20" t="s">
        <v>398</v>
      </c>
      <c r="N300" s="20" t="s">
        <v>1031</v>
      </c>
      <c r="O300" s="20" t="s">
        <v>288</v>
      </c>
      <c r="P300" s="20" t="s">
        <v>289</v>
      </c>
      <c r="Q300" s="20" t="s">
        <v>290</v>
      </c>
    </row>
    <row r="301" spans="1:17" x14ac:dyDescent="0.25">
      <c r="A301" s="20" t="s">
        <v>154</v>
      </c>
      <c r="E301" s="20" t="s">
        <v>397</v>
      </c>
      <c r="F301" s="20" t="s">
        <v>1131</v>
      </c>
      <c r="G301" s="20" t="s">
        <v>625</v>
      </c>
      <c r="H301" s="20" t="s">
        <v>158</v>
      </c>
      <c r="I301" s="20" t="s">
        <v>1132</v>
      </c>
      <c r="J301" s="20" t="s">
        <v>159</v>
      </c>
      <c r="K301" s="20" t="s">
        <v>160</v>
      </c>
      <c r="L301" s="20" t="s">
        <v>161</v>
      </c>
      <c r="M301" s="20" t="s">
        <v>398</v>
      </c>
      <c r="N301" s="20" t="s">
        <v>1031</v>
      </c>
      <c r="O301" s="20" t="s">
        <v>326</v>
      </c>
      <c r="P301" s="20" t="s">
        <v>327</v>
      </c>
      <c r="Q301" s="20" t="s">
        <v>290</v>
      </c>
    </row>
    <row r="302" spans="1:17" x14ac:dyDescent="0.25">
      <c r="A302" s="20" t="s">
        <v>154</v>
      </c>
      <c r="E302" s="20" t="s">
        <v>397</v>
      </c>
      <c r="F302" s="20" t="s">
        <v>1133</v>
      </c>
      <c r="G302" s="20" t="s">
        <v>577</v>
      </c>
      <c r="H302" s="20" t="s">
        <v>571</v>
      </c>
      <c r="I302" s="20" t="s">
        <v>1134</v>
      </c>
      <c r="J302" s="20" t="s">
        <v>159</v>
      </c>
      <c r="K302" s="20" t="s">
        <v>160</v>
      </c>
      <c r="L302" s="20" t="s">
        <v>161</v>
      </c>
      <c r="M302" s="20" t="s">
        <v>398</v>
      </c>
      <c r="N302" s="20" t="s">
        <v>1031</v>
      </c>
      <c r="O302" s="20" t="s">
        <v>291</v>
      </c>
      <c r="P302" s="20" t="s">
        <v>292</v>
      </c>
      <c r="Q302" s="20" t="s">
        <v>290</v>
      </c>
    </row>
    <row r="303" spans="1:17" x14ac:dyDescent="0.25">
      <c r="A303" s="20" t="s">
        <v>154</v>
      </c>
      <c r="E303" s="20" t="s">
        <v>397</v>
      </c>
      <c r="F303" s="20" t="s">
        <v>1135</v>
      </c>
      <c r="G303" s="20" t="s">
        <v>612</v>
      </c>
      <c r="H303" s="20" t="s">
        <v>566</v>
      </c>
      <c r="I303" s="20" t="s">
        <v>842</v>
      </c>
      <c r="J303" s="20" t="s">
        <v>159</v>
      </c>
      <c r="K303" s="20" t="s">
        <v>160</v>
      </c>
      <c r="L303" s="20" t="s">
        <v>161</v>
      </c>
      <c r="M303" s="20" t="s">
        <v>398</v>
      </c>
      <c r="N303" s="20" t="s">
        <v>1031</v>
      </c>
      <c r="O303" s="20" t="s">
        <v>309</v>
      </c>
      <c r="P303" s="20" t="s">
        <v>310</v>
      </c>
      <c r="Q303" s="20" t="s">
        <v>290</v>
      </c>
    </row>
    <row r="304" spans="1:17" x14ac:dyDescent="0.25">
      <c r="A304" s="20" t="s">
        <v>154</v>
      </c>
      <c r="E304" s="20" t="s">
        <v>397</v>
      </c>
      <c r="F304" s="20" t="s">
        <v>1136</v>
      </c>
      <c r="G304" s="20" t="s">
        <v>630</v>
      </c>
      <c r="H304" s="20" t="s">
        <v>1137</v>
      </c>
      <c r="I304" s="20" t="s">
        <v>852</v>
      </c>
      <c r="J304" s="20" t="s">
        <v>159</v>
      </c>
      <c r="K304" s="20" t="s">
        <v>160</v>
      </c>
      <c r="L304" s="20" t="s">
        <v>161</v>
      </c>
      <c r="M304" s="20" t="s">
        <v>398</v>
      </c>
      <c r="N304" s="20" t="s">
        <v>1031</v>
      </c>
      <c r="O304" s="20" t="s">
        <v>320</v>
      </c>
      <c r="P304" s="20" t="s">
        <v>321</v>
      </c>
      <c r="Q304" s="20" t="s">
        <v>313</v>
      </c>
    </row>
    <row r="305" spans="1:17" x14ac:dyDescent="0.25">
      <c r="A305" s="20" t="s">
        <v>154</v>
      </c>
      <c r="E305" s="20" t="s">
        <v>397</v>
      </c>
      <c r="F305" s="20" t="s">
        <v>1138</v>
      </c>
      <c r="G305" s="20" t="s">
        <v>587</v>
      </c>
      <c r="H305" s="20" t="s">
        <v>1137</v>
      </c>
      <c r="I305" s="20" t="s">
        <v>1139</v>
      </c>
      <c r="J305" s="20" t="s">
        <v>159</v>
      </c>
      <c r="K305" s="20" t="s">
        <v>160</v>
      </c>
      <c r="L305" s="20" t="s">
        <v>161</v>
      </c>
      <c r="M305" s="20" t="s">
        <v>398</v>
      </c>
      <c r="N305" s="20" t="s">
        <v>1031</v>
      </c>
      <c r="O305" s="20" t="s">
        <v>345</v>
      </c>
      <c r="P305" s="20" t="s">
        <v>346</v>
      </c>
      <c r="Q305" s="20" t="s">
        <v>313</v>
      </c>
    </row>
    <row r="306" spans="1:17" x14ac:dyDescent="0.25">
      <c r="A306" s="20" t="s">
        <v>154</v>
      </c>
      <c r="E306" s="20" t="s">
        <v>397</v>
      </c>
      <c r="F306" s="20" t="s">
        <v>1140</v>
      </c>
      <c r="G306" s="20" t="s">
        <v>633</v>
      </c>
      <c r="H306" s="20" t="s">
        <v>566</v>
      </c>
      <c r="I306" s="20" t="s">
        <v>1141</v>
      </c>
      <c r="J306" s="20" t="s">
        <v>159</v>
      </c>
      <c r="K306" s="20" t="s">
        <v>160</v>
      </c>
      <c r="L306" s="20" t="s">
        <v>161</v>
      </c>
      <c r="M306" s="20" t="s">
        <v>398</v>
      </c>
      <c r="N306" s="20" t="s">
        <v>1031</v>
      </c>
      <c r="O306" s="20" t="s">
        <v>345</v>
      </c>
      <c r="P306" s="20" t="s">
        <v>346</v>
      </c>
      <c r="Q306" s="20" t="s">
        <v>313</v>
      </c>
    </row>
    <row r="307" spans="1:17" x14ac:dyDescent="0.25">
      <c r="A307" s="20" t="s">
        <v>154</v>
      </c>
      <c r="E307" s="20" t="s">
        <v>397</v>
      </c>
      <c r="F307" s="20" t="s">
        <v>1142</v>
      </c>
      <c r="G307" s="20" t="s">
        <v>587</v>
      </c>
      <c r="H307" s="20" t="s">
        <v>566</v>
      </c>
      <c r="I307" s="20" t="s">
        <v>1130</v>
      </c>
      <c r="J307" s="20" t="s">
        <v>159</v>
      </c>
      <c r="K307" s="20" t="s">
        <v>160</v>
      </c>
      <c r="L307" s="20" t="s">
        <v>161</v>
      </c>
      <c r="M307" s="20" t="s">
        <v>398</v>
      </c>
      <c r="N307" s="20" t="s">
        <v>1031</v>
      </c>
      <c r="O307" s="20" t="s">
        <v>293</v>
      </c>
      <c r="P307" s="20" t="s">
        <v>294</v>
      </c>
      <c r="Q307" s="20" t="s">
        <v>272</v>
      </c>
    </row>
    <row r="308" spans="1:17" x14ac:dyDescent="0.25">
      <c r="A308" s="20" t="s">
        <v>154</v>
      </c>
      <c r="E308" s="20" t="s">
        <v>397</v>
      </c>
      <c r="F308" s="20" t="s">
        <v>1143</v>
      </c>
      <c r="G308" s="20" t="s">
        <v>577</v>
      </c>
      <c r="H308" s="20" t="s">
        <v>158</v>
      </c>
      <c r="I308" s="20" t="s">
        <v>1144</v>
      </c>
      <c r="J308" s="20" t="s">
        <v>159</v>
      </c>
      <c r="K308" s="20" t="s">
        <v>160</v>
      </c>
      <c r="L308" s="20" t="s">
        <v>161</v>
      </c>
      <c r="M308" s="20" t="s">
        <v>398</v>
      </c>
      <c r="N308" s="20" t="s">
        <v>1031</v>
      </c>
      <c r="O308" s="20" t="s">
        <v>297</v>
      </c>
      <c r="P308" s="20" t="s">
        <v>298</v>
      </c>
      <c r="Q308" s="20" t="s">
        <v>272</v>
      </c>
    </row>
    <row r="309" spans="1:17" x14ac:dyDescent="0.25">
      <c r="A309" s="20" t="s">
        <v>154</v>
      </c>
      <c r="E309" s="20" t="s">
        <v>397</v>
      </c>
      <c r="F309" s="20" t="s">
        <v>1145</v>
      </c>
      <c r="G309" s="20" t="s">
        <v>616</v>
      </c>
      <c r="H309" s="20" t="s">
        <v>188</v>
      </c>
      <c r="I309" s="20" t="s">
        <v>1146</v>
      </c>
      <c r="J309" s="20" t="s">
        <v>159</v>
      </c>
      <c r="K309" s="20" t="s">
        <v>160</v>
      </c>
      <c r="L309" s="20" t="s">
        <v>161</v>
      </c>
      <c r="M309" s="20" t="s">
        <v>398</v>
      </c>
      <c r="N309" s="20" t="s">
        <v>1031</v>
      </c>
      <c r="O309" s="20" t="s">
        <v>336</v>
      </c>
      <c r="P309" s="20" t="s">
        <v>337</v>
      </c>
      <c r="Q309" s="20" t="s">
        <v>290</v>
      </c>
    </row>
    <row r="310" spans="1:17" x14ac:dyDescent="0.25">
      <c r="A310" s="20" t="s">
        <v>154</v>
      </c>
      <c r="E310" s="20" t="s">
        <v>397</v>
      </c>
      <c r="F310" s="20" t="s">
        <v>1147</v>
      </c>
      <c r="G310" s="20" t="s">
        <v>630</v>
      </c>
      <c r="H310" s="20" t="s">
        <v>566</v>
      </c>
      <c r="I310" s="20" t="s">
        <v>1148</v>
      </c>
      <c r="J310" s="20" t="s">
        <v>159</v>
      </c>
      <c r="K310" s="20" t="s">
        <v>160</v>
      </c>
      <c r="L310" s="20" t="s">
        <v>161</v>
      </c>
      <c r="M310" s="20" t="s">
        <v>398</v>
      </c>
      <c r="N310" s="20" t="s">
        <v>1031</v>
      </c>
      <c r="O310" s="20" t="s">
        <v>328</v>
      </c>
      <c r="P310" s="20" t="s">
        <v>329</v>
      </c>
      <c r="Q310" s="20" t="s">
        <v>290</v>
      </c>
    </row>
    <row r="311" spans="1:17" x14ac:dyDescent="0.25">
      <c r="A311" s="20" t="s">
        <v>154</v>
      </c>
      <c r="E311" s="20" t="s">
        <v>397</v>
      </c>
      <c r="F311" s="20" t="s">
        <v>1149</v>
      </c>
      <c r="G311" s="20" t="s">
        <v>570</v>
      </c>
      <c r="H311" s="20" t="s">
        <v>566</v>
      </c>
      <c r="I311" s="20" t="s">
        <v>1150</v>
      </c>
      <c r="J311" s="20" t="s">
        <v>159</v>
      </c>
      <c r="K311" s="20" t="s">
        <v>160</v>
      </c>
      <c r="L311" s="20" t="s">
        <v>161</v>
      </c>
      <c r="M311" s="20" t="s">
        <v>398</v>
      </c>
      <c r="N311" s="20" t="s">
        <v>1031</v>
      </c>
      <c r="O311" s="20" t="s">
        <v>349</v>
      </c>
      <c r="P311" s="20" t="s">
        <v>350</v>
      </c>
      <c r="Q311" s="20" t="s">
        <v>290</v>
      </c>
    </row>
    <row r="312" spans="1:17" x14ac:dyDescent="0.25">
      <c r="A312" s="20" t="s">
        <v>154</v>
      </c>
      <c r="E312" s="20" t="s">
        <v>397</v>
      </c>
      <c r="F312" s="20" t="s">
        <v>1151</v>
      </c>
      <c r="G312" s="20" t="s">
        <v>577</v>
      </c>
      <c r="H312" s="20" t="s">
        <v>566</v>
      </c>
      <c r="I312" s="20" t="s">
        <v>1152</v>
      </c>
      <c r="J312" s="20" t="s">
        <v>159</v>
      </c>
      <c r="K312" s="20" t="s">
        <v>160</v>
      </c>
      <c r="L312" s="20" t="s">
        <v>161</v>
      </c>
      <c r="M312" s="20" t="s">
        <v>398</v>
      </c>
      <c r="N312" s="20" t="s">
        <v>1031</v>
      </c>
      <c r="O312" s="20" t="s">
        <v>309</v>
      </c>
      <c r="P312" s="20" t="s">
        <v>310</v>
      </c>
      <c r="Q312" s="20" t="s">
        <v>290</v>
      </c>
    </row>
    <row r="313" spans="1:17" x14ac:dyDescent="0.25">
      <c r="A313" s="20" t="s">
        <v>154</v>
      </c>
      <c r="E313" s="20" t="s">
        <v>397</v>
      </c>
      <c r="F313" s="20" t="s">
        <v>1153</v>
      </c>
      <c r="G313" s="20" t="s">
        <v>565</v>
      </c>
      <c r="H313" s="20" t="s">
        <v>571</v>
      </c>
      <c r="I313" s="20" t="s">
        <v>1154</v>
      </c>
      <c r="J313" s="20" t="s">
        <v>159</v>
      </c>
      <c r="K313" s="20" t="s">
        <v>160</v>
      </c>
      <c r="L313" s="20" t="s">
        <v>161</v>
      </c>
      <c r="M313" s="20" t="s">
        <v>398</v>
      </c>
      <c r="N313" s="20" t="s">
        <v>1031</v>
      </c>
      <c r="O313" s="20" t="s">
        <v>375</v>
      </c>
      <c r="P313" s="20" t="s">
        <v>376</v>
      </c>
      <c r="Q313" s="20" t="s">
        <v>290</v>
      </c>
    </row>
    <row r="314" spans="1:17" x14ac:dyDescent="0.25">
      <c r="A314" s="20" t="s">
        <v>154</v>
      </c>
      <c r="E314" s="20" t="s">
        <v>397</v>
      </c>
      <c r="F314" s="20" t="s">
        <v>1155</v>
      </c>
      <c r="G314" s="20" t="s">
        <v>904</v>
      </c>
      <c r="H314" s="20" t="s">
        <v>566</v>
      </c>
      <c r="I314" s="20" t="s">
        <v>842</v>
      </c>
      <c r="J314" s="20" t="s">
        <v>159</v>
      </c>
      <c r="K314" s="20" t="s">
        <v>160</v>
      </c>
      <c r="L314" s="20" t="s">
        <v>161</v>
      </c>
      <c r="M314" s="20" t="s">
        <v>398</v>
      </c>
      <c r="N314" s="20" t="s">
        <v>1031</v>
      </c>
      <c r="O314" s="20" t="s">
        <v>330</v>
      </c>
      <c r="P314" s="20" t="s">
        <v>331</v>
      </c>
      <c r="Q314" s="20" t="s">
        <v>313</v>
      </c>
    </row>
    <row r="315" spans="1:17" x14ac:dyDescent="0.25">
      <c r="A315" s="20" t="s">
        <v>154</v>
      </c>
      <c r="E315" s="20" t="s">
        <v>397</v>
      </c>
      <c r="F315" s="20" t="s">
        <v>1156</v>
      </c>
      <c r="G315" s="20" t="s">
        <v>616</v>
      </c>
      <c r="H315" s="20" t="s">
        <v>566</v>
      </c>
      <c r="I315" s="20" t="s">
        <v>1141</v>
      </c>
      <c r="J315" s="20" t="s">
        <v>159</v>
      </c>
      <c r="K315" s="20" t="s">
        <v>160</v>
      </c>
      <c r="L315" s="20" t="s">
        <v>161</v>
      </c>
      <c r="M315" s="20" t="s">
        <v>398</v>
      </c>
      <c r="N315" s="20" t="s">
        <v>1031</v>
      </c>
      <c r="O315" s="20" t="s">
        <v>311</v>
      </c>
      <c r="P315" s="20" t="s">
        <v>312</v>
      </c>
      <c r="Q315" s="20" t="s">
        <v>313</v>
      </c>
    </row>
    <row r="316" spans="1:17" x14ac:dyDescent="0.25">
      <c r="A316" s="20" t="s">
        <v>154</v>
      </c>
      <c r="E316" s="20" t="s">
        <v>397</v>
      </c>
      <c r="F316" s="20" t="s">
        <v>1157</v>
      </c>
      <c r="G316" s="20" t="s">
        <v>591</v>
      </c>
      <c r="H316" s="20" t="s">
        <v>158</v>
      </c>
      <c r="I316" s="20" t="s">
        <v>1144</v>
      </c>
      <c r="J316" s="20" t="s">
        <v>159</v>
      </c>
      <c r="K316" s="20" t="s">
        <v>160</v>
      </c>
      <c r="L316" s="20" t="s">
        <v>161</v>
      </c>
      <c r="M316" s="20" t="s">
        <v>398</v>
      </c>
      <c r="N316" s="20" t="s">
        <v>1031</v>
      </c>
      <c r="O316" s="20" t="s">
        <v>320</v>
      </c>
      <c r="P316" s="20" t="s">
        <v>321</v>
      </c>
      <c r="Q316" s="20" t="s">
        <v>313</v>
      </c>
    </row>
    <row r="317" spans="1:17" x14ac:dyDescent="0.25">
      <c r="A317" s="20" t="s">
        <v>154</v>
      </c>
      <c r="E317" s="20" t="s">
        <v>397</v>
      </c>
      <c r="F317" s="20" t="s">
        <v>1158</v>
      </c>
      <c r="G317" s="20" t="s">
        <v>854</v>
      </c>
      <c r="H317" s="20" t="s">
        <v>627</v>
      </c>
      <c r="I317" s="20" t="s">
        <v>1159</v>
      </c>
      <c r="J317" s="20" t="s">
        <v>159</v>
      </c>
      <c r="K317" s="20" t="s">
        <v>160</v>
      </c>
      <c r="L317" s="20" t="s">
        <v>161</v>
      </c>
      <c r="M317" s="20" t="s">
        <v>398</v>
      </c>
      <c r="N317" s="20" t="s">
        <v>1031</v>
      </c>
      <c r="O317" s="20" t="s">
        <v>332</v>
      </c>
      <c r="P317" s="20" t="s">
        <v>333</v>
      </c>
      <c r="Q317" s="20" t="s">
        <v>272</v>
      </c>
    </row>
    <row r="318" spans="1:17" x14ac:dyDescent="0.25">
      <c r="A318" s="20" t="s">
        <v>154</v>
      </c>
      <c r="E318" s="20" t="s">
        <v>397</v>
      </c>
      <c r="F318" s="20" t="s">
        <v>1160</v>
      </c>
      <c r="G318" s="20" t="s">
        <v>633</v>
      </c>
      <c r="H318" s="20" t="s">
        <v>566</v>
      </c>
      <c r="I318" s="20" t="s">
        <v>1161</v>
      </c>
      <c r="J318" s="20" t="s">
        <v>159</v>
      </c>
      <c r="K318" s="20" t="s">
        <v>160</v>
      </c>
      <c r="L318" s="20" t="s">
        <v>161</v>
      </c>
      <c r="M318" s="20" t="s">
        <v>398</v>
      </c>
      <c r="N318" s="20" t="s">
        <v>1031</v>
      </c>
      <c r="O318" s="20" t="s">
        <v>316</v>
      </c>
      <c r="P318" s="20" t="s">
        <v>317</v>
      </c>
      <c r="Q318" s="20" t="s">
        <v>272</v>
      </c>
    </row>
    <row r="319" spans="1:17" x14ac:dyDescent="0.25">
      <c r="A319" s="20" t="s">
        <v>154</v>
      </c>
      <c r="E319" s="20" t="s">
        <v>397</v>
      </c>
      <c r="F319" s="20" t="s">
        <v>1162</v>
      </c>
      <c r="G319" s="20" t="s">
        <v>612</v>
      </c>
      <c r="H319" s="20" t="s">
        <v>1163</v>
      </c>
      <c r="I319" s="20" t="s">
        <v>1164</v>
      </c>
      <c r="J319" s="20" t="s">
        <v>159</v>
      </c>
      <c r="K319" s="20" t="s">
        <v>160</v>
      </c>
      <c r="L319" s="20" t="s">
        <v>161</v>
      </c>
      <c r="M319" s="20" t="s">
        <v>398</v>
      </c>
      <c r="N319" s="20" t="s">
        <v>1031</v>
      </c>
      <c r="O319" s="20" t="s">
        <v>332</v>
      </c>
      <c r="P319" s="20" t="s">
        <v>333</v>
      </c>
      <c r="Q319" s="20" t="s">
        <v>272</v>
      </c>
    </row>
    <row r="320" spans="1:17" x14ac:dyDescent="0.25">
      <c r="A320" s="20" t="s">
        <v>154</v>
      </c>
      <c r="E320" s="20" t="s">
        <v>399</v>
      </c>
      <c r="F320" s="20" t="s">
        <v>1165</v>
      </c>
      <c r="G320" s="20" t="s">
        <v>587</v>
      </c>
      <c r="H320" s="20" t="s">
        <v>566</v>
      </c>
      <c r="I320" s="20" t="s">
        <v>1166</v>
      </c>
      <c r="J320" s="20" t="s">
        <v>159</v>
      </c>
      <c r="K320" s="20" t="s">
        <v>160</v>
      </c>
      <c r="L320" s="20" t="s">
        <v>161</v>
      </c>
      <c r="M320" s="20" t="s">
        <v>400</v>
      </c>
      <c r="N320" s="20" t="s">
        <v>1167</v>
      </c>
      <c r="O320" s="20" t="s">
        <v>307</v>
      </c>
      <c r="P320" s="20" t="s">
        <v>308</v>
      </c>
      <c r="Q320" s="20" t="s">
        <v>290</v>
      </c>
    </row>
    <row r="321" spans="1:17" x14ac:dyDescent="0.25">
      <c r="A321" s="20" t="s">
        <v>154</v>
      </c>
      <c r="E321" s="20" t="s">
        <v>399</v>
      </c>
      <c r="F321" s="20" t="s">
        <v>1168</v>
      </c>
      <c r="G321" s="20" t="s">
        <v>619</v>
      </c>
      <c r="H321" s="20" t="s">
        <v>627</v>
      </c>
      <c r="I321" s="20" t="s">
        <v>1169</v>
      </c>
      <c r="J321" s="20" t="s">
        <v>159</v>
      </c>
      <c r="K321" s="20" t="s">
        <v>160</v>
      </c>
      <c r="L321" s="20" t="s">
        <v>161</v>
      </c>
      <c r="M321" s="20" t="s">
        <v>400</v>
      </c>
      <c r="N321" s="20" t="s">
        <v>1167</v>
      </c>
      <c r="O321" s="20" t="s">
        <v>324</v>
      </c>
      <c r="P321" s="20" t="s">
        <v>325</v>
      </c>
      <c r="Q321" s="20" t="s">
        <v>290</v>
      </c>
    </row>
    <row r="322" spans="1:17" x14ac:dyDescent="0.25">
      <c r="A322" s="20" t="s">
        <v>154</v>
      </c>
      <c r="E322" s="20" t="s">
        <v>399</v>
      </c>
      <c r="F322" s="20" t="s">
        <v>1170</v>
      </c>
      <c r="G322" s="20" t="s">
        <v>612</v>
      </c>
      <c r="H322" s="20" t="s">
        <v>566</v>
      </c>
      <c r="I322" s="20" t="s">
        <v>1171</v>
      </c>
      <c r="J322" s="20" t="s">
        <v>159</v>
      </c>
      <c r="K322" s="20" t="s">
        <v>160</v>
      </c>
      <c r="L322" s="20" t="s">
        <v>161</v>
      </c>
      <c r="M322" s="20" t="s">
        <v>400</v>
      </c>
      <c r="N322" s="20" t="s">
        <v>1167</v>
      </c>
      <c r="O322" s="20" t="s">
        <v>309</v>
      </c>
      <c r="P322" s="20" t="s">
        <v>310</v>
      </c>
      <c r="Q322" s="20" t="s">
        <v>290</v>
      </c>
    </row>
    <row r="323" spans="1:17" x14ac:dyDescent="0.25">
      <c r="A323" s="20" t="s">
        <v>154</v>
      </c>
      <c r="E323" s="20" t="s">
        <v>399</v>
      </c>
      <c r="F323" s="20" t="s">
        <v>1172</v>
      </c>
      <c r="G323" s="20" t="s">
        <v>630</v>
      </c>
      <c r="H323" s="20" t="s">
        <v>747</v>
      </c>
      <c r="I323" s="20" t="s">
        <v>1173</v>
      </c>
      <c r="J323" s="20" t="s">
        <v>159</v>
      </c>
      <c r="K323" s="20" t="s">
        <v>160</v>
      </c>
      <c r="L323" s="20" t="s">
        <v>161</v>
      </c>
      <c r="M323" s="20" t="s">
        <v>400</v>
      </c>
      <c r="N323" s="20" t="s">
        <v>1167</v>
      </c>
      <c r="O323" s="20" t="s">
        <v>320</v>
      </c>
      <c r="P323" s="20" t="s">
        <v>321</v>
      </c>
      <c r="Q323" s="20" t="s">
        <v>313</v>
      </c>
    </row>
    <row r="324" spans="1:17" x14ac:dyDescent="0.25">
      <c r="A324" s="20" t="s">
        <v>154</v>
      </c>
      <c r="E324" s="20" t="s">
        <v>399</v>
      </c>
      <c r="F324" s="20" t="s">
        <v>1174</v>
      </c>
      <c r="G324" s="20" t="s">
        <v>605</v>
      </c>
      <c r="H324" s="20" t="s">
        <v>566</v>
      </c>
      <c r="I324" s="20" t="s">
        <v>1171</v>
      </c>
      <c r="J324" s="20" t="s">
        <v>159</v>
      </c>
      <c r="K324" s="20" t="s">
        <v>160</v>
      </c>
      <c r="L324" s="20" t="s">
        <v>161</v>
      </c>
      <c r="M324" s="20" t="s">
        <v>400</v>
      </c>
      <c r="N324" s="20" t="s">
        <v>1167</v>
      </c>
      <c r="O324" s="20" t="s">
        <v>330</v>
      </c>
      <c r="P324" s="20" t="s">
        <v>331</v>
      </c>
      <c r="Q324" s="20" t="s">
        <v>313</v>
      </c>
    </row>
    <row r="325" spans="1:17" x14ac:dyDescent="0.25">
      <c r="A325" s="20" t="s">
        <v>154</v>
      </c>
      <c r="E325" s="20" t="s">
        <v>399</v>
      </c>
      <c r="F325" s="20" t="s">
        <v>1175</v>
      </c>
      <c r="G325" s="20" t="s">
        <v>633</v>
      </c>
      <c r="H325" s="20" t="s">
        <v>158</v>
      </c>
      <c r="I325" s="20" t="s">
        <v>1176</v>
      </c>
      <c r="J325" s="20" t="s">
        <v>159</v>
      </c>
      <c r="K325" s="20" t="s">
        <v>160</v>
      </c>
      <c r="L325" s="20" t="s">
        <v>161</v>
      </c>
      <c r="M325" s="20" t="s">
        <v>400</v>
      </c>
      <c r="N325" s="20" t="s">
        <v>1167</v>
      </c>
      <c r="O325" s="20" t="s">
        <v>345</v>
      </c>
      <c r="P325" s="20" t="s">
        <v>346</v>
      </c>
      <c r="Q325" s="20" t="s">
        <v>313</v>
      </c>
    </row>
    <row r="326" spans="1:17" x14ac:dyDescent="0.25">
      <c r="A326" s="20" t="s">
        <v>154</v>
      </c>
      <c r="E326" s="20" t="s">
        <v>399</v>
      </c>
      <c r="F326" s="20" t="s">
        <v>1177</v>
      </c>
      <c r="G326" s="20" t="s">
        <v>605</v>
      </c>
      <c r="H326" s="20" t="s">
        <v>188</v>
      </c>
      <c r="I326" s="20" t="s">
        <v>1178</v>
      </c>
      <c r="J326" s="20" t="s">
        <v>159</v>
      </c>
      <c r="K326" s="20" t="s">
        <v>160</v>
      </c>
      <c r="L326" s="20" t="s">
        <v>161</v>
      </c>
      <c r="M326" s="20" t="s">
        <v>400</v>
      </c>
      <c r="N326" s="20" t="s">
        <v>1167</v>
      </c>
      <c r="O326" s="20" t="s">
        <v>293</v>
      </c>
      <c r="P326" s="20" t="s">
        <v>294</v>
      </c>
      <c r="Q326" s="20" t="s">
        <v>272</v>
      </c>
    </row>
    <row r="327" spans="1:17" x14ac:dyDescent="0.25">
      <c r="A327" s="20" t="s">
        <v>154</v>
      </c>
      <c r="E327" s="20" t="s">
        <v>399</v>
      </c>
      <c r="F327" s="20" t="s">
        <v>1179</v>
      </c>
      <c r="G327" s="20" t="s">
        <v>619</v>
      </c>
      <c r="H327" s="20" t="s">
        <v>627</v>
      </c>
      <c r="I327" s="20" t="s">
        <v>1180</v>
      </c>
      <c r="J327" s="20" t="s">
        <v>159</v>
      </c>
      <c r="K327" s="20" t="s">
        <v>160</v>
      </c>
      <c r="L327" s="20" t="s">
        <v>161</v>
      </c>
      <c r="M327" s="20" t="s">
        <v>400</v>
      </c>
      <c r="N327" s="20" t="s">
        <v>1167</v>
      </c>
      <c r="O327" s="20" t="s">
        <v>326</v>
      </c>
      <c r="P327" s="20" t="s">
        <v>327</v>
      </c>
      <c r="Q327" s="20" t="s">
        <v>290</v>
      </c>
    </row>
    <row r="328" spans="1:17" x14ac:dyDescent="0.25">
      <c r="A328" s="20" t="s">
        <v>154</v>
      </c>
      <c r="E328" s="20" t="s">
        <v>399</v>
      </c>
      <c r="F328" s="20" t="s">
        <v>1181</v>
      </c>
      <c r="G328" s="20" t="s">
        <v>587</v>
      </c>
      <c r="H328" s="20" t="s">
        <v>849</v>
      </c>
      <c r="I328" s="20" t="s">
        <v>1182</v>
      </c>
      <c r="J328" s="20" t="s">
        <v>159</v>
      </c>
      <c r="K328" s="20" t="s">
        <v>160</v>
      </c>
      <c r="L328" s="20" t="s">
        <v>161</v>
      </c>
      <c r="M328" s="20" t="s">
        <v>400</v>
      </c>
      <c r="N328" s="20" t="s">
        <v>1167</v>
      </c>
      <c r="O328" s="20" t="s">
        <v>326</v>
      </c>
      <c r="P328" s="20" t="s">
        <v>327</v>
      </c>
      <c r="Q328" s="20" t="s">
        <v>290</v>
      </c>
    </row>
    <row r="329" spans="1:17" x14ac:dyDescent="0.25">
      <c r="A329" s="20" t="s">
        <v>154</v>
      </c>
      <c r="E329" s="20" t="s">
        <v>399</v>
      </c>
      <c r="F329" s="20" t="s">
        <v>1183</v>
      </c>
      <c r="G329" s="20" t="s">
        <v>570</v>
      </c>
      <c r="H329" s="20" t="s">
        <v>747</v>
      </c>
      <c r="I329" s="20" t="s">
        <v>1184</v>
      </c>
      <c r="J329" s="20" t="s">
        <v>159</v>
      </c>
      <c r="K329" s="20" t="s">
        <v>160</v>
      </c>
      <c r="L329" s="20" t="s">
        <v>161</v>
      </c>
      <c r="M329" s="20" t="s">
        <v>400</v>
      </c>
      <c r="N329" s="20" t="s">
        <v>1167</v>
      </c>
      <c r="O329" s="20" t="s">
        <v>307</v>
      </c>
      <c r="P329" s="20" t="s">
        <v>308</v>
      </c>
      <c r="Q329" s="20" t="s">
        <v>290</v>
      </c>
    </row>
    <row r="330" spans="1:17" x14ac:dyDescent="0.25">
      <c r="A330" s="20" t="s">
        <v>154</v>
      </c>
      <c r="E330" s="20" t="s">
        <v>399</v>
      </c>
      <c r="F330" s="20" t="s">
        <v>1185</v>
      </c>
      <c r="G330" s="20" t="s">
        <v>577</v>
      </c>
      <c r="H330" s="20" t="s">
        <v>1137</v>
      </c>
      <c r="I330" s="20" t="s">
        <v>1186</v>
      </c>
      <c r="J330" s="20" t="s">
        <v>159</v>
      </c>
      <c r="K330" s="20" t="s">
        <v>160</v>
      </c>
      <c r="L330" s="20" t="s">
        <v>161</v>
      </c>
      <c r="M330" s="20" t="s">
        <v>400</v>
      </c>
      <c r="N330" s="20" t="s">
        <v>1167</v>
      </c>
      <c r="O330" s="20" t="s">
        <v>309</v>
      </c>
      <c r="P330" s="20" t="s">
        <v>310</v>
      </c>
      <c r="Q330" s="20" t="s">
        <v>290</v>
      </c>
    </row>
    <row r="331" spans="1:17" x14ac:dyDescent="0.25">
      <c r="A331" s="20" t="s">
        <v>154</v>
      </c>
      <c r="E331" s="20" t="s">
        <v>399</v>
      </c>
      <c r="F331" s="20" t="s">
        <v>1187</v>
      </c>
      <c r="G331" s="20" t="s">
        <v>625</v>
      </c>
      <c r="H331" s="20" t="s">
        <v>566</v>
      </c>
      <c r="I331" s="20" t="s">
        <v>1171</v>
      </c>
      <c r="J331" s="20" t="s">
        <v>159</v>
      </c>
      <c r="K331" s="20" t="s">
        <v>160</v>
      </c>
      <c r="L331" s="20" t="s">
        <v>161</v>
      </c>
      <c r="M331" s="20" t="s">
        <v>400</v>
      </c>
      <c r="N331" s="20" t="s">
        <v>1167</v>
      </c>
      <c r="O331" s="20" t="s">
        <v>309</v>
      </c>
      <c r="P331" s="20" t="s">
        <v>310</v>
      </c>
      <c r="Q331" s="20" t="s">
        <v>290</v>
      </c>
    </row>
    <row r="332" spans="1:17" x14ac:dyDescent="0.25">
      <c r="A332" s="20" t="s">
        <v>154</v>
      </c>
      <c r="E332" s="20" t="s">
        <v>399</v>
      </c>
      <c r="F332" s="20" t="s">
        <v>1188</v>
      </c>
      <c r="G332" s="20" t="s">
        <v>633</v>
      </c>
      <c r="H332" s="20" t="s">
        <v>566</v>
      </c>
      <c r="I332" s="20" t="s">
        <v>1189</v>
      </c>
      <c r="J332" s="20" t="s">
        <v>159</v>
      </c>
      <c r="K332" s="20" t="s">
        <v>160</v>
      </c>
      <c r="L332" s="20" t="s">
        <v>161</v>
      </c>
      <c r="M332" s="20" t="s">
        <v>400</v>
      </c>
      <c r="N332" s="20" t="s">
        <v>1167</v>
      </c>
      <c r="O332" s="20" t="s">
        <v>316</v>
      </c>
      <c r="P332" s="20" t="s">
        <v>317</v>
      </c>
      <c r="Q332" s="20" t="s">
        <v>272</v>
      </c>
    </row>
    <row r="333" spans="1:17" x14ac:dyDescent="0.25">
      <c r="A333" s="20" t="s">
        <v>154</v>
      </c>
      <c r="E333" s="20" t="s">
        <v>399</v>
      </c>
      <c r="F333" s="20" t="s">
        <v>1190</v>
      </c>
      <c r="G333" s="20" t="s">
        <v>612</v>
      </c>
      <c r="H333" s="20" t="s">
        <v>566</v>
      </c>
      <c r="I333" s="20" t="s">
        <v>1166</v>
      </c>
      <c r="J333" s="20" t="s">
        <v>159</v>
      </c>
      <c r="K333" s="20" t="s">
        <v>160</v>
      </c>
      <c r="L333" s="20" t="s">
        <v>161</v>
      </c>
      <c r="M333" s="20" t="s">
        <v>400</v>
      </c>
      <c r="N333" s="20" t="s">
        <v>1167</v>
      </c>
      <c r="O333" s="20" t="s">
        <v>318</v>
      </c>
      <c r="P333" s="20" t="s">
        <v>319</v>
      </c>
      <c r="Q333" s="20" t="s">
        <v>272</v>
      </c>
    </row>
    <row r="334" spans="1:17" x14ac:dyDescent="0.25">
      <c r="A334" s="20" t="s">
        <v>154</v>
      </c>
      <c r="E334" s="20" t="s">
        <v>401</v>
      </c>
      <c r="F334" s="20" t="s">
        <v>1191</v>
      </c>
      <c r="G334" s="20" t="s">
        <v>619</v>
      </c>
      <c r="H334" s="20" t="s">
        <v>747</v>
      </c>
      <c r="I334" s="20" t="s">
        <v>1192</v>
      </c>
      <c r="J334" s="20" t="s">
        <v>159</v>
      </c>
      <c r="K334" s="20" t="s">
        <v>160</v>
      </c>
      <c r="L334" s="20" t="s">
        <v>161</v>
      </c>
      <c r="M334" s="20" t="s">
        <v>402</v>
      </c>
      <c r="N334" s="20" t="s">
        <v>1193</v>
      </c>
      <c r="O334" s="20" t="s">
        <v>324</v>
      </c>
      <c r="P334" s="20" t="s">
        <v>325</v>
      </c>
      <c r="Q334" s="20" t="s">
        <v>290</v>
      </c>
    </row>
    <row r="335" spans="1:17" x14ac:dyDescent="0.25">
      <c r="A335" s="20" t="s">
        <v>154</v>
      </c>
      <c r="E335" s="20" t="s">
        <v>401</v>
      </c>
      <c r="F335" s="20" t="s">
        <v>1194</v>
      </c>
      <c r="G335" s="20" t="s">
        <v>577</v>
      </c>
      <c r="H335" s="20" t="s">
        <v>566</v>
      </c>
      <c r="I335" s="20" t="s">
        <v>1195</v>
      </c>
      <c r="J335" s="20" t="s">
        <v>159</v>
      </c>
      <c r="K335" s="20" t="s">
        <v>160</v>
      </c>
      <c r="L335" s="20" t="s">
        <v>161</v>
      </c>
      <c r="M335" s="20" t="s">
        <v>402</v>
      </c>
      <c r="N335" s="20" t="s">
        <v>1193</v>
      </c>
      <c r="O335" s="20" t="s">
        <v>291</v>
      </c>
      <c r="P335" s="20" t="s">
        <v>292</v>
      </c>
      <c r="Q335" s="20" t="s">
        <v>290</v>
      </c>
    </row>
    <row r="336" spans="1:17" x14ac:dyDescent="0.25">
      <c r="A336" s="20" t="s">
        <v>154</v>
      </c>
      <c r="E336" s="20" t="s">
        <v>401</v>
      </c>
      <c r="F336" s="20" t="s">
        <v>1196</v>
      </c>
      <c r="G336" s="20" t="s">
        <v>570</v>
      </c>
      <c r="H336" s="20" t="s">
        <v>571</v>
      </c>
      <c r="I336" s="20" t="s">
        <v>1197</v>
      </c>
      <c r="J336" s="20" t="s">
        <v>159</v>
      </c>
      <c r="K336" s="20" t="s">
        <v>160</v>
      </c>
      <c r="L336" s="20" t="s">
        <v>161</v>
      </c>
      <c r="M336" s="20" t="s">
        <v>402</v>
      </c>
      <c r="N336" s="20" t="s">
        <v>1193</v>
      </c>
      <c r="O336" s="20" t="s">
        <v>301</v>
      </c>
      <c r="P336" s="20" t="s">
        <v>344</v>
      </c>
      <c r="Q336" s="20" t="s">
        <v>313</v>
      </c>
    </row>
    <row r="337" spans="1:17" x14ac:dyDescent="0.25">
      <c r="A337" s="20" t="s">
        <v>154</v>
      </c>
      <c r="E337" s="20" t="s">
        <v>401</v>
      </c>
      <c r="F337" s="20" t="s">
        <v>1198</v>
      </c>
      <c r="G337" s="20" t="s">
        <v>587</v>
      </c>
      <c r="H337" s="20" t="s">
        <v>566</v>
      </c>
      <c r="I337" s="20" t="s">
        <v>1199</v>
      </c>
      <c r="J337" s="20" t="s">
        <v>159</v>
      </c>
      <c r="K337" s="20" t="s">
        <v>160</v>
      </c>
      <c r="L337" s="20" t="s">
        <v>161</v>
      </c>
      <c r="M337" s="20" t="s">
        <v>402</v>
      </c>
      <c r="N337" s="20" t="s">
        <v>1193</v>
      </c>
      <c r="O337" s="20" t="s">
        <v>345</v>
      </c>
      <c r="P337" s="20" t="s">
        <v>346</v>
      </c>
      <c r="Q337" s="20" t="s">
        <v>313</v>
      </c>
    </row>
    <row r="338" spans="1:17" x14ac:dyDescent="0.25">
      <c r="A338" s="20" t="s">
        <v>154</v>
      </c>
      <c r="E338" s="20" t="s">
        <v>401</v>
      </c>
      <c r="F338" s="20" t="s">
        <v>1200</v>
      </c>
      <c r="G338" s="20" t="s">
        <v>587</v>
      </c>
      <c r="H338" s="20" t="s">
        <v>189</v>
      </c>
      <c r="I338" s="20" t="s">
        <v>1201</v>
      </c>
      <c r="J338" s="20" t="s">
        <v>159</v>
      </c>
      <c r="K338" s="20" t="s">
        <v>160</v>
      </c>
      <c r="L338" s="20" t="s">
        <v>161</v>
      </c>
      <c r="M338" s="20" t="s">
        <v>402</v>
      </c>
      <c r="N338" s="20" t="s">
        <v>1193</v>
      </c>
      <c r="O338" s="20" t="s">
        <v>293</v>
      </c>
      <c r="P338" s="20" t="s">
        <v>294</v>
      </c>
      <c r="Q338" s="20" t="s">
        <v>272</v>
      </c>
    </row>
    <row r="339" spans="1:17" x14ac:dyDescent="0.25">
      <c r="A339" s="20" t="s">
        <v>154</v>
      </c>
      <c r="E339" s="20" t="s">
        <v>401</v>
      </c>
      <c r="F339" s="20" t="s">
        <v>1202</v>
      </c>
      <c r="G339" s="20" t="s">
        <v>612</v>
      </c>
      <c r="H339" s="20" t="s">
        <v>187</v>
      </c>
      <c r="I339" s="20" t="s">
        <v>1203</v>
      </c>
      <c r="J339" s="20" t="s">
        <v>159</v>
      </c>
      <c r="K339" s="20" t="s">
        <v>160</v>
      </c>
      <c r="L339" s="20" t="s">
        <v>161</v>
      </c>
      <c r="M339" s="20" t="s">
        <v>402</v>
      </c>
      <c r="N339" s="20" t="s">
        <v>1193</v>
      </c>
      <c r="O339" s="20" t="s">
        <v>299</v>
      </c>
      <c r="P339" s="20" t="s">
        <v>300</v>
      </c>
      <c r="Q339" s="20" t="s">
        <v>272</v>
      </c>
    </row>
    <row r="340" spans="1:17" x14ac:dyDescent="0.25">
      <c r="A340" s="20" t="s">
        <v>154</v>
      </c>
      <c r="E340" s="20" t="s">
        <v>401</v>
      </c>
      <c r="F340" s="20" t="s">
        <v>1204</v>
      </c>
      <c r="G340" s="20" t="s">
        <v>630</v>
      </c>
      <c r="H340" s="20" t="s">
        <v>566</v>
      </c>
      <c r="I340" s="20" t="s">
        <v>1205</v>
      </c>
      <c r="J340" s="20" t="s">
        <v>159</v>
      </c>
      <c r="K340" s="20" t="s">
        <v>160</v>
      </c>
      <c r="L340" s="20" t="s">
        <v>161</v>
      </c>
      <c r="M340" s="20" t="s">
        <v>402</v>
      </c>
      <c r="N340" s="20" t="s">
        <v>1193</v>
      </c>
      <c r="O340" s="20" t="s">
        <v>328</v>
      </c>
      <c r="P340" s="20" t="s">
        <v>329</v>
      </c>
      <c r="Q340" s="20" t="s">
        <v>290</v>
      </c>
    </row>
    <row r="341" spans="1:17" x14ac:dyDescent="0.25">
      <c r="A341" s="20" t="s">
        <v>154</v>
      </c>
      <c r="E341" s="20" t="s">
        <v>401</v>
      </c>
      <c r="F341" s="20" t="s">
        <v>1206</v>
      </c>
      <c r="G341" s="20" t="s">
        <v>619</v>
      </c>
      <c r="H341" s="20" t="s">
        <v>566</v>
      </c>
      <c r="I341" s="20" t="s">
        <v>1207</v>
      </c>
      <c r="J341" s="20" t="s">
        <v>159</v>
      </c>
      <c r="K341" s="20" t="s">
        <v>160</v>
      </c>
      <c r="L341" s="20" t="s">
        <v>161</v>
      </c>
      <c r="M341" s="20" t="s">
        <v>402</v>
      </c>
      <c r="N341" s="20" t="s">
        <v>1193</v>
      </c>
      <c r="O341" s="20" t="s">
        <v>326</v>
      </c>
      <c r="P341" s="20" t="s">
        <v>327</v>
      </c>
      <c r="Q341" s="20" t="s">
        <v>290</v>
      </c>
    </row>
    <row r="342" spans="1:17" x14ac:dyDescent="0.25">
      <c r="A342" s="20" t="s">
        <v>154</v>
      </c>
      <c r="E342" s="20" t="s">
        <v>401</v>
      </c>
      <c r="F342" s="20" t="s">
        <v>1208</v>
      </c>
      <c r="G342" s="20" t="s">
        <v>570</v>
      </c>
      <c r="H342" s="20" t="s">
        <v>566</v>
      </c>
      <c r="I342" s="20" t="s">
        <v>1199</v>
      </c>
      <c r="J342" s="20" t="s">
        <v>159</v>
      </c>
      <c r="K342" s="20" t="s">
        <v>160</v>
      </c>
      <c r="L342" s="20" t="s">
        <v>161</v>
      </c>
      <c r="M342" s="20" t="s">
        <v>402</v>
      </c>
      <c r="N342" s="20" t="s">
        <v>1193</v>
      </c>
      <c r="O342" s="20" t="s">
        <v>326</v>
      </c>
      <c r="P342" s="20" t="s">
        <v>327</v>
      </c>
      <c r="Q342" s="20" t="s">
        <v>290</v>
      </c>
    </row>
    <row r="343" spans="1:17" x14ac:dyDescent="0.25">
      <c r="A343" s="20" t="s">
        <v>154</v>
      </c>
      <c r="E343" s="20" t="s">
        <v>401</v>
      </c>
      <c r="F343" s="20" t="s">
        <v>1209</v>
      </c>
      <c r="G343" s="20" t="s">
        <v>587</v>
      </c>
      <c r="H343" s="20" t="s">
        <v>566</v>
      </c>
      <c r="I343" s="20" t="s">
        <v>1199</v>
      </c>
      <c r="J343" s="20" t="s">
        <v>159</v>
      </c>
      <c r="K343" s="20" t="s">
        <v>160</v>
      </c>
      <c r="L343" s="20" t="s">
        <v>161</v>
      </c>
      <c r="M343" s="20" t="s">
        <v>402</v>
      </c>
      <c r="N343" s="20" t="s">
        <v>1193</v>
      </c>
      <c r="O343" s="20" t="s">
        <v>338</v>
      </c>
      <c r="P343" s="20" t="s">
        <v>339</v>
      </c>
      <c r="Q343" s="20" t="s">
        <v>290</v>
      </c>
    </row>
    <row r="344" spans="1:17" x14ac:dyDescent="0.25">
      <c r="A344" s="20" t="s">
        <v>154</v>
      </c>
      <c r="E344" s="20" t="s">
        <v>401</v>
      </c>
      <c r="F344" s="20" t="s">
        <v>1210</v>
      </c>
      <c r="G344" s="20" t="s">
        <v>612</v>
      </c>
      <c r="H344" s="20" t="s">
        <v>188</v>
      </c>
      <c r="I344" s="20" t="s">
        <v>1211</v>
      </c>
      <c r="J344" s="20" t="s">
        <v>159</v>
      </c>
      <c r="K344" s="20" t="s">
        <v>160</v>
      </c>
      <c r="L344" s="20" t="s">
        <v>161</v>
      </c>
      <c r="M344" s="20" t="s">
        <v>402</v>
      </c>
      <c r="N344" s="20" t="s">
        <v>1193</v>
      </c>
      <c r="O344" s="20" t="s">
        <v>351</v>
      </c>
      <c r="P344" s="20" t="s">
        <v>352</v>
      </c>
      <c r="Q344" s="20" t="s">
        <v>313</v>
      </c>
    </row>
    <row r="345" spans="1:17" x14ac:dyDescent="0.25">
      <c r="A345" s="20" t="s">
        <v>154</v>
      </c>
      <c r="E345" s="20" t="s">
        <v>401</v>
      </c>
      <c r="F345" s="20" t="s">
        <v>1212</v>
      </c>
      <c r="G345" s="20" t="s">
        <v>612</v>
      </c>
      <c r="H345" s="20" t="s">
        <v>158</v>
      </c>
      <c r="I345" s="20" t="s">
        <v>1213</v>
      </c>
      <c r="J345" s="20" t="s">
        <v>159</v>
      </c>
      <c r="K345" s="20" t="s">
        <v>160</v>
      </c>
      <c r="L345" s="20" t="s">
        <v>161</v>
      </c>
      <c r="M345" s="20" t="s">
        <v>402</v>
      </c>
      <c r="N345" s="20" t="s">
        <v>1193</v>
      </c>
      <c r="O345" s="20" t="s">
        <v>318</v>
      </c>
      <c r="P345" s="20" t="s">
        <v>319</v>
      </c>
      <c r="Q345" s="20" t="s">
        <v>272</v>
      </c>
    </row>
    <row r="346" spans="1:17" x14ac:dyDescent="0.25">
      <c r="A346" s="20" t="s">
        <v>154</v>
      </c>
      <c r="E346" s="20" t="s">
        <v>401</v>
      </c>
      <c r="F346" s="20" t="s">
        <v>1214</v>
      </c>
      <c r="G346" s="20" t="s">
        <v>591</v>
      </c>
      <c r="H346" s="20" t="s">
        <v>1093</v>
      </c>
      <c r="I346" s="20" t="s">
        <v>1215</v>
      </c>
      <c r="J346" s="20" t="s">
        <v>159</v>
      </c>
      <c r="K346" s="20" t="s">
        <v>160</v>
      </c>
      <c r="L346" s="20" t="s">
        <v>161</v>
      </c>
      <c r="M346" s="20" t="s">
        <v>402</v>
      </c>
      <c r="N346" s="20" t="s">
        <v>1193</v>
      </c>
      <c r="O346" s="20" t="s">
        <v>320</v>
      </c>
      <c r="P346" s="20" t="s">
        <v>321</v>
      </c>
      <c r="Q346" s="20" t="s">
        <v>313</v>
      </c>
    </row>
    <row r="347" spans="1:17" x14ac:dyDescent="0.25">
      <c r="A347" s="20" t="s">
        <v>154</v>
      </c>
      <c r="E347" s="20" t="s">
        <v>403</v>
      </c>
      <c r="F347" s="20" t="s">
        <v>1216</v>
      </c>
      <c r="G347" s="20" t="s">
        <v>587</v>
      </c>
      <c r="H347" s="20" t="s">
        <v>158</v>
      </c>
      <c r="I347" s="20" t="s">
        <v>1217</v>
      </c>
      <c r="J347" s="20" t="s">
        <v>159</v>
      </c>
      <c r="K347" s="20" t="s">
        <v>160</v>
      </c>
      <c r="L347" s="20" t="s">
        <v>161</v>
      </c>
      <c r="M347" s="20" t="s">
        <v>404</v>
      </c>
      <c r="N347" s="20" t="s">
        <v>1218</v>
      </c>
      <c r="O347" s="20" t="s">
        <v>307</v>
      </c>
      <c r="P347" s="20" t="s">
        <v>308</v>
      </c>
      <c r="Q347" s="20" t="s">
        <v>290</v>
      </c>
    </row>
    <row r="348" spans="1:17" x14ac:dyDescent="0.25">
      <c r="A348" s="20" t="s">
        <v>154</v>
      </c>
      <c r="E348" s="20" t="s">
        <v>403</v>
      </c>
      <c r="F348" s="20" t="s">
        <v>1219</v>
      </c>
      <c r="G348" s="20" t="s">
        <v>861</v>
      </c>
      <c r="H348" s="20" t="s">
        <v>566</v>
      </c>
      <c r="I348" s="20" t="s">
        <v>1220</v>
      </c>
      <c r="J348" s="20" t="s">
        <v>159</v>
      </c>
      <c r="K348" s="20" t="s">
        <v>160</v>
      </c>
      <c r="L348" s="20" t="s">
        <v>161</v>
      </c>
      <c r="M348" s="20" t="s">
        <v>404</v>
      </c>
      <c r="N348" s="20" t="s">
        <v>1218</v>
      </c>
      <c r="O348" s="20" t="s">
        <v>328</v>
      </c>
      <c r="P348" s="20" t="s">
        <v>329</v>
      </c>
      <c r="Q348" s="20" t="s">
        <v>290</v>
      </c>
    </row>
    <row r="349" spans="1:17" x14ac:dyDescent="0.25">
      <c r="A349" s="20" t="s">
        <v>154</v>
      </c>
      <c r="E349" s="20" t="s">
        <v>403</v>
      </c>
      <c r="F349" s="20" t="s">
        <v>1221</v>
      </c>
      <c r="G349" s="20" t="s">
        <v>612</v>
      </c>
      <c r="H349" s="20" t="s">
        <v>627</v>
      </c>
      <c r="I349" s="20" t="s">
        <v>1222</v>
      </c>
      <c r="J349" s="20" t="s">
        <v>159</v>
      </c>
      <c r="K349" s="20" t="s">
        <v>160</v>
      </c>
      <c r="L349" s="20" t="s">
        <v>161</v>
      </c>
      <c r="M349" s="20" t="s">
        <v>404</v>
      </c>
      <c r="N349" s="20" t="s">
        <v>1218</v>
      </c>
      <c r="O349" s="20" t="s">
        <v>288</v>
      </c>
      <c r="P349" s="20" t="s">
        <v>289</v>
      </c>
      <c r="Q349" s="20" t="s">
        <v>290</v>
      </c>
    </row>
    <row r="350" spans="1:17" x14ac:dyDescent="0.25">
      <c r="A350" s="20" t="s">
        <v>154</v>
      </c>
      <c r="E350" s="20" t="s">
        <v>403</v>
      </c>
      <c r="F350" s="20" t="s">
        <v>1223</v>
      </c>
      <c r="G350" s="20" t="s">
        <v>625</v>
      </c>
      <c r="H350" s="20" t="s">
        <v>566</v>
      </c>
      <c r="I350" s="20" t="s">
        <v>1224</v>
      </c>
      <c r="J350" s="20" t="s">
        <v>159</v>
      </c>
      <c r="K350" s="20" t="s">
        <v>160</v>
      </c>
      <c r="L350" s="20" t="s">
        <v>161</v>
      </c>
      <c r="M350" s="20" t="s">
        <v>404</v>
      </c>
      <c r="N350" s="20" t="s">
        <v>1218</v>
      </c>
      <c r="O350" s="20" t="s">
        <v>326</v>
      </c>
      <c r="P350" s="20" t="s">
        <v>327</v>
      </c>
      <c r="Q350" s="20" t="s">
        <v>290</v>
      </c>
    </row>
    <row r="351" spans="1:17" x14ac:dyDescent="0.25">
      <c r="A351" s="20" t="s">
        <v>154</v>
      </c>
      <c r="E351" s="20" t="s">
        <v>403</v>
      </c>
      <c r="F351" s="20" t="s">
        <v>1225</v>
      </c>
      <c r="G351" s="20" t="s">
        <v>591</v>
      </c>
      <c r="H351" s="20" t="s">
        <v>566</v>
      </c>
      <c r="I351" s="20" t="s">
        <v>1226</v>
      </c>
      <c r="J351" s="20" t="s">
        <v>159</v>
      </c>
      <c r="K351" s="20" t="s">
        <v>160</v>
      </c>
      <c r="L351" s="20" t="s">
        <v>161</v>
      </c>
      <c r="M351" s="20" t="s">
        <v>404</v>
      </c>
      <c r="N351" s="20" t="s">
        <v>1218</v>
      </c>
      <c r="O351" s="20" t="s">
        <v>288</v>
      </c>
      <c r="P351" s="20" t="s">
        <v>289</v>
      </c>
      <c r="Q351" s="20" t="s">
        <v>290</v>
      </c>
    </row>
    <row r="352" spans="1:17" x14ac:dyDescent="0.25">
      <c r="A352" s="20" t="s">
        <v>154</v>
      </c>
      <c r="E352" s="20" t="s">
        <v>403</v>
      </c>
      <c r="F352" s="20" t="s">
        <v>1227</v>
      </c>
      <c r="G352" s="20" t="s">
        <v>577</v>
      </c>
      <c r="H352" s="20" t="s">
        <v>566</v>
      </c>
      <c r="I352" s="20" t="s">
        <v>1228</v>
      </c>
      <c r="J352" s="20" t="s">
        <v>159</v>
      </c>
      <c r="K352" s="20" t="s">
        <v>160</v>
      </c>
      <c r="L352" s="20" t="s">
        <v>161</v>
      </c>
      <c r="M352" s="20" t="s">
        <v>404</v>
      </c>
      <c r="N352" s="20" t="s">
        <v>1218</v>
      </c>
      <c r="O352" s="20" t="s">
        <v>291</v>
      </c>
      <c r="P352" s="20" t="s">
        <v>292</v>
      </c>
      <c r="Q352" s="20" t="s">
        <v>290</v>
      </c>
    </row>
    <row r="353" spans="1:17" x14ac:dyDescent="0.25">
      <c r="A353" s="20" t="s">
        <v>154</v>
      </c>
      <c r="E353" s="20" t="s">
        <v>403</v>
      </c>
      <c r="F353" s="20" t="s">
        <v>1229</v>
      </c>
      <c r="G353" s="20" t="s">
        <v>602</v>
      </c>
      <c r="H353" s="20" t="s">
        <v>566</v>
      </c>
      <c r="I353" s="20" t="s">
        <v>1220</v>
      </c>
      <c r="J353" s="20" t="s">
        <v>159</v>
      </c>
      <c r="K353" s="20" t="s">
        <v>160</v>
      </c>
      <c r="L353" s="20" t="s">
        <v>161</v>
      </c>
      <c r="M353" s="20" t="s">
        <v>404</v>
      </c>
      <c r="N353" s="20" t="s">
        <v>1218</v>
      </c>
      <c r="O353" s="20" t="s">
        <v>291</v>
      </c>
      <c r="P353" s="20" t="s">
        <v>292</v>
      </c>
      <c r="Q353" s="20" t="s">
        <v>290</v>
      </c>
    </row>
    <row r="354" spans="1:17" x14ac:dyDescent="0.25">
      <c r="A354" s="20" t="s">
        <v>154</v>
      </c>
      <c r="E354" s="20" t="s">
        <v>403</v>
      </c>
      <c r="F354" s="20" t="s">
        <v>1230</v>
      </c>
      <c r="G354" s="20" t="s">
        <v>577</v>
      </c>
      <c r="H354" s="20" t="s">
        <v>566</v>
      </c>
      <c r="I354" s="20" t="s">
        <v>1231</v>
      </c>
      <c r="J354" s="20" t="s">
        <v>159</v>
      </c>
      <c r="K354" s="20" t="s">
        <v>160</v>
      </c>
      <c r="L354" s="20" t="s">
        <v>161</v>
      </c>
      <c r="M354" s="20" t="s">
        <v>404</v>
      </c>
      <c r="N354" s="20" t="s">
        <v>1218</v>
      </c>
      <c r="O354" s="20" t="s">
        <v>345</v>
      </c>
      <c r="P354" s="20" t="s">
        <v>346</v>
      </c>
      <c r="Q354" s="20" t="s">
        <v>313</v>
      </c>
    </row>
    <row r="355" spans="1:17" x14ac:dyDescent="0.25">
      <c r="A355" s="20" t="s">
        <v>154</v>
      </c>
      <c r="E355" s="20" t="s">
        <v>403</v>
      </c>
      <c r="F355" s="20" t="s">
        <v>1232</v>
      </c>
      <c r="G355" s="20" t="s">
        <v>591</v>
      </c>
      <c r="H355" s="20" t="s">
        <v>566</v>
      </c>
      <c r="I355" s="20" t="s">
        <v>1220</v>
      </c>
      <c r="J355" s="20" t="s">
        <v>159</v>
      </c>
      <c r="K355" s="20" t="s">
        <v>160</v>
      </c>
      <c r="L355" s="20" t="s">
        <v>161</v>
      </c>
      <c r="M355" s="20" t="s">
        <v>404</v>
      </c>
      <c r="N355" s="20" t="s">
        <v>1218</v>
      </c>
      <c r="O355" s="20" t="s">
        <v>320</v>
      </c>
      <c r="P355" s="20" t="s">
        <v>321</v>
      </c>
      <c r="Q355" s="20" t="s">
        <v>313</v>
      </c>
    </row>
    <row r="356" spans="1:17" x14ac:dyDescent="0.25">
      <c r="A356" s="20" t="s">
        <v>154</v>
      </c>
      <c r="E356" s="20" t="s">
        <v>403</v>
      </c>
      <c r="F356" s="20" t="s">
        <v>1233</v>
      </c>
      <c r="G356" s="20" t="s">
        <v>570</v>
      </c>
      <c r="H356" s="20" t="s">
        <v>566</v>
      </c>
      <c r="I356" s="20" t="s">
        <v>1220</v>
      </c>
      <c r="J356" s="20" t="s">
        <v>159</v>
      </c>
      <c r="K356" s="20" t="s">
        <v>160</v>
      </c>
      <c r="L356" s="20" t="s">
        <v>161</v>
      </c>
      <c r="M356" s="20" t="s">
        <v>404</v>
      </c>
      <c r="N356" s="20" t="s">
        <v>1218</v>
      </c>
      <c r="O356" s="20" t="s">
        <v>301</v>
      </c>
      <c r="P356" s="20" t="s">
        <v>344</v>
      </c>
      <c r="Q356" s="20" t="s">
        <v>313</v>
      </c>
    </row>
    <row r="357" spans="1:17" x14ac:dyDescent="0.25">
      <c r="A357" s="20" t="s">
        <v>154</v>
      </c>
      <c r="E357" s="20" t="s">
        <v>403</v>
      </c>
      <c r="F357" s="20" t="s">
        <v>1234</v>
      </c>
      <c r="G357" s="20" t="s">
        <v>587</v>
      </c>
      <c r="H357" s="20" t="s">
        <v>566</v>
      </c>
      <c r="I357" s="20" t="s">
        <v>1231</v>
      </c>
      <c r="J357" s="20" t="s">
        <v>159</v>
      </c>
      <c r="K357" s="20" t="s">
        <v>160</v>
      </c>
      <c r="L357" s="20" t="s">
        <v>161</v>
      </c>
      <c r="M357" s="20" t="s">
        <v>404</v>
      </c>
      <c r="N357" s="20" t="s">
        <v>1218</v>
      </c>
      <c r="O357" s="20" t="s">
        <v>345</v>
      </c>
      <c r="P357" s="20" t="s">
        <v>346</v>
      </c>
      <c r="Q357" s="20" t="s">
        <v>313</v>
      </c>
    </row>
    <row r="358" spans="1:17" x14ac:dyDescent="0.25">
      <c r="A358" s="20" t="s">
        <v>154</v>
      </c>
      <c r="E358" s="20" t="s">
        <v>403</v>
      </c>
      <c r="F358" s="20" t="s">
        <v>1235</v>
      </c>
      <c r="G358" s="20" t="s">
        <v>605</v>
      </c>
      <c r="H358" s="20" t="s">
        <v>158</v>
      </c>
      <c r="I358" s="20" t="s">
        <v>1236</v>
      </c>
      <c r="J358" s="20" t="s">
        <v>159</v>
      </c>
      <c r="K358" s="20" t="s">
        <v>160</v>
      </c>
      <c r="L358" s="20" t="s">
        <v>161</v>
      </c>
      <c r="M358" s="20" t="s">
        <v>404</v>
      </c>
      <c r="N358" s="20" t="s">
        <v>1218</v>
      </c>
      <c r="O358" s="20" t="s">
        <v>293</v>
      </c>
      <c r="P358" s="20" t="s">
        <v>294</v>
      </c>
      <c r="Q358" s="20" t="s">
        <v>272</v>
      </c>
    </row>
    <row r="359" spans="1:17" x14ac:dyDescent="0.25">
      <c r="A359" s="20" t="s">
        <v>154</v>
      </c>
      <c r="E359" s="20" t="s">
        <v>403</v>
      </c>
      <c r="F359" s="20" t="s">
        <v>1237</v>
      </c>
      <c r="G359" s="20" t="s">
        <v>587</v>
      </c>
      <c r="H359" s="20" t="s">
        <v>909</v>
      </c>
      <c r="I359" s="20" t="s">
        <v>1238</v>
      </c>
      <c r="J359" s="20" t="s">
        <v>159</v>
      </c>
      <c r="K359" s="20" t="s">
        <v>160</v>
      </c>
      <c r="L359" s="20" t="s">
        <v>161</v>
      </c>
      <c r="M359" s="20" t="s">
        <v>404</v>
      </c>
      <c r="N359" s="20" t="s">
        <v>1218</v>
      </c>
      <c r="O359" s="20" t="s">
        <v>295</v>
      </c>
      <c r="P359" s="20" t="s">
        <v>296</v>
      </c>
      <c r="Q359" s="20" t="s">
        <v>272</v>
      </c>
    </row>
    <row r="360" spans="1:17" x14ac:dyDescent="0.25">
      <c r="A360" s="20" t="s">
        <v>154</v>
      </c>
      <c r="E360" s="20" t="s">
        <v>403</v>
      </c>
      <c r="F360" s="20" t="s">
        <v>1239</v>
      </c>
      <c r="G360" s="20" t="s">
        <v>570</v>
      </c>
      <c r="H360" s="20" t="s">
        <v>566</v>
      </c>
      <c r="I360" s="20" t="s">
        <v>1240</v>
      </c>
      <c r="J360" s="20" t="s">
        <v>159</v>
      </c>
      <c r="K360" s="20" t="s">
        <v>160</v>
      </c>
      <c r="L360" s="20" t="s">
        <v>161</v>
      </c>
      <c r="M360" s="20" t="s">
        <v>404</v>
      </c>
      <c r="N360" s="20" t="s">
        <v>1218</v>
      </c>
      <c r="O360" s="20" t="s">
        <v>347</v>
      </c>
      <c r="P360" s="20" t="s">
        <v>348</v>
      </c>
      <c r="Q360" s="20" t="s">
        <v>290</v>
      </c>
    </row>
    <row r="361" spans="1:17" x14ac:dyDescent="0.25">
      <c r="A361" s="20" t="s">
        <v>154</v>
      </c>
      <c r="E361" s="20" t="s">
        <v>403</v>
      </c>
      <c r="F361" s="20" t="s">
        <v>1241</v>
      </c>
      <c r="G361" s="20" t="s">
        <v>587</v>
      </c>
      <c r="H361" s="20" t="s">
        <v>1242</v>
      </c>
      <c r="I361" s="20" t="s">
        <v>1243</v>
      </c>
      <c r="J361" s="20" t="s">
        <v>159</v>
      </c>
      <c r="K361" s="20" t="s">
        <v>160</v>
      </c>
      <c r="L361" s="20" t="s">
        <v>161</v>
      </c>
      <c r="M361" s="20" t="s">
        <v>404</v>
      </c>
      <c r="N361" s="20" t="s">
        <v>1218</v>
      </c>
      <c r="O361" s="20" t="s">
        <v>326</v>
      </c>
      <c r="P361" s="20" t="s">
        <v>327</v>
      </c>
      <c r="Q361" s="20" t="s">
        <v>290</v>
      </c>
    </row>
    <row r="362" spans="1:17" x14ac:dyDescent="0.25">
      <c r="A362" s="20" t="s">
        <v>154</v>
      </c>
      <c r="E362" s="20" t="s">
        <v>403</v>
      </c>
      <c r="F362" s="20" t="s">
        <v>1244</v>
      </c>
      <c r="G362" s="20" t="s">
        <v>570</v>
      </c>
      <c r="H362" s="20" t="s">
        <v>747</v>
      </c>
      <c r="I362" s="20" t="s">
        <v>1245</v>
      </c>
      <c r="J362" s="20" t="s">
        <v>159</v>
      </c>
      <c r="K362" s="20" t="s">
        <v>160</v>
      </c>
      <c r="L362" s="20" t="s">
        <v>161</v>
      </c>
      <c r="M362" s="20" t="s">
        <v>404</v>
      </c>
      <c r="N362" s="20" t="s">
        <v>1218</v>
      </c>
      <c r="O362" s="20" t="s">
        <v>307</v>
      </c>
      <c r="P362" s="20" t="s">
        <v>308</v>
      </c>
      <c r="Q362" s="20" t="s">
        <v>290</v>
      </c>
    </row>
    <row r="363" spans="1:17" x14ac:dyDescent="0.25">
      <c r="A363" s="20" t="s">
        <v>154</v>
      </c>
      <c r="E363" s="20" t="s">
        <v>403</v>
      </c>
      <c r="F363" s="20" t="s">
        <v>1246</v>
      </c>
      <c r="G363" s="20" t="s">
        <v>577</v>
      </c>
      <c r="H363" s="20" t="s">
        <v>158</v>
      </c>
      <c r="I363" s="20" t="s">
        <v>1247</v>
      </c>
      <c r="J363" s="20" t="s">
        <v>159</v>
      </c>
      <c r="K363" s="20" t="s">
        <v>160</v>
      </c>
      <c r="L363" s="20" t="s">
        <v>161</v>
      </c>
      <c r="M363" s="20" t="s">
        <v>404</v>
      </c>
      <c r="N363" s="20" t="s">
        <v>1218</v>
      </c>
      <c r="O363" s="20" t="s">
        <v>309</v>
      </c>
      <c r="P363" s="20" t="s">
        <v>310</v>
      </c>
      <c r="Q363" s="20" t="s">
        <v>290</v>
      </c>
    </row>
    <row r="364" spans="1:17" x14ac:dyDescent="0.25">
      <c r="A364" s="20" t="s">
        <v>154</v>
      </c>
      <c r="E364" s="20" t="s">
        <v>403</v>
      </c>
      <c r="F364" s="20" t="s">
        <v>1248</v>
      </c>
      <c r="G364" s="20" t="s">
        <v>904</v>
      </c>
      <c r="H364" s="20" t="s">
        <v>566</v>
      </c>
      <c r="I364" s="20" t="s">
        <v>1220</v>
      </c>
      <c r="J364" s="20" t="s">
        <v>159</v>
      </c>
      <c r="K364" s="20" t="s">
        <v>160</v>
      </c>
      <c r="L364" s="20" t="s">
        <v>161</v>
      </c>
      <c r="M364" s="20" t="s">
        <v>404</v>
      </c>
      <c r="N364" s="20" t="s">
        <v>1218</v>
      </c>
      <c r="O364" s="20" t="s">
        <v>330</v>
      </c>
      <c r="P364" s="20" t="s">
        <v>331</v>
      </c>
      <c r="Q364" s="20" t="s">
        <v>313</v>
      </c>
    </row>
    <row r="365" spans="1:17" x14ac:dyDescent="0.25">
      <c r="A365" s="20" t="s">
        <v>154</v>
      </c>
      <c r="E365" s="20" t="s">
        <v>403</v>
      </c>
      <c r="F365" s="20" t="s">
        <v>1249</v>
      </c>
      <c r="G365" s="20" t="s">
        <v>633</v>
      </c>
      <c r="H365" s="20" t="s">
        <v>627</v>
      </c>
      <c r="I365" s="20" t="s">
        <v>1250</v>
      </c>
      <c r="J365" s="20" t="s">
        <v>159</v>
      </c>
      <c r="K365" s="20" t="s">
        <v>160</v>
      </c>
      <c r="L365" s="20" t="s">
        <v>161</v>
      </c>
      <c r="M365" s="20" t="s">
        <v>404</v>
      </c>
      <c r="N365" s="20" t="s">
        <v>1218</v>
      </c>
      <c r="O365" s="20" t="s">
        <v>316</v>
      </c>
      <c r="P365" s="20" t="s">
        <v>317</v>
      </c>
      <c r="Q365" s="20" t="s">
        <v>272</v>
      </c>
    </row>
    <row r="366" spans="1:17" x14ac:dyDescent="0.25">
      <c r="A366" s="20" t="s">
        <v>154</v>
      </c>
      <c r="E366" s="20" t="s">
        <v>405</v>
      </c>
      <c r="F366" s="20" t="s">
        <v>1251</v>
      </c>
      <c r="G366" s="20" t="s">
        <v>591</v>
      </c>
      <c r="H366" s="20" t="s">
        <v>566</v>
      </c>
      <c r="I366" s="20" t="s">
        <v>1252</v>
      </c>
      <c r="J366" s="20" t="s">
        <v>159</v>
      </c>
      <c r="K366" s="20" t="s">
        <v>160</v>
      </c>
      <c r="L366" s="20" t="s">
        <v>161</v>
      </c>
      <c r="M366" s="20" t="s">
        <v>406</v>
      </c>
      <c r="N366" s="20" t="s">
        <v>1253</v>
      </c>
      <c r="O366" s="20" t="s">
        <v>288</v>
      </c>
      <c r="P366" s="20" t="s">
        <v>289</v>
      </c>
      <c r="Q366" s="20" t="s">
        <v>290</v>
      </c>
    </row>
    <row r="367" spans="1:17" x14ac:dyDescent="0.25">
      <c r="A367" s="20" t="s">
        <v>154</v>
      </c>
      <c r="E367" s="20" t="s">
        <v>405</v>
      </c>
      <c r="F367" s="20" t="s">
        <v>1254</v>
      </c>
      <c r="G367" s="20" t="s">
        <v>602</v>
      </c>
      <c r="H367" s="20" t="s">
        <v>566</v>
      </c>
      <c r="I367" s="20" t="s">
        <v>1255</v>
      </c>
      <c r="J367" s="20" t="s">
        <v>159</v>
      </c>
      <c r="K367" s="20" t="s">
        <v>160</v>
      </c>
      <c r="L367" s="20" t="s">
        <v>161</v>
      </c>
      <c r="M367" s="20" t="s">
        <v>406</v>
      </c>
      <c r="N367" s="20" t="s">
        <v>1253</v>
      </c>
      <c r="O367" s="20" t="s">
        <v>291</v>
      </c>
      <c r="P367" s="20" t="s">
        <v>292</v>
      </c>
      <c r="Q367" s="20" t="s">
        <v>290</v>
      </c>
    </row>
    <row r="368" spans="1:17" x14ac:dyDescent="0.25">
      <c r="A368" s="20" t="s">
        <v>154</v>
      </c>
      <c r="E368" s="20" t="s">
        <v>405</v>
      </c>
      <c r="F368" s="20" t="s">
        <v>1256</v>
      </c>
      <c r="G368" s="20" t="s">
        <v>577</v>
      </c>
      <c r="H368" s="20" t="s">
        <v>627</v>
      </c>
      <c r="I368" s="20" t="s">
        <v>1257</v>
      </c>
      <c r="J368" s="20" t="s">
        <v>159</v>
      </c>
      <c r="K368" s="20" t="s">
        <v>160</v>
      </c>
      <c r="L368" s="20" t="s">
        <v>161</v>
      </c>
      <c r="M368" s="20" t="s">
        <v>406</v>
      </c>
      <c r="N368" s="20" t="s">
        <v>1253</v>
      </c>
      <c r="O368" s="20" t="s">
        <v>345</v>
      </c>
      <c r="P368" s="20" t="s">
        <v>346</v>
      </c>
      <c r="Q368" s="20" t="s">
        <v>313</v>
      </c>
    </row>
    <row r="369" spans="1:17" x14ac:dyDescent="0.25">
      <c r="A369" s="20" t="s">
        <v>154</v>
      </c>
      <c r="E369" s="20" t="s">
        <v>405</v>
      </c>
      <c r="F369" s="20" t="s">
        <v>1258</v>
      </c>
      <c r="G369" s="20" t="s">
        <v>570</v>
      </c>
      <c r="H369" s="20" t="s">
        <v>158</v>
      </c>
      <c r="I369" s="20" t="s">
        <v>1259</v>
      </c>
      <c r="J369" s="20" t="s">
        <v>159</v>
      </c>
      <c r="K369" s="20" t="s">
        <v>160</v>
      </c>
      <c r="L369" s="20" t="s">
        <v>161</v>
      </c>
      <c r="M369" s="20" t="s">
        <v>406</v>
      </c>
      <c r="N369" s="20" t="s">
        <v>1253</v>
      </c>
      <c r="O369" s="20" t="s">
        <v>301</v>
      </c>
      <c r="P369" s="20" t="s">
        <v>344</v>
      </c>
      <c r="Q369" s="20" t="s">
        <v>313</v>
      </c>
    </row>
    <row r="370" spans="1:17" x14ac:dyDescent="0.25">
      <c r="A370" s="20" t="s">
        <v>154</v>
      </c>
      <c r="E370" s="20" t="s">
        <v>405</v>
      </c>
      <c r="F370" s="20" t="s">
        <v>1260</v>
      </c>
      <c r="G370" s="20" t="s">
        <v>587</v>
      </c>
      <c r="H370" s="20" t="s">
        <v>158</v>
      </c>
      <c r="I370" s="20" t="s">
        <v>1261</v>
      </c>
      <c r="J370" s="20" t="s">
        <v>159</v>
      </c>
      <c r="K370" s="20" t="s">
        <v>160</v>
      </c>
      <c r="L370" s="20" t="s">
        <v>161</v>
      </c>
      <c r="M370" s="20" t="s">
        <v>406</v>
      </c>
      <c r="N370" s="20" t="s">
        <v>1253</v>
      </c>
      <c r="O370" s="20" t="s">
        <v>293</v>
      </c>
      <c r="P370" s="20" t="s">
        <v>294</v>
      </c>
      <c r="Q370" s="20" t="s">
        <v>272</v>
      </c>
    </row>
    <row r="371" spans="1:17" x14ac:dyDescent="0.25">
      <c r="A371" s="20" t="s">
        <v>154</v>
      </c>
      <c r="E371" s="20" t="s">
        <v>405</v>
      </c>
      <c r="F371" s="20" t="s">
        <v>1262</v>
      </c>
      <c r="G371" s="20" t="s">
        <v>577</v>
      </c>
      <c r="H371" s="20" t="s">
        <v>566</v>
      </c>
      <c r="I371" s="20" t="s">
        <v>1263</v>
      </c>
      <c r="J371" s="20" t="s">
        <v>159</v>
      </c>
      <c r="K371" s="20" t="s">
        <v>160</v>
      </c>
      <c r="L371" s="20" t="s">
        <v>161</v>
      </c>
      <c r="M371" s="20" t="s">
        <v>406</v>
      </c>
      <c r="N371" s="20" t="s">
        <v>1253</v>
      </c>
      <c r="O371" s="20" t="s">
        <v>297</v>
      </c>
      <c r="P371" s="20" t="s">
        <v>298</v>
      </c>
      <c r="Q371" s="20" t="s">
        <v>272</v>
      </c>
    </row>
    <row r="372" spans="1:17" x14ac:dyDescent="0.25">
      <c r="A372" s="20" t="s">
        <v>154</v>
      </c>
      <c r="E372" s="20" t="s">
        <v>405</v>
      </c>
      <c r="F372" s="20" t="s">
        <v>1264</v>
      </c>
      <c r="G372" s="20" t="s">
        <v>570</v>
      </c>
      <c r="H372" s="20" t="s">
        <v>187</v>
      </c>
      <c r="I372" s="20" t="s">
        <v>1265</v>
      </c>
      <c r="J372" s="20" t="s">
        <v>159</v>
      </c>
      <c r="K372" s="20" t="s">
        <v>160</v>
      </c>
      <c r="L372" s="20" t="s">
        <v>161</v>
      </c>
      <c r="M372" s="20" t="s">
        <v>406</v>
      </c>
      <c r="N372" s="20" t="s">
        <v>1253</v>
      </c>
      <c r="O372" s="20" t="s">
        <v>347</v>
      </c>
      <c r="P372" s="20" t="s">
        <v>348</v>
      </c>
      <c r="Q372" s="20" t="s">
        <v>290</v>
      </c>
    </row>
    <row r="373" spans="1:17" x14ac:dyDescent="0.25">
      <c r="A373" s="20" t="s">
        <v>154</v>
      </c>
      <c r="E373" s="20" t="s">
        <v>405</v>
      </c>
      <c r="F373" s="20" t="s">
        <v>1266</v>
      </c>
      <c r="G373" s="20" t="s">
        <v>674</v>
      </c>
      <c r="H373" s="20" t="s">
        <v>1267</v>
      </c>
      <c r="I373" s="20" t="s">
        <v>1268</v>
      </c>
      <c r="J373" s="20" t="s">
        <v>159</v>
      </c>
      <c r="K373" s="20" t="s">
        <v>160</v>
      </c>
      <c r="L373" s="20" t="s">
        <v>161</v>
      </c>
      <c r="M373" s="20" t="s">
        <v>406</v>
      </c>
      <c r="N373" s="20" t="s">
        <v>1253</v>
      </c>
      <c r="O373" s="20" t="s">
        <v>379</v>
      </c>
      <c r="P373" s="20" t="s">
        <v>380</v>
      </c>
      <c r="Q373" s="20" t="s">
        <v>290</v>
      </c>
    </row>
    <row r="374" spans="1:17" x14ac:dyDescent="0.25">
      <c r="A374" s="20" t="s">
        <v>154</v>
      </c>
      <c r="E374" s="20" t="s">
        <v>405</v>
      </c>
      <c r="F374" s="20" t="s">
        <v>1269</v>
      </c>
      <c r="G374" s="20" t="s">
        <v>577</v>
      </c>
      <c r="H374" s="20" t="s">
        <v>566</v>
      </c>
      <c r="I374" s="20" t="s">
        <v>1270</v>
      </c>
      <c r="J374" s="20" t="s">
        <v>159</v>
      </c>
      <c r="K374" s="20" t="s">
        <v>160</v>
      </c>
      <c r="L374" s="20" t="s">
        <v>161</v>
      </c>
      <c r="M374" s="20" t="s">
        <v>406</v>
      </c>
      <c r="N374" s="20" t="s">
        <v>1253</v>
      </c>
      <c r="O374" s="20" t="s">
        <v>309</v>
      </c>
      <c r="P374" s="20" t="s">
        <v>310</v>
      </c>
      <c r="Q374" s="20" t="s">
        <v>290</v>
      </c>
    </row>
    <row r="375" spans="1:17" x14ac:dyDescent="0.25">
      <c r="A375" s="20" t="s">
        <v>154</v>
      </c>
      <c r="E375" s="20" t="s">
        <v>407</v>
      </c>
      <c r="F375" s="20" t="s">
        <v>1271</v>
      </c>
      <c r="G375" s="20" t="s">
        <v>574</v>
      </c>
      <c r="H375" s="20" t="s">
        <v>1272</v>
      </c>
      <c r="I375" s="20" t="s">
        <v>1273</v>
      </c>
      <c r="J375" s="20" t="s">
        <v>159</v>
      </c>
      <c r="K375" s="20" t="s">
        <v>160</v>
      </c>
      <c r="L375" s="20" t="s">
        <v>161</v>
      </c>
      <c r="M375" s="20" t="s">
        <v>408</v>
      </c>
      <c r="N375" s="20" t="s">
        <v>1274</v>
      </c>
      <c r="O375" s="20" t="s">
        <v>268</v>
      </c>
      <c r="P375" s="20" t="s">
        <v>269</v>
      </c>
      <c r="Q375" s="20" t="s">
        <v>186</v>
      </c>
    </row>
    <row r="376" spans="1:17" x14ac:dyDescent="0.25">
      <c r="A376" s="20" t="s">
        <v>154</v>
      </c>
      <c r="E376" s="20" t="s">
        <v>407</v>
      </c>
      <c r="F376" s="20" t="s">
        <v>1275</v>
      </c>
      <c r="G376" s="20" t="s">
        <v>591</v>
      </c>
      <c r="H376" s="20" t="s">
        <v>187</v>
      </c>
      <c r="I376" s="20" t="s">
        <v>1276</v>
      </c>
      <c r="J376" s="20" t="s">
        <v>159</v>
      </c>
      <c r="K376" s="20" t="s">
        <v>160</v>
      </c>
      <c r="L376" s="20" t="s">
        <v>161</v>
      </c>
      <c r="M376" s="20" t="s">
        <v>408</v>
      </c>
      <c r="N376" s="20" t="s">
        <v>1274</v>
      </c>
      <c r="O376" s="20" t="s">
        <v>268</v>
      </c>
      <c r="P376" s="20" t="s">
        <v>269</v>
      </c>
      <c r="Q376" s="20" t="s">
        <v>186</v>
      </c>
    </row>
    <row r="377" spans="1:17" x14ac:dyDescent="0.25">
      <c r="A377" s="20" t="s">
        <v>154</v>
      </c>
      <c r="E377" s="20" t="s">
        <v>407</v>
      </c>
      <c r="F377" s="20" t="s">
        <v>1277</v>
      </c>
      <c r="G377" s="20" t="s">
        <v>577</v>
      </c>
      <c r="H377" s="20" t="s">
        <v>158</v>
      </c>
      <c r="I377" s="20" t="s">
        <v>159</v>
      </c>
      <c r="J377" s="20" t="s">
        <v>159</v>
      </c>
      <c r="K377" s="20" t="s">
        <v>160</v>
      </c>
      <c r="L377" s="20" t="s">
        <v>161</v>
      </c>
      <c r="M377" s="20" t="s">
        <v>408</v>
      </c>
      <c r="N377" s="20" t="s">
        <v>1274</v>
      </c>
      <c r="O377" s="20" t="s">
        <v>270</v>
      </c>
      <c r="P377" s="20" t="s">
        <v>271</v>
      </c>
      <c r="Q377" s="20" t="s">
        <v>272</v>
      </c>
    </row>
    <row r="378" spans="1:17" x14ac:dyDescent="0.25">
      <c r="A378" s="20" t="s">
        <v>154</v>
      </c>
      <c r="E378" s="20" t="s">
        <v>407</v>
      </c>
      <c r="F378" s="20" t="s">
        <v>1278</v>
      </c>
      <c r="G378" s="20" t="s">
        <v>570</v>
      </c>
      <c r="H378" s="20" t="s">
        <v>571</v>
      </c>
      <c r="I378" s="20" t="s">
        <v>1279</v>
      </c>
      <c r="J378" s="20" t="s">
        <v>159</v>
      </c>
      <c r="K378" s="20" t="s">
        <v>160</v>
      </c>
      <c r="L378" s="20" t="s">
        <v>161</v>
      </c>
      <c r="M378" s="20" t="s">
        <v>408</v>
      </c>
      <c r="N378" s="20" t="s">
        <v>1274</v>
      </c>
      <c r="O378" s="20" t="s">
        <v>284</v>
      </c>
      <c r="P378" s="20" t="s">
        <v>285</v>
      </c>
      <c r="Q378" s="20" t="s">
        <v>275</v>
      </c>
    </row>
    <row r="379" spans="1:17" x14ac:dyDescent="0.25">
      <c r="A379" s="20" t="s">
        <v>154</v>
      </c>
      <c r="E379" s="20" t="s">
        <v>407</v>
      </c>
      <c r="F379" s="20" t="s">
        <v>1280</v>
      </c>
      <c r="G379" s="20" t="s">
        <v>587</v>
      </c>
      <c r="H379" s="20" t="s">
        <v>566</v>
      </c>
      <c r="I379" s="20" t="s">
        <v>1281</v>
      </c>
      <c r="J379" s="20" t="s">
        <v>159</v>
      </c>
      <c r="K379" s="20" t="s">
        <v>160</v>
      </c>
      <c r="L379" s="20" t="s">
        <v>161</v>
      </c>
      <c r="M379" s="20" t="s">
        <v>408</v>
      </c>
      <c r="N379" s="20" t="s">
        <v>1274</v>
      </c>
      <c r="O379" s="20" t="s">
        <v>307</v>
      </c>
      <c r="P379" s="20" t="s">
        <v>308</v>
      </c>
      <c r="Q379" s="20" t="s">
        <v>290</v>
      </c>
    </row>
    <row r="380" spans="1:17" x14ac:dyDescent="0.25">
      <c r="A380" s="20" t="s">
        <v>154</v>
      </c>
      <c r="E380" s="20" t="s">
        <v>407</v>
      </c>
      <c r="F380" s="20" t="s">
        <v>1282</v>
      </c>
      <c r="G380" s="20" t="s">
        <v>861</v>
      </c>
      <c r="H380" s="20" t="s">
        <v>566</v>
      </c>
      <c r="I380" s="20" t="s">
        <v>1283</v>
      </c>
      <c r="J380" s="20" t="s">
        <v>159</v>
      </c>
      <c r="K380" s="20" t="s">
        <v>160</v>
      </c>
      <c r="L380" s="20" t="s">
        <v>161</v>
      </c>
      <c r="M380" s="20" t="s">
        <v>408</v>
      </c>
      <c r="N380" s="20" t="s">
        <v>1274</v>
      </c>
      <c r="O380" s="20" t="s">
        <v>328</v>
      </c>
      <c r="P380" s="20" t="s">
        <v>329</v>
      </c>
      <c r="Q380" s="20" t="s">
        <v>290</v>
      </c>
    </row>
    <row r="381" spans="1:17" x14ac:dyDescent="0.25">
      <c r="A381" s="20" t="s">
        <v>154</v>
      </c>
      <c r="E381" s="20" t="s">
        <v>407</v>
      </c>
      <c r="F381" s="20" t="s">
        <v>1284</v>
      </c>
      <c r="G381" s="20" t="s">
        <v>625</v>
      </c>
      <c r="H381" s="20" t="s">
        <v>189</v>
      </c>
      <c r="I381" s="20" t="s">
        <v>1285</v>
      </c>
      <c r="J381" s="20" t="s">
        <v>159</v>
      </c>
      <c r="K381" s="20" t="s">
        <v>160</v>
      </c>
      <c r="L381" s="20" t="s">
        <v>161</v>
      </c>
      <c r="M381" s="20" t="s">
        <v>408</v>
      </c>
      <c r="N381" s="20" t="s">
        <v>1274</v>
      </c>
      <c r="O381" s="20" t="s">
        <v>326</v>
      </c>
      <c r="P381" s="20" t="s">
        <v>327</v>
      </c>
      <c r="Q381" s="20" t="s">
        <v>290</v>
      </c>
    </row>
    <row r="382" spans="1:17" x14ac:dyDescent="0.25">
      <c r="A382" s="20" t="s">
        <v>154</v>
      </c>
      <c r="E382" s="20" t="s">
        <v>407</v>
      </c>
      <c r="F382" s="20" t="s">
        <v>1286</v>
      </c>
      <c r="G382" s="20" t="s">
        <v>577</v>
      </c>
      <c r="H382" s="20" t="s">
        <v>566</v>
      </c>
      <c r="I382" s="20" t="s">
        <v>1287</v>
      </c>
      <c r="J382" s="20" t="s">
        <v>159</v>
      </c>
      <c r="K382" s="20" t="s">
        <v>160</v>
      </c>
      <c r="L382" s="20" t="s">
        <v>161</v>
      </c>
      <c r="M382" s="20" t="s">
        <v>408</v>
      </c>
      <c r="N382" s="20" t="s">
        <v>1274</v>
      </c>
      <c r="O382" s="20" t="s">
        <v>297</v>
      </c>
      <c r="P382" s="20" t="s">
        <v>298</v>
      </c>
      <c r="Q382" s="20" t="s">
        <v>272</v>
      </c>
    </row>
    <row r="383" spans="1:17" x14ac:dyDescent="0.25">
      <c r="A383" s="20" t="s">
        <v>154</v>
      </c>
      <c r="E383" s="20" t="s">
        <v>407</v>
      </c>
      <c r="F383" s="20" t="s">
        <v>1288</v>
      </c>
      <c r="G383" s="20" t="s">
        <v>570</v>
      </c>
      <c r="H383" s="20" t="s">
        <v>158</v>
      </c>
      <c r="I383" s="20" t="s">
        <v>1289</v>
      </c>
      <c r="J383" s="20" t="s">
        <v>159</v>
      </c>
      <c r="K383" s="20" t="s">
        <v>160</v>
      </c>
      <c r="L383" s="20" t="s">
        <v>161</v>
      </c>
      <c r="M383" s="20" t="s">
        <v>408</v>
      </c>
      <c r="N383" s="20" t="s">
        <v>1274</v>
      </c>
      <c r="O383" s="20" t="s">
        <v>334</v>
      </c>
      <c r="P383" s="20" t="s">
        <v>335</v>
      </c>
      <c r="Q383" s="20" t="s">
        <v>186</v>
      </c>
    </row>
    <row r="384" spans="1:17" x14ac:dyDescent="0.25">
      <c r="A384" s="20" t="s">
        <v>154</v>
      </c>
      <c r="E384" s="20" t="s">
        <v>407</v>
      </c>
      <c r="F384" s="20" t="s">
        <v>1290</v>
      </c>
      <c r="G384" s="20" t="s">
        <v>574</v>
      </c>
      <c r="H384" s="20" t="s">
        <v>566</v>
      </c>
      <c r="I384" s="20" t="s">
        <v>1291</v>
      </c>
      <c r="J384" s="20" t="s">
        <v>159</v>
      </c>
      <c r="K384" s="20" t="s">
        <v>160</v>
      </c>
      <c r="L384" s="20" t="s">
        <v>161</v>
      </c>
      <c r="M384" s="20" t="s">
        <v>408</v>
      </c>
      <c r="N384" s="20" t="s">
        <v>1274</v>
      </c>
      <c r="O384" s="20" t="s">
        <v>361</v>
      </c>
      <c r="P384" s="20" t="s">
        <v>362</v>
      </c>
      <c r="Q384" s="20" t="s">
        <v>275</v>
      </c>
    </row>
    <row r="385" spans="1:17" x14ac:dyDescent="0.25">
      <c r="A385" s="20" t="s">
        <v>154</v>
      </c>
      <c r="E385" s="20" t="s">
        <v>407</v>
      </c>
      <c r="F385" s="20" t="s">
        <v>1292</v>
      </c>
      <c r="G385" s="20" t="s">
        <v>630</v>
      </c>
      <c r="H385" s="20" t="s">
        <v>566</v>
      </c>
      <c r="I385" s="20" t="s">
        <v>1293</v>
      </c>
      <c r="J385" s="20" t="s">
        <v>159</v>
      </c>
      <c r="K385" s="20" t="s">
        <v>160</v>
      </c>
      <c r="L385" s="20" t="s">
        <v>161</v>
      </c>
      <c r="M385" s="20" t="s">
        <v>408</v>
      </c>
      <c r="N385" s="20" t="s">
        <v>1274</v>
      </c>
      <c r="O385" s="20" t="s">
        <v>328</v>
      </c>
      <c r="P385" s="20" t="s">
        <v>329</v>
      </c>
      <c r="Q385" s="20" t="s">
        <v>290</v>
      </c>
    </row>
    <row r="386" spans="1:17" x14ac:dyDescent="0.25">
      <c r="A386" s="20" t="s">
        <v>154</v>
      </c>
      <c r="E386" s="20" t="s">
        <v>407</v>
      </c>
      <c r="F386" s="20" t="s">
        <v>1294</v>
      </c>
      <c r="G386" s="20" t="s">
        <v>577</v>
      </c>
      <c r="H386" s="20" t="s">
        <v>566</v>
      </c>
      <c r="I386" s="20" t="s">
        <v>1295</v>
      </c>
      <c r="J386" s="20" t="s">
        <v>159</v>
      </c>
      <c r="K386" s="20" t="s">
        <v>160</v>
      </c>
      <c r="L386" s="20" t="s">
        <v>161</v>
      </c>
      <c r="M386" s="20" t="s">
        <v>408</v>
      </c>
      <c r="N386" s="20" t="s">
        <v>1274</v>
      </c>
      <c r="O386" s="20" t="s">
        <v>309</v>
      </c>
      <c r="P386" s="20" t="s">
        <v>310</v>
      </c>
      <c r="Q386" s="20" t="s">
        <v>290</v>
      </c>
    </row>
    <row r="387" spans="1:17" x14ac:dyDescent="0.25">
      <c r="A387" s="20" t="s">
        <v>154</v>
      </c>
      <c r="E387" s="20" t="s">
        <v>407</v>
      </c>
      <c r="F387" s="20" t="s">
        <v>1296</v>
      </c>
      <c r="G387" s="20" t="s">
        <v>591</v>
      </c>
      <c r="H387" s="20" t="s">
        <v>566</v>
      </c>
      <c r="I387" s="20" t="s">
        <v>1283</v>
      </c>
      <c r="J387" s="20" t="s">
        <v>159</v>
      </c>
      <c r="K387" s="20" t="s">
        <v>160</v>
      </c>
      <c r="L387" s="20" t="s">
        <v>161</v>
      </c>
      <c r="M387" s="20" t="s">
        <v>408</v>
      </c>
      <c r="N387" s="20" t="s">
        <v>1274</v>
      </c>
      <c r="O387" s="20" t="s">
        <v>309</v>
      </c>
      <c r="P387" s="20" t="s">
        <v>310</v>
      </c>
      <c r="Q387" s="20" t="s">
        <v>290</v>
      </c>
    </row>
    <row r="388" spans="1:17" x14ac:dyDescent="0.25">
      <c r="A388" s="20" t="s">
        <v>154</v>
      </c>
      <c r="E388" s="20" t="s">
        <v>407</v>
      </c>
      <c r="F388" s="20" t="s">
        <v>1297</v>
      </c>
      <c r="G388" s="20" t="s">
        <v>904</v>
      </c>
      <c r="H388" s="20" t="s">
        <v>187</v>
      </c>
      <c r="I388" s="20" t="s">
        <v>1298</v>
      </c>
      <c r="J388" s="20" t="s">
        <v>159</v>
      </c>
      <c r="K388" s="20" t="s">
        <v>160</v>
      </c>
      <c r="L388" s="20" t="s">
        <v>161</v>
      </c>
      <c r="M388" s="20" t="s">
        <v>408</v>
      </c>
      <c r="N388" s="20" t="s">
        <v>1274</v>
      </c>
      <c r="O388" s="20" t="s">
        <v>330</v>
      </c>
      <c r="P388" s="20" t="s">
        <v>331</v>
      </c>
      <c r="Q388" s="20" t="s">
        <v>313</v>
      </c>
    </row>
    <row r="389" spans="1:17" x14ac:dyDescent="0.25">
      <c r="A389" s="20" t="s">
        <v>154</v>
      </c>
      <c r="E389" s="20" t="s">
        <v>407</v>
      </c>
      <c r="F389" s="20" t="s">
        <v>1299</v>
      </c>
      <c r="G389" s="20" t="s">
        <v>625</v>
      </c>
      <c r="H389" s="20" t="s">
        <v>566</v>
      </c>
      <c r="I389" s="20" t="s">
        <v>1283</v>
      </c>
      <c r="J389" s="20" t="s">
        <v>159</v>
      </c>
      <c r="K389" s="20" t="s">
        <v>160</v>
      </c>
      <c r="L389" s="20" t="s">
        <v>161</v>
      </c>
      <c r="M389" s="20" t="s">
        <v>408</v>
      </c>
      <c r="N389" s="20" t="s">
        <v>1274</v>
      </c>
      <c r="O389" s="20" t="s">
        <v>351</v>
      </c>
      <c r="P389" s="20" t="s">
        <v>352</v>
      </c>
      <c r="Q389" s="20" t="s">
        <v>313</v>
      </c>
    </row>
    <row r="390" spans="1:17" x14ac:dyDescent="0.25">
      <c r="A390" s="20" t="s">
        <v>154</v>
      </c>
      <c r="E390" s="20" t="s">
        <v>407</v>
      </c>
      <c r="F390" s="20" t="s">
        <v>1300</v>
      </c>
      <c r="G390" s="20" t="s">
        <v>625</v>
      </c>
      <c r="H390" s="20" t="s">
        <v>162</v>
      </c>
      <c r="I390" s="20" t="s">
        <v>1301</v>
      </c>
      <c r="J390" s="20" t="s">
        <v>159</v>
      </c>
      <c r="K390" s="20" t="s">
        <v>160</v>
      </c>
      <c r="L390" s="20" t="s">
        <v>161</v>
      </c>
      <c r="M390" s="20" t="s">
        <v>408</v>
      </c>
      <c r="N390" s="20" t="s">
        <v>1274</v>
      </c>
      <c r="O390" s="20" t="s">
        <v>293</v>
      </c>
      <c r="P390" s="20" t="s">
        <v>294</v>
      </c>
      <c r="Q390" s="20" t="s">
        <v>272</v>
      </c>
    </row>
    <row r="391" spans="1:17" x14ac:dyDescent="0.25">
      <c r="A391" s="20" t="s">
        <v>154</v>
      </c>
      <c r="E391" s="20" t="s">
        <v>407</v>
      </c>
      <c r="F391" s="20" t="s">
        <v>1302</v>
      </c>
      <c r="G391" s="20" t="s">
        <v>641</v>
      </c>
      <c r="H391" s="20" t="s">
        <v>566</v>
      </c>
      <c r="I391" s="20" t="s">
        <v>1287</v>
      </c>
      <c r="J391" s="20" t="s">
        <v>159</v>
      </c>
      <c r="K391" s="20" t="s">
        <v>160</v>
      </c>
      <c r="L391" s="20" t="s">
        <v>161</v>
      </c>
      <c r="M391" s="20" t="s">
        <v>408</v>
      </c>
      <c r="N391" s="20" t="s">
        <v>1274</v>
      </c>
      <c r="O391" s="20" t="s">
        <v>297</v>
      </c>
      <c r="P391" s="20" t="s">
        <v>298</v>
      </c>
      <c r="Q391" s="20" t="s">
        <v>272</v>
      </c>
    </row>
    <row r="392" spans="1:17" x14ac:dyDescent="0.25">
      <c r="A392" s="20" t="s">
        <v>154</v>
      </c>
      <c r="E392" s="20" t="s">
        <v>409</v>
      </c>
      <c r="F392" s="20" t="s">
        <v>1303</v>
      </c>
      <c r="G392" s="20" t="s">
        <v>619</v>
      </c>
      <c r="H392" s="20" t="s">
        <v>566</v>
      </c>
      <c r="I392" s="20" t="s">
        <v>1304</v>
      </c>
      <c r="J392" s="20" t="s">
        <v>159</v>
      </c>
      <c r="K392" s="20" t="s">
        <v>160</v>
      </c>
      <c r="L392" s="20" t="s">
        <v>161</v>
      </c>
      <c r="M392" s="20" t="s">
        <v>410</v>
      </c>
      <c r="N392" s="20" t="s">
        <v>1305</v>
      </c>
      <c r="O392" s="20" t="s">
        <v>334</v>
      </c>
      <c r="P392" s="20" t="s">
        <v>335</v>
      </c>
      <c r="Q392" s="20" t="s">
        <v>186</v>
      </c>
    </row>
    <row r="393" spans="1:17" x14ac:dyDescent="0.25">
      <c r="A393" s="20" t="s">
        <v>154</v>
      </c>
      <c r="E393" s="20" t="s">
        <v>409</v>
      </c>
      <c r="F393" s="20" t="s">
        <v>1306</v>
      </c>
      <c r="G393" s="20" t="s">
        <v>570</v>
      </c>
      <c r="H393" s="20" t="s">
        <v>158</v>
      </c>
      <c r="I393" s="20" t="s">
        <v>1307</v>
      </c>
      <c r="J393" s="20" t="s">
        <v>159</v>
      </c>
      <c r="K393" s="20" t="s">
        <v>160</v>
      </c>
      <c r="L393" s="20" t="s">
        <v>161</v>
      </c>
      <c r="M393" s="20" t="s">
        <v>410</v>
      </c>
      <c r="N393" s="20" t="s">
        <v>1305</v>
      </c>
      <c r="O393" s="20" t="s">
        <v>266</v>
      </c>
      <c r="P393" s="20" t="s">
        <v>267</v>
      </c>
      <c r="Q393" s="20" t="s">
        <v>186</v>
      </c>
    </row>
    <row r="394" spans="1:17" x14ac:dyDescent="0.25">
      <c r="A394" s="20" t="s">
        <v>154</v>
      </c>
      <c r="E394" s="20" t="s">
        <v>409</v>
      </c>
      <c r="F394" s="20" t="s">
        <v>1308</v>
      </c>
      <c r="G394" s="20" t="s">
        <v>574</v>
      </c>
      <c r="H394" s="20" t="s">
        <v>566</v>
      </c>
      <c r="I394" s="20" t="s">
        <v>1309</v>
      </c>
      <c r="J394" s="20" t="s">
        <v>159</v>
      </c>
      <c r="K394" s="20" t="s">
        <v>160</v>
      </c>
      <c r="L394" s="20" t="s">
        <v>161</v>
      </c>
      <c r="M394" s="20" t="s">
        <v>410</v>
      </c>
      <c r="N394" s="20" t="s">
        <v>1305</v>
      </c>
      <c r="O394" s="20" t="s">
        <v>268</v>
      </c>
      <c r="P394" s="20" t="s">
        <v>269</v>
      </c>
      <c r="Q394" s="20" t="s">
        <v>186</v>
      </c>
    </row>
    <row r="395" spans="1:17" x14ac:dyDescent="0.25">
      <c r="A395" s="20" t="s">
        <v>154</v>
      </c>
      <c r="E395" s="20" t="s">
        <v>409</v>
      </c>
      <c r="F395" s="20" t="s">
        <v>1310</v>
      </c>
      <c r="G395" s="20" t="s">
        <v>602</v>
      </c>
      <c r="H395" s="20" t="s">
        <v>187</v>
      </c>
      <c r="I395" s="20" t="s">
        <v>1311</v>
      </c>
      <c r="J395" s="20" t="s">
        <v>159</v>
      </c>
      <c r="K395" s="20" t="s">
        <v>160</v>
      </c>
      <c r="L395" s="20" t="s">
        <v>161</v>
      </c>
      <c r="M395" s="20" t="s">
        <v>410</v>
      </c>
      <c r="N395" s="20" t="s">
        <v>1305</v>
      </c>
      <c r="O395" s="20" t="s">
        <v>268</v>
      </c>
      <c r="P395" s="20" t="s">
        <v>269</v>
      </c>
      <c r="Q395" s="20" t="s">
        <v>186</v>
      </c>
    </row>
    <row r="396" spans="1:17" x14ac:dyDescent="0.25">
      <c r="A396" s="20" t="s">
        <v>154</v>
      </c>
      <c r="E396" s="20" t="s">
        <v>409</v>
      </c>
      <c r="F396" s="20" t="s">
        <v>1312</v>
      </c>
      <c r="G396" s="20" t="s">
        <v>591</v>
      </c>
      <c r="H396" s="20" t="s">
        <v>571</v>
      </c>
      <c r="I396" s="20" t="s">
        <v>1313</v>
      </c>
      <c r="J396" s="20" t="s">
        <v>159</v>
      </c>
      <c r="K396" s="20" t="s">
        <v>160</v>
      </c>
      <c r="L396" s="20" t="s">
        <v>161</v>
      </c>
      <c r="M396" s="20" t="s">
        <v>410</v>
      </c>
      <c r="N396" s="20" t="s">
        <v>1305</v>
      </c>
      <c r="O396" s="20" t="s">
        <v>268</v>
      </c>
      <c r="P396" s="20" t="s">
        <v>269</v>
      </c>
      <c r="Q396" s="20" t="s">
        <v>186</v>
      </c>
    </row>
    <row r="397" spans="1:17" x14ac:dyDescent="0.25">
      <c r="A397" s="20" t="s">
        <v>154</v>
      </c>
      <c r="E397" s="20" t="s">
        <v>409</v>
      </c>
      <c r="F397" s="20" t="s">
        <v>1314</v>
      </c>
      <c r="G397" s="20" t="s">
        <v>574</v>
      </c>
      <c r="H397" s="20" t="s">
        <v>571</v>
      </c>
      <c r="I397" s="20" t="s">
        <v>159</v>
      </c>
      <c r="J397" s="20" t="s">
        <v>159</v>
      </c>
      <c r="K397" s="20" t="s">
        <v>160</v>
      </c>
      <c r="L397" s="20" t="s">
        <v>161</v>
      </c>
      <c r="M397" s="20" t="s">
        <v>410</v>
      </c>
      <c r="N397" s="20" t="s">
        <v>1305</v>
      </c>
      <c r="O397" s="20" t="s">
        <v>357</v>
      </c>
      <c r="P397" s="20" t="s">
        <v>358</v>
      </c>
      <c r="Q397" s="20" t="s">
        <v>272</v>
      </c>
    </row>
    <row r="398" spans="1:17" x14ac:dyDescent="0.25">
      <c r="A398" s="20" t="s">
        <v>154</v>
      </c>
      <c r="E398" s="20" t="s">
        <v>409</v>
      </c>
      <c r="F398" s="20" t="s">
        <v>1315</v>
      </c>
      <c r="G398" s="20" t="s">
        <v>591</v>
      </c>
      <c r="H398" s="20" t="s">
        <v>187</v>
      </c>
      <c r="I398" s="20" t="s">
        <v>1316</v>
      </c>
      <c r="J398" s="20" t="s">
        <v>159</v>
      </c>
      <c r="K398" s="20" t="s">
        <v>160</v>
      </c>
      <c r="L398" s="20" t="s">
        <v>161</v>
      </c>
      <c r="M398" s="20" t="s">
        <v>410</v>
      </c>
      <c r="N398" s="20" t="s">
        <v>1305</v>
      </c>
      <c r="O398" s="20" t="s">
        <v>282</v>
      </c>
      <c r="P398" s="20" t="s">
        <v>283</v>
      </c>
      <c r="Q398" s="20" t="s">
        <v>275</v>
      </c>
    </row>
    <row r="399" spans="1:17" x14ac:dyDescent="0.25">
      <c r="A399" s="20" t="s">
        <v>154</v>
      </c>
      <c r="E399" s="20" t="s">
        <v>409</v>
      </c>
      <c r="F399" s="20" t="s">
        <v>1317</v>
      </c>
      <c r="G399" s="20" t="s">
        <v>579</v>
      </c>
      <c r="H399" s="20" t="s">
        <v>158</v>
      </c>
      <c r="I399" s="20" t="s">
        <v>1318</v>
      </c>
      <c r="J399" s="20" t="s">
        <v>159</v>
      </c>
      <c r="K399" s="20" t="s">
        <v>160</v>
      </c>
      <c r="L399" s="20" t="s">
        <v>161</v>
      </c>
      <c r="M399" s="20" t="s">
        <v>410</v>
      </c>
      <c r="N399" s="20" t="s">
        <v>1305</v>
      </c>
      <c r="O399" s="20" t="s">
        <v>273</v>
      </c>
      <c r="P399" s="20" t="s">
        <v>274</v>
      </c>
      <c r="Q399" s="20" t="s">
        <v>275</v>
      </c>
    </row>
    <row r="400" spans="1:17" x14ac:dyDescent="0.25">
      <c r="A400" s="20" t="s">
        <v>154</v>
      </c>
      <c r="E400" s="20" t="s">
        <v>409</v>
      </c>
      <c r="F400" s="20" t="s">
        <v>1319</v>
      </c>
      <c r="G400" s="20" t="s">
        <v>565</v>
      </c>
      <c r="H400" s="20" t="s">
        <v>627</v>
      </c>
      <c r="I400" s="20" t="s">
        <v>1320</v>
      </c>
      <c r="J400" s="20" t="s">
        <v>159</v>
      </c>
      <c r="K400" s="20" t="s">
        <v>160</v>
      </c>
      <c r="L400" s="20" t="s">
        <v>161</v>
      </c>
      <c r="M400" s="20" t="s">
        <v>410</v>
      </c>
      <c r="N400" s="20" t="s">
        <v>1305</v>
      </c>
      <c r="O400" s="20" t="s">
        <v>328</v>
      </c>
      <c r="P400" s="20" t="s">
        <v>329</v>
      </c>
      <c r="Q400" s="20" t="s">
        <v>290</v>
      </c>
    </row>
    <row r="401" spans="1:17" x14ac:dyDescent="0.25">
      <c r="A401" s="20" t="s">
        <v>154</v>
      </c>
      <c r="E401" s="20" t="s">
        <v>409</v>
      </c>
      <c r="F401" s="20" t="s">
        <v>1321</v>
      </c>
      <c r="G401" s="20" t="s">
        <v>602</v>
      </c>
      <c r="H401" s="20" t="s">
        <v>627</v>
      </c>
      <c r="I401" s="20" t="s">
        <v>1322</v>
      </c>
      <c r="J401" s="20" t="s">
        <v>159</v>
      </c>
      <c r="K401" s="20" t="s">
        <v>160</v>
      </c>
      <c r="L401" s="20" t="s">
        <v>161</v>
      </c>
      <c r="M401" s="20" t="s">
        <v>410</v>
      </c>
      <c r="N401" s="20" t="s">
        <v>1305</v>
      </c>
      <c r="O401" s="20" t="s">
        <v>291</v>
      </c>
      <c r="P401" s="20" t="s">
        <v>292</v>
      </c>
      <c r="Q401" s="20" t="s">
        <v>290</v>
      </c>
    </row>
    <row r="402" spans="1:17" x14ac:dyDescent="0.25">
      <c r="A402" s="20" t="s">
        <v>154</v>
      </c>
      <c r="E402" s="20" t="s">
        <v>409</v>
      </c>
      <c r="F402" s="20" t="s">
        <v>1323</v>
      </c>
      <c r="G402" s="20" t="s">
        <v>612</v>
      </c>
      <c r="H402" s="20" t="s">
        <v>158</v>
      </c>
      <c r="I402" s="20" t="s">
        <v>1307</v>
      </c>
      <c r="J402" s="20" t="s">
        <v>159</v>
      </c>
      <c r="K402" s="20" t="s">
        <v>160</v>
      </c>
      <c r="L402" s="20" t="s">
        <v>161</v>
      </c>
      <c r="M402" s="20" t="s">
        <v>410</v>
      </c>
      <c r="N402" s="20" t="s">
        <v>1305</v>
      </c>
      <c r="O402" s="20" t="s">
        <v>309</v>
      </c>
      <c r="P402" s="20" t="s">
        <v>310</v>
      </c>
      <c r="Q402" s="20" t="s">
        <v>290</v>
      </c>
    </row>
    <row r="403" spans="1:17" x14ac:dyDescent="0.25">
      <c r="A403" s="20" t="s">
        <v>154</v>
      </c>
      <c r="E403" s="20" t="s">
        <v>409</v>
      </c>
      <c r="F403" s="20" t="s">
        <v>1324</v>
      </c>
      <c r="G403" s="20" t="s">
        <v>587</v>
      </c>
      <c r="H403" s="20" t="s">
        <v>566</v>
      </c>
      <c r="I403" s="20" t="s">
        <v>1325</v>
      </c>
      <c r="J403" s="20" t="s">
        <v>159</v>
      </c>
      <c r="K403" s="20" t="s">
        <v>160</v>
      </c>
      <c r="L403" s="20" t="s">
        <v>161</v>
      </c>
      <c r="M403" s="20" t="s">
        <v>410</v>
      </c>
      <c r="N403" s="20" t="s">
        <v>1305</v>
      </c>
      <c r="O403" s="20" t="s">
        <v>345</v>
      </c>
      <c r="P403" s="20" t="s">
        <v>346</v>
      </c>
      <c r="Q403" s="20" t="s">
        <v>313</v>
      </c>
    </row>
    <row r="404" spans="1:17" x14ac:dyDescent="0.25">
      <c r="A404" s="20" t="s">
        <v>154</v>
      </c>
      <c r="E404" s="20" t="s">
        <v>409</v>
      </c>
      <c r="F404" s="20" t="s">
        <v>1326</v>
      </c>
      <c r="G404" s="20" t="s">
        <v>633</v>
      </c>
      <c r="H404" s="20" t="s">
        <v>571</v>
      </c>
      <c r="I404" s="20" t="s">
        <v>1327</v>
      </c>
      <c r="J404" s="20" t="s">
        <v>159</v>
      </c>
      <c r="K404" s="20" t="s">
        <v>160</v>
      </c>
      <c r="L404" s="20" t="s">
        <v>161</v>
      </c>
      <c r="M404" s="20" t="s">
        <v>410</v>
      </c>
      <c r="N404" s="20" t="s">
        <v>1305</v>
      </c>
      <c r="O404" s="20" t="s">
        <v>345</v>
      </c>
      <c r="P404" s="20" t="s">
        <v>346</v>
      </c>
      <c r="Q404" s="20" t="s">
        <v>313</v>
      </c>
    </row>
    <row r="405" spans="1:17" x14ac:dyDescent="0.25">
      <c r="A405" s="20" t="s">
        <v>154</v>
      </c>
      <c r="E405" s="20" t="s">
        <v>409</v>
      </c>
      <c r="F405" s="20" t="s">
        <v>1328</v>
      </c>
      <c r="G405" s="20" t="s">
        <v>587</v>
      </c>
      <c r="H405" s="20" t="s">
        <v>158</v>
      </c>
      <c r="I405" s="20" t="s">
        <v>1329</v>
      </c>
      <c r="J405" s="20" t="s">
        <v>159</v>
      </c>
      <c r="K405" s="20" t="s">
        <v>160</v>
      </c>
      <c r="L405" s="20" t="s">
        <v>161</v>
      </c>
      <c r="M405" s="20" t="s">
        <v>410</v>
      </c>
      <c r="N405" s="20" t="s">
        <v>1305</v>
      </c>
      <c r="O405" s="20" t="s">
        <v>293</v>
      </c>
      <c r="P405" s="20" t="s">
        <v>294</v>
      </c>
      <c r="Q405" s="20" t="s">
        <v>272</v>
      </c>
    </row>
    <row r="406" spans="1:17" x14ac:dyDescent="0.25">
      <c r="A406" s="20" t="s">
        <v>154</v>
      </c>
      <c r="E406" s="20" t="s">
        <v>409</v>
      </c>
      <c r="F406" s="20" t="s">
        <v>1330</v>
      </c>
      <c r="G406" s="20" t="s">
        <v>587</v>
      </c>
      <c r="H406" s="20" t="s">
        <v>189</v>
      </c>
      <c r="I406" s="20" t="s">
        <v>1331</v>
      </c>
      <c r="J406" s="20" t="s">
        <v>159</v>
      </c>
      <c r="K406" s="20" t="s">
        <v>160</v>
      </c>
      <c r="L406" s="20" t="s">
        <v>161</v>
      </c>
      <c r="M406" s="20" t="s">
        <v>410</v>
      </c>
      <c r="N406" s="20" t="s">
        <v>1305</v>
      </c>
      <c r="O406" s="20" t="s">
        <v>295</v>
      </c>
      <c r="P406" s="20" t="s">
        <v>296</v>
      </c>
      <c r="Q406" s="20" t="s">
        <v>272</v>
      </c>
    </row>
    <row r="407" spans="1:17" x14ac:dyDescent="0.25">
      <c r="A407" s="20" t="s">
        <v>154</v>
      </c>
      <c r="E407" s="20" t="s">
        <v>409</v>
      </c>
      <c r="F407" s="20" t="s">
        <v>1332</v>
      </c>
      <c r="G407" s="20" t="s">
        <v>616</v>
      </c>
      <c r="H407" s="20" t="s">
        <v>158</v>
      </c>
      <c r="I407" s="20" t="s">
        <v>1333</v>
      </c>
      <c r="J407" s="20" t="s">
        <v>159</v>
      </c>
      <c r="K407" s="20" t="s">
        <v>160</v>
      </c>
      <c r="L407" s="20" t="s">
        <v>161</v>
      </c>
      <c r="M407" s="20" t="s">
        <v>410</v>
      </c>
      <c r="N407" s="20" t="s">
        <v>1305</v>
      </c>
      <c r="O407" s="20" t="s">
        <v>334</v>
      </c>
      <c r="P407" s="20" t="s">
        <v>335</v>
      </c>
      <c r="Q407" s="20" t="s">
        <v>186</v>
      </c>
    </row>
    <row r="408" spans="1:17" x14ac:dyDescent="0.25">
      <c r="A408" s="20" t="s">
        <v>154</v>
      </c>
      <c r="E408" s="20" t="s">
        <v>409</v>
      </c>
      <c r="F408" s="20" t="s">
        <v>1334</v>
      </c>
      <c r="G408" s="20" t="s">
        <v>565</v>
      </c>
      <c r="H408" s="20" t="s">
        <v>571</v>
      </c>
      <c r="I408" s="20" t="s">
        <v>1335</v>
      </c>
      <c r="J408" s="20" t="s">
        <v>159</v>
      </c>
      <c r="K408" s="20" t="s">
        <v>160</v>
      </c>
      <c r="L408" s="20" t="s">
        <v>161</v>
      </c>
      <c r="M408" s="20" t="s">
        <v>410</v>
      </c>
      <c r="N408" s="20" t="s">
        <v>1305</v>
      </c>
      <c r="O408" s="20" t="s">
        <v>264</v>
      </c>
      <c r="P408" s="20" t="s">
        <v>265</v>
      </c>
      <c r="Q408" s="20" t="s">
        <v>186</v>
      </c>
    </row>
    <row r="409" spans="1:17" x14ac:dyDescent="0.25">
      <c r="A409" s="20" t="s">
        <v>154</v>
      </c>
      <c r="E409" s="20" t="s">
        <v>409</v>
      </c>
      <c r="F409" s="20" t="s">
        <v>1336</v>
      </c>
      <c r="G409" s="20" t="s">
        <v>577</v>
      </c>
      <c r="H409" s="20" t="s">
        <v>566</v>
      </c>
      <c r="I409" s="20" t="s">
        <v>159</v>
      </c>
      <c r="J409" s="20" t="s">
        <v>159</v>
      </c>
      <c r="K409" s="20" t="s">
        <v>160</v>
      </c>
      <c r="L409" s="20" t="s">
        <v>161</v>
      </c>
      <c r="M409" s="20" t="s">
        <v>410</v>
      </c>
      <c r="N409" s="20" t="s">
        <v>1305</v>
      </c>
      <c r="O409" s="20" t="s">
        <v>359</v>
      </c>
      <c r="P409" s="20" t="s">
        <v>360</v>
      </c>
      <c r="Q409" s="20" t="s">
        <v>272</v>
      </c>
    </row>
    <row r="410" spans="1:17" x14ac:dyDescent="0.25">
      <c r="A410" s="20" t="s">
        <v>154</v>
      </c>
      <c r="E410" s="20" t="s">
        <v>409</v>
      </c>
      <c r="F410" s="20" t="s">
        <v>1337</v>
      </c>
      <c r="G410" s="20" t="s">
        <v>630</v>
      </c>
      <c r="H410" s="20" t="s">
        <v>1338</v>
      </c>
      <c r="I410" s="20" t="s">
        <v>1339</v>
      </c>
      <c r="J410" s="20" t="s">
        <v>159</v>
      </c>
      <c r="K410" s="20" t="s">
        <v>160</v>
      </c>
      <c r="L410" s="20" t="s">
        <v>161</v>
      </c>
      <c r="M410" s="20" t="s">
        <v>410</v>
      </c>
      <c r="N410" s="20" t="s">
        <v>1305</v>
      </c>
      <c r="O410" s="20" t="s">
        <v>278</v>
      </c>
      <c r="P410" s="20" t="s">
        <v>279</v>
      </c>
      <c r="Q410" s="20" t="s">
        <v>275</v>
      </c>
    </row>
    <row r="411" spans="1:17" x14ac:dyDescent="0.25">
      <c r="A411" s="20" t="s">
        <v>154</v>
      </c>
      <c r="E411" s="20" t="s">
        <v>409</v>
      </c>
      <c r="F411" s="20" t="s">
        <v>1340</v>
      </c>
      <c r="G411" s="20" t="s">
        <v>619</v>
      </c>
      <c r="H411" s="20" t="s">
        <v>566</v>
      </c>
      <c r="I411" s="20" t="s">
        <v>1304</v>
      </c>
      <c r="J411" s="20" t="s">
        <v>159</v>
      </c>
      <c r="K411" s="20" t="s">
        <v>160</v>
      </c>
      <c r="L411" s="20" t="s">
        <v>161</v>
      </c>
      <c r="M411" s="20" t="s">
        <v>410</v>
      </c>
      <c r="N411" s="20" t="s">
        <v>1305</v>
      </c>
      <c r="O411" s="20" t="s">
        <v>326</v>
      </c>
      <c r="P411" s="20" t="s">
        <v>327</v>
      </c>
      <c r="Q411" s="20" t="s">
        <v>290</v>
      </c>
    </row>
    <row r="412" spans="1:17" x14ac:dyDescent="0.25">
      <c r="A412" s="20" t="s">
        <v>154</v>
      </c>
      <c r="E412" s="20" t="s">
        <v>409</v>
      </c>
      <c r="F412" s="20" t="s">
        <v>1341</v>
      </c>
      <c r="G412" s="20" t="s">
        <v>565</v>
      </c>
      <c r="H412" s="20" t="s">
        <v>566</v>
      </c>
      <c r="I412" s="20" t="s">
        <v>1342</v>
      </c>
      <c r="J412" s="20" t="s">
        <v>159</v>
      </c>
      <c r="K412" s="20" t="s">
        <v>160</v>
      </c>
      <c r="L412" s="20" t="s">
        <v>161</v>
      </c>
      <c r="M412" s="20" t="s">
        <v>410</v>
      </c>
      <c r="N412" s="20" t="s">
        <v>1305</v>
      </c>
      <c r="O412" s="20" t="s">
        <v>375</v>
      </c>
      <c r="P412" s="20" t="s">
        <v>376</v>
      </c>
      <c r="Q412" s="20" t="s">
        <v>290</v>
      </c>
    </row>
    <row r="413" spans="1:17" x14ac:dyDescent="0.25">
      <c r="A413" s="20" t="s">
        <v>154</v>
      </c>
      <c r="E413" s="20" t="s">
        <v>409</v>
      </c>
      <c r="F413" s="20" t="s">
        <v>1343</v>
      </c>
      <c r="G413" s="20" t="s">
        <v>591</v>
      </c>
      <c r="H413" s="20" t="s">
        <v>158</v>
      </c>
      <c r="I413" s="20" t="s">
        <v>1307</v>
      </c>
      <c r="J413" s="20" t="s">
        <v>159</v>
      </c>
      <c r="K413" s="20" t="s">
        <v>160</v>
      </c>
      <c r="L413" s="20" t="s">
        <v>161</v>
      </c>
      <c r="M413" s="20" t="s">
        <v>410</v>
      </c>
      <c r="N413" s="20" t="s">
        <v>1305</v>
      </c>
      <c r="O413" s="20" t="s">
        <v>309</v>
      </c>
      <c r="P413" s="20" t="s">
        <v>310</v>
      </c>
      <c r="Q413" s="20" t="s">
        <v>290</v>
      </c>
    </row>
    <row r="414" spans="1:17" x14ac:dyDescent="0.25">
      <c r="A414" s="20" t="s">
        <v>154</v>
      </c>
      <c r="E414" s="20" t="s">
        <v>409</v>
      </c>
      <c r="F414" s="20" t="s">
        <v>1344</v>
      </c>
      <c r="G414" s="20" t="s">
        <v>616</v>
      </c>
      <c r="H414" s="20" t="s">
        <v>566</v>
      </c>
      <c r="I414" s="20" t="s">
        <v>1342</v>
      </c>
      <c r="J414" s="20" t="s">
        <v>159</v>
      </c>
      <c r="K414" s="20" t="s">
        <v>160</v>
      </c>
      <c r="L414" s="20" t="s">
        <v>161</v>
      </c>
      <c r="M414" s="20" t="s">
        <v>410</v>
      </c>
      <c r="N414" s="20" t="s">
        <v>1305</v>
      </c>
      <c r="O414" s="20" t="s">
        <v>311</v>
      </c>
      <c r="P414" s="20" t="s">
        <v>312</v>
      </c>
      <c r="Q414" s="20" t="s">
        <v>313</v>
      </c>
    </row>
    <row r="415" spans="1:17" x14ac:dyDescent="0.25">
      <c r="A415" s="20" t="s">
        <v>154</v>
      </c>
      <c r="E415" s="20" t="s">
        <v>409</v>
      </c>
      <c r="F415" s="20" t="s">
        <v>1345</v>
      </c>
      <c r="G415" s="20" t="s">
        <v>612</v>
      </c>
      <c r="H415" s="20" t="s">
        <v>158</v>
      </c>
      <c r="I415" s="20" t="s">
        <v>1307</v>
      </c>
      <c r="J415" s="20" t="s">
        <v>159</v>
      </c>
      <c r="K415" s="20" t="s">
        <v>160</v>
      </c>
      <c r="L415" s="20" t="s">
        <v>161</v>
      </c>
      <c r="M415" s="20" t="s">
        <v>410</v>
      </c>
      <c r="N415" s="20" t="s">
        <v>1305</v>
      </c>
      <c r="O415" s="20" t="s">
        <v>351</v>
      </c>
      <c r="P415" s="20" t="s">
        <v>352</v>
      </c>
      <c r="Q415" s="20" t="s">
        <v>313</v>
      </c>
    </row>
    <row r="416" spans="1:17" x14ac:dyDescent="0.25">
      <c r="A416" s="20" t="s">
        <v>154</v>
      </c>
      <c r="E416" s="20" t="s">
        <v>409</v>
      </c>
      <c r="F416" s="20" t="s">
        <v>1346</v>
      </c>
      <c r="G416" s="20" t="s">
        <v>612</v>
      </c>
      <c r="H416" s="20" t="s">
        <v>566</v>
      </c>
      <c r="I416" s="20" t="s">
        <v>1347</v>
      </c>
      <c r="J416" s="20" t="s">
        <v>159</v>
      </c>
      <c r="K416" s="20" t="s">
        <v>160</v>
      </c>
      <c r="L416" s="20" t="s">
        <v>161</v>
      </c>
      <c r="M416" s="20" t="s">
        <v>410</v>
      </c>
      <c r="N416" s="20" t="s">
        <v>1305</v>
      </c>
      <c r="O416" s="20" t="s">
        <v>318</v>
      </c>
      <c r="P416" s="20" t="s">
        <v>319</v>
      </c>
      <c r="Q416" s="20" t="s">
        <v>272</v>
      </c>
    </row>
    <row r="417" spans="1:17" x14ac:dyDescent="0.25">
      <c r="A417" s="20" t="s">
        <v>154</v>
      </c>
      <c r="E417" s="20" t="s">
        <v>411</v>
      </c>
      <c r="F417" s="20" t="s">
        <v>1348</v>
      </c>
      <c r="G417" s="20" t="s">
        <v>602</v>
      </c>
      <c r="H417" s="20" t="s">
        <v>158</v>
      </c>
      <c r="I417" s="20" t="s">
        <v>1349</v>
      </c>
      <c r="J417" s="20" t="s">
        <v>159</v>
      </c>
      <c r="K417" s="20" t="s">
        <v>160</v>
      </c>
      <c r="L417" s="20" t="s">
        <v>161</v>
      </c>
      <c r="M417" s="20" t="s">
        <v>412</v>
      </c>
      <c r="N417" s="20" t="s">
        <v>1350</v>
      </c>
      <c r="O417" s="20" t="s">
        <v>268</v>
      </c>
      <c r="P417" s="20" t="s">
        <v>269</v>
      </c>
      <c r="Q417" s="20" t="s">
        <v>186</v>
      </c>
    </row>
    <row r="418" spans="1:17" x14ac:dyDescent="0.25">
      <c r="A418" s="20" t="s">
        <v>154</v>
      </c>
      <c r="E418" s="20" t="s">
        <v>411</v>
      </c>
      <c r="F418" s="20" t="s">
        <v>1351</v>
      </c>
      <c r="G418" s="20" t="s">
        <v>591</v>
      </c>
      <c r="H418" s="20" t="s">
        <v>627</v>
      </c>
      <c r="I418" s="20" t="s">
        <v>1352</v>
      </c>
      <c r="J418" s="20" t="s">
        <v>159</v>
      </c>
      <c r="K418" s="20" t="s">
        <v>160</v>
      </c>
      <c r="L418" s="20" t="s">
        <v>161</v>
      </c>
      <c r="M418" s="20" t="s">
        <v>412</v>
      </c>
      <c r="N418" s="20" t="s">
        <v>1350</v>
      </c>
      <c r="O418" s="20" t="s">
        <v>268</v>
      </c>
      <c r="P418" s="20" t="s">
        <v>269</v>
      </c>
      <c r="Q418" s="20" t="s">
        <v>186</v>
      </c>
    </row>
    <row r="419" spans="1:17" x14ac:dyDescent="0.25">
      <c r="A419" s="20" t="s">
        <v>154</v>
      </c>
      <c r="E419" s="20" t="s">
        <v>411</v>
      </c>
      <c r="F419" s="20" t="s">
        <v>1353</v>
      </c>
      <c r="G419" s="20" t="s">
        <v>641</v>
      </c>
      <c r="H419" s="20" t="s">
        <v>747</v>
      </c>
      <c r="I419" s="20" t="s">
        <v>1354</v>
      </c>
      <c r="J419" s="20" t="s">
        <v>159</v>
      </c>
      <c r="K419" s="20" t="s">
        <v>160</v>
      </c>
      <c r="L419" s="20" t="s">
        <v>161</v>
      </c>
      <c r="M419" s="20" t="s">
        <v>412</v>
      </c>
      <c r="N419" s="20" t="s">
        <v>1350</v>
      </c>
      <c r="O419" s="20" t="s">
        <v>305</v>
      </c>
      <c r="P419" s="20" t="s">
        <v>306</v>
      </c>
      <c r="Q419" s="20" t="s">
        <v>186</v>
      </c>
    </row>
    <row r="420" spans="1:17" x14ac:dyDescent="0.25">
      <c r="A420" s="20" t="s">
        <v>154</v>
      </c>
      <c r="E420" s="20" t="s">
        <v>411</v>
      </c>
      <c r="F420" s="20" t="s">
        <v>1355</v>
      </c>
      <c r="G420" s="20" t="s">
        <v>577</v>
      </c>
      <c r="H420" s="20" t="s">
        <v>158</v>
      </c>
      <c r="I420" s="20" t="s">
        <v>159</v>
      </c>
      <c r="J420" s="20" t="s">
        <v>159</v>
      </c>
      <c r="K420" s="20" t="s">
        <v>160</v>
      </c>
      <c r="L420" s="20" t="s">
        <v>161</v>
      </c>
      <c r="M420" s="20" t="s">
        <v>412</v>
      </c>
      <c r="N420" s="20" t="s">
        <v>1350</v>
      </c>
      <c r="O420" s="20" t="s">
        <v>270</v>
      </c>
      <c r="P420" s="20" t="s">
        <v>271</v>
      </c>
      <c r="Q420" s="20" t="s">
        <v>272</v>
      </c>
    </row>
    <row r="421" spans="1:17" x14ac:dyDescent="0.25">
      <c r="A421" s="20" t="s">
        <v>154</v>
      </c>
      <c r="E421" s="20" t="s">
        <v>411</v>
      </c>
      <c r="F421" s="20" t="s">
        <v>1356</v>
      </c>
      <c r="G421" s="20" t="s">
        <v>625</v>
      </c>
      <c r="H421" s="20" t="s">
        <v>188</v>
      </c>
      <c r="I421" s="20" t="s">
        <v>159</v>
      </c>
      <c r="J421" s="20" t="s">
        <v>159</v>
      </c>
      <c r="K421" s="20" t="s">
        <v>160</v>
      </c>
      <c r="L421" s="20" t="s">
        <v>161</v>
      </c>
      <c r="M421" s="20" t="s">
        <v>412</v>
      </c>
      <c r="N421" s="20" t="s">
        <v>1350</v>
      </c>
      <c r="O421" s="20" t="s">
        <v>359</v>
      </c>
      <c r="P421" s="20" t="s">
        <v>360</v>
      </c>
      <c r="Q421" s="20" t="s">
        <v>272</v>
      </c>
    </row>
    <row r="422" spans="1:17" x14ac:dyDescent="0.25">
      <c r="A422" s="20" t="s">
        <v>154</v>
      </c>
      <c r="E422" s="20" t="s">
        <v>411</v>
      </c>
      <c r="F422" s="20" t="s">
        <v>1357</v>
      </c>
      <c r="G422" s="20" t="s">
        <v>579</v>
      </c>
      <c r="H422" s="20" t="s">
        <v>158</v>
      </c>
      <c r="I422" s="20" t="s">
        <v>1358</v>
      </c>
      <c r="J422" s="20" t="s">
        <v>159</v>
      </c>
      <c r="K422" s="20" t="s">
        <v>160</v>
      </c>
      <c r="L422" s="20" t="s">
        <v>161</v>
      </c>
      <c r="M422" s="20" t="s">
        <v>412</v>
      </c>
      <c r="N422" s="20" t="s">
        <v>1350</v>
      </c>
      <c r="O422" s="20" t="s">
        <v>273</v>
      </c>
      <c r="P422" s="20" t="s">
        <v>274</v>
      </c>
      <c r="Q422" s="20" t="s">
        <v>275</v>
      </c>
    </row>
    <row r="423" spans="1:17" x14ac:dyDescent="0.25">
      <c r="A423" s="20" t="s">
        <v>154</v>
      </c>
      <c r="E423" s="20" t="s">
        <v>411</v>
      </c>
      <c r="F423" s="20" t="s">
        <v>1359</v>
      </c>
      <c r="G423" s="20" t="s">
        <v>565</v>
      </c>
      <c r="H423" s="20" t="s">
        <v>188</v>
      </c>
      <c r="I423" s="20" t="s">
        <v>1360</v>
      </c>
      <c r="J423" s="20" t="s">
        <v>159</v>
      </c>
      <c r="K423" s="20" t="s">
        <v>160</v>
      </c>
      <c r="L423" s="20" t="s">
        <v>161</v>
      </c>
      <c r="M423" s="20" t="s">
        <v>412</v>
      </c>
      <c r="N423" s="20" t="s">
        <v>1350</v>
      </c>
      <c r="O423" s="20" t="s">
        <v>264</v>
      </c>
      <c r="P423" s="20" t="s">
        <v>265</v>
      </c>
      <c r="Q423" s="20" t="s">
        <v>186</v>
      </c>
    </row>
    <row r="424" spans="1:17" x14ac:dyDescent="0.25">
      <c r="A424" s="20" t="s">
        <v>154</v>
      </c>
      <c r="E424" s="20" t="s">
        <v>411</v>
      </c>
      <c r="F424" s="20" t="s">
        <v>1361</v>
      </c>
      <c r="G424" s="20" t="s">
        <v>612</v>
      </c>
      <c r="H424" s="20" t="s">
        <v>566</v>
      </c>
      <c r="I424" s="20" t="s">
        <v>1362</v>
      </c>
      <c r="J424" s="20" t="s">
        <v>159</v>
      </c>
      <c r="K424" s="20" t="s">
        <v>160</v>
      </c>
      <c r="L424" s="20" t="s">
        <v>161</v>
      </c>
      <c r="M424" s="20" t="s">
        <v>412</v>
      </c>
      <c r="N424" s="20" t="s">
        <v>1350</v>
      </c>
      <c r="O424" s="20" t="s">
        <v>268</v>
      </c>
      <c r="P424" s="20" t="s">
        <v>269</v>
      </c>
      <c r="Q424" s="20" t="s">
        <v>186</v>
      </c>
    </row>
    <row r="425" spans="1:17" x14ac:dyDescent="0.25">
      <c r="A425" s="20" t="s">
        <v>154</v>
      </c>
      <c r="E425" s="20" t="s">
        <v>411</v>
      </c>
      <c r="F425" s="20" t="s">
        <v>1363</v>
      </c>
      <c r="G425" s="20" t="s">
        <v>577</v>
      </c>
      <c r="H425" s="20" t="s">
        <v>158</v>
      </c>
      <c r="I425" s="20" t="s">
        <v>159</v>
      </c>
      <c r="J425" s="20" t="s">
        <v>159</v>
      </c>
      <c r="K425" s="20" t="s">
        <v>160</v>
      </c>
      <c r="L425" s="20" t="s">
        <v>161</v>
      </c>
      <c r="M425" s="20" t="s">
        <v>412</v>
      </c>
      <c r="N425" s="20" t="s">
        <v>1350</v>
      </c>
      <c r="O425" s="20" t="s">
        <v>359</v>
      </c>
      <c r="P425" s="20" t="s">
        <v>360</v>
      </c>
      <c r="Q425" s="20" t="s">
        <v>272</v>
      </c>
    </row>
    <row r="426" spans="1:17" x14ac:dyDescent="0.25">
      <c r="A426" s="20" t="s">
        <v>154</v>
      </c>
      <c r="E426" s="20" t="s">
        <v>411</v>
      </c>
      <c r="F426" s="20" t="s">
        <v>1364</v>
      </c>
      <c r="G426" s="20" t="s">
        <v>813</v>
      </c>
      <c r="H426" s="20" t="s">
        <v>158</v>
      </c>
      <c r="I426" s="20" t="s">
        <v>1349</v>
      </c>
      <c r="J426" s="20" t="s">
        <v>159</v>
      </c>
      <c r="K426" s="20" t="s">
        <v>160</v>
      </c>
      <c r="L426" s="20" t="s">
        <v>161</v>
      </c>
      <c r="M426" s="20" t="s">
        <v>412</v>
      </c>
      <c r="N426" s="20" t="s">
        <v>1350</v>
      </c>
      <c r="O426" s="20" t="s">
        <v>276</v>
      </c>
      <c r="P426" s="20" t="s">
        <v>277</v>
      </c>
      <c r="Q426" s="20" t="s">
        <v>275</v>
      </c>
    </row>
    <row r="427" spans="1:17" x14ac:dyDescent="0.25">
      <c r="A427" s="20" t="s">
        <v>154</v>
      </c>
      <c r="E427" s="20" t="s">
        <v>411</v>
      </c>
      <c r="F427" s="20" t="s">
        <v>1365</v>
      </c>
      <c r="G427" s="20" t="s">
        <v>630</v>
      </c>
      <c r="H427" s="20" t="s">
        <v>188</v>
      </c>
      <c r="I427" s="20" t="s">
        <v>1366</v>
      </c>
      <c r="J427" s="20" t="s">
        <v>159</v>
      </c>
      <c r="K427" s="20" t="s">
        <v>160</v>
      </c>
      <c r="L427" s="20" t="s">
        <v>161</v>
      </c>
      <c r="M427" s="20" t="s">
        <v>412</v>
      </c>
      <c r="N427" s="20" t="s">
        <v>1350</v>
      </c>
      <c r="O427" s="20" t="s">
        <v>278</v>
      </c>
      <c r="P427" s="20" t="s">
        <v>279</v>
      </c>
      <c r="Q427" s="20" t="s">
        <v>275</v>
      </c>
    </row>
    <row r="428" spans="1:17" x14ac:dyDescent="0.25">
      <c r="A428" s="20" t="s">
        <v>154</v>
      </c>
      <c r="E428" s="20" t="s">
        <v>413</v>
      </c>
      <c r="F428" s="20" t="s">
        <v>1367</v>
      </c>
      <c r="G428" s="20" t="s">
        <v>641</v>
      </c>
      <c r="H428" s="20" t="s">
        <v>571</v>
      </c>
      <c r="I428" s="20" t="s">
        <v>1368</v>
      </c>
      <c r="J428" s="20" t="s">
        <v>159</v>
      </c>
      <c r="K428" s="20" t="s">
        <v>160</v>
      </c>
      <c r="L428" s="20" t="s">
        <v>161</v>
      </c>
      <c r="M428" s="20" t="s">
        <v>414</v>
      </c>
      <c r="N428" s="20" t="s">
        <v>1369</v>
      </c>
      <c r="O428" s="20" t="s">
        <v>334</v>
      </c>
      <c r="P428" s="20" t="s">
        <v>335</v>
      </c>
      <c r="Q428" s="20" t="s">
        <v>186</v>
      </c>
    </row>
    <row r="429" spans="1:17" x14ac:dyDescent="0.25">
      <c r="A429" s="20" t="s">
        <v>154</v>
      </c>
      <c r="E429" s="20" t="s">
        <v>413</v>
      </c>
      <c r="F429" s="20" t="s">
        <v>1370</v>
      </c>
      <c r="G429" s="20" t="s">
        <v>577</v>
      </c>
      <c r="H429" s="20" t="s">
        <v>187</v>
      </c>
      <c r="I429" s="20" t="s">
        <v>1371</v>
      </c>
      <c r="J429" s="20" t="s">
        <v>159</v>
      </c>
      <c r="K429" s="20" t="s">
        <v>160</v>
      </c>
      <c r="L429" s="20" t="s">
        <v>161</v>
      </c>
      <c r="M429" s="20" t="s">
        <v>414</v>
      </c>
      <c r="N429" s="20" t="s">
        <v>1369</v>
      </c>
      <c r="O429" s="20" t="s">
        <v>305</v>
      </c>
      <c r="P429" s="20" t="s">
        <v>306</v>
      </c>
      <c r="Q429" s="20" t="s">
        <v>186</v>
      </c>
    </row>
    <row r="430" spans="1:17" x14ac:dyDescent="0.25">
      <c r="A430" s="20" t="s">
        <v>154</v>
      </c>
      <c r="E430" s="20" t="s">
        <v>413</v>
      </c>
      <c r="F430" s="20" t="s">
        <v>1372</v>
      </c>
      <c r="G430" s="20" t="s">
        <v>579</v>
      </c>
      <c r="H430" s="20" t="s">
        <v>566</v>
      </c>
      <c r="I430" s="20" t="s">
        <v>1373</v>
      </c>
      <c r="J430" s="20" t="s">
        <v>159</v>
      </c>
      <c r="K430" s="20" t="s">
        <v>160</v>
      </c>
      <c r="L430" s="20" t="s">
        <v>161</v>
      </c>
      <c r="M430" s="20" t="s">
        <v>414</v>
      </c>
      <c r="N430" s="20" t="s">
        <v>1369</v>
      </c>
      <c r="O430" s="20" t="s">
        <v>273</v>
      </c>
      <c r="P430" s="20" t="s">
        <v>274</v>
      </c>
      <c r="Q430" s="20" t="s">
        <v>275</v>
      </c>
    </row>
    <row r="431" spans="1:17" x14ac:dyDescent="0.25">
      <c r="A431" s="20" t="s">
        <v>154</v>
      </c>
      <c r="E431" s="20" t="s">
        <v>413</v>
      </c>
      <c r="F431" s="20" t="s">
        <v>1374</v>
      </c>
      <c r="G431" s="20" t="s">
        <v>612</v>
      </c>
      <c r="H431" s="20" t="s">
        <v>566</v>
      </c>
      <c r="I431" s="20" t="s">
        <v>1375</v>
      </c>
      <c r="J431" s="20" t="s">
        <v>159</v>
      </c>
      <c r="K431" s="20" t="s">
        <v>160</v>
      </c>
      <c r="L431" s="20" t="s">
        <v>161</v>
      </c>
      <c r="M431" s="20" t="s">
        <v>414</v>
      </c>
      <c r="N431" s="20" t="s">
        <v>1369</v>
      </c>
      <c r="O431" s="20" t="s">
        <v>268</v>
      </c>
      <c r="P431" s="20" t="s">
        <v>269</v>
      </c>
      <c r="Q431" s="20" t="s">
        <v>186</v>
      </c>
    </row>
    <row r="432" spans="1:17" x14ac:dyDescent="0.25">
      <c r="A432" s="20" t="s">
        <v>154</v>
      </c>
      <c r="E432" s="20" t="s">
        <v>413</v>
      </c>
      <c r="F432" s="20" t="s">
        <v>1376</v>
      </c>
      <c r="G432" s="20" t="s">
        <v>565</v>
      </c>
      <c r="H432" s="20" t="s">
        <v>158</v>
      </c>
      <c r="I432" s="20" t="s">
        <v>1377</v>
      </c>
      <c r="J432" s="20" t="s">
        <v>159</v>
      </c>
      <c r="K432" s="20" t="s">
        <v>160</v>
      </c>
      <c r="L432" s="20" t="s">
        <v>161</v>
      </c>
      <c r="M432" s="20" t="s">
        <v>414</v>
      </c>
      <c r="N432" s="20" t="s">
        <v>1369</v>
      </c>
      <c r="O432" s="20" t="s">
        <v>355</v>
      </c>
      <c r="P432" s="20" t="s">
        <v>356</v>
      </c>
      <c r="Q432" s="20" t="s">
        <v>186</v>
      </c>
    </row>
    <row r="433" spans="1:17" x14ac:dyDescent="0.25">
      <c r="A433" s="20" t="s">
        <v>154</v>
      </c>
      <c r="E433" s="20" t="s">
        <v>413</v>
      </c>
      <c r="F433" s="20" t="s">
        <v>1378</v>
      </c>
      <c r="G433" s="20" t="s">
        <v>577</v>
      </c>
      <c r="H433" s="20" t="s">
        <v>1338</v>
      </c>
      <c r="I433" s="20" t="s">
        <v>159</v>
      </c>
      <c r="J433" s="20" t="s">
        <v>159</v>
      </c>
      <c r="K433" s="20" t="s">
        <v>160</v>
      </c>
      <c r="L433" s="20" t="s">
        <v>161</v>
      </c>
      <c r="M433" s="20" t="s">
        <v>414</v>
      </c>
      <c r="N433" s="20" t="s">
        <v>1369</v>
      </c>
      <c r="O433" s="20" t="s">
        <v>359</v>
      </c>
      <c r="P433" s="20" t="s">
        <v>360</v>
      </c>
      <c r="Q433" s="20" t="s">
        <v>272</v>
      </c>
    </row>
    <row r="434" spans="1:17" x14ac:dyDescent="0.25">
      <c r="A434" s="20" t="s">
        <v>154</v>
      </c>
      <c r="E434" s="20" t="s">
        <v>413</v>
      </c>
      <c r="F434" s="20" t="s">
        <v>1379</v>
      </c>
      <c r="G434" s="20" t="s">
        <v>813</v>
      </c>
      <c r="H434" s="20" t="s">
        <v>566</v>
      </c>
      <c r="I434" s="20" t="s">
        <v>1380</v>
      </c>
      <c r="J434" s="20" t="s">
        <v>159</v>
      </c>
      <c r="K434" s="20" t="s">
        <v>160</v>
      </c>
      <c r="L434" s="20" t="s">
        <v>161</v>
      </c>
      <c r="M434" s="20" t="s">
        <v>414</v>
      </c>
      <c r="N434" s="20" t="s">
        <v>1369</v>
      </c>
      <c r="O434" s="20" t="s">
        <v>276</v>
      </c>
      <c r="P434" s="20" t="s">
        <v>277</v>
      </c>
      <c r="Q434" s="20" t="s">
        <v>275</v>
      </c>
    </row>
    <row r="435" spans="1:17" x14ac:dyDescent="0.25">
      <c r="A435" s="20" t="s">
        <v>154</v>
      </c>
      <c r="E435" s="20" t="s">
        <v>415</v>
      </c>
      <c r="F435" s="20" t="s">
        <v>1381</v>
      </c>
      <c r="G435" s="20" t="s">
        <v>733</v>
      </c>
      <c r="H435" s="20" t="s">
        <v>566</v>
      </c>
      <c r="I435" s="20" t="s">
        <v>1382</v>
      </c>
      <c r="J435" s="20" t="s">
        <v>159</v>
      </c>
      <c r="K435" s="20" t="s">
        <v>160</v>
      </c>
      <c r="L435" s="20" t="s">
        <v>161</v>
      </c>
      <c r="M435" s="20" t="s">
        <v>416</v>
      </c>
      <c r="N435" s="20" t="s">
        <v>1383</v>
      </c>
      <c r="O435" s="20" t="s">
        <v>264</v>
      </c>
      <c r="P435" s="20" t="s">
        <v>265</v>
      </c>
      <c r="Q435" s="20" t="s">
        <v>186</v>
      </c>
    </row>
    <row r="436" spans="1:17" x14ac:dyDescent="0.25">
      <c r="A436" s="20" t="s">
        <v>154</v>
      </c>
      <c r="E436" s="20" t="s">
        <v>415</v>
      </c>
      <c r="F436" s="20" t="s">
        <v>1384</v>
      </c>
      <c r="G436" s="20" t="s">
        <v>619</v>
      </c>
      <c r="H436" s="20" t="s">
        <v>158</v>
      </c>
      <c r="I436" s="20" t="s">
        <v>1385</v>
      </c>
      <c r="J436" s="20" t="s">
        <v>159</v>
      </c>
      <c r="K436" s="20" t="s">
        <v>160</v>
      </c>
      <c r="L436" s="20" t="s">
        <v>161</v>
      </c>
      <c r="M436" s="20" t="s">
        <v>416</v>
      </c>
      <c r="N436" s="20" t="s">
        <v>1383</v>
      </c>
      <c r="O436" s="20" t="s">
        <v>334</v>
      </c>
      <c r="P436" s="20" t="s">
        <v>335</v>
      </c>
      <c r="Q436" s="20" t="s">
        <v>186</v>
      </c>
    </row>
    <row r="437" spans="1:17" x14ac:dyDescent="0.25">
      <c r="A437" s="20" t="s">
        <v>154</v>
      </c>
      <c r="E437" s="20" t="s">
        <v>415</v>
      </c>
      <c r="F437" s="20" t="s">
        <v>1386</v>
      </c>
      <c r="G437" s="20" t="s">
        <v>565</v>
      </c>
      <c r="H437" s="20" t="s">
        <v>158</v>
      </c>
      <c r="I437" s="20" t="s">
        <v>1387</v>
      </c>
      <c r="J437" s="20" t="s">
        <v>159</v>
      </c>
      <c r="K437" s="20" t="s">
        <v>160</v>
      </c>
      <c r="L437" s="20" t="s">
        <v>161</v>
      </c>
      <c r="M437" s="20" t="s">
        <v>416</v>
      </c>
      <c r="N437" s="20" t="s">
        <v>1383</v>
      </c>
      <c r="O437" s="20" t="s">
        <v>264</v>
      </c>
      <c r="P437" s="20" t="s">
        <v>265</v>
      </c>
      <c r="Q437" s="20" t="s">
        <v>186</v>
      </c>
    </row>
    <row r="438" spans="1:17" x14ac:dyDescent="0.25">
      <c r="A438" s="20" t="s">
        <v>154</v>
      </c>
      <c r="E438" s="20" t="s">
        <v>415</v>
      </c>
      <c r="F438" s="20" t="s">
        <v>1388</v>
      </c>
      <c r="G438" s="20" t="s">
        <v>570</v>
      </c>
      <c r="H438" s="20" t="s">
        <v>566</v>
      </c>
      <c r="I438" s="20" t="s">
        <v>1382</v>
      </c>
      <c r="J438" s="20" t="s">
        <v>159</v>
      </c>
      <c r="K438" s="20" t="s">
        <v>160</v>
      </c>
      <c r="L438" s="20" t="s">
        <v>161</v>
      </c>
      <c r="M438" s="20" t="s">
        <v>416</v>
      </c>
      <c r="N438" s="20" t="s">
        <v>1383</v>
      </c>
      <c r="O438" s="20" t="s">
        <v>266</v>
      </c>
      <c r="P438" s="20" t="s">
        <v>267</v>
      </c>
      <c r="Q438" s="20" t="s">
        <v>186</v>
      </c>
    </row>
    <row r="439" spans="1:17" x14ac:dyDescent="0.25">
      <c r="A439" s="20" t="s">
        <v>154</v>
      </c>
      <c r="E439" s="20" t="s">
        <v>415</v>
      </c>
      <c r="F439" s="20" t="s">
        <v>1389</v>
      </c>
      <c r="G439" s="20" t="s">
        <v>641</v>
      </c>
      <c r="H439" s="20" t="s">
        <v>566</v>
      </c>
      <c r="I439" s="20" t="s">
        <v>1390</v>
      </c>
      <c r="J439" s="20" t="s">
        <v>159</v>
      </c>
      <c r="K439" s="20" t="s">
        <v>160</v>
      </c>
      <c r="L439" s="20" t="s">
        <v>161</v>
      </c>
      <c r="M439" s="20" t="s">
        <v>416</v>
      </c>
      <c r="N439" s="20" t="s">
        <v>1383</v>
      </c>
      <c r="O439" s="20" t="s">
        <v>334</v>
      </c>
      <c r="P439" s="20" t="s">
        <v>335</v>
      </c>
      <c r="Q439" s="20" t="s">
        <v>186</v>
      </c>
    </row>
    <row r="440" spans="1:17" x14ac:dyDescent="0.25">
      <c r="A440" s="20" t="s">
        <v>154</v>
      </c>
      <c r="E440" s="20" t="s">
        <v>415</v>
      </c>
      <c r="F440" s="20" t="s">
        <v>1391</v>
      </c>
      <c r="G440" s="20" t="s">
        <v>602</v>
      </c>
      <c r="H440" s="20" t="s">
        <v>680</v>
      </c>
      <c r="I440" s="20" t="s">
        <v>1392</v>
      </c>
      <c r="J440" s="20" t="s">
        <v>159</v>
      </c>
      <c r="K440" s="20" t="s">
        <v>160</v>
      </c>
      <c r="L440" s="20" t="s">
        <v>161</v>
      </c>
      <c r="M440" s="20" t="s">
        <v>416</v>
      </c>
      <c r="N440" s="20" t="s">
        <v>1383</v>
      </c>
      <c r="O440" s="20" t="s">
        <v>268</v>
      </c>
      <c r="P440" s="20" t="s">
        <v>269</v>
      </c>
      <c r="Q440" s="20" t="s">
        <v>186</v>
      </c>
    </row>
    <row r="441" spans="1:17" x14ac:dyDescent="0.25">
      <c r="A441" s="20" t="s">
        <v>154</v>
      </c>
      <c r="E441" s="20" t="s">
        <v>415</v>
      </c>
      <c r="F441" s="20" t="s">
        <v>1393</v>
      </c>
      <c r="G441" s="20" t="s">
        <v>577</v>
      </c>
      <c r="H441" s="20" t="s">
        <v>158</v>
      </c>
      <c r="I441" s="20" t="s">
        <v>1394</v>
      </c>
      <c r="J441" s="20" t="s">
        <v>159</v>
      </c>
      <c r="K441" s="20" t="s">
        <v>160</v>
      </c>
      <c r="L441" s="20" t="s">
        <v>161</v>
      </c>
      <c r="M441" s="20" t="s">
        <v>416</v>
      </c>
      <c r="N441" s="20" t="s">
        <v>1383</v>
      </c>
      <c r="O441" s="20" t="s">
        <v>305</v>
      </c>
      <c r="P441" s="20" t="s">
        <v>306</v>
      </c>
      <c r="Q441" s="20" t="s">
        <v>186</v>
      </c>
    </row>
    <row r="442" spans="1:17" x14ac:dyDescent="0.25">
      <c r="A442" s="20" t="s">
        <v>154</v>
      </c>
      <c r="E442" s="20" t="s">
        <v>415</v>
      </c>
      <c r="F442" s="20" t="s">
        <v>1395</v>
      </c>
      <c r="G442" s="20" t="s">
        <v>612</v>
      </c>
      <c r="H442" s="20" t="s">
        <v>158</v>
      </c>
      <c r="I442" s="20" t="s">
        <v>1394</v>
      </c>
      <c r="J442" s="20" t="s">
        <v>159</v>
      </c>
      <c r="K442" s="20" t="s">
        <v>160</v>
      </c>
      <c r="L442" s="20" t="s">
        <v>161</v>
      </c>
      <c r="M442" s="20" t="s">
        <v>416</v>
      </c>
      <c r="N442" s="20" t="s">
        <v>1383</v>
      </c>
      <c r="O442" s="20" t="s">
        <v>355</v>
      </c>
      <c r="P442" s="20" t="s">
        <v>356</v>
      </c>
      <c r="Q442" s="20" t="s">
        <v>186</v>
      </c>
    </row>
    <row r="443" spans="1:17" x14ac:dyDescent="0.25">
      <c r="A443" s="20" t="s">
        <v>154</v>
      </c>
      <c r="E443" s="20" t="s">
        <v>415</v>
      </c>
      <c r="F443" s="20" t="s">
        <v>1396</v>
      </c>
      <c r="G443" s="20" t="s">
        <v>625</v>
      </c>
      <c r="H443" s="20" t="s">
        <v>627</v>
      </c>
      <c r="I443" s="20" t="s">
        <v>159</v>
      </c>
      <c r="J443" s="20" t="s">
        <v>159</v>
      </c>
      <c r="K443" s="20" t="s">
        <v>160</v>
      </c>
      <c r="L443" s="20" t="s">
        <v>161</v>
      </c>
      <c r="M443" s="20" t="s">
        <v>416</v>
      </c>
      <c r="N443" s="20" t="s">
        <v>1383</v>
      </c>
      <c r="O443" s="20" t="s">
        <v>359</v>
      </c>
      <c r="P443" s="20" t="s">
        <v>360</v>
      </c>
      <c r="Q443" s="20" t="s">
        <v>272</v>
      </c>
    </row>
    <row r="444" spans="1:17" x14ac:dyDescent="0.25">
      <c r="A444" s="20" t="s">
        <v>154</v>
      </c>
      <c r="E444" s="20" t="s">
        <v>415</v>
      </c>
      <c r="F444" s="20" t="s">
        <v>1397</v>
      </c>
      <c r="G444" s="20" t="s">
        <v>591</v>
      </c>
      <c r="H444" s="20" t="s">
        <v>566</v>
      </c>
      <c r="I444" s="20" t="s">
        <v>1398</v>
      </c>
      <c r="J444" s="20" t="s">
        <v>159</v>
      </c>
      <c r="K444" s="20" t="s">
        <v>160</v>
      </c>
      <c r="L444" s="20" t="s">
        <v>161</v>
      </c>
      <c r="M444" s="20" t="s">
        <v>416</v>
      </c>
      <c r="N444" s="20" t="s">
        <v>1383</v>
      </c>
      <c r="O444" s="20" t="s">
        <v>282</v>
      </c>
      <c r="P444" s="20" t="s">
        <v>283</v>
      </c>
      <c r="Q444" s="20" t="s">
        <v>275</v>
      </c>
    </row>
    <row r="445" spans="1:17" x14ac:dyDescent="0.25">
      <c r="A445" s="20" t="s">
        <v>154</v>
      </c>
      <c r="E445" s="20" t="s">
        <v>415</v>
      </c>
      <c r="F445" s="20" t="s">
        <v>1399</v>
      </c>
      <c r="G445" s="20" t="s">
        <v>616</v>
      </c>
      <c r="H445" s="20" t="s">
        <v>158</v>
      </c>
      <c r="I445" s="20" t="s">
        <v>1400</v>
      </c>
      <c r="J445" s="20" t="s">
        <v>159</v>
      </c>
      <c r="K445" s="20" t="s">
        <v>160</v>
      </c>
      <c r="L445" s="20" t="s">
        <v>161</v>
      </c>
      <c r="M445" s="20" t="s">
        <v>416</v>
      </c>
      <c r="N445" s="20" t="s">
        <v>1383</v>
      </c>
      <c r="O445" s="20" t="s">
        <v>334</v>
      </c>
      <c r="P445" s="20" t="s">
        <v>335</v>
      </c>
      <c r="Q445" s="20" t="s">
        <v>186</v>
      </c>
    </row>
    <row r="446" spans="1:17" x14ac:dyDescent="0.25">
      <c r="A446" s="20" t="s">
        <v>154</v>
      </c>
      <c r="E446" s="20" t="s">
        <v>415</v>
      </c>
      <c r="F446" s="20" t="s">
        <v>1401</v>
      </c>
      <c r="G446" s="20" t="s">
        <v>565</v>
      </c>
      <c r="H446" s="20" t="s">
        <v>158</v>
      </c>
      <c r="I446" s="20" t="s">
        <v>1385</v>
      </c>
      <c r="J446" s="20" t="s">
        <v>159</v>
      </c>
      <c r="K446" s="20" t="s">
        <v>160</v>
      </c>
      <c r="L446" s="20" t="s">
        <v>161</v>
      </c>
      <c r="M446" s="20" t="s">
        <v>416</v>
      </c>
      <c r="N446" s="20" t="s">
        <v>1383</v>
      </c>
      <c r="O446" s="20" t="s">
        <v>264</v>
      </c>
      <c r="P446" s="20" t="s">
        <v>265</v>
      </c>
      <c r="Q446" s="20" t="s">
        <v>186</v>
      </c>
    </row>
    <row r="447" spans="1:17" x14ac:dyDescent="0.25">
      <c r="A447" s="20" t="s">
        <v>154</v>
      </c>
      <c r="E447" s="20" t="s">
        <v>415</v>
      </c>
      <c r="F447" s="20" t="s">
        <v>1402</v>
      </c>
      <c r="G447" s="20" t="s">
        <v>570</v>
      </c>
      <c r="H447" s="20" t="s">
        <v>566</v>
      </c>
      <c r="I447" s="20" t="s">
        <v>1390</v>
      </c>
      <c r="J447" s="20" t="s">
        <v>159</v>
      </c>
      <c r="K447" s="20" t="s">
        <v>160</v>
      </c>
      <c r="L447" s="20" t="s">
        <v>161</v>
      </c>
      <c r="M447" s="20" t="s">
        <v>416</v>
      </c>
      <c r="N447" s="20" t="s">
        <v>1383</v>
      </c>
      <c r="O447" s="20" t="s">
        <v>334</v>
      </c>
      <c r="P447" s="20" t="s">
        <v>335</v>
      </c>
      <c r="Q447" s="20" t="s">
        <v>186</v>
      </c>
    </row>
    <row r="448" spans="1:17" x14ac:dyDescent="0.25">
      <c r="A448" s="20" t="s">
        <v>154</v>
      </c>
      <c r="E448" s="20" t="s">
        <v>415</v>
      </c>
      <c r="F448" s="20" t="s">
        <v>1403</v>
      </c>
      <c r="G448" s="20" t="s">
        <v>630</v>
      </c>
      <c r="H448" s="20" t="s">
        <v>894</v>
      </c>
      <c r="I448" s="20" t="s">
        <v>1404</v>
      </c>
      <c r="J448" s="20" t="s">
        <v>159</v>
      </c>
      <c r="K448" s="20" t="s">
        <v>160</v>
      </c>
      <c r="L448" s="20" t="s">
        <v>161</v>
      </c>
      <c r="M448" s="20" t="s">
        <v>416</v>
      </c>
      <c r="N448" s="20" t="s">
        <v>1383</v>
      </c>
      <c r="O448" s="20" t="s">
        <v>301</v>
      </c>
      <c r="P448" s="20" t="s">
        <v>302</v>
      </c>
      <c r="Q448" s="20" t="s">
        <v>186</v>
      </c>
    </row>
    <row r="449" spans="1:17" x14ac:dyDescent="0.25">
      <c r="A449" s="20" t="s">
        <v>154</v>
      </c>
      <c r="E449" s="20" t="s">
        <v>415</v>
      </c>
      <c r="F449" s="20" t="s">
        <v>1405</v>
      </c>
      <c r="G449" s="20" t="s">
        <v>612</v>
      </c>
      <c r="H449" s="20" t="s">
        <v>158</v>
      </c>
      <c r="I449" s="20" t="s">
        <v>1406</v>
      </c>
      <c r="J449" s="20" t="s">
        <v>159</v>
      </c>
      <c r="K449" s="20" t="s">
        <v>160</v>
      </c>
      <c r="L449" s="20" t="s">
        <v>161</v>
      </c>
      <c r="M449" s="20" t="s">
        <v>416</v>
      </c>
      <c r="N449" s="20" t="s">
        <v>1383</v>
      </c>
      <c r="O449" s="20" t="s">
        <v>268</v>
      </c>
      <c r="P449" s="20" t="s">
        <v>269</v>
      </c>
      <c r="Q449" s="20" t="s">
        <v>186</v>
      </c>
    </row>
    <row r="450" spans="1:17" x14ac:dyDescent="0.25">
      <c r="A450" s="20" t="s">
        <v>154</v>
      </c>
      <c r="E450" s="20" t="s">
        <v>415</v>
      </c>
      <c r="F450" s="20" t="s">
        <v>1407</v>
      </c>
      <c r="G450" s="20" t="s">
        <v>641</v>
      </c>
      <c r="H450" s="20" t="s">
        <v>1113</v>
      </c>
      <c r="I450" s="20" t="s">
        <v>1408</v>
      </c>
      <c r="J450" s="20" t="s">
        <v>159</v>
      </c>
      <c r="K450" s="20" t="s">
        <v>160</v>
      </c>
      <c r="L450" s="20" t="s">
        <v>161</v>
      </c>
      <c r="M450" s="20" t="s">
        <v>416</v>
      </c>
      <c r="N450" s="20" t="s">
        <v>1383</v>
      </c>
      <c r="O450" s="20" t="s">
        <v>303</v>
      </c>
      <c r="P450" s="20" t="s">
        <v>304</v>
      </c>
      <c r="Q450" s="20" t="s">
        <v>186</v>
      </c>
    </row>
    <row r="451" spans="1:17" x14ac:dyDescent="0.25">
      <c r="A451" s="20" t="s">
        <v>154</v>
      </c>
      <c r="E451" s="20" t="s">
        <v>415</v>
      </c>
      <c r="F451" s="20" t="s">
        <v>1409</v>
      </c>
      <c r="G451" s="20" t="s">
        <v>582</v>
      </c>
      <c r="H451" s="20" t="s">
        <v>162</v>
      </c>
      <c r="I451" s="20" t="s">
        <v>1410</v>
      </c>
      <c r="J451" s="20" t="s">
        <v>159</v>
      </c>
      <c r="K451" s="20" t="s">
        <v>160</v>
      </c>
      <c r="L451" s="20" t="s">
        <v>161</v>
      </c>
      <c r="M451" s="20" t="s">
        <v>416</v>
      </c>
      <c r="N451" s="20" t="s">
        <v>1383</v>
      </c>
      <c r="O451" s="20" t="s">
        <v>363</v>
      </c>
      <c r="P451" s="20" t="s">
        <v>364</v>
      </c>
      <c r="Q451" s="20" t="s">
        <v>186</v>
      </c>
    </row>
    <row r="452" spans="1:17" x14ac:dyDescent="0.25">
      <c r="A452" s="20" t="s">
        <v>154</v>
      </c>
      <c r="E452" s="20" t="s">
        <v>415</v>
      </c>
      <c r="F452" s="20" t="s">
        <v>1411</v>
      </c>
      <c r="G452" s="20" t="s">
        <v>605</v>
      </c>
      <c r="H452" s="20" t="s">
        <v>188</v>
      </c>
      <c r="I452" s="20" t="s">
        <v>1412</v>
      </c>
      <c r="J452" s="20" t="s">
        <v>159</v>
      </c>
      <c r="K452" s="20" t="s">
        <v>160</v>
      </c>
      <c r="L452" s="20" t="s">
        <v>161</v>
      </c>
      <c r="M452" s="20" t="s">
        <v>416</v>
      </c>
      <c r="N452" s="20" t="s">
        <v>1383</v>
      </c>
      <c r="O452" s="20" t="s">
        <v>305</v>
      </c>
      <c r="P452" s="20" t="s">
        <v>306</v>
      </c>
      <c r="Q452" s="20" t="s">
        <v>186</v>
      </c>
    </row>
    <row r="453" spans="1:17" x14ac:dyDescent="0.25">
      <c r="A453" s="20" t="s">
        <v>154</v>
      </c>
      <c r="E453" s="20" t="s">
        <v>415</v>
      </c>
      <c r="F453" s="20" t="s">
        <v>1413</v>
      </c>
      <c r="G453" s="20" t="s">
        <v>577</v>
      </c>
      <c r="H453" s="20" t="s">
        <v>158</v>
      </c>
      <c r="I453" s="20" t="s">
        <v>159</v>
      </c>
      <c r="J453" s="20" t="s">
        <v>159</v>
      </c>
      <c r="K453" s="20" t="s">
        <v>160</v>
      </c>
      <c r="L453" s="20" t="s">
        <v>161</v>
      </c>
      <c r="M453" s="20" t="s">
        <v>416</v>
      </c>
      <c r="N453" s="20" t="s">
        <v>1383</v>
      </c>
      <c r="O453" s="20" t="s">
        <v>359</v>
      </c>
      <c r="P453" s="20" t="s">
        <v>360</v>
      </c>
      <c r="Q453" s="20" t="s">
        <v>272</v>
      </c>
    </row>
    <row r="454" spans="1:17" x14ac:dyDescent="0.25">
      <c r="A454" s="20" t="s">
        <v>154</v>
      </c>
      <c r="E454" s="20" t="s">
        <v>415</v>
      </c>
      <c r="F454" s="20" t="s">
        <v>1414</v>
      </c>
      <c r="G454" s="20" t="s">
        <v>582</v>
      </c>
      <c r="H454" s="20" t="s">
        <v>162</v>
      </c>
      <c r="I454" s="20" t="s">
        <v>159</v>
      </c>
      <c r="J454" s="20" t="s">
        <v>159</v>
      </c>
      <c r="K454" s="20" t="s">
        <v>160</v>
      </c>
      <c r="L454" s="20" t="s">
        <v>161</v>
      </c>
      <c r="M454" s="20" t="s">
        <v>416</v>
      </c>
      <c r="N454" s="20" t="s">
        <v>1383</v>
      </c>
      <c r="O454" s="20" t="s">
        <v>270</v>
      </c>
      <c r="P454" s="20" t="s">
        <v>271</v>
      </c>
      <c r="Q454" s="20" t="s">
        <v>272</v>
      </c>
    </row>
    <row r="455" spans="1:17" x14ac:dyDescent="0.25">
      <c r="A455" s="20" t="s">
        <v>154</v>
      </c>
      <c r="E455" s="20" t="s">
        <v>415</v>
      </c>
      <c r="F455" s="20" t="s">
        <v>1415</v>
      </c>
      <c r="G455" s="20" t="s">
        <v>582</v>
      </c>
      <c r="H455" s="20" t="s">
        <v>566</v>
      </c>
      <c r="I455" s="20" t="s">
        <v>1416</v>
      </c>
      <c r="J455" s="20" t="s">
        <v>159</v>
      </c>
      <c r="K455" s="20" t="s">
        <v>160</v>
      </c>
      <c r="L455" s="20" t="s">
        <v>161</v>
      </c>
      <c r="M455" s="20" t="s">
        <v>416</v>
      </c>
      <c r="N455" s="20" t="s">
        <v>1383</v>
      </c>
      <c r="O455" s="20" t="s">
        <v>276</v>
      </c>
      <c r="P455" s="20" t="s">
        <v>277</v>
      </c>
      <c r="Q455" s="20" t="s">
        <v>275</v>
      </c>
    </row>
    <row r="456" spans="1:17" x14ac:dyDescent="0.25">
      <c r="A456" s="20" t="s">
        <v>154</v>
      </c>
      <c r="E456" s="20" t="s">
        <v>415</v>
      </c>
      <c r="F456" s="20" t="s">
        <v>1417</v>
      </c>
      <c r="G456" s="20" t="s">
        <v>813</v>
      </c>
      <c r="H456" s="20" t="s">
        <v>1267</v>
      </c>
      <c r="I456" s="20" t="s">
        <v>1418</v>
      </c>
      <c r="J456" s="20" t="s">
        <v>159</v>
      </c>
      <c r="K456" s="20" t="s">
        <v>160</v>
      </c>
      <c r="L456" s="20" t="s">
        <v>161</v>
      </c>
      <c r="M456" s="20" t="s">
        <v>416</v>
      </c>
      <c r="N456" s="20" t="s">
        <v>1383</v>
      </c>
      <c r="O456" s="20" t="s">
        <v>276</v>
      </c>
      <c r="P456" s="20" t="s">
        <v>277</v>
      </c>
      <c r="Q456" s="20" t="s">
        <v>275</v>
      </c>
    </row>
    <row r="457" spans="1:17" x14ac:dyDescent="0.25">
      <c r="A457" s="20" t="s">
        <v>154</v>
      </c>
      <c r="E457" s="20" t="s">
        <v>417</v>
      </c>
      <c r="F457" s="20" t="s">
        <v>1419</v>
      </c>
      <c r="G457" s="20" t="s">
        <v>619</v>
      </c>
      <c r="H457" s="20" t="s">
        <v>824</v>
      </c>
      <c r="I457" s="20" t="s">
        <v>1420</v>
      </c>
      <c r="J457" s="20" t="s">
        <v>159</v>
      </c>
      <c r="K457" s="20" t="s">
        <v>160</v>
      </c>
      <c r="L457" s="20" t="s">
        <v>161</v>
      </c>
      <c r="M457" s="20" t="s">
        <v>418</v>
      </c>
      <c r="N457" s="20" t="s">
        <v>1421</v>
      </c>
      <c r="O457" s="20" t="s">
        <v>334</v>
      </c>
      <c r="P457" s="20" t="s">
        <v>335</v>
      </c>
      <c r="Q457" s="20" t="s">
        <v>186</v>
      </c>
    </row>
    <row r="458" spans="1:17" x14ac:dyDescent="0.25">
      <c r="A458" s="20" t="s">
        <v>154</v>
      </c>
      <c r="E458" s="20" t="s">
        <v>417</v>
      </c>
      <c r="F458" s="20" t="s">
        <v>1422</v>
      </c>
      <c r="G458" s="20" t="s">
        <v>570</v>
      </c>
      <c r="H458" s="20" t="s">
        <v>566</v>
      </c>
      <c r="I458" s="20" t="s">
        <v>1423</v>
      </c>
      <c r="J458" s="20" t="s">
        <v>159</v>
      </c>
      <c r="K458" s="20" t="s">
        <v>160</v>
      </c>
      <c r="L458" s="20" t="s">
        <v>161</v>
      </c>
      <c r="M458" s="20" t="s">
        <v>418</v>
      </c>
      <c r="N458" s="20" t="s">
        <v>1421</v>
      </c>
      <c r="O458" s="20" t="s">
        <v>266</v>
      </c>
      <c r="P458" s="20" t="s">
        <v>267</v>
      </c>
      <c r="Q458" s="20" t="s">
        <v>186</v>
      </c>
    </row>
    <row r="459" spans="1:17" x14ac:dyDescent="0.25">
      <c r="A459" s="20" t="s">
        <v>154</v>
      </c>
      <c r="E459" s="20" t="s">
        <v>417</v>
      </c>
      <c r="F459" s="20" t="s">
        <v>1424</v>
      </c>
      <c r="G459" s="20" t="s">
        <v>641</v>
      </c>
      <c r="H459" s="20" t="s">
        <v>566</v>
      </c>
      <c r="I459" s="20" t="s">
        <v>1425</v>
      </c>
      <c r="J459" s="20" t="s">
        <v>159</v>
      </c>
      <c r="K459" s="20" t="s">
        <v>160</v>
      </c>
      <c r="L459" s="20" t="s">
        <v>161</v>
      </c>
      <c r="M459" s="20" t="s">
        <v>418</v>
      </c>
      <c r="N459" s="20" t="s">
        <v>1421</v>
      </c>
      <c r="O459" s="20" t="s">
        <v>334</v>
      </c>
      <c r="P459" s="20" t="s">
        <v>335</v>
      </c>
      <c r="Q459" s="20" t="s">
        <v>186</v>
      </c>
    </row>
    <row r="460" spans="1:17" x14ac:dyDescent="0.25">
      <c r="A460" s="20" t="s">
        <v>154</v>
      </c>
      <c r="E460" s="20" t="s">
        <v>417</v>
      </c>
      <c r="F460" s="20" t="s">
        <v>1426</v>
      </c>
      <c r="G460" s="20" t="s">
        <v>602</v>
      </c>
      <c r="H460" s="20" t="s">
        <v>566</v>
      </c>
      <c r="I460" s="20" t="s">
        <v>1427</v>
      </c>
      <c r="J460" s="20" t="s">
        <v>159</v>
      </c>
      <c r="K460" s="20" t="s">
        <v>160</v>
      </c>
      <c r="L460" s="20" t="s">
        <v>161</v>
      </c>
      <c r="M460" s="20" t="s">
        <v>418</v>
      </c>
      <c r="N460" s="20" t="s">
        <v>1421</v>
      </c>
      <c r="O460" s="20" t="s">
        <v>303</v>
      </c>
      <c r="P460" s="20" t="s">
        <v>304</v>
      </c>
      <c r="Q460" s="20" t="s">
        <v>186</v>
      </c>
    </row>
    <row r="461" spans="1:17" x14ac:dyDescent="0.25">
      <c r="A461" s="20" t="s">
        <v>154</v>
      </c>
      <c r="E461" s="20" t="s">
        <v>417</v>
      </c>
      <c r="F461" s="20" t="s">
        <v>1428</v>
      </c>
      <c r="G461" s="20" t="s">
        <v>641</v>
      </c>
      <c r="H461" s="20" t="s">
        <v>627</v>
      </c>
      <c r="I461" s="20" t="s">
        <v>1429</v>
      </c>
      <c r="J461" s="20" t="s">
        <v>159</v>
      </c>
      <c r="K461" s="20" t="s">
        <v>160</v>
      </c>
      <c r="L461" s="20" t="s">
        <v>161</v>
      </c>
      <c r="M461" s="20" t="s">
        <v>418</v>
      </c>
      <c r="N461" s="20" t="s">
        <v>1421</v>
      </c>
      <c r="O461" s="20" t="s">
        <v>305</v>
      </c>
      <c r="P461" s="20" t="s">
        <v>306</v>
      </c>
      <c r="Q461" s="20" t="s">
        <v>186</v>
      </c>
    </row>
    <row r="462" spans="1:17" x14ac:dyDescent="0.25">
      <c r="A462" s="20" t="s">
        <v>154</v>
      </c>
      <c r="E462" s="20" t="s">
        <v>417</v>
      </c>
      <c r="F462" s="20" t="s">
        <v>1430</v>
      </c>
      <c r="G462" s="20" t="s">
        <v>565</v>
      </c>
      <c r="H462" s="20" t="s">
        <v>158</v>
      </c>
      <c r="I462" s="20" t="s">
        <v>1431</v>
      </c>
      <c r="J462" s="20" t="s">
        <v>159</v>
      </c>
      <c r="K462" s="20" t="s">
        <v>160</v>
      </c>
      <c r="L462" s="20" t="s">
        <v>161</v>
      </c>
      <c r="M462" s="20" t="s">
        <v>418</v>
      </c>
      <c r="N462" s="20" t="s">
        <v>1421</v>
      </c>
      <c r="O462" s="20" t="s">
        <v>264</v>
      </c>
      <c r="P462" s="20" t="s">
        <v>265</v>
      </c>
      <c r="Q462" s="20" t="s">
        <v>186</v>
      </c>
    </row>
    <row r="463" spans="1:17" x14ac:dyDescent="0.25">
      <c r="A463" s="20" t="s">
        <v>154</v>
      </c>
      <c r="E463" s="20" t="s">
        <v>417</v>
      </c>
      <c r="F463" s="20" t="s">
        <v>1432</v>
      </c>
      <c r="G463" s="20" t="s">
        <v>605</v>
      </c>
      <c r="H463" s="20" t="s">
        <v>189</v>
      </c>
      <c r="I463" s="20" t="s">
        <v>1433</v>
      </c>
      <c r="J463" s="20" t="s">
        <v>159</v>
      </c>
      <c r="K463" s="20" t="s">
        <v>160</v>
      </c>
      <c r="L463" s="20" t="s">
        <v>161</v>
      </c>
      <c r="M463" s="20" t="s">
        <v>418</v>
      </c>
      <c r="N463" s="20" t="s">
        <v>1421</v>
      </c>
      <c r="O463" s="20" t="s">
        <v>305</v>
      </c>
      <c r="P463" s="20" t="s">
        <v>306</v>
      </c>
      <c r="Q463" s="20" t="s">
        <v>186</v>
      </c>
    </row>
    <row r="464" spans="1:17" x14ac:dyDescent="0.25">
      <c r="A464" s="20" t="s">
        <v>154</v>
      </c>
      <c r="E464" s="20" t="s">
        <v>417</v>
      </c>
      <c r="F464" s="20" t="s">
        <v>1434</v>
      </c>
      <c r="G464" s="20" t="s">
        <v>577</v>
      </c>
      <c r="H464" s="20" t="s">
        <v>158</v>
      </c>
      <c r="I464" s="20" t="s">
        <v>159</v>
      </c>
      <c r="J464" s="20" t="s">
        <v>159</v>
      </c>
      <c r="K464" s="20" t="s">
        <v>160</v>
      </c>
      <c r="L464" s="20" t="s">
        <v>161</v>
      </c>
      <c r="M464" s="20" t="s">
        <v>418</v>
      </c>
      <c r="N464" s="20" t="s">
        <v>1421</v>
      </c>
      <c r="O464" s="20" t="s">
        <v>359</v>
      </c>
      <c r="P464" s="20" t="s">
        <v>360</v>
      </c>
      <c r="Q464" s="20" t="s">
        <v>272</v>
      </c>
    </row>
    <row r="465" spans="1:17" x14ac:dyDescent="0.25">
      <c r="A465" s="20" t="s">
        <v>154</v>
      </c>
      <c r="E465" s="20" t="s">
        <v>417</v>
      </c>
      <c r="F465" s="20" t="s">
        <v>1435</v>
      </c>
      <c r="G465" s="20" t="s">
        <v>570</v>
      </c>
      <c r="H465" s="20" t="s">
        <v>188</v>
      </c>
      <c r="I465" s="20" t="s">
        <v>1436</v>
      </c>
      <c r="J465" s="20" t="s">
        <v>159</v>
      </c>
      <c r="K465" s="20" t="s">
        <v>160</v>
      </c>
      <c r="L465" s="20" t="s">
        <v>161</v>
      </c>
      <c r="M465" s="20" t="s">
        <v>418</v>
      </c>
      <c r="N465" s="20" t="s">
        <v>1421</v>
      </c>
      <c r="O465" s="20" t="s">
        <v>278</v>
      </c>
      <c r="P465" s="20" t="s">
        <v>279</v>
      </c>
      <c r="Q465" s="20" t="s">
        <v>275</v>
      </c>
    </row>
    <row r="466" spans="1:17" x14ac:dyDescent="0.25">
      <c r="A466" s="20" t="s">
        <v>154</v>
      </c>
      <c r="E466" s="20" t="s">
        <v>419</v>
      </c>
      <c r="F466" s="20" t="s">
        <v>1437</v>
      </c>
      <c r="G466" s="20" t="s">
        <v>733</v>
      </c>
      <c r="H466" s="20" t="s">
        <v>566</v>
      </c>
      <c r="I466" s="20" t="s">
        <v>1438</v>
      </c>
      <c r="J466" s="20" t="s">
        <v>159</v>
      </c>
      <c r="K466" s="20" t="s">
        <v>160</v>
      </c>
      <c r="L466" s="20" t="s">
        <v>161</v>
      </c>
      <c r="M466" s="20" t="s">
        <v>420</v>
      </c>
      <c r="N466" s="20" t="s">
        <v>1439</v>
      </c>
      <c r="O466" s="20" t="s">
        <v>264</v>
      </c>
      <c r="P466" s="20" t="s">
        <v>265</v>
      </c>
      <c r="Q466" s="20" t="s">
        <v>186</v>
      </c>
    </row>
    <row r="467" spans="1:17" x14ac:dyDescent="0.25">
      <c r="A467" s="20" t="s">
        <v>154</v>
      </c>
      <c r="E467" s="20" t="s">
        <v>419</v>
      </c>
      <c r="F467" s="20" t="s">
        <v>1440</v>
      </c>
      <c r="G467" s="20" t="s">
        <v>570</v>
      </c>
      <c r="H467" s="20" t="s">
        <v>158</v>
      </c>
      <c r="I467" s="20" t="s">
        <v>1441</v>
      </c>
      <c r="J467" s="20" t="s">
        <v>159</v>
      </c>
      <c r="K467" s="20" t="s">
        <v>160</v>
      </c>
      <c r="L467" s="20" t="s">
        <v>161</v>
      </c>
      <c r="M467" s="20" t="s">
        <v>420</v>
      </c>
      <c r="N467" s="20" t="s">
        <v>1439</v>
      </c>
      <c r="O467" s="20" t="s">
        <v>266</v>
      </c>
      <c r="P467" s="20" t="s">
        <v>267</v>
      </c>
      <c r="Q467" s="20" t="s">
        <v>186</v>
      </c>
    </row>
    <row r="468" spans="1:17" x14ac:dyDescent="0.25">
      <c r="A468" s="20" t="s">
        <v>154</v>
      </c>
      <c r="E468" s="20" t="s">
        <v>419</v>
      </c>
      <c r="F468" s="20" t="s">
        <v>1442</v>
      </c>
      <c r="G468" s="20" t="s">
        <v>641</v>
      </c>
      <c r="H468" s="20" t="s">
        <v>158</v>
      </c>
      <c r="I468" s="20" t="s">
        <v>1443</v>
      </c>
      <c r="J468" s="20" t="s">
        <v>159</v>
      </c>
      <c r="K468" s="20" t="s">
        <v>160</v>
      </c>
      <c r="L468" s="20" t="s">
        <v>161</v>
      </c>
      <c r="M468" s="20" t="s">
        <v>420</v>
      </c>
      <c r="N468" s="20" t="s">
        <v>1439</v>
      </c>
      <c r="O468" s="20" t="s">
        <v>264</v>
      </c>
      <c r="P468" s="20" t="s">
        <v>265</v>
      </c>
      <c r="Q468" s="20" t="s">
        <v>186</v>
      </c>
    </row>
    <row r="469" spans="1:17" x14ac:dyDescent="0.25">
      <c r="A469" s="20" t="s">
        <v>154</v>
      </c>
      <c r="E469" s="20" t="s">
        <v>419</v>
      </c>
      <c r="F469" s="20" t="s">
        <v>1444</v>
      </c>
      <c r="G469" s="20" t="s">
        <v>574</v>
      </c>
      <c r="H469" s="20" t="s">
        <v>566</v>
      </c>
      <c r="I469" s="20" t="s">
        <v>1445</v>
      </c>
      <c r="J469" s="20" t="s">
        <v>159</v>
      </c>
      <c r="K469" s="20" t="s">
        <v>160</v>
      </c>
      <c r="L469" s="20" t="s">
        <v>161</v>
      </c>
      <c r="M469" s="20" t="s">
        <v>420</v>
      </c>
      <c r="N469" s="20" t="s">
        <v>1439</v>
      </c>
      <c r="O469" s="20" t="s">
        <v>268</v>
      </c>
      <c r="P469" s="20" t="s">
        <v>269</v>
      </c>
      <c r="Q469" s="20" t="s">
        <v>186</v>
      </c>
    </row>
    <row r="470" spans="1:17" x14ac:dyDescent="0.25">
      <c r="A470" s="20" t="s">
        <v>154</v>
      </c>
      <c r="E470" s="20" t="s">
        <v>419</v>
      </c>
      <c r="F470" s="20" t="s">
        <v>1446</v>
      </c>
      <c r="G470" s="20" t="s">
        <v>602</v>
      </c>
      <c r="H470" s="20" t="s">
        <v>187</v>
      </c>
      <c r="I470" s="20" t="s">
        <v>1447</v>
      </c>
      <c r="J470" s="20" t="s">
        <v>159</v>
      </c>
      <c r="K470" s="20" t="s">
        <v>160</v>
      </c>
      <c r="L470" s="20" t="s">
        <v>161</v>
      </c>
      <c r="M470" s="20" t="s">
        <v>420</v>
      </c>
      <c r="N470" s="20" t="s">
        <v>1439</v>
      </c>
      <c r="O470" s="20" t="s">
        <v>303</v>
      </c>
      <c r="P470" s="20" t="s">
        <v>304</v>
      </c>
      <c r="Q470" s="20" t="s">
        <v>186</v>
      </c>
    </row>
    <row r="471" spans="1:17" x14ac:dyDescent="0.25">
      <c r="A471" s="20" t="s">
        <v>154</v>
      </c>
      <c r="E471" s="20" t="s">
        <v>419</v>
      </c>
      <c r="F471" s="20" t="s">
        <v>1448</v>
      </c>
      <c r="G471" s="20" t="s">
        <v>612</v>
      </c>
      <c r="H471" s="20" t="s">
        <v>571</v>
      </c>
      <c r="I471" s="20" t="s">
        <v>1449</v>
      </c>
      <c r="J471" s="20" t="s">
        <v>159</v>
      </c>
      <c r="K471" s="20" t="s">
        <v>160</v>
      </c>
      <c r="L471" s="20" t="s">
        <v>161</v>
      </c>
      <c r="M471" s="20" t="s">
        <v>420</v>
      </c>
      <c r="N471" s="20" t="s">
        <v>1439</v>
      </c>
      <c r="O471" s="20" t="s">
        <v>355</v>
      </c>
      <c r="P471" s="20" t="s">
        <v>356</v>
      </c>
      <c r="Q471" s="20" t="s">
        <v>186</v>
      </c>
    </row>
    <row r="472" spans="1:17" x14ac:dyDescent="0.25">
      <c r="A472" s="20" t="s">
        <v>154</v>
      </c>
      <c r="E472" s="20" t="s">
        <v>419</v>
      </c>
      <c r="F472" s="20" t="s">
        <v>1450</v>
      </c>
      <c r="G472" s="20" t="s">
        <v>641</v>
      </c>
      <c r="H472" s="20" t="s">
        <v>566</v>
      </c>
      <c r="I472" s="20" t="s">
        <v>1438</v>
      </c>
      <c r="J472" s="20" t="s">
        <v>159</v>
      </c>
      <c r="K472" s="20" t="s">
        <v>160</v>
      </c>
      <c r="L472" s="20" t="s">
        <v>161</v>
      </c>
      <c r="M472" s="20" t="s">
        <v>420</v>
      </c>
      <c r="N472" s="20" t="s">
        <v>1439</v>
      </c>
      <c r="O472" s="20" t="s">
        <v>305</v>
      </c>
      <c r="P472" s="20" t="s">
        <v>306</v>
      </c>
      <c r="Q472" s="20" t="s">
        <v>186</v>
      </c>
    </row>
    <row r="473" spans="1:17" x14ac:dyDescent="0.25">
      <c r="A473" s="20" t="s">
        <v>154</v>
      </c>
      <c r="E473" s="20" t="s">
        <v>419</v>
      </c>
      <c r="F473" s="20" t="s">
        <v>1451</v>
      </c>
      <c r="G473" s="20" t="s">
        <v>625</v>
      </c>
      <c r="H473" s="20" t="s">
        <v>566</v>
      </c>
      <c r="I473" s="20" t="s">
        <v>159</v>
      </c>
      <c r="J473" s="20" t="s">
        <v>159</v>
      </c>
      <c r="K473" s="20" t="s">
        <v>160</v>
      </c>
      <c r="L473" s="20" t="s">
        <v>161</v>
      </c>
      <c r="M473" s="20" t="s">
        <v>420</v>
      </c>
      <c r="N473" s="20" t="s">
        <v>1439</v>
      </c>
      <c r="O473" s="20" t="s">
        <v>359</v>
      </c>
      <c r="P473" s="20" t="s">
        <v>360</v>
      </c>
      <c r="Q473" s="20" t="s">
        <v>272</v>
      </c>
    </row>
    <row r="474" spans="1:17" x14ac:dyDescent="0.25">
      <c r="A474" s="20" t="s">
        <v>154</v>
      </c>
      <c r="E474" s="20" t="s">
        <v>419</v>
      </c>
      <c r="F474" s="20" t="s">
        <v>1452</v>
      </c>
      <c r="G474" s="20" t="s">
        <v>776</v>
      </c>
      <c r="H474" s="20" t="s">
        <v>571</v>
      </c>
      <c r="I474" s="20" t="s">
        <v>159</v>
      </c>
      <c r="J474" s="20" t="s">
        <v>159</v>
      </c>
      <c r="K474" s="20" t="s">
        <v>160</v>
      </c>
      <c r="L474" s="20" t="s">
        <v>161</v>
      </c>
      <c r="M474" s="20" t="s">
        <v>420</v>
      </c>
      <c r="N474" s="20" t="s">
        <v>1439</v>
      </c>
      <c r="O474" s="20" t="s">
        <v>357</v>
      </c>
      <c r="P474" s="20" t="s">
        <v>358</v>
      </c>
      <c r="Q474" s="20" t="s">
        <v>272</v>
      </c>
    </row>
    <row r="475" spans="1:17" x14ac:dyDescent="0.25">
      <c r="A475" s="20" t="s">
        <v>154</v>
      </c>
      <c r="E475" s="20" t="s">
        <v>419</v>
      </c>
      <c r="F475" s="20" t="s">
        <v>1453</v>
      </c>
      <c r="G475" s="20" t="s">
        <v>565</v>
      </c>
      <c r="H475" s="20" t="s">
        <v>566</v>
      </c>
      <c r="I475" s="20" t="s">
        <v>1454</v>
      </c>
      <c r="J475" s="20" t="s">
        <v>159</v>
      </c>
      <c r="K475" s="20" t="s">
        <v>160</v>
      </c>
      <c r="L475" s="20" t="s">
        <v>161</v>
      </c>
      <c r="M475" s="20" t="s">
        <v>420</v>
      </c>
      <c r="N475" s="20" t="s">
        <v>1439</v>
      </c>
      <c r="O475" s="20" t="s">
        <v>264</v>
      </c>
      <c r="P475" s="20" t="s">
        <v>265</v>
      </c>
      <c r="Q475" s="20" t="s">
        <v>186</v>
      </c>
    </row>
    <row r="476" spans="1:17" x14ac:dyDescent="0.25">
      <c r="A476" s="20" t="s">
        <v>154</v>
      </c>
      <c r="E476" s="20" t="s">
        <v>419</v>
      </c>
      <c r="F476" s="20" t="s">
        <v>1455</v>
      </c>
      <c r="G476" s="20" t="s">
        <v>570</v>
      </c>
      <c r="H476" s="20" t="s">
        <v>188</v>
      </c>
      <c r="I476" s="20" t="s">
        <v>1456</v>
      </c>
      <c r="J476" s="20" t="s">
        <v>159</v>
      </c>
      <c r="K476" s="20" t="s">
        <v>160</v>
      </c>
      <c r="L476" s="20" t="s">
        <v>161</v>
      </c>
      <c r="M476" s="20" t="s">
        <v>420</v>
      </c>
      <c r="N476" s="20" t="s">
        <v>1439</v>
      </c>
      <c r="O476" s="20" t="s">
        <v>334</v>
      </c>
      <c r="P476" s="20" t="s">
        <v>335</v>
      </c>
      <c r="Q476" s="20" t="s">
        <v>186</v>
      </c>
    </row>
    <row r="477" spans="1:17" x14ac:dyDescent="0.25">
      <c r="A477" s="20" t="s">
        <v>154</v>
      </c>
      <c r="E477" s="20" t="s">
        <v>419</v>
      </c>
      <c r="F477" s="20" t="s">
        <v>1457</v>
      </c>
      <c r="G477" s="20" t="s">
        <v>674</v>
      </c>
      <c r="H477" s="20" t="s">
        <v>187</v>
      </c>
      <c r="I477" s="20" t="s">
        <v>1447</v>
      </c>
      <c r="J477" s="20" t="s">
        <v>159</v>
      </c>
      <c r="K477" s="20" t="s">
        <v>160</v>
      </c>
      <c r="L477" s="20" t="s">
        <v>161</v>
      </c>
      <c r="M477" s="20" t="s">
        <v>420</v>
      </c>
      <c r="N477" s="20" t="s">
        <v>1439</v>
      </c>
      <c r="O477" s="20" t="s">
        <v>264</v>
      </c>
      <c r="P477" s="20" t="s">
        <v>265</v>
      </c>
      <c r="Q477" s="20" t="s">
        <v>186</v>
      </c>
    </row>
    <row r="478" spans="1:17" x14ac:dyDescent="0.25">
      <c r="A478" s="20" t="s">
        <v>154</v>
      </c>
      <c r="E478" s="20" t="s">
        <v>419</v>
      </c>
      <c r="F478" s="20" t="s">
        <v>1458</v>
      </c>
      <c r="G478" s="20" t="s">
        <v>616</v>
      </c>
      <c r="H478" s="20" t="s">
        <v>158</v>
      </c>
      <c r="I478" s="20" t="s">
        <v>1441</v>
      </c>
      <c r="J478" s="20" t="s">
        <v>159</v>
      </c>
      <c r="K478" s="20" t="s">
        <v>160</v>
      </c>
      <c r="L478" s="20" t="s">
        <v>161</v>
      </c>
      <c r="M478" s="20" t="s">
        <v>420</v>
      </c>
      <c r="N478" s="20" t="s">
        <v>1439</v>
      </c>
      <c r="O478" s="20" t="s">
        <v>301</v>
      </c>
      <c r="P478" s="20" t="s">
        <v>302</v>
      </c>
      <c r="Q478" s="20" t="s">
        <v>186</v>
      </c>
    </row>
    <row r="479" spans="1:17" x14ac:dyDescent="0.25">
      <c r="A479" s="20" t="s">
        <v>154</v>
      </c>
      <c r="E479" s="20" t="s">
        <v>419</v>
      </c>
      <c r="F479" s="20" t="s">
        <v>1459</v>
      </c>
      <c r="G479" s="20" t="s">
        <v>612</v>
      </c>
      <c r="H479" s="20" t="s">
        <v>627</v>
      </c>
      <c r="I479" s="20" t="s">
        <v>1460</v>
      </c>
      <c r="J479" s="20" t="s">
        <v>159</v>
      </c>
      <c r="K479" s="20" t="s">
        <v>160</v>
      </c>
      <c r="L479" s="20" t="s">
        <v>161</v>
      </c>
      <c r="M479" s="20" t="s">
        <v>420</v>
      </c>
      <c r="N479" s="20" t="s">
        <v>1439</v>
      </c>
      <c r="O479" s="20" t="s">
        <v>268</v>
      </c>
      <c r="P479" s="20" t="s">
        <v>269</v>
      </c>
      <c r="Q479" s="20" t="s">
        <v>186</v>
      </c>
    </row>
    <row r="480" spans="1:17" x14ac:dyDescent="0.25">
      <c r="A480" s="20" t="s">
        <v>154</v>
      </c>
      <c r="E480" s="20" t="s">
        <v>419</v>
      </c>
      <c r="F480" s="20" t="s">
        <v>1461</v>
      </c>
      <c r="G480" s="20" t="s">
        <v>605</v>
      </c>
      <c r="H480" s="20" t="s">
        <v>188</v>
      </c>
      <c r="I480" s="20" t="s">
        <v>1462</v>
      </c>
      <c r="J480" s="20" t="s">
        <v>159</v>
      </c>
      <c r="K480" s="20" t="s">
        <v>160</v>
      </c>
      <c r="L480" s="20" t="s">
        <v>161</v>
      </c>
      <c r="M480" s="20" t="s">
        <v>420</v>
      </c>
      <c r="N480" s="20" t="s">
        <v>1439</v>
      </c>
      <c r="O480" s="20" t="s">
        <v>305</v>
      </c>
      <c r="P480" s="20" t="s">
        <v>306</v>
      </c>
      <c r="Q480" s="20" t="s">
        <v>186</v>
      </c>
    </row>
    <row r="481" spans="1:17" x14ac:dyDescent="0.25">
      <c r="A481" s="20" t="s">
        <v>154</v>
      </c>
      <c r="E481" s="20" t="s">
        <v>419</v>
      </c>
      <c r="F481" s="20" t="s">
        <v>1463</v>
      </c>
      <c r="G481" s="20" t="s">
        <v>582</v>
      </c>
      <c r="H481" s="20" t="s">
        <v>189</v>
      </c>
      <c r="I481" s="20" t="s">
        <v>159</v>
      </c>
      <c r="J481" s="20" t="s">
        <v>159</v>
      </c>
      <c r="K481" s="20" t="s">
        <v>160</v>
      </c>
      <c r="L481" s="20" t="s">
        <v>161</v>
      </c>
      <c r="M481" s="20" t="s">
        <v>420</v>
      </c>
      <c r="N481" s="20" t="s">
        <v>1439</v>
      </c>
      <c r="O481" s="20" t="s">
        <v>270</v>
      </c>
      <c r="P481" s="20" t="s">
        <v>271</v>
      </c>
      <c r="Q481" s="20" t="s">
        <v>272</v>
      </c>
    </row>
    <row r="482" spans="1:17" x14ac:dyDescent="0.25">
      <c r="A482" s="20" t="s">
        <v>154</v>
      </c>
      <c r="E482" s="20" t="s">
        <v>419</v>
      </c>
      <c r="F482" s="20" t="s">
        <v>1464</v>
      </c>
      <c r="G482" s="20" t="s">
        <v>570</v>
      </c>
      <c r="H482" s="20" t="s">
        <v>566</v>
      </c>
      <c r="I482" s="20" t="s">
        <v>1465</v>
      </c>
      <c r="J482" s="20" t="s">
        <v>159</v>
      </c>
      <c r="K482" s="20" t="s">
        <v>160</v>
      </c>
      <c r="L482" s="20" t="s">
        <v>161</v>
      </c>
      <c r="M482" s="20" t="s">
        <v>420</v>
      </c>
      <c r="N482" s="20" t="s">
        <v>1439</v>
      </c>
      <c r="O482" s="20" t="s">
        <v>278</v>
      </c>
      <c r="P482" s="20" t="s">
        <v>279</v>
      </c>
      <c r="Q482" s="20" t="s">
        <v>275</v>
      </c>
    </row>
    <row r="483" spans="1:17" x14ac:dyDescent="0.25">
      <c r="A483" s="20" t="s">
        <v>154</v>
      </c>
      <c r="E483" s="20" t="s">
        <v>419</v>
      </c>
      <c r="F483" s="20" t="s">
        <v>1466</v>
      </c>
      <c r="G483" s="20" t="s">
        <v>582</v>
      </c>
      <c r="H483" s="20" t="s">
        <v>643</v>
      </c>
      <c r="I483" s="20" t="s">
        <v>159</v>
      </c>
      <c r="J483" s="20" t="s">
        <v>159</v>
      </c>
      <c r="K483" s="20" t="s">
        <v>160</v>
      </c>
      <c r="L483" s="20" t="s">
        <v>161</v>
      </c>
      <c r="M483" s="20" t="s">
        <v>420</v>
      </c>
      <c r="N483" s="20" t="s">
        <v>1439</v>
      </c>
      <c r="O483" s="20" t="s">
        <v>359</v>
      </c>
      <c r="P483" s="20" t="s">
        <v>360</v>
      </c>
      <c r="Q483" s="20" t="s">
        <v>272</v>
      </c>
    </row>
    <row r="484" spans="1:17" x14ac:dyDescent="0.25">
      <c r="A484" s="20" t="s">
        <v>154</v>
      </c>
      <c r="E484" s="20" t="s">
        <v>421</v>
      </c>
      <c r="F484" s="20" t="s">
        <v>1467</v>
      </c>
      <c r="G484" s="20" t="s">
        <v>619</v>
      </c>
      <c r="H484" s="20" t="s">
        <v>158</v>
      </c>
      <c r="I484" s="20" t="s">
        <v>1468</v>
      </c>
      <c r="J484" s="20" t="s">
        <v>159</v>
      </c>
      <c r="K484" s="20" t="s">
        <v>160</v>
      </c>
      <c r="L484" s="20" t="s">
        <v>161</v>
      </c>
      <c r="M484" s="20" t="s">
        <v>422</v>
      </c>
      <c r="N484" s="20" t="s">
        <v>1469</v>
      </c>
      <c r="O484" s="20" t="s">
        <v>334</v>
      </c>
      <c r="P484" s="20" t="s">
        <v>335</v>
      </c>
      <c r="Q484" s="20" t="s">
        <v>186</v>
      </c>
    </row>
    <row r="485" spans="1:17" x14ac:dyDescent="0.25">
      <c r="A485" s="20" t="s">
        <v>154</v>
      </c>
      <c r="E485" s="20" t="s">
        <v>421</v>
      </c>
      <c r="F485" s="20" t="s">
        <v>1470</v>
      </c>
      <c r="G485" s="20" t="s">
        <v>587</v>
      </c>
      <c r="H485" s="20" t="s">
        <v>566</v>
      </c>
      <c r="I485" s="20" t="s">
        <v>1471</v>
      </c>
      <c r="J485" s="20" t="s">
        <v>159</v>
      </c>
      <c r="K485" s="20" t="s">
        <v>160</v>
      </c>
      <c r="L485" s="20" t="s">
        <v>161</v>
      </c>
      <c r="M485" s="20" t="s">
        <v>422</v>
      </c>
      <c r="N485" s="20" t="s">
        <v>1469</v>
      </c>
      <c r="O485" s="20" t="s">
        <v>264</v>
      </c>
      <c r="P485" s="20" t="s">
        <v>265</v>
      </c>
      <c r="Q485" s="20" t="s">
        <v>186</v>
      </c>
    </row>
    <row r="486" spans="1:17" x14ac:dyDescent="0.25">
      <c r="A486" s="20" t="s">
        <v>154</v>
      </c>
      <c r="E486" s="20" t="s">
        <v>421</v>
      </c>
      <c r="F486" s="20" t="s">
        <v>1472</v>
      </c>
      <c r="G486" s="20" t="s">
        <v>570</v>
      </c>
      <c r="H486" s="20" t="s">
        <v>158</v>
      </c>
      <c r="I486" s="20" t="s">
        <v>1473</v>
      </c>
      <c r="J486" s="20" t="s">
        <v>159</v>
      </c>
      <c r="K486" s="20" t="s">
        <v>160</v>
      </c>
      <c r="L486" s="20" t="s">
        <v>161</v>
      </c>
      <c r="M486" s="20" t="s">
        <v>422</v>
      </c>
      <c r="N486" s="20" t="s">
        <v>1469</v>
      </c>
      <c r="O486" s="20" t="s">
        <v>266</v>
      </c>
      <c r="P486" s="20" t="s">
        <v>267</v>
      </c>
      <c r="Q486" s="20" t="s">
        <v>186</v>
      </c>
    </row>
    <row r="487" spans="1:17" x14ac:dyDescent="0.25">
      <c r="A487" s="20" t="s">
        <v>154</v>
      </c>
      <c r="E487" s="20" t="s">
        <v>421</v>
      </c>
      <c r="F487" s="20" t="s">
        <v>1474</v>
      </c>
      <c r="G487" s="20" t="s">
        <v>641</v>
      </c>
      <c r="H487" s="20" t="s">
        <v>189</v>
      </c>
      <c r="I487" s="20" t="s">
        <v>1475</v>
      </c>
      <c r="J487" s="20" t="s">
        <v>159</v>
      </c>
      <c r="K487" s="20" t="s">
        <v>160</v>
      </c>
      <c r="L487" s="20" t="s">
        <v>161</v>
      </c>
      <c r="M487" s="20" t="s">
        <v>422</v>
      </c>
      <c r="N487" s="20" t="s">
        <v>1469</v>
      </c>
      <c r="O487" s="20" t="s">
        <v>264</v>
      </c>
      <c r="P487" s="20" t="s">
        <v>265</v>
      </c>
      <c r="Q487" s="20" t="s">
        <v>186</v>
      </c>
    </row>
    <row r="488" spans="1:17" x14ac:dyDescent="0.25">
      <c r="A488" s="20" t="s">
        <v>154</v>
      </c>
      <c r="E488" s="20" t="s">
        <v>421</v>
      </c>
      <c r="F488" s="20" t="s">
        <v>1476</v>
      </c>
      <c r="G488" s="20" t="s">
        <v>641</v>
      </c>
      <c r="H488" s="20" t="s">
        <v>747</v>
      </c>
      <c r="I488" s="20" t="s">
        <v>1477</v>
      </c>
      <c r="J488" s="20" t="s">
        <v>159</v>
      </c>
      <c r="K488" s="20" t="s">
        <v>160</v>
      </c>
      <c r="L488" s="20" t="s">
        <v>161</v>
      </c>
      <c r="M488" s="20" t="s">
        <v>422</v>
      </c>
      <c r="N488" s="20" t="s">
        <v>1469</v>
      </c>
      <c r="O488" s="20" t="s">
        <v>334</v>
      </c>
      <c r="P488" s="20" t="s">
        <v>335</v>
      </c>
      <c r="Q488" s="20" t="s">
        <v>186</v>
      </c>
    </row>
    <row r="489" spans="1:17" x14ac:dyDescent="0.25">
      <c r="A489" s="20" t="s">
        <v>154</v>
      </c>
      <c r="E489" s="20" t="s">
        <v>421</v>
      </c>
      <c r="F489" s="20" t="s">
        <v>1478</v>
      </c>
      <c r="G489" s="20" t="s">
        <v>591</v>
      </c>
      <c r="H489" s="20" t="s">
        <v>747</v>
      </c>
      <c r="I489" s="20" t="s">
        <v>1479</v>
      </c>
      <c r="J489" s="20" t="s">
        <v>159</v>
      </c>
      <c r="K489" s="20" t="s">
        <v>160</v>
      </c>
      <c r="L489" s="20" t="s">
        <v>161</v>
      </c>
      <c r="M489" s="20" t="s">
        <v>422</v>
      </c>
      <c r="N489" s="20" t="s">
        <v>1469</v>
      </c>
      <c r="O489" s="20" t="s">
        <v>282</v>
      </c>
      <c r="P489" s="20" t="s">
        <v>283</v>
      </c>
      <c r="Q489" s="20" t="s">
        <v>275</v>
      </c>
    </row>
    <row r="490" spans="1:17" x14ac:dyDescent="0.25">
      <c r="A490" s="20" t="s">
        <v>154</v>
      </c>
      <c r="E490" s="20" t="s">
        <v>421</v>
      </c>
      <c r="F490" s="20" t="s">
        <v>1480</v>
      </c>
      <c r="G490" s="20" t="s">
        <v>616</v>
      </c>
      <c r="H490" s="20" t="s">
        <v>158</v>
      </c>
      <c r="I490" s="20" t="s">
        <v>1481</v>
      </c>
      <c r="J490" s="20" t="s">
        <v>159</v>
      </c>
      <c r="K490" s="20" t="s">
        <v>160</v>
      </c>
      <c r="L490" s="20" t="s">
        <v>161</v>
      </c>
      <c r="M490" s="20" t="s">
        <v>422</v>
      </c>
      <c r="N490" s="20" t="s">
        <v>1469</v>
      </c>
      <c r="O490" s="20" t="s">
        <v>334</v>
      </c>
      <c r="P490" s="20" t="s">
        <v>335</v>
      </c>
      <c r="Q490" s="20" t="s">
        <v>186</v>
      </c>
    </row>
    <row r="491" spans="1:17" x14ac:dyDescent="0.25">
      <c r="A491" s="20" t="s">
        <v>154</v>
      </c>
      <c r="E491" s="20" t="s">
        <v>421</v>
      </c>
      <c r="F491" s="20" t="s">
        <v>1482</v>
      </c>
      <c r="G491" s="20" t="s">
        <v>565</v>
      </c>
      <c r="H491" s="20" t="s">
        <v>189</v>
      </c>
      <c r="I491" s="20" t="s">
        <v>1483</v>
      </c>
      <c r="J491" s="20" t="s">
        <v>159</v>
      </c>
      <c r="K491" s="20" t="s">
        <v>160</v>
      </c>
      <c r="L491" s="20" t="s">
        <v>161</v>
      </c>
      <c r="M491" s="20" t="s">
        <v>422</v>
      </c>
      <c r="N491" s="20" t="s">
        <v>1469</v>
      </c>
      <c r="O491" s="20" t="s">
        <v>264</v>
      </c>
      <c r="P491" s="20" t="s">
        <v>265</v>
      </c>
      <c r="Q491" s="20" t="s">
        <v>186</v>
      </c>
    </row>
    <row r="492" spans="1:17" x14ac:dyDescent="0.25">
      <c r="A492" s="20" t="s">
        <v>154</v>
      </c>
      <c r="E492" s="20" t="s">
        <v>421</v>
      </c>
      <c r="F492" s="20" t="s">
        <v>1484</v>
      </c>
      <c r="G492" s="20" t="s">
        <v>616</v>
      </c>
      <c r="H492" s="20" t="s">
        <v>187</v>
      </c>
      <c r="I492" s="20" t="s">
        <v>1485</v>
      </c>
      <c r="J492" s="20" t="s">
        <v>159</v>
      </c>
      <c r="K492" s="20" t="s">
        <v>160</v>
      </c>
      <c r="L492" s="20" t="s">
        <v>161</v>
      </c>
      <c r="M492" s="20" t="s">
        <v>422</v>
      </c>
      <c r="N492" s="20" t="s">
        <v>1469</v>
      </c>
      <c r="O492" s="20" t="s">
        <v>301</v>
      </c>
      <c r="P492" s="20" t="s">
        <v>302</v>
      </c>
      <c r="Q492" s="20" t="s">
        <v>186</v>
      </c>
    </row>
    <row r="493" spans="1:17" x14ac:dyDescent="0.25">
      <c r="A493" s="20" t="s">
        <v>154</v>
      </c>
      <c r="E493" s="20" t="s">
        <v>421</v>
      </c>
      <c r="F493" s="20" t="s">
        <v>1486</v>
      </c>
      <c r="G493" s="20" t="s">
        <v>619</v>
      </c>
      <c r="H493" s="20" t="s">
        <v>566</v>
      </c>
      <c r="I493" s="20" t="s">
        <v>1487</v>
      </c>
      <c r="J493" s="20" t="s">
        <v>159</v>
      </c>
      <c r="K493" s="20" t="s">
        <v>160</v>
      </c>
      <c r="L493" s="20" t="s">
        <v>161</v>
      </c>
      <c r="M493" s="20" t="s">
        <v>422</v>
      </c>
      <c r="N493" s="20" t="s">
        <v>1469</v>
      </c>
      <c r="O493" s="20" t="s">
        <v>303</v>
      </c>
      <c r="P493" s="20" t="s">
        <v>304</v>
      </c>
      <c r="Q493" s="20" t="s">
        <v>186</v>
      </c>
    </row>
    <row r="494" spans="1:17" x14ac:dyDescent="0.25">
      <c r="A494" s="20" t="s">
        <v>154</v>
      </c>
      <c r="E494" s="20" t="s">
        <v>421</v>
      </c>
      <c r="F494" s="20" t="s">
        <v>1488</v>
      </c>
      <c r="G494" s="20" t="s">
        <v>641</v>
      </c>
      <c r="H494" s="20" t="s">
        <v>566</v>
      </c>
      <c r="I494" s="20" t="s">
        <v>1487</v>
      </c>
      <c r="J494" s="20" t="s">
        <v>159</v>
      </c>
      <c r="K494" s="20" t="s">
        <v>160</v>
      </c>
      <c r="L494" s="20" t="s">
        <v>161</v>
      </c>
      <c r="M494" s="20" t="s">
        <v>422</v>
      </c>
      <c r="N494" s="20" t="s">
        <v>1469</v>
      </c>
      <c r="O494" s="20" t="s">
        <v>303</v>
      </c>
      <c r="P494" s="20" t="s">
        <v>304</v>
      </c>
      <c r="Q494" s="20" t="s">
        <v>186</v>
      </c>
    </row>
    <row r="495" spans="1:17" x14ac:dyDescent="0.25">
      <c r="A495" s="20" t="s">
        <v>154</v>
      </c>
      <c r="E495" s="20" t="s">
        <v>421</v>
      </c>
      <c r="F495" s="20" t="s">
        <v>1489</v>
      </c>
      <c r="G495" s="20" t="s">
        <v>582</v>
      </c>
      <c r="H495" s="20" t="s">
        <v>158</v>
      </c>
      <c r="I495" s="20" t="s">
        <v>1490</v>
      </c>
      <c r="J495" s="20" t="s">
        <v>159</v>
      </c>
      <c r="K495" s="20" t="s">
        <v>160</v>
      </c>
      <c r="L495" s="20" t="s">
        <v>161</v>
      </c>
      <c r="M495" s="20" t="s">
        <v>422</v>
      </c>
      <c r="N495" s="20" t="s">
        <v>1469</v>
      </c>
      <c r="O495" s="20" t="s">
        <v>276</v>
      </c>
      <c r="P495" s="20" t="s">
        <v>277</v>
      </c>
      <c r="Q495" s="20" t="s">
        <v>275</v>
      </c>
    </row>
    <row r="496" spans="1:17" x14ac:dyDescent="0.25">
      <c r="A496" s="20" t="s">
        <v>154</v>
      </c>
      <c r="E496" s="20" t="s">
        <v>421</v>
      </c>
      <c r="F496" s="20" t="s">
        <v>1491</v>
      </c>
      <c r="G496" s="20" t="s">
        <v>813</v>
      </c>
      <c r="H496" s="20" t="s">
        <v>627</v>
      </c>
      <c r="I496" s="20" t="s">
        <v>1492</v>
      </c>
      <c r="J496" s="20" t="s">
        <v>159</v>
      </c>
      <c r="K496" s="20" t="s">
        <v>160</v>
      </c>
      <c r="L496" s="20" t="s">
        <v>161</v>
      </c>
      <c r="M496" s="20" t="s">
        <v>422</v>
      </c>
      <c r="N496" s="20" t="s">
        <v>1469</v>
      </c>
      <c r="O496" s="20" t="s">
        <v>276</v>
      </c>
      <c r="P496" s="20" t="s">
        <v>277</v>
      </c>
      <c r="Q496" s="20" t="s">
        <v>275</v>
      </c>
    </row>
    <row r="497" spans="1:17" x14ac:dyDescent="0.25">
      <c r="A497" s="20" t="s">
        <v>154</v>
      </c>
      <c r="E497" s="20" t="s">
        <v>421</v>
      </c>
      <c r="F497" s="20" t="s">
        <v>1493</v>
      </c>
      <c r="G497" s="20" t="s">
        <v>574</v>
      </c>
      <c r="H497" s="20" t="s">
        <v>566</v>
      </c>
      <c r="I497" s="20" t="s">
        <v>1494</v>
      </c>
      <c r="J497" s="20" t="s">
        <v>159</v>
      </c>
      <c r="K497" s="20" t="s">
        <v>160</v>
      </c>
      <c r="L497" s="20" t="s">
        <v>161</v>
      </c>
      <c r="M497" s="20" t="s">
        <v>422</v>
      </c>
      <c r="N497" s="20" t="s">
        <v>1469</v>
      </c>
      <c r="O497" s="20" t="s">
        <v>361</v>
      </c>
      <c r="P497" s="20" t="s">
        <v>362</v>
      </c>
      <c r="Q497" s="20" t="s">
        <v>275</v>
      </c>
    </row>
    <row r="498" spans="1:17" x14ac:dyDescent="0.25">
      <c r="A498" s="20" t="s">
        <v>154</v>
      </c>
      <c r="E498" s="20" t="s">
        <v>423</v>
      </c>
      <c r="F498" s="20" t="s">
        <v>1495</v>
      </c>
      <c r="G498" s="20" t="s">
        <v>574</v>
      </c>
      <c r="H498" s="20" t="s">
        <v>188</v>
      </c>
      <c r="I498" s="20" t="s">
        <v>1496</v>
      </c>
      <c r="J498" s="20" t="s">
        <v>159</v>
      </c>
      <c r="K498" s="20" t="s">
        <v>160</v>
      </c>
      <c r="L498" s="20" t="s">
        <v>161</v>
      </c>
      <c r="M498" s="20" t="s">
        <v>424</v>
      </c>
      <c r="N498" s="20" t="s">
        <v>1497</v>
      </c>
      <c r="O498" s="20" t="s">
        <v>268</v>
      </c>
      <c r="P498" s="20" t="s">
        <v>269</v>
      </c>
      <c r="Q498" s="20" t="s">
        <v>186</v>
      </c>
    </row>
    <row r="499" spans="1:17" x14ac:dyDescent="0.25">
      <c r="A499" s="20" t="s">
        <v>154</v>
      </c>
      <c r="E499" s="20" t="s">
        <v>423</v>
      </c>
      <c r="F499" s="20" t="s">
        <v>1498</v>
      </c>
      <c r="G499" s="20" t="s">
        <v>602</v>
      </c>
      <c r="H499" s="20" t="s">
        <v>158</v>
      </c>
      <c r="I499" s="20" t="s">
        <v>1499</v>
      </c>
      <c r="J499" s="20" t="s">
        <v>159</v>
      </c>
      <c r="K499" s="20" t="s">
        <v>160</v>
      </c>
      <c r="L499" s="20" t="s">
        <v>161</v>
      </c>
      <c r="M499" s="20" t="s">
        <v>424</v>
      </c>
      <c r="N499" s="20" t="s">
        <v>1497</v>
      </c>
      <c r="O499" s="20" t="s">
        <v>303</v>
      </c>
      <c r="P499" s="20" t="s">
        <v>304</v>
      </c>
      <c r="Q499" s="20" t="s">
        <v>186</v>
      </c>
    </row>
    <row r="500" spans="1:17" x14ac:dyDescent="0.25">
      <c r="A500" s="20" t="s">
        <v>154</v>
      </c>
      <c r="E500" s="20" t="s">
        <v>423</v>
      </c>
      <c r="F500" s="20" t="s">
        <v>1500</v>
      </c>
      <c r="G500" s="20" t="s">
        <v>577</v>
      </c>
      <c r="H500" s="20" t="s">
        <v>158</v>
      </c>
      <c r="I500" s="20" t="s">
        <v>1501</v>
      </c>
      <c r="J500" s="20" t="s">
        <v>159</v>
      </c>
      <c r="K500" s="20" t="s">
        <v>160</v>
      </c>
      <c r="L500" s="20" t="s">
        <v>161</v>
      </c>
      <c r="M500" s="20" t="s">
        <v>424</v>
      </c>
      <c r="N500" s="20" t="s">
        <v>1497</v>
      </c>
      <c r="O500" s="20" t="s">
        <v>305</v>
      </c>
      <c r="P500" s="20" t="s">
        <v>306</v>
      </c>
      <c r="Q500" s="20" t="s">
        <v>186</v>
      </c>
    </row>
    <row r="501" spans="1:17" x14ac:dyDescent="0.25">
      <c r="A501" s="20" t="s">
        <v>154</v>
      </c>
      <c r="E501" s="20" t="s">
        <v>423</v>
      </c>
      <c r="F501" s="20" t="s">
        <v>1502</v>
      </c>
      <c r="G501" s="20" t="s">
        <v>582</v>
      </c>
      <c r="H501" s="20" t="s">
        <v>158</v>
      </c>
      <c r="I501" s="20" t="s">
        <v>1503</v>
      </c>
      <c r="J501" s="20" t="s">
        <v>159</v>
      </c>
      <c r="K501" s="20" t="s">
        <v>160</v>
      </c>
      <c r="L501" s="20" t="s">
        <v>161</v>
      </c>
      <c r="M501" s="20" t="s">
        <v>424</v>
      </c>
      <c r="N501" s="20" t="s">
        <v>1497</v>
      </c>
      <c r="O501" s="20" t="s">
        <v>355</v>
      </c>
      <c r="P501" s="20" t="s">
        <v>356</v>
      </c>
      <c r="Q501" s="20" t="s">
        <v>186</v>
      </c>
    </row>
    <row r="502" spans="1:17" x14ac:dyDescent="0.25">
      <c r="A502" s="20" t="s">
        <v>154</v>
      </c>
      <c r="E502" s="20" t="s">
        <v>423</v>
      </c>
      <c r="F502" s="20" t="s">
        <v>1504</v>
      </c>
      <c r="G502" s="20" t="s">
        <v>625</v>
      </c>
      <c r="H502" s="20" t="s">
        <v>566</v>
      </c>
      <c r="I502" s="20" t="s">
        <v>159</v>
      </c>
      <c r="J502" s="20" t="s">
        <v>159</v>
      </c>
      <c r="K502" s="20" t="s">
        <v>160</v>
      </c>
      <c r="L502" s="20" t="s">
        <v>161</v>
      </c>
      <c r="M502" s="20" t="s">
        <v>424</v>
      </c>
      <c r="N502" s="20" t="s">
        <v>1497</v>
      </c>
      <c r="O502" s="20" t="s">
        <v>359</v>
      </c>
      <c r="P502" s="20" t="s">
        <v>360</v>
      </c>
      <c r="Q502" s="20" t="s">
        <v>272</v>
      </c>
    </row>
    <row r="503" spans="1:17" x14ac:dyDescent="0.25">
      <c r="A503" s="20" t="s">
        <v>154</v>
      </c>
      <c r="E503" s="20" t="s">
        <v>423</v>
      </c>
      <c r="F503" s="20" t="s">
        <v>1505</v>
      </c>
      <c r="G503" s="20" t="s">
        <v>616</v>
      </c>
      <c r="H503" s="20" t="s">
        <v>571</v>
      </c>
      <c r="I503" s="20" t="s">
        <v>1506</v>
      </c>
      <c r="J503" s="20" t="s">
        <v>159</v>
      </c>
      <c r="K503" s="20" t="s">
        <v>160</v>
      </c>
      <c r="L503" s="20" t="s">
        <v>161</v>
      </c>
      <c r="M503" s="20" t="s">
        <v>424</v>
      </c>
      <c r="N503" s="20" t="s">
        <v>1497</v>
      </c>
      <c r="O503" s="20" t="s">
        <v>334</v>
      </c>
      <c r="P503" s="20" t="s">
        <v>335</v>
      </c>
      <c r="Q503" s="20" t="s">
        <v>186</v>
      </c>
    </row>
    <row r="504" spans="1:17" x14ac:dyDescent="0.25">
      <c r="A504" s="20" t="s">
        <v>154</v>
      </c>
      <c r="E504" s="20" t="s">
        <v>423</v>
      </c>
      <c r="F504" s="20" t="s">
        <v>1507</v>
      </c>
      <c r="G504" s="20" t="s">
        <v>616</v>
      </c>
      <c r="H504" s="20" t="s">
        <v>158</v>
      </c>
      <c r="I504" s="20" t="s">
        <v>1501</v>
      </c>
      <c r="J504" s="20" t="s">
        <v>159</v>
      </c>
      <c r="K504" s="20" t="s">
        <v>160</v>
      </c>
      <c r="L504" s="20" t="s">
        <v>161</v>
      </c>
      <c r="M504" s="20" t="s">
        <v>424</v>
      </c>
      <c r="N504" s="20" t="s">
        <v>1497</v>
      </c>
      <c r="O504" s="20" t="s">
        <v>301</v>
      </c>
      <c r="P504" s="20" t="s">
        <v>302</v>
      </c>
      <c r="Q504" s="20" t="s">
        <v>186</v>
      </c>
    </row>
    <row r="505" spans="1:17" x14ac:dyDescent="0.25">
      <c r="A505" s="20" t="s">
        <v>154</v>
      </c>
      <c r="E505" s="20" t="s">
        <v>423</v>
      </c>
      <c r="F505" s="20" t="s">
        <v>1508</v>
      </c>
      <c r="G505" s="20" t="s">
        <v>612</v>
      </c>
      <c r="H505" s="20" t="s">
        <v>566</v>
      </c>
      <c r="I505" s="20" t="s">
        <v>1509</v>
      </c>
      <c r="J505" s="20" t="s">
        <v>159</v>
      </c>
      <c r="K505" s="20" t="s">
        <v>160</v>
      </c>
      <c r="L505" s="20" t="s">
        <v>161</v>
      </c>
      <c r="M505" s="20" t="s">
        <v>424</v>
      </c>
      <c r="N505" s="20" t="s">
        <v>1497</v>
      </c>
      <c r="O505" s="20" t="s">
        <v>268</v>
      </c>
      <c r="P505" s="20" t="s">
        <v>269</v>
      </c>
      <c r="Q505" s="20" t="s">
        <v>186</v>
      </c>
    </row>
    <row r="506" spans="1:17" x14ac:dyDescent="0.25">
      <c r="A506" s="20" t="s">
        <v>154</v>
      </c>
      <c r="E506" s="20" t="s">
        <v>423</v>
      </c>
      <c r="F506" s="20" t="s">
        <v>1510</v>
      </c>
      <c r="G506" s="20" t="s">
        <v>641</v>
      </c>
      <c r="H506" s="20" t="s">
        <v>566</v>
      </c>
      <c r="I506" s="20" t="s">
        <v>1511</v>
      </c>
      <c r="J506" s="20" t="s">
        <v>159</v>
      </c>
      <c r="K506" s="20" t="s">
        <v>160</v>
      </c>
      <c r="L506" s="20" t="s">
        <v>161</v>
      </c>
      <c r="M506" s="20" t="s">
        <v>424</v>
      </c>
      <c r="N506" s="20" t="s">
        <v>1497</v>
      </c>
      <c r="O506" s="20" t="s">
        <v>303</v>
      </c>
      <c r="P506" s="20" t="s">
        <v>304</v>
      </c>
      <c r="Q506" s="20" t="s">
        <v>186</v>
      </c>
    </row>
    <row r="507" spans="1:17" x14ac:dyDescent="0.25">
      <c r="A507" s="20" t="s">
        <v>154</v>
      </c>
      <c r="E507" s="20" t="s">
        <v>423</v>
      </c>
      <c r="F507" s="20" t="s">
        <v>1512</v>
      </c>
      <c r="G507" s="20" t="s">
        <v>577</v>
      </c>
      <c r="H507" s="20" t="s">
        <v>566</v>
      </c>
      <c r="I507" s="20" t="s">
        <v>159</v>
      </c>
      <c r="J507" s="20" t="s">
        <v>159</v>
      </c>
      <c r="K507" s="20" t="s">
        <v>160</v>
      </c>
      <c r="L507" s="20" t="s">
        <v>161</v>
      </c>
      <c r="M507" s="20" t="s">
        <v>424</v>
      </c>
      <c r="N507" s="20" t="s">
        <v>1497</v>
      </c>
      <c r="O507" s="20" t="s">
        <v>359</v>
      </c>
      <c r="P507" s="20" t="s">
        <v>360</v>
      </c>
      <c r="Q507" s="20" t="s">
        <v>272</v>
      </c>
    </row>
    <row r="508" spans="1:17" x14ac:dyDescent="0.25">
      <c r="A508" s="20" t="s">
        <v>154</v>
      </c>
      <c r="E508" s="20" t="s">
        <v>425</v>
      </c>
      <c r="F508" s="20" t="s">
        <v>1513</v>
      </c>
      <c r="G508" s="20" t="s">
        <v>733</v>
      </c>
      <c r="H508" s="20" t="s">
        <v>909</v>
      </c>
      <c r="I508" s="20" t="s">
        <v>1514</v>
      </c>
      <c r="J508" s="20" t="s">
        <v>159</v>
      </c>
      <c r="K508" s="20" t="s">
        <v>160</v>
      </c>
      <c r="L508" s="20" t="s">
        <v>161</v>
      </c>
      <c r="M508" s="20" t="s">
        <v>426</v>
      </c>
      <c r="N508" s="20" t="s">
        <v>1515</v>
      </c>
      <c r="O508" s="20" t="s">
        <v>264</v>
      </c>
      <c r="P508" s="20" t="s">
        <v>265</v>
      </c>
      <c r="Q508" s="20" t="s">
        <v>186</v>
      </c>
    </row>
    <row r="509" spans="1:17" x14ac:dyDescent="0.25">
      <c r="A509" s="20" t="s">
        <v>154</v>
      </c>
      <c r="E509" s="20" t="s">
        <v>425</v>
      </c>
      <c r="F509" s="20" t="s">
        <v>1516</v>
      </c>
      <c r="G509" s="20" t="s">
        <v>570</v>
      </c>
      <c r="H509" s="20" t="s">
        <v>571</v>
      </c>
      <c r="I509" s="20" t="s">
        <v>1517</v>
      </c>
      <c r="J509" s="20" t="s">
        <v>159</v>
      </c>
      <c r="K509" s="20" t="s">
        <v>160</v>
      </c>
      <c r="L509" s="20" t="s">
        <v>161</v>
      </c>
      <c r="M509" s="20" t="s">
        <v>426</v>
      </c>
      <c r="N509" s="20" t="s">
        <v>1515</v>
      </c>
      <c r="O509" s="20" t="s">
        <v>266</v>
      </c>
      <c r="P509" s="20" t="s">
        <v>267</v>
      </c>
      <c r="Q509" s="20" t="s">
        <v>186</v>
      </c>
    </row>
    <row r="510" spans="1:17" x14ac:dyDescent="0.25">
      <c r="A510" s="20" t="s">
        <v>154</v>
      </c>
      <c r="E510" s="20" t="s">
        <v>425</v>
      </c>
      <c r="F510" s="20" t="s">
        <v>1518</v>
      </c>
      <c r="G510" s="20" t="s">
        <v>602</v>
      </c>
      <c r="H510" s="20" t="s">
        <v>158</v>
      </c>
      <c r="I510" s="20" t="s">
        <v>1519</v>
      </c>
      <c r="J510" s="20" t="s">
        <v>159</v>
      </c>
      <c r="K510" s="20" t="s">
        <v>160</v>
      </c>
      <c r="L510" s="20" t="s">
        <v>161</v>
      </c>
      <c r="M510" s="20" t="s">
        <v>426</v>
      </c>
      <c r="N510" s="20" t="s">
        <v>1515</v>
      </c>
      <c r="O510" s="20" t="s">
        <v>303</v>
      </c>
      <c r="P510" s="20" t="s">
        <v>304</v>
      </c>
      <c r="Q510" s="20" t="s">
        <v>186</v>
      </c>
    </row>
    <row r="511" spans="1:17" x14ac:dyDescent="0.25">
      <c r="A511" s="20" t="s">
        <v>154</v>
      </c>
      <c r="E511" s="20" t="s">
        <v>425</v>
      </c>
      <c r="F511" s="20" t="s">
        <v>1520</v>
      </c>
      <c r="G511" s="20" t="s">
        <v>570</v>
      </c>
      <c r="H511" s="20" t="s">
        <v>571</v>
      </c>
      <c r="I511" s="20" t="s">
        <v>1517</v>
      </c>
      <c r="J511" s="20" t="s">
        <v>159</v>
      </c>
      <c r="K511" s="20" t="s">
        <v>160</v>
      </c>
      <c r="L511" s="20" t="s">
        <v>161</v>
      </c>
      <c r="M511" s="20" t="s">
        <v>426</v>
      </c>
      <c r="N511" s="20" t="s">
        <v>1515</v>
      </c>
      <c r="O511" s="20" t="s">
        <v>305</v>
      </c>
      <c r="P511" s="20" t="s">
        <v>306</v>
      </c>
      <c r="Q511" s="20" t="s">
        <v>186</v>
      </c>
    </row>
    <row r="512" spans="1:17" x14ac:dyDescent="0.25">
      <c r="A512" s="20" t="s">
        <v>154</v>
      </c>
      <c r="E512" s="20" t="s">
        <v>425</v>
      </c>
      <c r="F512" s="20" t="s">
        <v>1521</v>
      </c>
      <c r="G512" s="20" t="s">
        <v>625</v>
      </c>
      <c r="H512" s="20" t="s">
        <v>680</v>
      </c>
      <c r="I512" s="20" t="s">
        <v>159</v>
      </c>
      <c r="J512" s="20" t="s">
        <v>159</v>
      </c>
      <c r="K512" s="20" t="s">
        <v>160</v>
      </c>
      <c r="L512" s="20" t="s">
        <v>161</v>
      </c>
      <c r="M512" s="20" t="s">
        <v>426</v>
      </c>
      <c r="N512" s="20" t="s">
        <v>1515</v>
      </c>
      <c r="O512" s="20" t="s">
        <v>359</v>
      </c>
      <c r="P512" s="20" t="s">
        <v>360</v>
      </c>
      <c r="Q512" s="20" t="s">
        <v>272</v>
      </c>
    </row>
    <row r="513" spans="1:17" x14ac:dyDescent="0.25">
      <c r="A513" s="20" t="s">
        <v>154</v>
      </c>
      <c r="E513" s="20" t="s">
        <v>425</v>
      </c>
      <c r="F513" s="20" t="s">
        <v>1522</v>
      </c>
      <c r="G513" s="20" t="s">
        <v>616</v>
      </c>
      <c r="H513" s="20" t="s">
        <v>566</v>
      </c>
      <c r="I513" s="20" t="s">
        <v>1523</v>
      </c>
      <c r="J513" s="20" t="s">
        <v>159</v>
      </c>
      <c r="K513" s="20" t="s">
        <v>160</v>
      </c>
      <c r="L513" s="20" t="s">
        <v>161</v>
      </c>
      <c r="M513" s="20" t="s">
        <v>426</v>
      </c>
      <c r="N513" s="20" t="s">
        <v>1515</v>
      </c>
      <c r="O513" s="20" t="s">
        <v>334</v>
      </c>
      <c r="P513" s="20" t="s">
        <v>335</v>
      </c>
      <c r="Q513" s="20" t="s">
        <v>186</v>
      </c>
    </row>
    <row r="514" spans="1:17" x14ac:dyDescent="0.25">
      <c r="A514" s="20" t="s">
        <v>154</v>
      </c>
      <c r="E514" s="20" t="s">
        <v>425</v>
      </c>
      <c r="F514" s="20" t="s">
        <v>1524</v>
      </c>
      <c r="G514" s="20" t="s">
        <v>565</v>
      </c>
      <c r="H514" s="20" t="s">
        <v>566</v>
      </c>
      <c r="I514" s="20" t="s">
        <v>1523</v>
      </c>
      <c r="J514" s="20" t="s">
        <v>159</v>
      </c>
      <c r="K514" s="20" t="s">
        <v>160</v>
      </c>
      <c r="L514" s="20" t="s">
        <v>161</v>
      </c>
      <c r="M514" s="20" t="s">
        <v>426</v>
      </c>
      <c r="N514" s="20" t="s">
        <v>1515</v>
      </c>
      <c r="O514" s="20" t="s">
        <v>264</v>
      </c>
      <c r="P514" s="20" t="s">
        <v>265</v>
      </c>
      <c r="Q514" s="20" t="s">
        <v>186</v>
      </c>
    </row>
    <row r="515" spans="1:17" x14ac:dyDescent="0.25">
      <c r="A515" s="20" t="s">
        <v>154</v>
      </c>
      <c r="E515" s="20" t="s">
        <v>425</v>
      </c>
      <c r="F515" s="20" t="s">
        <v>1525</v>
      </c>
      <c r="G515" s="20" t="s">
        <v>570</v>
      </c>
      <c r="H515" s="20" t="s">
        <v>189</v>
      </c>
      <c r="I515" s="20" t="s">
        <v>1526</v>
      </c>
      <c r="J515" s="20" t="s">
        <v>159</v>
      </c>
      <c r="K515" s="20" t="s">
        <v>160</v>
      </c>
      <c r="L515" s="20" t="s">
        <v>161</v>
      </c>
      <c r="M515" s="20" t="s">
        <v>426</v>
      </c>
      <c r="N515" s="20" t="s">
        <v>1515</v>
      </c>
      <c r="O515" s="20" t="s">
        <v>334</v>
      </c>
      <c r="P515" s="20" t="s">
        <v>335</v>
      </c>
      <c r="Q515" s="20" t="s">
        <v>186</v>
      </c>
    </row>
    <row r="516" spans="1:17" x14ac:dyDescent="0.25">
      <c r="A516" s="20" t="s">
        <v>154</v>
      </c>
      <c r="E516" s="20" t="s">
        <v>425</v>
      </c>
      <c r="F516" s="20" t="s">
        <v>1527</v>
      </c>
      <c r="G516" s="20" t="s">
        <v>616</v>
      </c>
      <c r="H516" s="20" t="s">
        <v>189</v>
      </c>
      <c r="I516" s="20" t="s">
        <v>1528</v>
      </c>
      <c r="J516" s="20" t="s">
        <v>159</v>
      </c>
      <c r="K516" s="20" t="s">
        <v>160</v>
      </c>
      <c r="L516" s="20" t="s">
        <v>161</v>
      </c>
      <c r="M516" s="20" t="s">
        <v>426</v>
      </c>
      <c r="N516" s="20" t="s">
        <v>1515</v>
      </c>
      <c r="O516" s="20" t="s">
        <v>301</v>
      </c>
      <c r="P516" s="20" t="s">
        <v>302</v>
      </c>
      <c r="Q516" s="20" t="s">
        <v>186</v>
      </c>
    </row>
    <row r="517" spans="1:17" x14ac:dyDescent="0.25">
      <c r="A517" s="20" t="s">
        <v>154</v>
      </c>
      <c r="E517" s="20" t="s">
        <v>425</v>
      </c>
      <c r="F517" s="20" t="s">
        <v>1529</v>
      </c>
      <c r="G517" s="20" t="s">
        <v>565</v>
      </c>
      <c r="H517" s="20" t="s">
        <v>571</v>
      </c>
      <c r="I517" s="20" t="s">
        <v>1530</v>
      </c>
      <c r="J517" s="20" t="s">
        <v>159</v>
      </c>
      <c r="K517" s="20" t="s">
        <v>160</v>
      </c>
      <c r="L517" s="20" t="s">
        <v>161</v>
      </c>
      <c r="M517" s="20" t="s">
        <v>426</v>
      </c>
      <c r="N517" s="20" t="s">
        <v>1515</v>
      </c>
      <c r="O517" s="20" t="s">
        <v>355</v>
      </c>
      <c r="P517" s="20" t="s">
        <v>356</v>
      </c>
      <c r="Q517" s="20" t="s">
        <v>186</v>
      </c>
    </row>
    <row r="518" spans="1:17" x14ac:dyDescent="0.25">
      <c r="A518" s="20" t="s">
        <v>154</v>
      </c>
      <c r="E518" s="20" t="s">
        <v>425</v>
      </c>
      <c r="F518" s="20" t="s">
        <v>1531</v>
      </c>
      <c r="G518" s="20" t="s">
        <v>582</v>
      </c>
      <c r="H518" s="20" t="s">
        <v>571</v>
      </c>
      <c r="I518" s="20" t="s">
        <v>1517</v>
      </c>
      <c r="J518" s="20" t="s">
        <v>159</v>
      </c>
      <c r="K518" s="20" t="s">
        <v>160</v>
      </c>
      <c r="L518" s="20" t="s">
        <v>161</v>
      </c>
      <c r="M518" s="20" t="s">
        <v>426</v>
      </c>
      <c r="N518" s="20" t="s">
        <v>1515</v>
      </c>
      <c r="O518" s="20" t="s">
        <v>363</v>
      </c>
      <c r="P518" s="20" t="s">
        <v>364</v>
      </c>
      <c r="Q518" s="20" t="s">
        <v>186</v>
      </c>
    </row>
    <row r="519" spans="1:17" x14ac:dyDescent="0.25">
      <c r="A519" s="20" t="s">
        <v>154</v>
      </c>
      <c r="E519" s="20" t="s">
        <v>425</v>
      </c>
      <c r="F519" s="20" t="s">
        <v>1532</v>
      </c>
      <c r="G519" s="20" t="s">
        <v>582</v>
      </c>
      <c r="H519" s="20" t="s">
        <v>158</v>
      </c>
      <c r="I519" s="20" t="s">
        <v>159</v>
      </c>
      <c r="J519" s="20" t="s">
        <v>159</v>
      </c>
      <c r="K519" s="20" t="s">
        <v>160</v>
      </c>
      <c r="L519" s="20" t="s">
        <v>161</v>
      </c>
      <c r="M519" s="20" t="s">
        <v>426</v>
      </c>
      <c r="N519" s="20" t="s">
        <v>1515</v>
      </c>
      <c r="O519" s="20" t="s">
        <v>270</v>
      </c>
      <c r="P519" s="20" t="s">
        <v>271</v>
      </c>
      <c r="Q519" s="20" t="s">
        <v>272</v>
      </c>
    </row>
    <row r="520" spans="1:17" x14ac:dyDescent="0.25">
      <c r="A520" s="20" t="s">
        <v>154</v>
      </c>
      <c r="E520" s="20" t="s">
        <v>425</v>
      </c>
      <c r="F520" s="20" t="s">
        <v>1533</v>
      </c>
      <c r="G520" s="20" t="s">
        <v>574</v>
      </c>
      <c r="H520" s="20" t="s">
        <v>571</v>
      </c>
      <c r="I520" s="20" t="s">
        <v>1534</v>
      </c>
      <c r="J520" s="20" t="s">
        <v>159</v>
      </c>
      <c r="K520" s="20" t="s">
        <v>160</v>
      </c>
      <c r="L520" s="20" t="s">
        <v>161</v>
      </c>
      <c r="M520" s="20" t="s">
        <v>426</v>
      </c>
      <c r="N520" s="20" t="s">
        <v>1515</v>
      </c>
      <c r="O520" s="20" t="s">
        <v>361</v>
      </c>
      <c r="P520" s="20" t="s">
        <v>362</v>
      </c>
      <c r="Q520" s="20" t="s">
        <v>275</v>
      </c>
    </row>
    <row r="521" spans="1:17" x14ac:dyDescent="0.25">
      <c r="A521" s="20" t="s">
        <v>154</v>
      </c>
      <c r="E521" s="20" t="s">
        <v>425</v>
      </c>
      <c r="F521" s="20" t="s">
        <v>1535</v>
      </c>
      <c r="G521" s="20" t="s">
        <v>582</v>
      </c>
      <c r="H521" s="20" t="s">
        <v>643</v>
      </c>
      <c r="I521" s="20" t="s">
        <v>159</v>
      </c>
      <c r="J521" s="20" t="s">
        <v>159</v>
      </c>
      <c r="K521" s="20" t="s">
        <v>160</v>
      </c>
      <c r="L521" s="20" t="s">
        <v>161</v>
      </c>
      <c r="M521" s="20" t="s">
        <v>426</v>
      </c>
      <c r="N521" s="20" t="s">
        <v>1515</v>
      </c>
      <c r="O521" s="20" t="s">
        <v>359</v>
      </c>
      <c r="P521" s="20" t="s">
        <v>360</v>
      </c>
      <c r="Q521" s="20" t="s">
        <v>272</v>
      </c>
    </row>
    <row r="522" spans="1:17" x14ac:dyDescent="0.25">
      <c r="A522" s="20" t="s">
        <v>154</v>
      </c>
      <c r="E522" s="20" t="s">
        <v>427</v>
      </c>
      <c r="F522" s="20" t="s">
        <v>1536</v>
      </c>
      <c r="G522" s="20" t="s">
        <v>565</v>
      </c>
      <c r="H522" s="20" t="s">
        <v>189</v>
      </c>
      <c r="I522" s="20" t="s">
        <v>1537</v>
      </c>
      <c r="J522" s="20" t="s">
        <v>159</v>
      </c>
      <c r="K522" s="20" t="s">
        <v>160</v>
      </c>
      <c r="L522" s="20" t="s">
        <v>161</v>
      </c>
      <c r="M522" s="20" t="s">
        <v>428</v>
      </c>
      <c r="N522" s="20" t="s">
        <v>1538</v>
      </c>
      <c r="O522" s="20" t="s">
        <v>264</v>
      </c>
      <c r="P522" s="20" t="s">
        <v>265</v>
      </c>
      <c r="Q522" s="20" t="s">
        <v>186</v>
      </c>
    </row>
    <row r="523" spans="1:17" x14ac:dyDescent="0.25">
      <c r="A523" s="20" t="s">
        <v>154</v>
      </c>
      <c r="E523" s="20" t="s">
        <v>427</v>
      </c>
      <c r="F523" s="20" t="s">
        <v>1539</v>
      </c>
      <c r="G523" s="20" t="s">
        <v>587</v>
      </c>
      <c r="H523" s="20" t="s">
        <v>566</v>
      </c>
      <c r="I523" s="20" t="s">
        <v>1540</v>
      </c>
      <c r="J523" s="20" t="s">
        <v>159</v>
      </c>
      <c r="K523" s="20" t="s">
        <v>160</v>
      </c>
      <c r="L523" s="20" t="s">
        <v>161</v>
      </c>
      <c r="M523" s="20" t="s">
        <v>428</v>
      </c>
      <c r="N523" s="20" t="s">
        <v>1538</v>
      </c>
      <c r="O523" s="20" t="s">
        <v>264</v>
      </c>
      <c r="P523" s="20" t="s">
        <v>265</v>
      </c>
      <c r="Q523" s="20" t="s">
        <v>186</v>
      </c>
    </row>
    <row r="524" spans="1:17" x14ac:dyDescent="0.25">
      <c r="A524" s="20" t="s">
        <v>154</v>
      </c>
      <c r="E524" s="20" t="s">
        <v>427</v>
      </c>
      <c r="F524" s="20" t="s">
        <v>1541</v>
      </c>
      <c r="G524" s="20" t="s">
        <v>570</v>
      </c>
      <c r="H524" s="20" t="s">
        <v>158</v>
      </c>
      <c r="I524" s="20" t="s">
        <v>1542</v>
      </c>
      <c r="J524" s="20" t="s">
        <v>159</v>
      </c>
      <c r="K524" s="20" t="s">
        <v>160</v>
      </c>
      <c r="L524" s="20" t="s">
        <v>161</v>
      </c>
      <c r="M524" s="20" t="s">
        <v>428</v>
      </c>
      <c r="N524" s="20" t="s">
        <v>1538</v>
      </c>
      <c r="O524" s="20" t="s">
        <v>266</v>
      </c>
      <c r="P524" s="20" t="s">
        <v>267</v>
      </c>
      <c r="Q524" s="20" t="s">
        <v>186</v>
      </c>
    </row>
    <row r="525" spans="1:17" x14ac:dyDescent="0.25">
      <c r="A525" s="20" t="s">
        <v>154</v>
      </c>
      <c r="E525" s="20" t="s">
        <v>427</v>
      </c>
      <c r="F525" s="20" t="s">
        <v>1543</v>
      </c>
      <c r="G525" s="20" t="s">
        <v>612</v>
      </c>
      <c r="H525" s="20" t="s">
        <v>566</v>
      </c>
      <c r="I525" s="20" t="s">
        <v>1544</v>
      </c>
      <c r="J525" s="20" t="s">
        <v>159</v>
      </c>
      <c r="K525" s="20" t="s">
        <v>160</v>
      </c>
      <c r="L525" s="20" t="s">
        <v>161</v>
      </c>
      <c r="M525" s="20" t="s">
        <v>428</v>
      </c>
      <c r="N525" s="20" t="s">
        <v>1538</v>
      </c>
      <c r="O525" s="20" t="s">
        <v>301</v>
      </c>
      <c r="P525" s="20" t="s">
        <v>302</v>
      </c>
      <c r="Q525" s="20" t="s">
        <v>186</v>
      </c>
    </row>
    <row r="526" spans="1:17" x14ac:dyDescent="0.25">
      <c r="A526" s="20" t="s">
        <v>154</v>
      </c>
      <c r="E526" s="20" t="s">
        <v>427</v>
      </c>
      <c r="F526" s="20" t="s">
        <v>1545</v>
      </c>
      <c r="G526" s="20" t="s">
        <v>582</v>
      </c>
      <c r="H526" s="20" t="s">
        <v>158</v>
      </c>
      <c r="I526" s="20" t="s">
        <v>1542</v>
      </c>
      <c r="J526" s="20" t="s">
        <v>159</v>
      </c>
      <c r="K526" s="20" t="s">
        <v>160</v>
      </c>
      <c r="L526" s="20" t="s">
        <v>161</v>
      </c>
      <c r="M526" s="20" t="s">
        <v>428</v>
      </c>
      <c r="N526" s="20" t="s">
        <v>1538</v>
      </c>
      <c r="O526" s="20" t="s">
        <v>355</v>
      </c>
      <c r="P526" s="20" t="s">
        <v>356</v>
      </c>
      <c r="Q526" s="20" t="s">
        <v>186</v>
      </c>
    </row>
    <row r="527" spans="1:17" x14ac:dyDescent="0.25">
      <c r="A527" s="20" t="s">
        <v>154</v>
      </c>
      <c r="E527" s="20" t="s">
        <v>427</v>
      </c>
      <c r="F527" s="20" t="s">
        <v>1546</v>
      </c>
      <c r="G527" s="20" t="s">
        <v>579</v>
      </c>
      <c r="H527" s="20" t="s">
        <v>566</v>
      </c>
      <c r="I527" s="20" t="s">
        <v>1547</v>
      </c>
      <c r="J527" s="20" t="s">
        <v>159</v>
      </c>
      <c r="K527" s="20" t="s">
        <v>160</v>
      </c>
      <c r="L527" s="20" t="s">
        <v>161</v>
      </c>
      <c r="M527" s="20" t="s">
        <v>428</v>
      </c>
      <c r="N527" s="20" t="s">
        <v>1538</v>
      </c>
      <c r="O527" s="20" t="s">
        <v>273</v>
      </c>
      <c r="P527" s="20" t="s">
        <v>274</v>
      </c>
      <c r="Q527" s="20" t="s">
        <v>275</v>
      </c>
    </row>
    <row r="528" spans="1:17" x14ac:dyDescent="0.25">
      <c r="A528" s="20" t="s">
        <v>154</v>
      </c>
      <c r="E528" s="20" t="s">
        <v>427</v>
      </c>
      <c r="F528" s="20" t="s">
        <v>1548</v>
      </c>
      <c r="G528" s="20" t="s">
        <v>577</v>
      </c>
      <c r="H528" s="20" t="s">
        <v>571</v>
      </c>
      <c r="I528" s="20" t="s">
        <v>1549</v>
      </c>
      <c r="J528" s="20" t="s">
        <v>159</v>
      </c>
      <c r="K528" s="20" t="s">
        <v>160</v>
      </c>
      <c r="L528" s="20" t="s">
        <v>161</v>
      </c>
      <c r="M528" s="20" t="s">
        <v>428</v>
      </c>
      <c r="N528" s="20" t="s">
        <v>1538</v>
      </c>
      <c r="O528" s="20" t="s">
        <v>361</v>
      </c>
      <c r="P528" s="20" t="s">
        <v>362</v>
      </c>
      <c r="Q528" s="20" t="s">
        <v>275</v>
      </c>
    </row>
    <row r="529" spans="1:17" x14ac:dyDescent="0.25">
      <c r="A529" s="20" t="s">
        <v>154</v>
      </c>
      <c r="E529" s="20" t="s">
        <v>427</v>
      </c>
      <c r="F529" s="20" t="s">
        <v>1550</v>
      </c>
      <c r="G529" s="20" t="s">
        <v>565</v>
      </c>
      <c r="H529" s="20" t="s">
        <v>158</v>
      </c>
      <c r="I529" s="20" t="s">
        <v>1551</v>
      </c>
      <c r="J529" s="20" t="s">
        <v>159</v>
      </c>
      <c r="K529" s="20" t="s">
        <v>160</v>
      </c>
      <c r="L529" s="20" t="s">
        <v>161</v>
      </c>
      <c r="M529" s="20" t="s">
        <v>428</v>
      </c>
      <c r="N529" s="20" t="s">
        <v>1538</v>
      </c>
      <c r="O529" s="20" t="s">
        <v>264</v>
      </c>
      <c r="P529" s="20" t="s">
        <v>265</v>
      </c>
      <c r="Q529" s="20" t="s">
        <v>186</v>
      </c>
    </row>
    <row r="530" spans="1:17" x14ac:dyDescent="0.25">
      <c r="A530" s="20" t="s">
        <v>154</v>
      </c>
      <c r="E530" s="20" t="s">
        <v>427</v>
      </c>
      <c r="F530" s="20" t="s">
        <v>1552</v>
      </c>
      <c r="G530" s="20" t="s">
        <v>565</v>
      </c>
      <c r="H530" s="20" t="s">
        <v>188</v>
      </c>
      <c r="I530" s="20" t="s">
        <v>1553</v>
      </c>
      <c r="J530" s="20" t="s">
        <v>159</v>
      </c>
      <c r="K530" s="20" t="s">
        <v>160</v>
      </c>
      <c r="L530" s="20" t="s">
        <v>161</v>
      </c>
      <c r="M530" s="20" t="s">
        <v>428</v>
      </c>
      <c r="N530" s="20" t="s">
        <v>1538</v>
      </c>
      <c r="O530" s="20" t="s">
        <v>264</v>
      </c>
      <c r="P530" s="20" t="s">
        <v>265</v>
      </c>
      <c r="Q530" s="20" t="s">
        <v>186</v>
      </c>
    </row>
    <row r="531" spans="1:17" x14ac:dyDescent="0.25">
      <c r="A531" s="20" t="s">
        <v>154</v>
      </c>
      <c r="E531" s="20" t="s">
        <v>427</v>
      </c>
      <c r="F531" s="20" t="s">
        <v>1554</v>
      </c>
      <c r="G531" s="20" t="s">
        <v>641</v>
      </c>
      <c r="H531" s="20" t="s">
        <v>566</v>
      </c>
      <c r="I531" s="20" t="s">
        <v>1544</v>
      </c>
      <c r="J531" s="20" t="s">
        <v>159</v>
      </c>
      <c r="K531" s="20" t="s">
        <v>160</v>
      </c>
      <c r="L531" s="20" t="s">
        <v>161</v>
      </c>
      <c r="M531" s="20" t="s">
        <v>428</v>
      </c>
      <c r="N531" s="20" t="s">
        <v>1538</v>
      </c>
      <c r="O531" s="20" t="s">
        <v>303</v>
      </c>
      <c r="P531" s="20" t="s">
        <v>304</v>
      </c>
      <c r="Q531" s="20" t="s">
        <v>186</v>
      </c>
    </row>
    <row r="532" spans="1:17" x14ac:dyDescent="0.25">
      <c r="A532" s="20" t="s">
        <v>154</v>
      </c>
      <c r="E532" s="20" t="s">
        <v>427</v>
      </c>
      <c r="F532" s="20" t="s">
        <v>1555</v>
      </c>
      <c r="G532" s="20" t="s">
        <v>605</v>
      </c>
      <c r="H532" s="20" t="s">
        <v>566</v>
      </c>
      <c r="I532" s="20" t="s">
        <v>1556</v>
      </c>
      <c r="J532" s="20" t="s">
        <v>159</v>
      </c>
      <c r="K532" s="20" t="s">
        <v>160</v>
      </c>
      <c r="L532" s="20" t="s">
        <v>161</v>
      </c>
      <c r="M532" s="20" t="s">
        <v>428</v>
      </c>
      <c r="N532" s="20" t="s">
        <v>1538</v>
      </c>
      <c r="O532" s="20" t="s">
        <v>305</v>
      </c>
      <c r="P532" s="20" t="s">
        <v>306</v>
      </c>
      <c r="Q532" s="20" t="s">
        <v>186</v>
      </c>
    </row>
    <row r="533" spans="1:17" x14ac:dyDescent="0.25">
      <c r="A533" s="20" t="s">
        <v>154</v>
      </c>
      <c r="E533" s="20" t="s">
        <v>427</v>
      </c>
      <c r="F533" s="20" t="s">
        <v>1557</v>
      </c>
      <c r="G533" s="20" t="s">
        <v>577</v>
      </c>
      <c r="H533" s="20" t="s">
        <v>158</v>
      </c>
      <c r="I533" s="20" t="s">
        <v>159</v>
      </c>
      <c r="J533" s="20" t="s">
        <v>159</v>
      </c>
      <c r="K533" s="20" t="s">
        <v>160</v>
      </c>
      <c r="L533" s="20" t="s">
        <v>161</v>
      </c>
      <c r="M533" s="20" t="s">
        <v>428</v>
      </c>
      <c r="N533" s="20" t="s">
        <v>1538</v>
      </c>
      <c r="O533" s="20" t="s">
        <v>359</v>
      </c>
      <c r="P533" s="20" t="s">
        <v>360</v>
      </c>
      <c r="Q533" s="20" t="s">
        <v>272</v>
      </c>
    </row>
    <row r="534" spans="1:17" x14ac:dyDescent="0.25">
      <c r="A534" s="20" t="s">
        <v>154</v>
      </c>
      <c r="E534" s="20" t="s">
        <v>427</v>
      </c>
      <c r="F534" s="20" t="s">
        <v>1558</v>
      </c>
      <c r="G534" s="20" t="s">
        <v>813</v>
      </c>
      <c r="H534" s="20" t="s">
        <v>566</v>
      </c>
      <c r="I534" s="20" t="s">
        <v>1559</v>
      </c>
      <c r="J534" s="20" t="s">
        <v>159</v>
      </c>
      <c r="K534" s="20" t="s">
        <v>160</v>
      </c>
      <c r="L534" s="20" t="s">
        <v>161</v>
      </c>
      <c r="M534" s="20" t="s">
        <v>428</v>
      </c>
      <c r="N534" s="20" t="s">
        <v>1538</v>
      </c>
      <c r="O534" s="20" t="s">
        <v>276</v>
      </c>
      <c r="P534" s="20" t="s">
        <v>277</v>
      </c>
      <c r="Q534" s="20" t="s">
        <v>275</v>
      </c>
    </row>
    <row r="535" spans="1:17" x14ac:dyDescent="0.25">
      <c r="A535" s="20" t="s">
        <v>154</v>
      </c>
      <c r="E535" s="20" t="s">
        <v>429</v>
      </c>
      <c r="F535" s="20" t="s">
        <v>1560</v>
      </c>
      <c r="G535" s="20" t="s">
        <v>733</v>
      </c>
      <c r="H535" s="20" t="s">
        <v>187</v>
      </c>
      <c r="I535" s="20" t="s">
        <v>1561</v>
      </c>
      <c r="J535" s="20" t="s">
        <v>159</v>
      </c>
      <c r="K535" s="20" t="s">
        <v>160</v>
      </c>
      <c r="L535" s="20" t="s">
        <v>161</v>
      </c>
      <c r="M535" s="20" t="s">
        <v>430</v>
      </c>
      <c r="N535" s="20" t="s">
        <v>1562</v>
      </c>
      <c r="O535" s="20" t="s">
        <v>264</v>
      </c>
      <c r="P535" s="20" t="s">
        <v>265</v>
      </c>
      <c r="Q535" s="20" t="s">
        <v>186</v>
      </c>
    </row>
    <row r="536" spans="1:17" x14ac:dyDescent="0.25">
      <c r="A536" s="20" t="s">
        <v>154</v>
      </c>
      <c r="E536" s="20" t="s">
        <v>429</v>
      </c>
      <c r="F536" s="20" t="s">
        <v>816</v>
      </c>
      <c r="G536" s="20" t="s">
        <v>641</v>
      </c>
      <c r="H536" s="20" t="s">
        <v>188</v>
      </c>
      <c r="I536" s="20" t="s">
        <v>1563</v>
      </c>
      <c r="J536" s="20" t="s">
        <v>159</v>
      </c>
      <c r="K536" s="20" t="s">
        <v>160</v>
      </c>
      <c r="L536" s="20" t="s">
        <v>161</v>
      </c>
      <c r="M536" s="20" t="s">
        <v>430</v>
      </c>
      <c r="N536" s="20" t="s">
        <v>1562</v>
      </c>
      <c r="O536" s="20" t="s">
        <v>334</v>
      </c>
      <c r="P536" s="20" t="s">
        <v>335</v>
      </c>
      <c r="Q536" s="20" t="s">
        <v>186</v>
      </c>
    </row>
    <row r="537" spans="1:17" x14ac:dyDescent="0.25">
      <c r="A537" s="20" t="s">
        <v>154</v>
      </c>
      <c r="E537" s="20" t="s">
        <v>429</v>
      </c>
      <c r="F537" s="20" t="s">
        <v>1564</v>
      </c>
      <c r="G537" s="20" t="s">
        <v>574</v>
      </c>
      <c r="H537" s="20" t="s">
        <v>188</v>
      </c>
      <c r="I537" s="20" t="s">
        <v>159</v>
      </c>
      <c r="J537" s="20" t="s">
        <v>159</v>
      </c>
      <c r="K537" s="20" t="s">
        <v>160</v>
      </c>
      <c r="L537" s="20" t="s">
        <v>161</v>
      </c>
      <c r="M537" s="20" t="s">
        <v>430</v>
      </c>
      <c r="N537" s="20" t="s">
        <v>1562</v>
      </c>
      <c r="O537" s="20" t="s">
        <v>357</v>
      </c>
      <c r="P537" s="20" t="s">
        <v>358</v>
      </c>
      <c r="Q537" s="20" t="s">
        <v>272</v>
      </c>
    </row>
    <row r="538" spans="1:17" x14ac:dyDescent="0.25">
      <c r="A538" s="20" t="s">
        <v>154</v>
      </c>
      <c r="E538" s="20" t="s">
        <v>429</v>
      </c>
      <c r="F538" s="20" t="s">
        <v>1565</v>
      </c>
      <c r="G538" s="20" t="s">
        <v>565</v>
      </c>
      <c r="H538" s="20" t="s">
        <v>566</v>
      </c>
      <c r="I538" s="20" t="s">
        <v>1566</v>
      </c>
      <c r="J538" s="20" t="s">
        <v>159</v>
      </c>
      <c r="K538" s="20" t="s">
        <v>160</v>
      </c>
      <c r="L538" s="20" t="s">
        <v>161</v>
      </c>
      <c r="M538" s="20" t="s">
        <v>430</v>
      </c>
      <c r="N538" s="20" t="s">
        <v>1562</v>
      </c>
      <c r="O538" s="20" t="s">
        <v>264</v>
      </c>
      <c r="P538" s="20" t="s">
        <v>265</v>
      </c>
      <c r="Q538" s="20" t="s">
        <v>186</v>
      </c>
    </row>
    <row r="539" spans="1:17" x14ac:dyDescent="0.25">
      <c r="A539" s="20" t="s">
        <v>154</v>
      </c>
      <c r="E539" s="20" t="s">
        <v>429</v>
      </c>
      <c r="F539" s="20" t="s">
        <v>1567</v>
      </c>
      <c r="G539" s="20" t="s">
        <v>616</v>
      </c>
      <c r="H539" s="20" t="s">
        <v>187</v>
      </c>
      <c r="I539" s="20" t="s">
        <v>1568</v>
      </c>
      <c r="J539" s="20" t="s">
        <v>159</v>
      </c>
      <c r="K539" s="20" t="s">
        <v>160</v>
      </c>
      <c r="L539" s="20" t="s">
        <v>161</v>
      </c>
      <c r="M539" s="20" t="s">
        <v>430</v>
      </c>
      <c r="N539" s="20" t="s">
        <v>1562</v>
      </c>
      <c r="O539" s="20" t="s">
        <v>334</v>
      </c>
      <c r="P539" s="20" t="s">
        <v>335</v>
      </c>
      <c r="Q539" s="20" t="s">
        <v>186</v>
      </c>
    </row>
    <row r="540" spans="1:17" x14ac:dyDescent="0.25">
      <c r="A540" s="20" t="s">
        <v>154</v>
      </c>
      <c r="E540" s="20" t="s">
        <v>429</v>
      </c>
      <c r="F540" s="20" t="s">
        <v>1569</v>
      </c>
      <c r="G540" s="20" t="s">
        <v>619</v>
      </c>
      <c r="H540" s="20" t="s">
        <v>158</v>
      </c>
      <c r="I540" s="20" t="s">
        <v>1570</v>
      </c>
      <c r="J540" s="20" t="s">
        <v>159</v>
      </c>
      <c r="K540" s="20" t="s">
        <v>160</v>
      </c>
      <c r="L540" s="20" t="s">
        <v>161</v>
      </c>
      <c r="M540" s="20" t="s">
        <v>430</v>
      </c>
      <c r="N540" s="20" t="s">
        <v>1562</v>
      </c>
      <c r="O540" s="20" t="s">
        <v>303</v>
      </c>
      <c r="P540" s="20" t="s">
        <v>304</v>
      </c>
      <c r="Q540" s="20" t="s">
        <v>186</v>
      </c>
    </row>
    <row r="541" spans="1:17" x14ac:dyDescent="0.25">
      <c r="A541" s="20" t="s">
        <v>154</v>
      </c>
      <c r="E541" s="20" t="s">
        <v>429</v>
      </c>
      <c r="F541" s="20" t="s">
        <v>1571</v>
      </c>
      <c r="G541" s="20" t="s">
        <v>619</v>
      </c>
      <c r="H541" s="20" t="s">
        <v>566</v>
      </c>
      <c r="I541" s="20" t="s">
        <v>1572</v>
      </c>
      <c r="J541" s="20" t="s">
        <v>159</v>
      </c>
      <c r="K541" s="20" t="s">
        <v>160</v>
      </c>
      <c r="L541" s="20" t="s">
        <v>161</v>
      </c>
      <c r="M541" s="20" t="s">
        <v>430</v>
      </c>
      <c r="N541" s="20" t="s">
        <v>1562</v>
      </c>
      <c r="O541" s="20" t="s">
        <v>305</v>
      </c>
      <c r="P541" s="20" t="s">
        <v>306</v>
      </c>
      <c r="Q541" s="20" t="s">
        <v>186</v>
      </c>
    </row>
    <row r="542" spans="1:17" x14ac:dyDescent="0.25">
      <c r="A542" s="20" t="s">
        <v>154</v>
      </c>
      <c r="E542" s="20" t="s">
        <v>429</v>
      </c>
      <c r="F542" s="20" t="s">
        <v>1573</v>
      </c>
      <c r="G542" s="20" t="s">
        <v>582</v>
      </c>
      <c r="H542" s="20" t="s">
        <v>187</v>
      </c>
      <c r="I542" s="20" t="s">
        <v>1561</v>
      </c>
      <c r="J542" s="20" t="s">
        <v>159</v>
      </c>
      <c r="K542" s="20" t="s">
        <v>160</v>
      </c>
      <c r="L542" s="20" t="s">
        <v>161</v>
      </c>
      <c r="M542" s="20" t="s">
        <v>430</v>
      </c>
      <c r="N542" s="20" t="s">
        <v>1562</v>
      </c>
      <c r="O542" s="20" t="s">
        <v>363</v>
      </c>
      <c r="P542" s="20" t="s">
        <v>364</v>
      </c>
      <c r="Q542" s="20" t="s">
        <v>186</v>
      </c>
    </row>
    <row r="543" spans="1:17" x14ac:dyDescent="0.25">
      <c r="A543" s="20" t="s">
        <v>154</v>
      </c>
      <c r="E543" s="20" t="s">
        <v>431</v>
      </c>
      <c r="F543" s="20" t="s">
        <v>1574</v>
      </c>
      <c r="G543" s="20" t="s">
        <v>733</v>
      </c>
      <c r="H543" s="20" t="s">
        <v>894</v>
      </c>
      <c r="I543" s="20" t="s">
        <v>1575</v>
      </c>
      <c r="J543" s="20" t="s">
        <v>159</v>
      </c>
      <c r="K543" s="20" t="s">
        <v>160</v>
      </c>
      <c r="L543" s="20" t="s">
        <v>161</v>
      </c>
      <c r="M543" s="20" t="s">
        <v>432</v>
      </c>
      <c r="N543" s="20" t="s">
        <v>1576</v>
      </c>
      <c r="O543" s="20" t="s">
        <v>264</v>
      </c>
      <c r="P543" s="20" t="s">
        <v>265</v>
      </c>
      <c r="Q543" s="20" t="s">
        <v>186</v>
      </c>
    </row>
    <row r="544" spans="1:17" x14ac:dyDescent="0.25">
      <c r="A544" s="20" t="s">
        <v>154</v>
      </c>
      <c r="E544" s="20" t="s">
        <v>431</v>
      </c>
      <c r="F544" s="20" t="s">
        <v>1577</v>
      </c>
      <c r="G544" s="20" t="s">
        <v>641</v>
      </c>
      <c r="H544" s="20" t="s">
        <v>566</v>
      </c>
      <c r="I544" s="20" t="s">
        <v>1578</v>
      </c>
      <c r="J544" s="20" t="s">
        <v>159</v>
      </c>
      <c r="K544" s="20" t="s">
        <v>160</v>
      </c>
      <c r="L544" s="20" t="s">
        <v>161</v>
      </c>
      <c r="M544" s="20" t="s">
        <v>432</v>
      </c>
      <c r="N544" s="20" t="s">
        <v>1576</v>
      </c>
      <c r="O544" s="20" t="s">
        <v>334</v>
      </c>
      <c r="P544" s="20" t="s">
        <v>335</v>
      </c>
      <c r="Q544" s="20" t="s">
        <v>186</v>
      </c>
    </row>
    <row r="545" spans="1:17" x14ac:dyDescent="0.25">
      <c r="A545" s="20" t="s">
        <v>154</v>
      </c>
      <c r="E545" s="20" t="s">
        <v>431</v>
      </c>
      <c r="F545" s="20" t="s">
        <v>1579</v>
      </c>
      <c r="G545" s="20" t="s">
        <v>602</v>
      </c>
      <c r="H545" s="20" t="s">
        <v>162</v>
      </c>
      <c r="I545" s="20" t="s">
        <v>1580</v>
      </c>
      <c r="J545" s="20" t="s">
        <v>159</v>
      </c>
      <c r="K545" s="20" t="s">
        <v>160</v>
      </c>
      <c r="L545" s="20" t="s">
        <v>161</v>
      </c>
      <c r="M545" s="20" t="s">
        <v>432</v>
      </c>
      <c r="N545" s="20" t="s">
        <v>1576</v>
      </c>
      <c r="O545" s="20" t="s">
        <v>303</v>
      </c>
      <c r="P545" s="20" t="s">
        <v>304</v>
      </c>
      <c r="Q545" s="20" t="s">
        <v>186</v>
      </c>
    </row>
    <row r="546" spans="1:17" x14ac:dyDescent="0.25">
      <c r="A546" s="20" t="s">
        <v>154</v>
      </c>
      <c r="E546" s="20" t="s">
        <v>431</v>
      </c>
      <c r="F546" s="20" t="s">
        <v>1581</v>
      </c>
      <c r="G546" s="20" t="s">
        <v>591</v>
      </c>
      <c r="H546" s="20" t="s">
        <v>571</v>
      </c>
      <c r="I546" s="20" t="s">
        <v>1582</v>
      </c>
      <c r="J546" s="20" t="s">
        <v>159</v>
      </c>
      <c r="K546" s="20" t="s">
        <v>160</v>
      </c>
      <c r="L546" s="20" t="s">
        <v>161</v>
      </c>
      <c r="M546" s="20" t="s">
        <v>432</v>
      </c>
      <c r="N546" s="20" t="s">
        <v>1576</v>
      </c>
      <c r="O546" s="20" t="s">
        <v>268</v>
      </c>
      <c r="P546" s="20" t="s">
        <v>269</v>
      </c>
      <c r="Q546" s="20" t="s">
        <v>186</v>
      </c>
    </row>
    <row r="547" spans="1:17" x14ac:dyDescent="0.25">
      <c r="A547" s="20" t="s">
        <v>154</v>
      </c>
      <c r="E547" s="20" t="s">
        <v>431</v>
      </c>
      <c r="F547" s="20" t="s">
        <v>1583</v>
      </c>
      <c r="G547" s="20" t="s">
        <v>625</v>
      </c>
      <c r="H547" s="20" t="s">
        <v>571</v>
      </c>
      <c r="I547" s="20" t="s">
        <v>159</v>
      </c>
      <c r="J547" s="20" t="s">
        <v>159</v>
      </c>
      <c r="K547" s="20" t="s">
        <v>160</v>
      </c>
      <c r="L547" s="20" t="s">
        <v>161</v>
      </c>
      <c r="M547" s="20" t="s">
        <v>432</v>
      </c>
      <c r="N547" s="20" t="s">
        <v>1576</v>
      </c>
      <c r="O547" s="20" t="s">
        <v>359</v>
      </c>
      <c r="P547" s="20" t="s">
        <v>360</v>
      </c>
      <c r="Q547" s="20" t="s">
        <v>272</v>
      </c>
    </row>
    <row r="548" spans="1:17" x14ac:dyDescent="0.25">
      <c r="A548" s="20" t="s">
        <v>154</v>
      </c>
      <c r="E548" s="20" t="s">
        <v>431</v>
      </c>
      <c r="F548" s="20" t="s">
        <v>1584</v>
      </c>
      <c r="G548" s="20" t="s">
        <v>591</v>
      </c>
      <c r="H548" s="20" t="s">
        <v>566</v>
      </c>
      <c r="I548" s="20" t="s">
        <v>1585</v>
      </c>
      <c r="J548" s="20" t="s">
        <v>159</v>
      </c>
      <c r="K548" s="20" t="s">
        <v>160</v>
      </c>
      <c r="L548" s="20" t="s">
        <v>161</v>
      </c>
      <c r="M548" s="20" t="s">
        <v>432</v>
      </c>
      <c r="N548" s="20" t="s">
        <v>1576</v>
      </c>
      <c r="O548" s="20" t="s">
        <v>282</v>
      </c>
      <c r="P548" s="20" t="s">
        <v>283</v>
      </c>
      <c r="Q548" s="20" t="s">
        <v>275</v>
      </c>
    </row>
    <row r="549" spans="1:17" x14ac:dyDescent="0.25">
      <c r="A549" s="20" t="s">
        <v>154</v>
      </c>
      <c r="E549" s="20" t="s">
        <v>431</v>
      </c>
      <c r="F549" s="20" t="s">
        <v>1586</v>
      </c>
      <c r="G549" s="20" t="s">
        <v>577</v>
      </c>
      <c r="H549" s="20" t="s">
        <v>189</v>
      </c>
      <c r="I549" s="20" t="s">
        <v>1587</v>
      </c>
      <c r="J549" s="20" t="s">
        <v>159</v>
      </c>
      <c r="K549" s="20" t="s">
        <v>160</v>
      </c>
      <c r="L549" s="20" t="s">
        <v>161</v>
      </c>
      <c r="M549" s="20" t="s">
        <v>432</v>
      </c>
      <c r="N549" s="20" t="s">
        <v>1576</v>
      </c>
      <c r="O549" s="20" t="s">
        <v>361</v>
      </c>
      <c r="P549" s="20" t="s">
        <v>362</v>
      </c>
      <c r="Q549" s="20" t="s">
        <v>275</v>
      </c>
    </row>
    <row r="550" spans="1:17" x14ac:dyDescent="0.25">
      <c r="A550" s="20" t="s">
        <v>154</v>
      </c>
      <c r="E550" s="20" t="s">
        <v>431</v>
      </c>
      <c r="F550" s="20" t="s">
        <v>1588</v>
      </c>
      <c r="G550" s="20" t="s">
        <v>582</v>
      </c>
      <c r="H550" s="20" t="s">
        <v>158</v>
      </c>
      <c r="I550" s="20" t="s">
        <v>1589</v>
      </c>
      <c r="J550" s="20" t="s">
        <v>159</v>
      </c>
      <c r="K550" s="20" t="s">
        <v>160</v>
      </c>
      <c r="L550" s="20" t="s">
        <v>161</v>
      </c>
      <c r="M550" s="20" t="s">
        <v>432</v>
      </c>
      <c r="N550" s="20" t="s">
        <v>1576</v>
      </c>
      <c r="O550" s="20" t="s">
        <v>286</v>
      </c>
      <c r="P550" s="20" t="s">
        <v>287</v>
      </c>
      <c r="Q550" s="20" t="s">
        <v>275</v>
      </c>
    </row>
    <row r="551" spans="1:17" x14ac:dyDescent="0.25">
      <c r="A551" s="20" t="s">
        <v>154</v>
      </c>
      <c r="E551" s="20" t="s">
        <v>431</v>
      </c>
      <c r="F551" s="20" t="s">
        <v>1590</v>
      </c>
      <c r="G551" s="20" t="s">
        <v>616</v>
      </c>
      <c r="H551" s="20" t="s">
        <v>158</v>
      </c>
      <c r="I551" s="20" t="s">
        <v>1591</v>
      </c>
      <c r="J551" s="20" t="s">
        <v>159</v>
      </c>
      <c r="K551" s="20" t="s">
        <v>160</v>
      </c>
      <c r="L551" s="20" t="s">
        <v>161</v>
      </c>
      <c r="M551" s="20" t="s">
        <v>432</v>
      </c>
      <c r="N551" s="20" t="s">
        <v>1576</v>
      </c>
      <c r="O551" s="20" t="s">
        <v>334</v>
      </c>
      <c r="P551" s="20" t="s">
        <v>335</v>
      </c>
      <c r="Q551" s="20" t="s">
        <v>186</v>
      </c>
    </row>
    <row r="552" spans="1:17" x14ac:dyDescent="0.25">
      <c r="A552" s="20" t="s">
        <v>154</v>
      </c>
      <c r="E552" s="20" t="s">
        <v>431</v>
      </c>
      <c r="F552" s="20" t="s">
        <v>1592</v>
      </c>
      <c r="G552" s="20" t="s">
        <v>565</v>
      </c>
      <c r="H552" s="20" t="s">
        <v>566</v>
      </c>
      <c r="I552" s="20" t="s">
        <v>1593</v>
      </c>
      <c r="J552" s="20" t="s">
        <v>159</v>
      </c>
      <c r="K552" s="20" t="s">
        <v>160</v>
      </c>
      <c r="L552" s="20" t="s">
        <v>161</v>
      </c>
      <c r="M552" s="20" t="s">
        <v>432</v>
      </c>
      <c r="N552" s="20" t="s">
        <v>1576</v>
      </c>
      <c r="O552" s="20" t="s">
        <v>264</v>
      </c>
      <c r="P552" s="20" t="s">
        <v>265</v>
      </c>
      <c r="Q552" s="20" t="s">
        <v>186</v>
      </c>
    </row>
    <row r="553" spans="1:17" x14ac:dyDescent="0.25">
      <c r="A553" s="20" t="s">
        <v>154</v>
      </c>
      <c r="E553" s="20" t="s">
        <v>431</v>
      </c>
      <c r="F553" s="20" t="s">
        <v>1594</v>
      </c>
      <c r="G553" s="20" t="s">
        <v>570</v>
      </c>
      <c r="H553" s="20" t="s">
        <v>566</v>
      </c>
      <c r="I553" s="20" t="s">
        <v>1578</v>
      </c>
      <c r="J553" s="20" t="s">
        <v>159</v>
      </c>
      <c r="K553" s="20" t="s">
        <v>160</v>
      </c>
      <c r="L553" s="20" t="s">
        <v>161</v>
      </c>
      <c r="M553" s="20" t="s">
        <v>432</v>
      </c>
      <c r="N553" s="20" t="s">
        <v>1576</v>
      </c>
      <c r="O553" s="20" t="s">
        <v>334</v>
      </c>
      <c r="P553" s="20" t="s">
        <v>335</v>
      </c>
      <c r="Q553" s="20" t="s">
        <v>186</v>
      </c>
    </row>
    <row r="554" spans="1:17" x14ac:dyDescent="0.25">
      <c r="A554" s="20" t="s">
        <v>154</v>
      </c>
      <c r="E554" s="20" t="s">
        <v>431</v>
      </c>
      <c r="F554" s="20" t="s">
        <v>1595</v>
      </c>
      <c r="G554" s="20" t="s">
        <v>619</v>
      </c>
      <c r="H554" s="20" t="s">
        <v>566</v>
      </c>
      <c r="I554" s="20" t="s">
        <v>1596</v>
      </c>
      <c r="J554" s="20" t="s">
        <v>159</v>
      </c>
      <c r="K554" s="20" t="s">
        <v>160</v>
      </c>
      <c r="L554" s="20" t="s">
        <v>161</v>
      </c>
      <c r="M554" s="20" t="s">
        <v>432</v>
      </c>
      <c r="N554" s="20" t="s">
        <v>1576</v>
      </c>
      <c r="O554" s="20" t="s">
        <v>303</v>
      </c>
      <c r="P554" s="20" t="s">
        <v>304</v>
      </c>
      <c r="Q554" s="20" t="s">
        <v>186</v>
      </c>
    </row>
    <row r="555" spans="1:17" x14ac:dyDescent="0.25">
      <c r="A555" s="20" t="s">
        <v>154</v>
      </c>
      <c r="E555" s="20" t="s">
        <v>431</v>
      </c>
      <c r="F555" s="20" t="s">
        <v>1597</v>
      </c>
      <c r="G555" s="20" t="s">
        <v>641</v>
      </c>
      <c r="H555" s="20" t="s">
        <v>162</v>
      </c>
      <c r="I555" s="20" t="s">
        <v>1598</v>
      </c>
      <c r="J555" s="20" t="s">
        <v>159</v>
      </c>
      <c r="K555" s="20" t="s">
        <v>160</v>
      </c>
      <c r="L555" s="20" t="s">
        <v>161</v>
      </c>
      <c r="M555" s="20" t="s">
        <v>432</v>
      </c>
      <c r="N555" s="20" t="s">
        <v>1576</v>
      </c>
      <c r="O555" s="20" t="s">
        <v>303</v>
      </c>
      <c r="P555" s="20" t="s">
        <v>304</v>
      </c>
      <c r="Q555" s="20" t="s">
        <v>186</v>
      </c>
    </row>
    <row r="556" spans="1:17" x14ac:dyDescent="0.25">
      <c r="A556" s="20" t="s">
        <v>154</v>
      </c>
      <c r="E556" s="20" t="s">
        <v>431</v>
      </c>
      <c r="F556" s="20" t="s">
        <v>1599</v>
      </c>
      <c r="G556" s="20" t="s">
        <v>577</v>
      </c>
      <c r="H556" s="20" t="s">
        <v>1600</v>
      </c>
      <c r="I556" s="20" t="s">
        <v>159</v>
      </c>
      <c r="J556" s="20" t="s">
        <v>159</v>
      </c>
      <c r="K556" s="20" t="s">
        <v>160</v>
      </c>
      <c r="L556" s="20" t="s">
        <v>161</v>
      </c>
      <c r="M556" s="20" t="s">
        <v>432</v>
      </c>
      <c r="N556" s="20" t="s">
        <v>1576</v>
      </c>
      <c r="O556" s="20" t="s">
        <v>359</v>
      </c>
      <c r="P556" s="20" t="s">
        <v>360</v>
      </c>
      <c r="Q556" s="20" t="s">
        <v>272</v>
      </c>
    </row>
    <row r="557" spans="1:17" x14ac:dyDescent="0.25">
      <c r="A557" s="20" t="s">
        <v>154</v>
      </c>
      <c r="E557" s="20" t="s">
        <v>431</v>
      </c>
      <c r="F557" s="20" t="s">
        <v>1601</v>
      </c>
      <c r="G557" s="20" t="s">
        <v>582</v>
      </c>
      <c r="H557" s="20" t="s">
        <v>747</v>
      </c>
      <c r="I557" s="20" t="s">
        <v>1602</v>
      </c>
      <c r="J557" s="20" t="s">
        <v>159</v>
      </c>
      <c r="K557" s="20" t="s">
        <v>160</v>
      </c>
      <c r="L557" s="20" t="s">
        <v>161</v>
      </c>
      <c r="M557" s="20" t="s">
        <v>432</v>
      </c>
      <c r="N557" s="20" t="s">
        <v>1576</v>
      </c>
      <c r="O557" s="20" t="s">
        <v>276</v>
      </c>
      <c r="P557" s="20" t="s">
        <v>277</v>
      </c>
      <c r="Q557" s="20" t="s">
        <v>275</v>
      </c>
    </row>
    <row r="558" spans="1:17" x14ac:dyDescent="0.25">
      <c r="A558" s="20" t="s">
        <v>154</v>
      </c>
      <c r="E558" s="20" t="s">
        <v>431</v>
      </c>
      <c r="F558" s="20" t="s">
        <v>1603</v>
      </c>
      <c r="G558" s="20" t="s">
        <v>813</v>
      </c>
      <c r="H558" s="20" t="s">
        <v>627</v>
      </c>
      <c r="I558" s="20" t="s">
        <v>1604</v>
      </c>
      <c r="J558" s="20" t="s">
        <v>159</v>
      </c>
      <c r="K558" s="20" t="s">
        <v>160</v>
      </c>
      <c r="L558" s="20" t="s">
        <v>161</v>
      </c>
      <c r="M558" s="20" t="s">
        <v>432</v>
      </c>
      <c r="N558" s="20" t="s">
        <v>1576</v>
      </c>
      <c r="O558" s="20" t="s">
        <v>276</v>
      </c>
      <c r="P558" s="20" t="s">
        <v>277</v>
      </c>
      <c r="Q558" s="20" t="s">
        <v>275</v>
      </c>
    </row>
    <row r="559" spans="1:17" x14ac:dyDescent="0.25">
      <c r="A559" s="20" t="s">
        <v>154</v>
      </c>
      <c r="E559" s="20" t="s">
        <v>431</v>
      </c>
      <c r="F559" s="20" t="s">
        <v>1605</v>
      </c>
      <c r="G559" s="20" t="s">
        <v>574</v>
      </c>
      <c r="H559" s="20" t="s">
        <v>187</v>
      </c>
      <c r="I559" s="20" t="s">
        <v>1606</v>
      </c>
      <c r="J559" s="20" t="s">
        <v>159</v>
      </c>
      <c r="K559" s="20" t="s">
        <v>160</v>
      </c>
      <c r="L559" s="20" t="s">
        <v>161</v>
      </c>
      <c r="M559" s="20" t="s">
        <v>432</v>
      </c>
      <c r="N559" s="20" t="s">
        <v>1576</v>
      </c>
      <c r="O559" s="20" t="s">
        <v>361</v>
      </c>
      <c r="P559" s="20" t="s">
        <v>362</v>
      </c>
      <c r="Q559" s="20" t="s">
        <v>275</v>
      </c>
    </row>
    <row r="560" spans="1:17" x14ac:dyDescent="0.25">
      <c r="A560" s="20" t="s">
        <v>154</v>
      </c>
      <c r="E560" s="20" t="s">
        <v>431</v>
      </c>
      <c r="F560" s="20" t="s">
        <v>1607</v>
      </c>
      <c r="G560" s="20" t="s">
        <v>630</v>
      </c>
      <c r="H560" s="20" t="s">
        <v>189</v>
      </c>
      <c r="I560" s="20" t="s">
        <v>1608</v>
      </c>
      <c r="J560" s="20" t="s">
        <v>159</v>
      </c>
      <c r="K560" s="20" t="s">
        <v>160</v>
      </c>
      <c r="L560" s="20" t="s">
        <v>161</v>
      </c>
      <c r="M560" s="20" t="s">
        <v>432</v>
      </c>
      <c r="N560" s="20" t="s">
        <v>1576</v>
      </c>
      <c r="O560" s="20" t="s">
        <v>278</v>
      </c>
      <c r="P560" s="20" t="s">
        <v>279</v>
      </c>
      <c r="Q560" s="20" t="s">
        <v>275</v>
      </c>
    </row>
    <row r="561" spans="1:17" x14ac:dyDescent="0.25">
      <c r="A561" s="20" t="s">
        <v>154</v>
      </c>
      <c r="E561" s="20" t="s">
        <v>431</v>
      </c>
      <c r="F561" s="20" t="s">
        <v>1609</v>
      </c>
      <c r="G561" s="20" t="s">
        <v>582</v>
      </c>
      <c r="H561" s="20" t="s">
        <v>1093</v>
      </c>
      <c r="I561" s="20" t="s">
        <v>159</v>
      </c>
      <c r="J561" s="20" t="s">
        <v>159</v>
      </c>
      <c r="K561" s="20" t="s">
        <v>160</v>
      </c>
      <c r="L561" s="20" t="s">
        <v>161</v>
      </c>
      <c r="M561" s="20" t="s">
        <v>432</v>
      </c>
      <c r="N561" s="20" t="s">
        <v>1576</v>
      </c>
      <c r="O561" s="20" t="s">
        <v>359</v>
      </c>
      <c r="P561" s="20" t="s">
        <v>360</v>
      </c>
      <c r="Q561" s="20" t="s">
        <v>272</v>
      </c>
    </row>
    <row r="562" spans="1:17" x14ac:dyDescent="0.25">
      <c r="A562" s="20" t="s">
        <v>154</v>
      </c>
      <c r="E562" s="20" t="s">
        <v>433</v>
      </c>
      <c r="F562" s="20" t="s">
        <v>1610</v>
      </c>
      <c r="G562" s="20" t="s">
        <v>619</v>
      </c>
      <c r="H562" s="20" t="s">
        <v>566</v>
      </c>
      <c r="I562" s="20" t="s">
        <v>1611</v>
      </c>
      <c r="J562" s="20" t="s">
        <v>159</v>
      </c>
      <c r="K562" s="20" t="s">
        <v>160</v>
      </c>
      <c r="L562" s="20" t="s">
        <v>161</v>
      </c>
      <c r="M562" s="20" t="s">
        <v>434</v>
      </c>
      <c r="N562" s="20" t="s">
        <v>1612</v>
      </c>
      <c r="O562" s="20" t="s">
        <v>334</v>
      </c>
      <c r="P562" s="20" t="s">
        <v>335</v>
      </c>
      <c r="Q562" s="20" t="s">
        <v>186</v>
      </c>
    </row>
    <row r="563" spans="1:17" x14ac:dyDescent="0.25">
      <c r="A563" s="20" t="s">
        <v>154</v>
      </c>
      <c r="E563" s="20" t="s">
        <v>433</v>
      </c>
      <c r="F563" s="20" t="s">
        <v>1613</v>
      </c>
      <c r="G563" s="20" t="s">
        <v>587</v>
      </c>
      <c r="H563" s="20" t="s">
        <v>747</v>
      </c>
      <c r="I563" s="20" t="s">
        <v>1614</v>
      </c>
      <c r="J563" s="20" t="s">
        <v>159</v>
      </c>
      <c r="K563" s="20" t="s">
        <v>160</v>
      </c>
      <c r="L563" s="20" t="s">
        <v>161</v>
      </c>
      <c r="M563" s="20" t="s">
        <v>434</v>
      </c>
      <c r="N563" s="20" t="s">
        <v>1612</v>
      </c>
      <c r="O563" s="20" t="s">
        <v>264</v>
      </c>
      <c r="P563" s="20" t="s">
        <v>265</v>
      </c>
      <c r="Q563" s="20" t="s">
        <v>186</v>
      </c>
    </row>
    <row r="564" spans="1:17" x14ac:dyDescent="0.25">
      <c r="A564" s="20" t="s">
        <v>154</v>
      </c>
      <c r="E564" s="20" t="s">
        <v>433</v>
      </c>
      <c r="F564" s="20" t="s">
        <v>1615</v>
      </c>
      <c r="G564" s="20" t="s">
        <v>641</v>
      </c>
      <c r="H564" s="20" t="s">
        <v>187</v>
      </c>
      <c r="I564" s="20" t="s">
        <v>1616</v>
      </c>
      <c r="J564" s="20" t="s">
        <v>159</v>
      </c>
      <c r="K564" s="20" t="s">
        <v>160</v>
      </c>
      <c r="L564" s="20" t="s">
        <v>161</v>
      </c>
      <c r="M564" s="20" t="s">
        <v>434</v>
      </c>
      <c r="N564" s="20" t="s">
        <v>1612</v>
      </c>
      <c r="O564" s="20" t="s">
        <v>264</v>
      </c>
      <c r="P564" s="20" t="s">
        <v>265</v>
      </c>
      <c r="Q564" s="20" t="s">
        <v>186</v>
      </c>
    </row>
    <row r="565" spans="1:17" x14ac:dyDescent="0.25">
      <c r="A565" s="20" t="s">
        <v>154</v>
      </c>
      <c r="E565" s="20" t="s">
        <v>433</v>
      </c>
      <c r="F565" s="20" t="s">
        <v>1617</v>
      </c>
      <c r="G565" s="20" t="s">
        <v>641</v>
      </c>
      <c r="H565" s="20" t="s">
        <v>189</v>
      </c>
      <c r="I565" s="20" t="s">
        <v>1618</v>
      </c>
      <c r="J565" s="20" t="s">
        <v>159</v>
      </c>
      <c r="K565" s="20" t="s">
        <v>160</v>
      </c>
      <c r="L565" s="20" t="s">
        <v>161</v>
      </c>
      <c r="M565" s="20" t="s">
        <v>434</v>
      </c>
      <c r="N565" s="20" t="s">
        <v>1612</v>
      </c>
      <c r="O565" s="20" t="s">
        <v>334</v>
      </c>
      <c r="P565" s="20" t="s">
        <v>335</v>
      </c>
      <c r="Q565" s="20" t="s">
        <v>186</v>
      </c>
    </row>
    <row r="566" spans="1:17" x14ac:dyDescent="0.25">
      <c r="A566" s="20" t="s">
        <v>154</v>
      </c>
      <c r="E566" s="20" t="s">
        <v>433</v>
      </c>
      <c r="F566" s="20" t="s">
        <v>1619</v>
      </c>
      <c r="G566" s="20" t="s">
        <v>565</v>
      </c>
      <c r="H566" s="20" t="s">
        <v>566</v>
      </c>
      <c r="I566" s="20" t="s">
        <v>1620</v>
      </c>
      <c r="J566" s="20" t="s">
        <v>159</v>
      </c>
      <c r="K566" s="20" t="s">
        <v>160</v>
      </c>
      <c r="L566" s="20" t="s">
        <v>161</v>
      </c>
      <c r="M566" s="20" t="s">
        <v>434</v>
      </c>
      <c r="N566" s="20" t="s">
        <v>1612</v>
      </c>
      <c r="O566" s="20" t="s">
        <v>264</v>
      </c>
      <c r="P566" s="20" t="s">
        <v>265</v>
      </c>
      <c r="Q566" s="20" t="s">
        <v>186</v>
      </c>
    </row>
    <row r="567" spans="1:17" x14ac:dyDescent="0.25">
      <c r="A567" s="20" t="s">
        <v>154</v>
      </c>
      <c r="E567" s="20" t="s">
        <v>433</v>
      </c>
      <c r="F567" s="20" t="s">
        <v>1621</v>
      </c>
      <c r="G567" s="20" t="s">
        <v>641</v>
      </c>
      <c r="H567" s="20" t="s">
        <v>566</v>
      </c>
      <c r="I567" s="20" t="s">
        <v>1622</v>
      </c>
      <c r="J567" s="20" t="s">
        <v>159</v>
      </c>
      <c r="K567" s="20" t="s">
        <v>160</v>
      </c>
      <c r="L567" s="20" t="s">
        <v>161</v>
      </c>
      <c r="M567" s="20" t="s">
        <v>434</v>
      </c>
      <c r="N567" s="20" t="s">
        <v>1612</v>
      </c>
      <c r="O567" s="20" t="s">
        <v>303</v>
      </c>
      <c r="P567" s="20" t="s">
        <v>304</v>
      </c>
      <c r="Q567" s="20" t="s">
        <v>186</v>
      </c>
    </row>
    <row r="568" spans="1:17" x14ac:dyDescent="0.25">
      <c r="A568" s="20" t="s">
        <v>154</v>
      </c>
      <c r="E568" s="20" t="s">
        <v>433</v>
      </c>
      <c r="F568" s="20" t="s">
        <v>1623</v>
      </c>
      <c r="G568" s="20" t="s">
        <v>630</v>
      </c>
      <c r="H568" s="20" t="s">
        <v>189</v>
      </c>
      <c r="I568" s="20" t="s">
        <v>1624</v>
      </c>
      <c r="J568" s="20" t="s">
        <v>159</v>
      </c>
      <c r="K568" s="20" t="s">
        <v>160</v>
      </c>
      <c r="L568" s="20" t="s">
        <v>161</v>
      </c>
      <c r="M568" s="20" t="s">
        <v>434</v>
      </c>
      <c r="N568" s="20" t="s">
        <v>1612</v>
      </c>
      <c r="O568" s="20" t="s">
        <v>278</v>
      </c>
      <c r="P568" s="20" t="s">
        <v>279</v>
      </c>
      <c r="Q568" s="20" t="s">
        <v>275</v>
      </c>
    </row>
    <row r="569" spans="1:17" x14ac:dyDescent="0.25">
      <c r="A569" s="20" t="s">
        <v>154</v>
      </c>
      <c r="E569" s="20" t="s">
        <v>435</v>
      </c>
      <c r="F569" s="20" t="s">
        <v>1625</v>
      </c>
      <c r="G569" s="20" t="s">
        <v>565</v>
      </c>
      <c r="H569" s="20" t="s">
        <v>1338</v>
      </c>
      <c r="I569" s="20" t="s">
        <v>1626</v>
      </c>
      <c r="J569" s="20" t="s">
        <v>159</v>
      </c>
      <c r="K569" s="20" t="s">
        <v>160</v>
      </c>
      <c r="L569" s="20" t="s">
        <v>161</v>
      </c>
      <c r="M569" s="20" t="s">
        <v>436</v>
      </c>
      <c r="N569" s="20" t="s">
        <v>1627</v>
      </c>
      <c r="O569" s="20" t="s">
        <v>264</v>
      </c>
      <c r="P569" s="20" t="s">
        <v>265</v>
      </c>
      <c r="Q569" s="20" t="s">
        <v>186</v>
      </c>
    </row>
    <row r="570" spans="1:17" x14ac:dyDescent="0.25">
      <c r="A570" s="20" t="s">
        <v>154</v>
      </c>
      <c r="E570" s="20" t="s">
        <v>435</v>
      </c>
      <c r="F570" s="20" t="s">
        <v>1628</v>
      </c>
      <c r="G570" s="20" t="s">
        <v>641</v>
      </c>
      <c r="H570" s="20" t="s">
        <v>566</v>
      </c>
      <c r="I570" s="20" t="s">
        <v>1629</v>
      </c>
      <c r="J570" s="20" t="s">
        <v>159</v>
      </c>
      <c r="K570" s="20" t="s">
        <v>160</v>
      </c>
      <c r="L570" s="20" t="s">
        <v>161</v>
      </c>
      <c r="M570" s="20" t="s">
        <v>436</v>
      </c>
      <c r="N570" s="20" t="s">
        <v>1627</v>
      </c>
      <c r="O570" s="20" t="s">
        <v>264</v>
      </c>
      <c r="P570" s="20" t="s">
        <v>265</v>
      </c>
      <c r="Q570" s="20" t="s">
        <v>186</v>
      </c>
    </row>
    <row r="571" spans="1:17" x14ac:dyDescent="0.25">
      <c r="A571" s="20" t="s">
        <v>154</v>
      </c>
      <c r="E571" s="20" t="s">
        <v>435</v>
      </c>
      <c r="F571" s="20" t="s">
        <v>1630</v>
      </c>
      <c r="G571" s="20" t="s">
        <v>574</v>
      </c>
      <c r="H571" s="20" t="s">
        <v>566</v>
      </c>
      <c r="I571" s="20" t="s">
        <v>1631</v>
      </c>
      <c r="J571" s="20" t="s">
        <v>159</v>
      </c>
      <c r="K571" s="20" t="s">
        <v>160</v>
      </c>
      <c r="L571" s="20" t="s">
        <v>161</v>
      </c>
      <c r="M571" s="20" t="s">
        <v>436</v>
      </c>
      <c r="N571" s="20" t="s">
        <v>1627</v>
      </c>
      <c r="O571" s="20" t="s">
        <v>268</v>
      </c>
      <c r="P571" s="20" t="s">
        <v>269</v>
      </c>
      <c r="Q571" s="20" t="s">
        <v>186</v>
      </c>
    </row>
    <row r="572" spans="1:17" x14ac:dyDescent="0.25">
      <c r="A572" s="20" t="s">
        <v>154</v>
      </c>
      <c r="E572" s="20" t="s">
        <v>435</v>
      </c>
      <c r="F572" s="20" t="s">
        <v>1632</v>
      </c>
      <c r="G572" s="20" t="s">
        <v>602</v>
      </c>
      <c r="H572" s="20" t="s">
        <v>566</v>
      </c>
      <c r="I572" s="20" t="s">
        <v>1633</v>
      </c>
      <c r="J572" s="20" t="s">
        <v>159</v>
      </c>
      <c r="K572" s="20" t="s">
        <v>160</v>
      </c>
      <c r="L572" s="20" t="s">
        <v>161</v>
      </c>
      <c r="M572" s="20" t="s">
        <v>436</v>
      </c>
      <c r="N572" s="20" t="s">
        <v>1627</v>
      </c>
      <c r="O572" s="20" t="s">
        <v>303</v>
      </c>
      <c r="P572" s="20" t="s">
        <v>304</v>
      </c>
      <c r="Q572" s="20" t="s">
        <v>186</v>
      </c>
    </row>
    <row r="573" spans="1:17" x14ac:dyDescent="0.25">
      <c r="A573" s="20" t="s">
        <v>154</v>
      </c>
      <c r="E573" s="20" t="s">
        <v>435</v>
      </c>
      <c r="F573" s="20" t="s">
        <v>1634</v>
      </c>
      <c r="G573" s="20" t="s">
        <v>625</v>
      </c>
      <c r="H573" s="20" t="s">
        <v>566</v>
      </c>
      <c r="I573" s="20" t="s">
        <v>159</v>
      </c>
      <c r="J573" s="20" t="s">
        <v>159</v>
      </c>
      <c r="K573" s="20" t="s">
        <v>160</v>
      </c>
      <c r="L573" s="20" t="s">
        <v>161</v>
      </c>
      <c r="M573" s="20" t="s">
        <v>436</v>
      </c>
      <c r="N573" s="20" t="s">
        <v>1627</v>
      </c>
      <c r="O573" s="20" t="s">
        <v>359</v>
      </c>
      <c r="P573" s="20" t="s">
        <v>360</v>
      </c>
      <c r="Q573" s="20" t="s">
        <v>272</v>
      </c>
    </row>
    <row r="574" spans="1:17" x14ac:dyDescent="0.25">
      <c r="A574" s="20" t="s">
        <v>154</v>
      </c>
      <c r="E574" s="20" t="s">
        <v>435</v>
      </c>
      <c r="F574" s="20" t="s">
        <v>1635</v>
      </c>
      <c r="G574" s="20" t="s">
        <v>577</v>
      </c>
      <c r="H574" s="20" t="s">
        <v>158</v>
      </c>
      <c r="I574" s="20" t="s">
        <v>1636</v>
      </c>
      <c r="J574" s="20" t="s">
        <v>159</v>
      </c>
      <c r="K574" s="20" t="s">
        <v>160</v>
      </c>
      <c r="L574" s="20" t="s">
        <v>161</v>
      </c>
      <c r="M574" s="20" t="s">
        <v>436</v>
      </c>
      <c r="N574" s="20" t="s">
        <v>1627</v>
      </c>
      <c r="O574" s="20" t="s">
        <v>361</v>
      </c>
      <c r="P574" s="20" t="s">
        <v>362</v>
      </c>
      <c r="Q574" s="20" t="s">
        <v>275</v>
      </c>
    </row>
    <row r="575" spans="1:17" x14ac:dyDescent="0.25">
      <c r="A575" s="20" t="s">
        <v>154</v>
      </c>
      <c r="E575" s="20" t="s">
        <v>435</v>
      </c>
      <c r="F575" s="20" t="s">
        <v>1637</v>
      </c>
      <c r="G575" s="20" t="s">
        <v>570</v>
      </c>
      <c r="H575" s="20" t="s">
        <v>824</v>
      </c>
      <c r="I575" s="20" t="s">
        <v>1638</v>
      </c>
      <c r="J575" s="20" t="s">
        <v>159</v>
      </c>
      <c r="K575" s="20" t="s">
        <v>160</v>
      </c>
      <c r="L575" s="20" t="s">
        <v>161</v>
      </c>
      <c r="M575" s="20" t="s">
        <v>436</v>
      </c>
      <c r="N575" s="20" t="s">
        <v>1627</v>
      </c>
      <c r="O575" s="20" t="s">
        <v>266</v>
      </c>
      <c r="P575" s="20" t="s">
        <v>267</v>
      </c>
      <c r="Q575" s="20" t="s">
        <v>186</v>
      </c>
    </row>
    <row r="576" spans="1:17" x14ac:dyDescent="0.25">
      <c r="A576" s="20" t="s">
        <v>154</v>
      </c>
      <c r="E576" s="20" t="s">
        <v>435</v>
      </c>
      <c r="F576" s="20" t="s">
        <v>1639</v>
      </c>
      <c r="G576" s="20" t="s">
        <v>630</v>
      </c>
      <c r="H576" s="20" t="s">
        <v>747</v>
      </c>
      <c r="I576" s="20" t="s">
        <v>1640</v>
      </c>
      <c r="J576" s="20" t="s">
        <v>159</v>
      </c>
      <c r="K576" s="20" t="s">
        <v>160</v>
      </c>
      <c r="L576" s="20" t="s">
        <v>161</v>
      </c>
      <c r="M576" s="20" t="s">
        <v>436</v>
      </c>
      <c r="N576" s="20" t="s">
        <v>1627</v>
      </c>
      <c r="O576" s="20" t="s">
        <v>301</v>
      </c>
      <c r="P576" s="20" t="s">
        <v>302</v>
      </c>
      <c r="Q576" s="20" t="s">
        <v>186</v>
      </c>
    </row>
    <row r="577" spans="1:17" x14ac:dyDescent="0.25">
      <c r="A577" s="20" t="s">
        <v>154</v>
      </c>
      <c r="E577" s="20" t="s">
        <v>435</v>
      </c>
      <c r="F577" s="20" t="s">
        <v>1641</v>
      </c>
      <c r="G577" s="20" t="s">
        <v>574</v>
      </c>
      <c r="H577" s="20" t="s">
        <v>187</v>
      </c>
      <c r="I577" s="20" t="s">
        <v>1642</v>
      </c>
      <c r="J577" s="20" t="s">
        <v>159</v>
      </c>
      <c r="K577" s="20" t="s">
        <v>160</v>
      </c>
      <c r="L577" s="20" t="s">
        <v>161</v>
      </c>
      <c r="M577" s="20" t="s">
        <v>436</v>
      </c>
      <c r="N577" s="20" t="s">
        <v>1627</v>
      </c>
      <c r="O577" s="20" t="s">
        <v>361</v>
      </c>
      <c r="P577" s="20" t="s">
        <v>362</v>
      </c>
      <c r="Q577" s="20" t="s">
        <v>275</v>
      </c>
    </row>
    <row r="578" spans="1:17" x14ac:dyDescent="0.25">
      <c r="A578" s="20" t="s">
        <v>154</v>
      </c>
      <c r="E578" s="20" t="s">
        <v>435</v>
      </c>
      <c r="F578" s="20" t="s">
        <v>1643</v>
      </c>
      <c r="G578" s="20" t="s">
        <v>582</v>
      </c>
      <c r="H578" s="20" t="s">
        <v>643</v>
      </c>
      <c r="I578" s="20" t="s">
        <v>159</v>
      </c>
      <c r="J578" s="20" t="s">
        <v>159</v>
      </c>
      <c r="K578" s="20" t="s">
        <v>160</v>
      </c>
      <c r="L578" s="20" t="s">
        <v>161</v>
      </c>
      <c r="M578" s="20" t="s">
        <v>436</v>
      </c>
      <c r="N578" s="20" t="s">
        <v>1627</v>
      </c>
      <c r="O578" s="20" t="s">
        <v>359</v>
      </c>
      <c r="P578" s="20" t="s">
        <v>360</v>
      </c>
      <c r="Q578" s="20" t="s">
        <v>272</v>
      </c>
    </row>
    <row r="579" spans="1:17" x14ac:dyDescent="0.25">
      <c r="A579" s="20" t="s">
        <v>154</v>
      </c>
      <c r="E579" s="20" t="s">
        <v>437</v>
      </c>
      <c r="F579" s="20" t="s">
        <v>1644</v>
      </c>
      <c r="G579" s="20" t="s">
        <v>641</v>
      </c>
      <c r="H579" s="20" t="s">
        <v>566</v>
      </c>
      <c r="I579" s="20" t="s">
        <v>1645</v>
      </c>
      <c r="J579" s="20" t="s">
        <v>159</v>
      </c>
      <c r="K579" s="20" t="s">
        <v>160</v>
      </c>
      <c r="L579" s="20" t="s">
        <v>161</v>
      </c>
      <c r="M579" s="20" t="s">
        <v>438</v>
      </c>
      <c r="N579" s="20" t="s">
        <v>1646</v>
      </c>
      <c r="O579" s="20" t="s">
        <v>334</v>
      </c>
      <c r="P579" s="20" t="s">
        <v>335</v>
      </c>
      <c r="Q579" s="20" t="s">
        <v>186</v>
      </c>
    </row>
    <row r="580" spans="1:17" x14ac:dyDescent="0.25">
      <c r="A580" s="20" t="s">
        <v>154</v>
      </c>
      <c r="E580" s="20" t="s">
        <v>437</v>
      </c>
      <c r="F580" s="20" t="s">
        <v>1647</v>
      </c>
      <c r="G580" s="20" t="s">
        <v>612</v>
      </c>
      <c r="H580" s="20" t="s">
        <v>571</v>
      </c>
      <c r="I580" s="20" t="s">
        <v>1648</v>
      </c>
      <c r="J580" s="20" t="s">
        <v>159</v>
      </c>
      <c r="K580" s="20" t="s">
        <v>160</v>
      </c>
      <c r="L580" s="20" t="s">
        <v>161</v>
      </c>
      <c r="M580" s="20" t="s">
        <v>438</v>
      </c>
      <c r="N580" s="20" t="s">
        <v>1646</v>
      </c>
      <c r="O580" s="20" t="s">
        <v>301</v>
      </c>
      <c r="P580" s="20" t="s">
        <v>302</v>
      </c>
      <c r="Q580" s="20" t="s">
        <v>186</v>
      </c>
    </row>
    <row r="581" spans="1:17" x14ac:dyDescent="0.25">
      <c r="A581" s="20" t="s">
        <v>154</v>
      </c>
      <c r="E581" s="20" t="s">
        <v>437</v>
      </c>
      <c r="F581" s="20" t="s">
        <v>1649</v>
      </c>
      <c r="G581" s="20" t="s">
        <v>577</v>
      </c>
      <c r="H581" s="20" t="s">
        <v>187</v>
      </c>
      <c r="I581" s="20" t="s">
        <v>159</v>
      </c>
      <c r="J581" s="20" t="s">
        <v>159</v>
      </c>
      <c r="K581" s="20" t="s">
        <v>160</v>
      </c>
      <c r="L581" s="20" t="s">
        <v>161</v>
      </c>
      <c r="M581" s="20" t="s">
        <v>438</v>
      </c>
      <c r="N581" s="20" t="s">
        <v>1646</v>
      </c>
      <c r="O581" s="20" t="s">
        <v>270</v>
      </c>
      <c r="P581" s="20" t="s">
        <v>271</v>
      </c>
      <c r="Q581" s="20" t="s">
        <v>272</v>
      </c>
    </row>
    <row r="582" spans="1:17" x14ac:dyDescent="0.25">
      <c r="A582" s="20" t="s">
        <v>154</v>
      </c>
      <c r="E582" s="20" t="s">
        <v>437</v>
      </c>
      <c r="F582" s="20" t="s">
        <v>1650</v>
      </c>
      <c r="G582" s="20" t="s">
        <v>565</v>
      </c>
      <c r="H582" s="20" t="s">
        <v>188</v>
      </c>
      <c r="I582" s="20" t="s">
        <v>1651</v>
      </c>
      <c r="J582" s="20" t="s">
        <v>159</v>
      </c>
      <c r="K582" s="20" t="s">
        <v>160</v>
      </c>
      <c r="L582" s="20" t="s">
        <v>161</v>
      </c>
      <c r="M582" s="20" t="s">
        <v>438</v>
      </c>
      <c r="N582" s="20" t="s">
        <v>1646</v>
      </c>
      <c r="O582" s="20" t="s">
        <v>264</v>
      </c>
      <c r="P582" s="20" t="s">
        <v>265</v>
      </c>
      <c r="Q582" s="20" t="s">
        <v>186</v>
      </c>
    </row>
    <row r="583" spans="1:17" x14ac:dyDescent="0.25">
      <c r="A583" s="20" t="s">
        <v>154</v>
      </c>
      <c r="E583" s="20" t="s">
        <v>437</v>
      </c>
      <c r="F583" s="20" t="s">
        <v>1652</v>
      </c>
      <c r="G583" s="20" t="s">
        <v>565</v>
      </c>
      <c r="H583" s="20" t="s">
        <v>571</v>
      </c>
      <c r="I583" s="20" t="s">
        <v>1653</v>
      </c>
      <c r="J583" s="20" t="s">
        <v>159</v>
      </c>
      <c r="K583" s="20" t="s">
        <v>160</v>
      </c>
      <c r="L583" s="20" t="s">
        <v>161</v>
      </c>
      <c r="M583" s="20" t="s">
        <v>438</v>
      </c>
      <c r="N583" s="20" t="s">
        <v>1646</v>
      </c>
      <c r="O583" s="20" t="s">
        <v>264</v>
      </c>
      <c r="P583" s="20" t="s">
        <v>265</v>
      </c>
      <c r="Q583" s="20" t="s">
        <v>186</v>
      </c>
    </row>
    <row r="584" spans="1:17" x14ac:dyDescent="0.25">
      <c r="A584" s="20" t="s">
        <v>154</v>
      </c>
      <c r="E584" s="20" t="s">
        <v>437</v>
      </c>
      <c r="F584" s="20" t="s">
        <v>1654</v>
      </c>
      <c r="G584" s="20" t="s">
        <v>674</v>
      </c>
      <c r="H584" s="20" t="s">
        <v>158</v>
      </c>
      <c r="I584" s="20" t="s">
        <v>1360</v>
      </c>
      <c r="J584" s="20" t="s">
        <v>159</v>
      </c>
      <c r="K584" s="20" t="s">
        <v>160</v>
      </c>
      <c r="L584" s="20" t="s">
        <v>161</v>
      </c>
      <c r="M584" s="20" t="s">
        <v>438</v>
      </c>
      <c r="N584" s="20" t="s">
        <v>1646</v>
      </c>
      <c r="O584" s="20" t="s">
        <v>264</v>
      </c>
      <c r="P584" s="20" t="s">
        <v>265</v>
      </c>
      <c r="Q584" s="20" t="s">
        <v>186</v>
      </c>
    </row>
    <row r="585" spans="1:17" x14ac:dyDescent="0.25">
      <c r="A585" s="20" t="s">
        <v>154</v>
      </c>
      <c r="E585" s="20" t="s">
        <v>439</v>
      </c>
      <c r="F585" s="20" t="s">
        <v>1655</v>
      </c>
      <c r="G585" s="20" t="s">
        <v>619</v>
      </c>
      <c r="H585" s="20" t="s">
        <v>158</v>
      </c>
      <c r="I585" s="20" t="s">
        <v>1656</v>
      </c>
      <c r="J585" s="20" t="s">
        <v>159</v>
      </c>
      <c r="K585" s="20" t="s">
        <v>160</v>
      </c>
      <c r="L585" s="20" t="s">
        <v>161</v>
      </c>
      <c r="M585" s="20" t="s">
        <v>440</v>
      </c>
      <c r="N585" s="20" t="s">
        <v>1657</v>
      </c>
      <c r="O585" s="20" t="s">
        <v>334</v>
      </c>
      <c r="P585" s="20" t="s">
        <v>335</v>
      </c>
      <c r="Q585" s="20" t="s">
        <v>186</v>
      </c>
    </row>
    <row r="586" spans="1:17" x14ac:dyDescent="0.25">
      <c r="A586" s="20" t="s">
        <v>154</v>
      </c>
      <c r="E586" s="20" t="s">
        <v>439</v>
      </c>
      <c r="F586" s="20" t="s">
        <v>1658</v>
      </c>
      <c r="G586" s="20" t="s">
        <v>574</v>
      </c>
      <c r="H586" s="20" t="s">
        <v>566</v>
      </c>
      <c r="I586" s="20" t="s">
        <v>1659</v>
      </c>
      <c r="J586" s="20" t="s">
        <v>159</v>
      </c>
      <c r="K586" s="20" t="s">
        <v>160</v>
      </c>
      <c r="L586" s="20" t="s">
        <v>161</v>
      </c>
      <c r="M586" s="20" t="s">
        <v>440</v>
      </c>
      <c r="N586" s="20" t="s">
        <v>1657</v>
      </c>
      <c r="O586" s="20" t="s">
        <v>268</v>
      </c>
      <c r="P586" s="20" t="s">
        <v>269</v>
      </c>
      <c r="Q586" s="20" t="s">
        <v>186</v>
      </c>
    </row>
    <row r="587" spans="1:17" x14ac:dyDescent="0.25">
      <c r="A587" s="20" t="s">
        <v>154</v>
      </c>
      <c r="E587" s="20" t="s">
        <v>439</v>
      </c>
      <c r="F587" s="20" t="s">
        <v>1660</v>
      </c>
      <c r="G587" s="20" t="s">
        <v>602</v>
      </c>
      <c r="H587" s="20" t="s">
        <v>566</v>
      </c>
      <c r="I587" s="20" t="s">
        <v>1661</v>
      </c>
      <c r="J587" s="20" t="s">
        <v>159</v>
      </c>
      <c r="K587" s="20" t="s">
        <v>160</v>
      </c>
      <c r="L587" s="20" t="s">
        <v>161</v>
      </c>
      <c r="M587" s="20" t="s">
        <v>440</v>
      </c>
      <c r="N587" s="20" t="s">
        <v>1657</v>
      </c>
      <c r="O587" s="20" t="s">
        <v>303</v>
      </c>
      <c r="P587" s="20" t="s">
        <v>304</v>
      </c>
      <c r="Q587" s="20" t="s">
        <v>186</v>
      </c>
    </row>
    <row r="588" spans="1:17" x14ac:dyDescent="0.25">
      <c r="A588" s="20" t="s">
        <v>154</v>
      </c>
      <c r="E588" s="20" t="s">
        <v>439</v>
      </c>
      <c r="F588" s="20" t="s">
        <v>1662</v>
      </c>
      <c r="G588" s="20" t="s">
        <v>591</v>
      </c>
      <c r="H588" s="20" t="s">
        <v>571</v>
      </c>
      <c r="I588" s="20" t="s">
        <v>1663</v>
      </c>
      <c r="J588" s="20" t="s">
        <v>159</v>
      </c>
      <c r="K588" s="20" t="s">
        <v>160</v>
      </c>
      <c r="L588" s="20" t="s">
        <v>161</v>
      </c>
      <c r="M588" s="20" t="s">
        <v>440</v>
      </c>
      <c r="N588" s="20" t="s">
        <v>1657</v>
      </c>
      <c r="O588" s="20" t="s">
        <v>268</v>
      </c>
      <c r="P588" s="20" t="s">
        <v>269</v>
      </c>
      <c r="Q588" s="20" t="s">
        <v>186</v>
      </c>
    </row>
    <row r="589" spans="1:17" x14ac:dyDescent="0.25">
      <c r="A589" s="20" t="s">
        <v>154</v>
      </c>
      <c r="E589" s="20" t="s">
        <v>439</v>
      </c>
      <c r="F589" s="20" t="s">
        <v>1664</v>
      </c>
      <c r="G589" s="20" t="s">
        <v>641</v>
      </c>
      <c r="H589" s="20" t="s">
        <v>187</v>
      </c>
      <c r="I589" s="20" t="s">
        <v>1665</v>
      </c>
      <c r="J589" s="20" t="s">
        <v>159</v>
      </c>
      <c r="K589" s="20" t="s">
        <v>160</v>
      </c>
      <c r="L589" s="20" t="s">
        <v>161</v>
      </c>
      <c r="M589" s="20" t="s">
        <v>440</v>
      </c>
      <c r="N589" s="20" t="s">
        <v>1657</v>
      </c>
      <c r="O589" s="20" t="s">
        <v>305</v>
      </c>
      <c r="P589" s="20" t="s">
        <v>306</v>
      </c>
      <c r="Q589" s="20" t="s">
        <v>186</v>
      </c>
    </row>
    <row r="590" spans="1:17" x14ac:dyDescent="0.25">
      <c r="A590" s="20" t="s">
        <v>154</v>
      </c>
      <c r="E590" s="20" t="s">
        <v>439</v>
      </c>
      <c r="F590" s="20" t="s">
        <v>1666</v>
      </c>
      <c r="G590" s="20" t="s">
        <v>577</v>
      </c>
      <c r="H590" s="20" t="s">
        <v>566</v>
      </c>
      <c r="I590" s="20" t="s">
        <v>159</v>
      </c>
      <c r="J590" s="20" t="s">
        <v>159</v>
      </c>
      <c r="K590" s="20" t="s">
        <v>160</v>
      </c>
      <c r="L590" s="20" t="s">
        <v>161</v>
      </c>
      <c r="M590" s="20" t="s">
        <v>440</v>
      </c>
      <c r="N590" s="20" t="s">
        <v>1657</v>
      </c>
      <c r="O590" s="20" t="s">
        <v>270</v>
      </c>
      <c r="P590" s="20" t="s">
        <v>271</v>
      </c>
      <c r="Q590" s="20" t="s">
        <v>272</v>
      </c>
    </row>
    <row r="591" spans="1:17" x14ac:dyDescent="0.25">
      <c r="A591" s="20" t="s">
        <v>154</v>
      </c>
      <c r="E591" s="20" t="s">
        <v>439</v>
      </c>
      <c r="F591" s="20" t="s">
        <v>1667</v>
      </c>
      <c r="G591" s="20" t="s">
        <v>591</v>
      </c>
      <c r="H591" s="20" t="s">
        <v>158</v>
      </c>
      <c r="I591" s="20" t="s">
        <v>1668</v>
      </c>
      <c r="J591" s="20" t="s">
        <v>159</v>
      </c>
      <c r="K591" s="20" t="s">
        <v>160</v>
      </c>
      <c r="L591" s="20" t="s">
        <v>161</v>
      </c>
      <c r="M591" s="20" t="s">
        <v>440</v>
      </c>
      <c r="N591" s="20" t="s">
        <v>1657</v>
      </c>
      <c r="O591" s="20" t="s">
        <v>282</v>
      </c>
      <c r="P591" s="20" t="s">
        <v>283</v>
      </c>
      <c r="Q591" s="20" t="s">
        <v>275</v>
      </c>
    </row>
    <row r="592" spans="1:17" x14ac:dyDescent="0.25">
      <c r="A592" s="20" t="s">
        <v>154</v>
      </c>
      <c r="E592" s="20" t="s">
        <v>439</v>
      </c>
      <c r="F592" s="20" t="s">
        <v>1669</v>
      </c>
      <c r="G592" s="20" t="s">
        <v>616</v>
      </c>
      <c r="H592" s="20" t="s">
        <v>158</v>
      </c>
      <c r="I592" s="20" t="s">
        <v>1670</v>
      </c>
      <c r="J592" s="20" t="s">
        <v>159</v>
      </c>
      <c r="K592" s="20" t="s">
        <v>160</v>
      </c>
      <c r="L592" s="20" t="s">
        <v>161</v>
      </c>
      <c r="M592" s="20" t="s">
        <v>440</v>
      </c>
      <c r="N592" s="20" t="s">
        <v>1657</v>
      </c>
      <c r="O592" s="20" t="s">
        <v>334</v>
      </c>
      <c r="P592" s="20" t="s">
        <v>335</v>
      </c>
      <c r="Q592" s="20" t="s">
        <v>186</v>
      </c>
    </row>
    <row r="593" spans="1:17" x14ac:dyDescent="0.25">
      <c r="A593" s="20" t="s">
        <v>154</v>
      </c>
      <c r="E593" s="20" t="s">
        <v>439</v>
      </c>
      <c r="F593" s="20" t="s">
        <v>1671</v>
      </c>
      <c r="G593" s="20" t="s">
        <v>674</v>
      </c>
      <c r="H593" s="20" t="s">
        <v>566</v>
      </c>
      <c r="I593" s="20" t="s">
        <v>1661</v>
      </c>
      <c r="J593" s="20" t="s">
        <v>159</v>
      </c>
      <c r="K593" s="20" t="s">
        <v>160</v>
      </c>
      <c r="L593" s="20" t="s">
        <v>161</v>
      </c>
      <c r="M593" s="20" t="s">
        <v>440</v>
      </c>
      <c r="N593" s="20" t="s">
        <v>1657</v>
      </c>
      <c r="O593" s="20" t="s">
        <v>264</v>
      </c>
      <c r="P593" s="20" t="s">
        <v>265</v>
      </c>
      <c r="Q593" s="20" t="s">
        <v>186</v>
      </c>
    </row>
    <row r="594" spans="1:17" x14ac:dyDescent="0.25">
      <c r="A594" s="20" t="s">
        <v>154</v>
      </c>
      <c r="E594" s="20" t="s">
        <v>439</v>
      </c>
      <c r="F594" s="20" t="s">
        <v>1672</v>
      </c>
      <c r="G594" s="20" t="s">
        <v>641</v>
      </c>
      <c r="H594" s="20" t="s">
        <v>188</v>
      </c>
      <c r="I594" s="20" t="s">
        <v>1673</v>
      </c>
      <c r="J594" s="20" t="s">
        <v>159</v>
      </c>
      <c r="K594" s="20" t="s">
        <v>160</v>
      </c>
      <c r="L594" s="20" t="s">
        <v>161</v>
      </c>
      <c r="M594" s="20" t="s">
        <v>440</v>
      </c>
      <c r="N594" s="20" t="s">
        <v>1657</v>
      </c>
      <c r="O594" s="20" t="s">
        <v>303</v>
      </c>
      <c r="P594" s="20" t="s">
        <v>304</v>
      </c>
      <c r="Q594" s="20" t="s">
        <v>186</v>
      </c>
    </row>
    <row r="595" spans="1:17" x14ac:dyDescent="0.25">
      <c r="A595" s="20" t="s">
        <v>154</v>
      </c>
      <c r="E595" s="20" t="s">
        <v>439</v>
      </c>
      <c r="F595" s="20" t="s">
        <v>1674</v>
      </c>
      <c r="G595" s="20" t="s">
        <v>582</v>
      </c>
      <c r="H595" s="20" t="s">
        <v>566</v>
      </c>
      <c r="I595" s="20" t="s">
        <v>159</v>
      </c>
      <c r="J595" s="20" t="s">
        <v>159</v>
      </c>
      <c r="K595" s="20" t="s">
        <v>160</v>
      </c>
      <c r="L595" s="20" t="s">
        <v>161</v>
      </c>
      <c r="M595" s="20" t="s">
        <v>440</v>
      </c>
      <c r="N595" s="20" t="s">
        <v>1657</v>
      </c>
      <c r="O595" s="20" t="s">
        <v>270</v>
      </c>
      <c r="P595" s="20" t="s">
        <v>271</v>
      </c>
      <c r="Q595" s="20" t="s">
        <v>272</v>
      </c>
    </row>
    <row r="596" spans="1:17" x14ac:dyDescent="0.25">
      <c r="A596" s="20" t="s">
        <v>154</v>
      </c>
      <c r="E596" s="20" t="s">
        <v>439</v>
      </c>
      <c r="F596" s="20" t="s">
        <v>1675</v>
      </c>
      <c r="G596" s="20" t="s">
        <v>582</v>
      </c>
      <c r="H596" s="20" t="s">
        <v>158</v>
      </c>
      <c r="I596" s="20" t="s">
        <v>1676</v>
      </c>
      <c r="J596" s="20" t="s">
        <v>159</v>
      </c>
      <c r="K596" s="20" t="s">
        <v>160</v>
      </c>
      <c r="L596" s="20" t="s">
        <v>161</v>
      </c>
      <c r="M596" s="20" t="s">
        <v>440</v>
      </c>
      <c r="N596" s="20" t="s">
        <v>1657</v>
      </c>
      <c r="O596" s="20" t="s">
        <v>276</v>
      </c>
      <c r="P596" s="20" t="s">
        <v>277</v>
      </c>
      <c r="Q596" s="20" t="s">
        <v>275</v>
      </c>
    </row>
    <row r="597" spans="1:17" x14ac:dyDescent="0.25">
      <c r="A597" s="20" t="s">
        <v>154</v>
      </c>
      <c r="E597" s="20" t="s">
        <v>439</v>
      </c>
      <c r="F597" s="20" t="s">
        <v>1677</v>
      </c>
      <c r="G597" s="20" t="s">
        <v>813</v>
      </c>
      <c r="H597" s="20" t="s">
        <v>188</v>
      </c>
      <c r="I597" s="20" t="s">
        <v>1678</v>
      </c>
      <c r="J597" s="20" t="s">
        <v>159</v>
      </c>
      <c r="K597" s="20" t="s">
        <v>160</v>
      </c>
      <c r="L597" s="20" t="s">
        <v>161</v>
      </c>
      <c r="M597" s="20" t="s">
        <v>440</v>
      </c>
      <c r="N597" s="20" t="s">
        <v>1657</v>
      </c>
      <c r="O597" s="20" t="s">
        <v>276</v>
      </c>
      <c r="P597" s="20" t="s">
        <v>277</v>
      </c>
      <c r="Q597" s="20" t="s">
        <v>275</v>
      </c>
    </row>
    <row r="598" spans="1:17" x14ac:dyDescent="0.25">
      <c r="A598" s="20" t="s">
        <v>154</v>
      </c>
      <c r="E598" s="20" t="s">
        <v>439</v>
      </c>
      <c r="F598" s="20" t="s">
        <v>1679</v>
      </c>
      <c r="G598" s="20" t="s">
        <v>630</v>
      </c>
      <c r="H598" s="20" t="s">
        <v>571</v>
      </c>
      <c r="I598" s="20" t="s">
        <v>1680</v>
      </c>
      <c r="J598" s="20" t="s">
        <v>159</v>
      </c>
      <c r="K598" s="20" t="s">
        <v>160</v>
      </c>
      <c r="L598" s="20" t="s">
        <v>161</v>
      </c>
      <c r="M598" s="20" t="s">
        <v>440</v>
      </c>
      <c r="N598" s="20" t="s">
        <v>1657</v>
      </c>
      <c r="O598" s="20" t="s">
        <v>278</v>
      </c>
      <c r="P598" s="20" t="s">
        <v>279</v>
      </c>
      <c r="Q598" s="20" t="s">
        <v>275</v>
      </c>
    </row>
    <row r="599" spans="1:17" x14ac:dyDescent="0.25">
      <c r="A599" s="20" t="s">
        <v>154</v>
      </c>
      <c r="E599" s="20" t="s">
        <v>441</v>
      </c>
      <c r="F599" s="20" t="s">
        <v>1681</v>
      </c>
      <c r="G599" s="20" t="s">
        <v>641</v>
      </c>
      <c r="H599" s="20" t="s">
        <v>566</v>
      </c>
      <c r="I599" s="20" t="s">
        <v>1682</v>
      </c>
      <c r="J599" s="20" t="s">
        <v>159</v>
      </c>
      <c r="K599" s="20" t="s">
        <v>160</v>
      </c>
      <c r="L599" s="20" t="s">
        <v>161</v>
      </c>
      <c r="M599" s="20" t="s">
        <v>442</v>
      </c>
      <c r="N599" s="20" t="s">
        <v>1683</v>
      </c>
      <c r="O599" s="20" t="s">
        <v>334</v>
      </c>
      <c r="P599" s="20" t="s">
        <v>335</v>
      </c>
      <c r="Q599" s="20" t="s">
        <v>186</v>
      </c>
    </row>
    <row r="600" spans="1:17" x14ac:dyDescent="0.25">
      <c r="A600" s="20" t="s">
        <v>154</v>
      </c>
      <c r="E600" s="20" t="s">
        <v>441</v>
      </c>
      <c r="F600" s="20" t="s">
        <v>1684</v>
      </c>
      <c r="G600" s="20" t="s">
        <v>582</v>
      </c>
      <c r="H600" s="20" t="s">
        <v>187</v>
      </c>
      <c r="I600" s="20" t="s">
        <v>1685</v>
      </c>
      <c r="J600" s="20" t="s">
        <v>159</v>
      </c>
      <c r="K600" s="20" t="s">
        <v>160</v>
      </c>
      <c r="L600" s="20" t="s">
        <v>161</v>
      </c>
      <c r="M600" s="20" t="s">
        <v>442</v>
      </c>
      <c r="N600" s="20" t="s">
        <v>1683</v>
      </c>
      <c r="O600" s="20" t="s">
        <v>355</v>
      </c>
      <c r="P600" s="20" t="s">
        <v>356</v>
      </c>
      <c r="Q600" s="20" t="s">
        <v>186</v>
      </c>
    </row>
    <row r="601" spans="1:17" x14ac:dyDescent="0.25">
      <c r="A601" s="20" t="s">
        <v>154</v>
      </c>
      <c r="E601" s="20" t="s">
        <v>441</v>
      </c>
      <c r="F601" s="20" t="s">
        <v>1686</v>
      </c>
      <c r="G601" s="20" t="s">
        <v>565</v>
      </c>
      <c r="H601" s="20" t="s">
        <v>566</v>
      </c>
      <c r="I601" s="20" t="s">
        <v>1687</v>
      </c>
      <c r="J601" s="20" t="s">
        <v>159</v>
      </c>
      <c r="K601" s="20" t="s">
        <v>160</v>
      </c>
      <c r="L601" s="20" t="s">
        <v>161</v>
      </c>
      <c r="M601" s="20" t="s">
        <v>442</v>
      </c>
      <c r="N601" s="20" t="s">
        <v>1683</v>
      </c>
      <c r="O601" s="20" t="s">
        <v>264</v>
      </c>
      <c r="P601" s="20" t="s">
        <v>265</v>
      </c>
      <c r="Q601" s="20" t="s">
        <v>186</v>
      </c>
    </row>
    <row r="602" spans="1:17" x14ac:dyDescent="0.25">
      <c r="A602" s="20" t="s">
        <v>154</v>
      </c>
      <c r="E602" s="20" t="s">
        <v>441</v>
      </c>
      <c r="F602" s="20" t="s">
        <v>1688</v>
      </c>
      <c r="G602" s="20" t="s">
        <v>616</v>
      </c>
      <c r="H602" s="20" t="s">
        <v>566</v>
      </c>
      <c r="I602" s="20" t="s">
        <v>1689</v>
      </c>
      <c r="J602" s="20" t="s">
        <v>159</v>
      </c>
      <c r="K602" s="20" t="s">
        <v>160</v>
      </c>
      <c r="L602" s="20" t="s">
        <v>161</v>
      </c>
      <c r="M602" s="20" t="s">
        <v>442</v>
      </c>
      <c r="N602" s="20" t="s">
        <v>1683</v>
      </c>
      <c r="O602" s="20" t="s">
        <v>334</v>
      </c>
      <c r="P602" s="20" t="s">
        <v>335</v>
      </c>
      <c r="Q602" s="20" t="s">
        <v>186</v>
      </c>
    </row>
    <row r="603" spans="1:17" x14ac:dyDescent="0.25">
      <c r="A603" s="20" t="s">
        <v>154</v>
      </c>
      <c r="E603" s="20" t="s">
        <v>441</v>
      </c>
      <c r="F603" s="20" t="s">
        <v>1690</v>
      </c>
      <c r="G603" s="20" t="s">
        <v>570</v>
      </c>
      <c r="H603" s="20" t="s">
        <v>747</v>
      </c>
      <c r="I603" s="20" t="s">
        <v>1691</v>
      </c>
      <c r="J603" s="20" t="s">
        <v>159</v>
      </c>
      <c r="K603" s="20" t="s">
        <v>160</v>
      </c>
      <c r="L603" s="20" t="s">
        <v>161</v>
      </c>
      <c r="M603" s="20" t="s">
        <v>442</v>
      </c>
      <c r="N603" s="20" t="s">
        <v>1683</v>
      </c>
      <c r="O603" s="20" t="s">
        <v>334</v>
      </c>
      <c r="P603" s="20" t="s">
        <v>335</v>
      </c>
      <c r="Q603" s="20" t="s">
        <v>186</v>
      </c>
    </row>
    <row r="604" spans="1:17" x14ac:dyDescent="0.25">
      <c r="A604" s="20" t="s">
        <v>154</v>
      </c>
      <c r="E604" s="20" t="s">
        <v>441</v>
      </c>
      <c r="F604" s="20" t="s">
        <v>1692</v>
      </c>
      <c r="G604" s="20" t="s">
        <v>641</v>
      </c>
      <c r="H604" s="20" t="s">
        <v>187</v>
      </c>
      <c r="I604" s="20" t="s">
        <v>1693</v>
      </c>
      <c r="J604" s="20" t="s">
        <v>159</v>
      </c>
      <c r="K604" s="20" t="s">
        <v>160</v>
      </c>
      <c r="L604" s="20" t="s">
        <v>161</v>
      </c>
      <c r="M604" s="20" t="s">
        <v>442</v>
      </c>
      <c r="N604" s="20" t="s">
        <v>1683</v>
      </c>
      <c r="O604" s="20" t="s">
        <v>303</v>
      </c>
      <c r="P604" s="20" t="s">
        <v>304</v>
      </c>
      <c r="Q604" s="20" t="s">
        <v>186</v>
      </c>
    </row>
    <row r="605" spans="1:17" x14ac:dyDescent="0.25">
      <c r="A605" s="20" t="s">
        <v>154</v>
      </c>
      <c r="E605" s="20" t="s">
        <v>441</v>
      </c>
      <c r="F605" s="20" t="s">
        <v>1694</v>
      </c>
      <c r="G605" s="20" t="s">
        <v>619</v>
      </c>
      <c r="H605" s="20" t="s">
        <v>188</v>
      </c>
      <c r="I605" s="20" t="s">
        <v>1695</v>
      </c>
      <c r="J605" s="20" t="s">
        <v>159</v>
      </c>
      <c r="K605" s="20" t="s">
        <v>160</v>
      </c>
      <c r="L605" s="20" t="s">
        <v>161</v>
      </c>
      <c r="M605" s="20" t="s">
        <v>442</v>
      </c>
      <c r="N605" s="20" t="s">
        <v>1683</v>
      </c>
      <c r="O605" s="20" t="s">
        <v>305</v>
      </c>
      <c r="P605" s="20" t="s">
        <v>306</v>
      </c>
      <c r="Q605" s="20" t="s">
        <v>186</v>
      </c>
    </row>
    <row r="606" spans="1:17" x14ac:dyDescent="0.25">
      <c r="A606" s="20" t="s">
        <v>154</v>
      </c>
      <c r="E606" s="20" t="s">
        <v>441</v>
      </c>
      <c r="F606" s="20" t="s">
        <v>1696</v>
      </c>
      <c r="G606" s="20" t="s">
        <v>630</v>
      </c>
      <c r="H606" s="20" t="s">
        <v>566</v>
      </c>
      <c r="I606" s="20" t="s">
        <v>1697</v>
      </c>
      <c r="J606" s="20" t="s">
        <v>159</v>
      </c>
      <c r="K606" s="20" t="s">
        <v>160</v>
      </c>
      <c r="L606" s="20" t="s">
        <v>161</v>
      </c>
      <c r="M606" s="20" t="s">
        <v>442</v>
      </c>
      <c r="N606" s="20" t="s">
        <v>1683</v>
      </c>
      <c r="O606" s="20" t="s">
        <v>278</v>
      </c>
      <c r="P606" s="20" t="s">
        <v>279</v>
      </c>
      <c r="Q606" s="20" t="s">
        <v>275</v>
      </c>
    </row>
    <row r="607" spans="1:17" x14ac:dyDescent="0.25">
      <c r="A607" s="20" t="s">
        <v>154</v>
      </c>
      <c r="E607" s="20" t="s">
        <v>441</v>
      </c>
      <c r="F607" s="20" t="s">
        <v>1698</v>
      </c>
      <c r="G607" s="20" t="s">
        <v>570</v>
      </c>
      <c r="H607" s="20" t="s">
        <v>158</v>
      </c>
      <c r="I607" s="20" t="s">
        <v>1699</v>
      </c>
      <c r="J607" s="20" t="s">
        <v>159</v>
      </c>
      <c r="K607" s="20" t="s">
        <v>160</v>
      </c>
      <c r="L607" s="20" t="s">
        <v>161</v>
      </c>
      <c r="M607" s="20" t="s">
        <v>442</v>
      </c>
      <c r="N607" s="20" t="s">
        <v>1683</v>
      </c>
      <c r="O607" s="20" t="s">
        <v>278</v>
      </c>
      <c r="P607" s="20" t="s">
        <v>279</v>
      </c>
      <c r="Q607" s="20" t="s">
        <v>275</v>
      </c>
    </row>
    <row r="608" spans="1:17" x14ac:dyDescent="0.25">
      <c r="A608" s="20" t="s">
        <v>154</v>
      </c>
      <c r="E608" s="20" t="s">
        <v>443</v>
      </c>
      <c r="F608" s="20" t="s">
        <v>1700</v>
      </c>
      <c r="G608" s="20" t="s">
        <v>641</v>
      </c>
      <c r="H608" s="20" t="s">
        <v>566</v>
      </c>
      <c r="I608" s="20" t="s">
        <v>1701</v>
      </c>
      <c r="J608" s="20" t="s">
        <v>159</v>
      </c>
      <c r="K608" s="20" t="s">
        <v>160</v>
      </c>
      <c r="L608" s="20" t="s">
        <v>161</v>
      </c>
      <c r="M608" s="20" t="s">
        <v>444</v>
      </c>
      <c r="N608" s="20" t="s">
        <v>1702</v>
      </c>
      <c r="O608" s="20" t="s">
        <v>334</v>
      </c>
      <c r="P608" s="20" t="s">
        <v>335</v>
      </c>
      <c r="Q608" s="20" t="s">
        <v>186</v>
      </c>
    </row>
    <row r="609" spans="1:17" x14ac:dyDescent="0.25">
      <c r="A609" s="20" t="s">
        <v>154</v>
      </c>
      <c r="E609" s="20" t="s">
        <v>443</v>
      </c>
      <c r="F609" s="20" t="s">
        <v>1703</v>
      </c>
      <c r="G609" s="20" t="s">
        <v>602</v>
      </c>
      <c r="H609" s="20" t="s">
        <v>158</v>
      </c>
      <c r="I609" s="20" t="s">
        <v>1704</v>
      </c>
      <c r="J609" s="20" t="s">
        <v>159</v>
      </c>
      <c r="K609" s="20" t="s">
        <v>160</v>
      </c>
      <c r="L609" s="20" t="s">
        <v>161</v>
      </c>
      <c r="M609" s="20" t="s">
        <v>444</v>
      </c>
      <c r="N609" s="20" t="s">
        <v>1702</v>
      </c>
      <c r="O609" s="20" t="s">
        <v>268</v>
      </c>
      <c r="P609" s="20" t="s">
        <v>269</v>
      </c>
      <c r="Q609" s="20" t="s">
        <v>186</v>
      </c>
    </row>
    <row r="610" spans="1:17" x14ac:dyDescent="0.25">
      <c r="A610" s="20" t="s">
        <v>154</v>
      </c>
      <c r="E610" s="20" t="s">
        <v>443</v>
      </c>
      <c r="F610" s="20" t="s">
        <v>1705</v>
      </c>
      <c r="G610" s="20" t="s">
        <v>574</v>
      </c>
      <c r="H610" s="20" t="s">
        <v>188</v>
      </c>
      <c r="I610" s="20" t="s">
        <v>159</v>
      </c>
      <c r="J610" s="20" t="s">
        <v>159</v>
      </c>
      <c r="K610" s="20" t="s">
        <v>160</v>
      </c>
      <c r="L610" s="20" t="s">
        <v>161</v>
      </c>
      <c r="M610" s="20" t="s">
        <v>444</v>
      </c>
      <c r="N610" s="20" t="s">
        <v>1702</v>
      </c>
      <c r="O610" s="20" t="s">
        <v>357</v>
      </c>
      <c r="P610" s="20" t="s">
        <v>358</v>
      </c>
      <c r="Q610" s="20" t="s">
        <v>272</v>
      </c>
    </row>
    <row r="611" spans="1:17" x14ac:dyDescent="0.25">
      <c r="A611" s="20" t="s">
        <v>154</v>
      </c>
      <c r="E611" s="20" t="s">
        <v>443</v>
      </c>
      <c r="F611" s="20" t="s">
        <v>1706</v>
      </c>
      <c r="G611" s="20" t="s">
        <v>674</v>
      </c>
      <c r="H611" s="20" t="s">
        <v>566</v>
      </c>
      <c r="I611" s="20" t="s">
        <v>1707</v>
      </c>
      <c r="J611" s="20" t="s">
        <v>159</v>
      </c>
      <c r="K611" s="20" t="s">
        <v>160</v>
      </c>
      <c r="L611" s="20" t="s">
        <v>161</v>
      </c>
      <c r="M611" s="20" t="s">
        <v>444</v>
      </c>
      <c r="N611" s="20" t="s">
        <v>1702</v>
      </c>
      <c r="O611" s="20" t="s">
        <v>264</v>
      </c>
      <c r="P611" s="20" t="s">
        <v>265</v>
      </c>
      <c r="Q611" s="20" t="s">
        <v>186</v>
      </c>
    </row>
    <row r="612" spans="1:17" x14ac:dyDescent="0.25">
      <c r="A612" s="20" t="s">
        <v>154</v>
      </c>
      <c r="E612" s="20" t="s">
        <v>443</v>
      </c>
      <c r="F612" s="20" t="s">
        <v>1708</v>
      </c>
      <c r="G612" s="20" t="s">
        <v>641</v>
      </c>
      <c r="H612" s="20" t="s">
        <v>566</v>
      </c>
      <c r="I612" s="20" t="s">
        <v>1709</v>
      </c>
      <c r="J612" s="20" t="s">
        <v>159</v>
      </c>
      <c r="K612" s="20" t="s">
        <v>160</v>
      </c>
      <c r="L612" s="20" t="s">
        <v>161</v>
      </c>
      <c r="M612" s="20" t="s">
        <v>444</v>
      </c>
      <c r="N612" s="20" t="s">
        <v>1702</v>
      </c>
      <c r="O612" s="20" t="s">
        <v>303</v>
      </c>
      <c r="P612" s="20" t="s">
        <v>304</v>
      </c>
      <c r="Q612" s="20" t="s">
        <v>186</v>
      </c>
    </row>
    <row r="613" spans="1:17" x14ac:dyDescent="0.25">
      <c r="A613" s="20" t="s">
        <v>154</v>
      </c>
      <c r="E613" s="20" t="s">
        <v>443</v>
      </c>
      <c r="F613" s="20" t="s">
        <v>1710</v>
      </c>
      <c r="G613" s="20" t="s">
        <v>582</v>
      </c>
      <c r="H613" s="20" t="s">
        <v>189</v>
      </c>
      <c r="I613" s="20" t="s">
        <v>1711</v>
      </c>
      <c r="J613" s="20" t="s">
        <v>159</v>
      </c>
      <c r="K613" s="20" t="s">
        <v>160</v>
      </c>
      <c r="L613" s="20" t="s">
        <v>161</v>
      </c>
      <c r="M613" s="20" t="s">
        <v>444</v>
      </c>
      <c r="N613" s="20" t="s">
        <v>1702</v>
      </c>
      <c r="O613" s="20" t="s">
        <v>363</v>
      </c>
      <c r="P613" s="20" t="s">
        <v>364</v>
      </c>
      <c r="Q613" s="20" t="s">
        <v>186</v>
      </c>
    </row>
    <row r="614" spans="1:17" x14ac:dyDescent="0.25">
      <c r="A614" s="20" t="s">
        <v>154</v>
      </c>
      <c r="E614" s="20" t="s">
        <v>445</v>
      </c>
      <c r="F614" s="20" t="s">
        <v>1712</v>
      </c>
      <c r="G614" s="20" t="s">
        <v>570</v>
      </c>
      <c r="H614" s="20" t="s">
        <v>571</v>
      </c>
      <c r="I614" s="20" t="s">
        <v>1713</v>
      </c>
      <c r="J614" s="20" t="s">
        <v>159</v>
      </c>
      <c r="K614" s="20" t="s">
        <v>160</v>
      </c>
      <c r="L614" s="20" t="s">
        <v>161</v>
      </c>
      <c r="M614" s="20" t="s">
        <v>446</v>
      </c>
      <c r="N614" s="20" t="s">
        <v>1714</v>
      </c>
      <c r="O614" s="20" t="s">
        <v>266</v>
      </c>
      <c r="P614" s="20" t="s">
        <v>267</v>
      </c>
      <c r="Q614" s="20" t="s">
        <v>186</v>
      </c>
    </row>
    <row r="615" spans="1:17" x14ac:dyDescent="0.25">
      <c r="A615" s="20" t="s">
        <v>154</v>
      </c>
      <c r="E615" s="20" t="s">
        <v>445</v>
      </c>
      <c r="F615" s="20" t="s">
        <v>1715</v>
      </c>
      <c r="G615" s="20" t="s">
        <v>574</v>
      </c>
      <c r="H615" s="20" t="s">
        <v>566</v>
      </c>
      <c r="I615" s="20" t="s">
        <v>159</v>
      </c>
      <c r="J615" s="20" t="s">
        <v>159</v>
      </c>
      <c r="K615" s="20" t="s">
        <v>160</v>
      </c>
      <c r="L615" s="20" t="s">
        <v>161</v>
      </c>
      <c r="M615" s="20" t="s">
        <v>446</v>
      </c>
      <c r="N615" s="20" t="s">
        <v>1714</v>
      </c>
      <c r="O615" s="20" t="s">
        <v>357</v>
      </c>
      <c r="P615" s="20" t="s">
        <v>358</v>
      </c>
      <c r="Q615" s="20" t="s">
        <v>272</v>
      </c>
    </row>
    <row r="616" spans="1:17" x14ac:dyDescent="0.25">
      <c r="A616" s="20" t="s">
        <v>154</v>
      </c>
      <c r="E616" s="20" t="s">
        <v>445</v>
      </c>
      <c r="F616" s="20" t="s">
        <v>1716</v>
      </c>
      <c r="G616" s="20" t="s">
        <v>591</v>
      </c>
      <c r="H616" s="20" t="s">
        <v>187</v>
      </c>
      <c r="I616" s="20" t="s">
        <v>1717</v>
      </c>
      <c r="J616" s="20" t="s">
        <v>159</v>
      </c>
      <c r="K616" s="20" t="s">
        <v>160</v>
      </c>
      <c r="L616" s="20" t="s">
        <v>161</v>
      </c>
      <c r="M616" s="20" t="s">
        <v>446</v>
      </c>
      <c r="N616" s="20" t="s">
        <v>1714</v>
      </c>
      <c r="O616" s="20" t="s">
        <v>282</v>
      </c>
      <c r="P616" s="20" t="s">
        <v>283</v>
      </c>
      <c r="Q616" s="20" t="s">
        <v>275</v>
      </c>
    </row>
    <row r="617" spans="1:17" x14ac:dyDescent="0.25">
      <c r="A617" s="20" t="s">
        <v>154</v>
      </c>
      <c r="E617" s="20" t="s">
        <v>445</v>
      </c>
      <c r="F617" s="20" t="s">
        <v>1718</v>
      </c>
      <c r="G617" s="20" t="s">
        <v>579</v>
      </c>
      <c r="H617" s="20" t="s">
        <v>571</v>
      </c>
      <c r="I617" s="20" t="s">
        <v>1719</v>
      </c>
      <c r="J617" s="20" t="s">
        <v>159</v>
      </c>
      <c r="K617" s="20" t="s">
        <v>160</v>
      </c>
      <c r="L617" s="20" t="s">
        <v>161</v>
      </c>
      <c r="M617" s="20" t="s">
        <v>446</v>
      </c>
      <c r="N617" s="20" t="s">
        <v>1714</v>
      </c>
      <c r="O617" s="20" t="s">
        <v>273</v>
      </c>
      <c r="P617" s="20" t="s">
        <v>274</v>
      </c>
      <c r="Q617" s="20" t="s">
        <v>275</v>
      </c>
    </row>
    <row r="618" spans="1:17" x14ac:dyDescent="0.25">
      <c r="A618" s="20" t="s">
        <v>154</v>
      </c>
      <c r="E618" s="20" t="s">
        <v>445</v>
      </c>
      <c r="F618" s="20" t="s">
        <v>1720</v>
      </c>
      <c r="G618" s="20" t="s">
        <v>582</v>
      </c>
      <c r="H618" s="20" t="s">
        <v>571</v>
      </c>
      <c r="I618" s="20" t="s">
        <v>1719</v>
      </c>
      <c r="J618" s="20" t="s">
        <v>159</v>
      </c>
      <c r="K618" s="20" t="s">
        <v>160</v>
      </c>
      <c r="L618" s="20" t="s">
        <v>161</v>
      </c>
      <c r="M618" s="20" t="s">
        <v>446</v>
      </c>
      <c r="N618" s="20" t="s">
        <v>1714</v>
      </c>
      <c r="O618" s="20" t="s">
        <v>286</v>
      </c>
      <c r="P618" s="20" t="s">
        <v>287</v>
      </c>
      <c r="Q618" s="20" t="s">
        <v>275</v>
      </c>
    </row>
    <row r="619" spans="1:17" x14ac:dyDescent="0.25">
      <c r="A619" s="20" t="s">
        <v>154</v>
      </c>
      <c r="E619" s="20" t="s">
        <v>445</v>
      </c>
      <c r="F619" s="20" t="s">
        <v>1721</v>
      </c>
      <c r="G619" s="20" t="s">
        <v>565</v>
      </c>
      <c r="H619" s="20" t="s">
        <v>566</v>
      </c>
      <c r="I619" s="20" t="s">
        <v>1722</v>
      </c>
      <c r="J619" s="20" t="s">
        <v>159</v>
      </c>
      <c r="K619" s="20" t="s">
        <v>160</v>
      </c>
      <c r="L619" s="20" t="s">
        <v>161</v>
      </c>
      <c r="M619" s="20" t="s">
        <v>446</v>
      </c>
      <c r="N619" s="20" t="s">
        <v>1714</v>
      </c>
      <c r="O619" s="20" t="s">
        <v>264</v>
      </c>
      <c r="P619" s="20" t="s">
        <v>265</v>
      </c>
      <c r="Q619" s="20" t="s">
        <v>186</v>
      </c>
    </row>
    <row r="620" spans="1:17" x14ac:dyDescent="0.25">
      <c r="A620" s="20" t="s">
        <v>154</v>
      </c>
      <c r="E620" s="20" t="s">
        <v>445</v>
      </c>
      <c r="F620" s="20" t="s">
        <v>1723</v>
      </c>
      <c r="G620" s="20" t="s">
        <v>674</v>
      </c>
      <c r="H620" s="20" t="s">
        <v>566</v>
      </c>
      <c r="I620" s="20" t="s">
        <v>1722</v>
      </c>
      <c r="J620" s="20" t="s">
        <v>159</v>
      </c>
      <c r="K620" s="20" t="s">
        <v>160</v>
      </c>
      <c r="L620" s="20" t="s">
        <v>161</v>
      </c>
      <c r="M620" s="20" t="s">
        <v>446</v>
      </c>
      <c r="N620" s="20" t="s">
        <v>1714</v>
      </c>
      <c r="O620" s="20" t="s">
        <v>264</v>
      </c>
      <c r="P620" s="20" t="s">
        <v>265</v>
      </c>
      <c r="Q620" s="20" t="s">
        <v>186</v>
      </c>
    </row>
    <row r="621" spans="1:17" x14ac:dyDescent="0.25">
      <c r="A621" s="20" t="s">
        <v>154</v>
      </c>
      <c r="E621" s="20" t="s">
        <v>445</v>
      </c>
      <c r="F621" s="20" t="s">
        <v>1724</v>
      </c>
      <c r="G621" s="20" t="s">
        <v>616</v>
      </c>
      <c r="H621" s="20" t="s">
        <v>566</v>
      </c>
      <c r="I621" s="20" t="s">
        <v>1725</v>
      </c>
      <c r="J621" s="20" t="s">
        <v>159</v>
      </c>
      <c r="K621" s="20" t="s">
        <v>160</v>
      </c>
      <c r="L621" s="20" t="s">
        <v>161</v>
      </c>
      <c r="M621" s="20" t="s">
        <v>446</v>
      </c>
      <c r="N621" s="20" t="s">
        <v>1714</v>
      </c>
      <c r="O621" s="20" t="s">
        <v>301</v>
      </c>
      <c r="P621" s="20" t="s">
        <v>302</v>
      </c>
      <c r="Q621" s="20" t="s">
        <v>186</v>
      </c>
    </row>
    <row r="622" spans="1:17" x14ac:dyDescent="0.25">
      <c r="A622" s="20" t="s">
        <v>154</v>
      </c>
      <c r="E622" s="20" t="s">
        <v>445</v>
      </c>
      <c r="F622" s="20" t="s">
        <v>1726</v>
      </c>
      <c r="G622" s="20" t="s">
        <v>582</v>
      </c>
      <c r="H622" s="20" t="s">
        <v>571</v>
      </c>
      <c r="I622" s="20" t="s">
        <v>1713</v>
      </c>
      <c r="J622" s="20" t="s">
        <v>159</v>
      </c>
      <c r="K622" s="20" t="s">
        <v>160</v>
      </c>
      <c r="L622" s="20" t="s">
        <v>161</v>
      </c>
      <c r="M622" s="20" t="s">
        <v>446</v>
      </c>
      <c r="N622" s="20" t="s">
        <v>1714</v>
      </c>
      <c r="O622" s="20" t="s">
        <v>363</v>
      </c>
      <c r="P622" s="20" t="s">
        <v>364</v>
      </c>
      <c r="Q622" s="20" t="s">
        <v>186</v>
      </c>
    </row>
    <row r="623" spans="1:17" x14ac:dyDescent="0.25">
      <c r="A623" s="20" t="s">
        <v>154</v>
      </c>
      <c r="E623" s="20" t="s">
        <v>447</v>
      </c>
      <c r="F623" s="20" t="s">
        <v>1727</v>
      </c>
      <c r="G623" s="20" t="s">
        <v>570</v>
      </c>
      <c r="H623" s="20" t="s">
        <v>566</v>
      </c>
      <c r="I623" s="20" t="s">
        <v>1728</v>
      </c>
      <c r="J623" s="20" t="s">
        <v>159</v>
      </c>
      <c r="K623" s="20" t="s">
        <v>160</v>
      </c>
      <c r="L623" s="20" t="s">
        <v>161</v>
      </c>
      <c r="M623" s="20" t="s">
        <v>448</v>
      </c>
      <c r="N623" s="20" t="s">
        <v>1729</v>
      </c>
      <c r="O623" s="20" t="s">
        <v>266</v>
      </c>
      <c r="P623" s="20" t="s">
        <v>267</v>
      </c>
      <c r="Q623" s="20" t="s">
        <v>186</v>
      </c>
    </row>
    <row r="624" spans="1:17" x14ac:dyDescent="0.25">
      <c r="A624" s="20" t="s">
        <v>154</v>
      </c>
      <c r="E624" s="20" t="s">
        <v>447</v>
      </c>
      <c r="F624" s="20" t="s">
        <v>1730</v>
      </c>
      <c r="G624" s="20" t="s">
        <v>577</v>
      </c>
      <c r="H624" s="20" t="s">
        <v>571</v>
      </c>
      <c r="I624" s="20" t="s">
        <v>1731</v>
      </c>
      <c r="J624" s="20" t="s">
        <v>159</v>
      </c>
      <c r="K624" s="20" t="s">
        <v>160</v>
      </c>
      <c r="L624" s="20" t="s">
        <v>161</v>
      </c>
      <c r="M624" s="20" t="s">
        <v>448</v>
      </c>
      <c r="N624" s="20" t="s">
        <v>1729</v>
      </c>
      <c r="O624" s="20" t="s">
        <v>305</v>
      </c>
      <c r="P624" s="20" t="s">
        <v>306</v>
      </c>
      <c r="Q624" s="20" t="s">
        <v>186</v>
      </c>
    </row>
    <row r="625" spans="1:17" x14ac:dyDescent="0.25">
      <c r="A625" s="20" t="s">
        <v>154</v>
      </c>
      <c r="E625" s="20" t="s">
        <v>447</v>
      </c>
      <c r="F625" s="20" t="s">
        <v>1732</v>
      </c>
      <c r="G625" s="20" t="s">
        <v>570</v>
      </c>
      <c r="H625" s="20" t="s">
        <v>189</v>
      </c>
      <c r="I625" s="20" t="s">
        <v>1733</v>
      </c>
      <c r="J625" s="20" t="s">
        <v>159</v>
      </c>
      <c r="K625" s="20" t="s">
        <v>160</v>
      </c>
      <c r="L625" s="20" t="s">
        <v>161</v>
      </c>
      <c r="M625" s="20" t="s">
        <v>448</v>
      </c>
      <c r="N625" s="20" t="s">
        <v>1729</v>
      </c>
      <c r="O625" s="20" t="s">
        <v>284</v>
      </c>
      <c r="P625" s="20" t="s">
        <v>285</v>
      </c>
      <c r="Q625" s="20" t="s">
        <v>275</v>
      </c>
    </row>
    <row r="626" spans="1:17" x14ac:dyDescent="0.25">
      <c r="A626" s="20" t="s">
        <v>154</v>
      </c>
      <c r="E626" s="20" t="s">
        <v>447</v>
      </c>
      <c r="F626" s="20" t="s">
        <v>1734</v>
      </c>
      <c r="G626" s="20" t="s">
        <v>570</v>
      </c>
      <c r="H626" s="20" t="s">
        <v>566</v>
      </c>
      <c r="I626" s="20" t="s">
        <v>1735</v>
      </c>
      <c r="J626" s="20" t="s">
        <v>159</v>
      </c>
      <c r="K626" s="20" t="s">
        <v>160</v>
      </c>
      <c r="L626" s="20" t="s">
        <v>161</v>
      </c>
      <c r="M626" s="20" t="s">
        <v>448</v>
      </c>
      <c r="N626" s="20" t="s">
        <v>1729</v>
      </c>
      <c r="O626" s="20" t="s">
        <v>334</v>
      </c>
      <c r="P626" s="20" t="s">
        <v>335</v>
      </c>
      <c r="Q626" s="20" t="s">
        <v>186</v>
      </c>
    </row>
    <row r="627" spans="1:17" x14ac:dyDescent="0.25">
      <c r="A627" s="20" t="s">
        <v>154</v>
      </c>
      <c r="E627" s="20" t="s">
        <v>447</v>
      </c>
      <c r="F627" s="20" t="s">
        <v>1736</v>
      </c>
      <c r="G627" s="20" t="s">
        <v>570</v>
      </c>
      <c r="H627" s="20" t="s">
        <v>747</v>
      </c>
      <c r="I627" s="20" t="s">
        <v>1737</v>
      </c>
      <c r="J627" s="20" t="s">
        <v>159</v>
      </c>
      <c r="K627" s="20" t="s">
        <v>160</v>
      </c>
      <c r="L627" s="20" t="s">
        <v>161</v>
      </c>
      <c r="M627" s="20" t="s">
        <v>448</v>
      </c>
      <c r="N627" s="20" t="s">
        <v>1729</v>
      </c>
      <c r="O627" s="20" t="s">
        <v>266</v>
      </c>
      <c r="P627" s="20" t="s">
        <v>267</v>
      </c>
      <c r="Q627" s="20" t="s">
        <v>186</v>
      </c>
    </row>
    <row r="628" spans="1:17" x14ac:dyDescent="0.25">
      <c r="A628" s="20" t="s">
        <v>154</v>
      </c>
      <c r="E628" s="20" t="s">
        <v>447</v>
      </c>
      <c r="F628" s="20" t="s">
        <v>1738</v>
      </c>
      <c r="G628" s="20" t="s">
        <v>605</v>
      </c>
      <c r="H628" s="20" t="s">
        <v>189</v>
      </c>
      <c r="I628" s="20" t="s">
        <v>1739</v>
      </c>
      <c r="J628" s="20" t="s">
        <v>159</v>
      </c>
      <c r="K628" s="20" t="s">
        <v>160</v>
      </c>
      <c r="L628" s="20" t="s">
        <v>161</v>
      </c>
      <c r="M628" s="20" t="s">
        <v>448</v>
      </c>
      <c r="N628" s="20" t="s">
        <v>1729</v>
      </c>
      <c r="O628" s="20" t="s">
        <v>305</v>
      </c>
      <c r="P628" s="20" t="s">
        <v>306</v>
      </c>
      <c r="Q628" s="20" t="s">
        <v>186</v>
      </c>
    </row>
    <row r="629" spans="1:17" x14ac:dyDescent="0.25">
      <c r="A629" s="20" t="s">
        <v>154</v>
      </c>
      <c r="E629" s="20" t="s">
        <v>447</v>
      </c>
      <c r="F629" s="20" t="s">
        <v>1740</v>
      </c>
      <c r="G629" s="20" t="s">
        <v>577</v>
      </c>
      <c r="H629" s="20" t="s">
        <v>566</v>
      </c>
      <c r="I629" s="20" t="s">
        <v>159</v>
      </c>
      <c r="J629" s="20" t="s">
        <v>159</v>
      </c>
      <c r="K629" s="20" t="s">
        <v>160</v>
      </c>
      <c r="L629" s="20" t="s">
        <v>161</v>
      </c>
      <c r="M629" s="20" t="s">
        <v>448</v>
      </c>
      <c r="N629" s="20" t="s">
        <v>1729</v>
      </c>
      <c r="O629" s="20" t="s">
        <v>359</v>
      </c>
      <c r="P629" s="20" t="s">
        <v>360</v>
      </c>
      <c r="Q629" s="20" t="s">
        <v>272</v>
      </c>
    </row>
    <row r="630" spans="1:17" x14ac:dyDescent="0.25">
      <c r="A630" s="20" t="s">
        <v>154</v>
      </c>
      <c r="E630" s="20" t="s">
        <v>447</v>
      </c>
      <c r="F630" s="20" t="s">
        <v>1741</v>
      </c>
      <c r="G630" s="20" t="s">
        <v>582</v>
      </c>
      <c r="H630" s="20" t="s">
        <v>566</v>
      </c>
      <c r="I630" s="20" t="s">
        <v>159</v>
      </c>
      <c r="J630" s="20" t="s">
        <v>159</v>
      </c>
      <c r="K630" s="20" t="s">
        <v>160</v>
      </c>
      <c r="L630" s="20" t="s">
        <v>161</v>
      </c>
      <c r="M630" s="20" t="s">
        <v>448</v>
      </c>
      <c r="N630" s="20" t="s">
        <v>1729</v>
      </c>
      <c r="O630" s="20" t="s">
        <v>270</v>
      </c>
      <c r="P630" s="20" t="s">
        <v>271</v>
      </c>
      <c r="Q630" s="20" t="s">
        <v>272</v>
      </c>
    </row>
    <row r="631" spans="1:17" x14ac:dyDescent="0.25">
      <c r="A631" s="20" t="s">
        <v>154</v>
      </c>
      <c r="E631" s="20" t="s">
        <v>447</v>
      </c>
      <c r="F631" s="20" t="s">
        <v>1742</v>
      </c>
      <c r="G631" s="20" t="s">
        <v>813</v>
      </c>
      <c r="H631" s="20" t="s">
        <v>189</v>
      </c>
      <c r="I631" s="20" t="s">
        <v>1743</v>
      </c>
      <c r="J631" s="20" t="s">
        <v>159</v>
      </c>
      <c r="K631" s="20" t="s">
        <v>160</v>
      </c>
      <c r="L631" s="20" t="s">
        <v>161</v>
      </c>
      <c r="M631" s="20" t="s">
        <v>448</v>
      </c>
      <c r="N631" s="20" t="s">
        <v>1729</v>
      </c>
      <c r="O631" s="20" t="s">
        <v>276</v>
      </c>
      <c r="P631" s="20" t="s">
        <v>277</v>
      </c>
      <c r="Q631" s="20" t="s">
        <v>275</v>
      </c>
    </row>
    <row r="632" spans="1:17" x14ac:dyDescent="0.25">
      <c r="A632" s="20" t="s">
        <v>154</v>
      </c>
      <c r="E632" s="20" t="s">
        <v>449</v>
      </c>
      <c r="F632" s="20" t="s">
        <v>1744</v>
      </c>
      <c r="G632" s="20" t="s">
        <v>733</v>
      </c>
      <c r="H632" s="20" t="s">
        <v>571</v>
      </c>
      <c r="I632" s="20" t="s">
        <v>1745</v>
      </c>
      <c r="J632" s="20" t="s">
        <v>159</v>
      </c>
      <c r="K632" s="20" t="s">
        <v>160</v>
      </c>
      <c r="L632" s="20" t="s">
        <v>161</v>
      </c>
      <c r="M632" s="20" t="s">
        <v>450</v>
      </c>
      <c r="N632" s="20" t="s">
        <v>1746</v>
      </c>
      <c r="O632" s="20" t="s">
        <v>264</v>
      </c>
      <c r="P632" s="20" t="s">
        <v>265</v>
      </c>
      <c r="Q632" s="20" t="s">
        <v>186</v>
      </c>
    </row>
    <row r="633" spans="1:17" x14ac:dyDescent="0.25">
      <c r="A633" s="20" t="s">
        <v>154</v>
      </c>
      <c r="E633" s="20" t="s">
        <v>449</v>
      </c>
      <c r="F633" s="20" t="s">
        <v>1747</v>
      </c>
      <c r="G633" s="20" t="s">
        <v>619</v>
      </c>
      <c r="H633" s="20" t="s">
        <v>188</v>
      </c>
      <c r="I633" s="20" t="s">
        <v>1748</v>
      </c>
      <c r="J633" s="20" t="s">
        <v>159</v>
      </c>
      <c r="K633" s="20" t="s">
        <v>160</v>
      </c>
      <c r="L633" s="20" t="s">
        <v>161</v>
      </c>
      <c r="M633" s="20" t="s">
        <v>450</v>
      </c>
      <c r="N633" s="20" t="s">
        <v>1746</v>
      </c>
      <c r="O633" s="20" t="s">
        <v>334</v>
      </c>
      <c r="P633" s="20" t="s">
        <v>335</v>
      </c>
      <c r="Q633" s="20" t="s">
        <v>186</v>
      </c>
    </row>
    <row r="634" spans="1:17" x14ac:dyDescent="0.25">
      <c r="A634" s="20" t="s">
        <v>154</v>
      </c>
      <c r="E634" s="20" t="s">
        <v>449</v>
      </c>
      <c r="F634" s="20" t="s">
        <v>1749</v>
      </c>
      <c r="G634" s="20" t="s">
        <v>587</v>
      </c>
      <c r="H634" s="20" t="s">
        <v>189</v>
      </c>
      <c r="I634" s="20" t="s">
        <v>1750</v>
      </c>
      <c r="J634" s="20" t="s">
        <v>159</v>
      </c>
      <c r="K634" s="20" t="s">
        <v>160</v>
      </c>
      <c r="L634" s="20" t="s">
        <v>161</v>
      </c>
      <c r="M634" s="20" t="s">
        <v>450</v>
      </c>
      <c r="N634" s="20" t="s">
        <v>1746</v>
      </c>
      <c r="O634" s="20" t="s">
        <v>264</v>
      </c>
      <c r="P634" s="20" t="s">
        <v>265</v>
      </c>
      <c r="Q634" s="20" t="s">
        <v>186</v>
      </c>
    </row>
    <row r="635" spans="1:17" x14ac:dyDescent="0.25">
      <c r="A635" s="20" t="s">
        <v>154</v>
      </c>
      <c r="E635" s="20" t="s">
        <v>449</v>
      </c>
      <c r="F635" s="20" t="s">
        <v>1751</v>
      </c>
      <c r="G635" s="20" t="s">
        <v>602</v>
      </c>
      <c r="H635" s="20" t="s">
        <v>566</v>
      </c>
      <c r="I635" s="20" t="s">
        <v>1752</v>
      </c>
      <c r="J635" s="20" t="s">
        <v>159</v>
      </c>
      <c r="K635" s="20" t="s">
        <v>160</v>
      </c>
      <c r="L635" s="20" t="s">
        <v>161</v>
      </c>
      <c r="M635" s="20" t="s">
        <v>450</v>
      </c>
      <c r="N635" s="20" t="s">
        <v>1746</v>
      </c>
      <c r="O635" s="20" t="s">
        <v>268</v>
      </c>
      <c r="P635" s="20" t="s">
        <v>269</v>
      </c>
      <c r="Q635" s="20" t="s">
        <v>186</v>
      </c>
    </row>
    <row r="636" spans="1:17" x14ac:dyDescent="0.25">
      <c r="A636" s="20" t="s">
        <v>154</v>
      </c>
      <c r="E636" s="20" t="s">
        <v>449</v>
      </c>
      <c r="F636" s="20" t="s">
        <v>1753</v>
      </c>
      <c r="G636" s="20" t="s">
        <v>612</v>
      </c>
      <c r="H636" s="20" t="s">
        <v>566</v>
      </c>
      <c r="I636" s="20" t="s">
        <v>1752</v>
      </c>
      <c r="J636" s="20" t="s">
        <v>159</v>
      </c>
      <c r="K636" s="20" t="s">
        <v>160</v>
      </c>
      <c r="L636" s="20" t="s">
        <v>161</v>
      </c>
      <c r="M636" s="20" t="s">
        <v>450</v>
      </c>
      <c r="N636" s="20" t="s">
        <v>1746</v>
      </c>
      <c r="O636" s="20" t="s">
        <v>355</v>
      </c>
      <c r="P636" s="20" t="s">
        <v>356</v>
      </c>
      <c r="Q636" s="20" t="s">
        <v>186</v>
      </c>
    </row>
    <row r="637" spans="1:17" x14ac:dyDescent="0.25">
      <c r="A637" s="20" t="s">
        <v>154</v>
      </c>
      <c r="E637" s="20" t="s">
        <v>449</v>
      </c>
      <c r="F637" s="20" t="s">
        <v>1754</v>
      </c>
      <c r="G637" s="20" t="s">
        <v>625</v>
      </c>
      <c r="H637" s="20" t="s">
        <v>566</v>
      </c>
      <c r="I637" s="20" t="s">
        <v>159</v>
      </c>
      <c r="J637" s="20" t="s">
        <v>159</v>
      </c>
      <c r="K637" s="20" t="s">
        <v>160</v>
      </c>
      <c r="L637" s="20" t="s">
        <v>161</v>
      </c>
      <c r="M637" s="20" t="s">
        <v>450</v>
      </c>
      <c r="N637" s="20" t="s">
        <v>1746</v>
      </c>
      <c r="O637" s="20" t="s">
        <v>359</v>
      </c>
      <c r="P637" s="20" t="s">
        <v>360</v>
      </c>
      <c r="Q637" s="20" t="s">
        <v>272</v>
      </c>
    </row>
    <row r="638" spans="1:17" x14ac:dyDescent="0.25">
      <c r="A638" s="20" t="s">
        <v>154</v>
      </c>
      <c r="E638" s="20" t="s">
        <v>449</v>
      </c>
      <c r="F638" s="20" t="s">
        <v>1755</v>
      </c>
      <c r="G638" s="20" t="s">
        <v>570</v>
      </c>
      <c r="H638" s="20" t="s">
        <v>162</v>
      </c>
      <c r="I638" s="20" t="s">
        <v>1756</v>
      </c>
      <c r="J638" s="20" t="s">
        <v>159</v>
      </c>
      <c r="K638" s="20" t="s">
        <v>160</v>
      </c>
      <c r="L638" s="20" t="s">
        <v>161</v>
      </c>
      <c r="M638" s="20" t="s">
        <v>450</v>
      </c>
      <c r="N638" s="20" t="s">
        <v>1746</v>
      </c>
      <c r="O638" s="20" t="s">
        <v>266</v>
      </c>
      <c r="P638" s="20" t="s">
        <v>267</v>
      </c>
      <c r="Q638" s="20" t="s">
        <v>186</v>
      </c>
    </row>
    <row r="639" spans="1:17" x14ac:dyDescent="0.25">
      <c r="A639" s="20" t="s">
        <v>154</v>
      </c>
      <c r="E639" s="20" t="s">
        <v>449</v>
      </c>
      <c r="F639" s="20" t="s">
        <v>1757</v>
      </c>
      <c r="G639" s="20" t="s">
        <v>565</v>
      </c>
      <c r="H639" s="20" t="s">
        <v>189</v>
      </c>
      <c r="I639" s="20" t="s">
        <v>1758</v>
      </c>
      <c r="J639" s="20" t="s">
        <v>159</v>
      </c>
      <c r="K639" s="20" t="s">
        <v>160</v>
      </c>
      <c r="L639" s="20" t="s">
        <v>161</v>
      </c>
      <c r="M639" s="20" t="s">
        <v>450</v>
      </c>
      <c r="N639" s="20" t="s">
        <v>1746</v>
      </c>
      <c r="O639" s="20" t="s">
        <v>355</v>
      </c>
      <c r="P639" s="20" t="s">
        <v>356</v>
      </c>
      <c r="Q639" s="20" t="s">
        <v>186</v>
      </c>
    </row>
    <row r="640" spans="1:17" x14ac:dyDescent="0.25">
      <c r="A640" s="20" t="s">
        <v>154</v>
      </c>
      <c r="E640" s="20" t="s">
        <v>449</v>
      </c>
      <c r="F640" s="20" t="s">
        <v>1759</v>
      </c>
      <c r="G640" s="20" t="s">
        <v>619</v>
      </c>
      <c r="H640" s="20" t="s">
        <v>187</v>
      </c>
      <c r="I640" s="20" t="s">
        <v>1760</v>
      </c>
      <c r="J640" s="20" t="s">
        <v>159</v>
      </c>
      <c r="K640" s="20" t="s">
        <v>160</v>
      </c>
      <c r="L640" s="20" t="s">
        <v>161</v>
      </c>
      <c r="M640" s="20" t="s">
        <v>450</v>
      </c>
      <c r="N640" s="20" t="s">
        <v>1746</v>
      </c>
      <c r="O640" s="20" t="s">
        <v>305</v>
      </c>
      <c r="P640" s="20" t="s">
        <v>306</v>
      </c>
      <c r="Q640" s="20" t="s">
        <v>186</v>
      </c>
    </row>
    <row r="641" spans="1:17" x14ac:dyDescent="0.25">
      <c r="A641" s="20" t="s">
        <v>154</v>
      </c>
      <c r="E641" s="20" t="s">
        <v>449</v>
      </c>
      <c r="F641" s="20" t="s">
        <v>1761</v>
      </c>
      <c r="G641" s="20" t="s">
        <v>582</v>
      </c>
      <c r="H641" s="20" t="s">
        <v>1267</v>
      </c>
      <c r="I641" s="20" t="s">
        <v>159</v>
      </c>
      <c r="J641" s="20" t="s">
        <v>159</v>
      </c>
      <c r="K641" s="20" t="s">
        <v>160</v>
      </c>
      <c r="L641" s="20" t="s">
        <v>161</v>
      </c>
      <c r="M641" s="20" t="s">
        <v>450</v>
      </c>
      <c r="N641" s="20" t="s">
        <v>1746</v>
      </c>
      <c r="O641" s="20" t="s">
        <v>270</v>
      </c>
      <c r="P641" s="20" t="s">
        <v>271</v>
      </c>
      <c r="Q641" s="20" t="s">
        <v>272</v>
      </c>
    </row>
    <row r="642" spans="1:17" x14ac:dyDescent="0.25">
      <c r="A642" s="20" t="s">
        <v>154</v>
      </c>
      <c r="E642" s="20" t="s">
        <v>449</v>
      </c>
      <c r="F642" s="20" t="s">
        <v>1762</v>
      </c>
      <c r="G642" s="20" t="s">
        <v>570</v>
      </c>
      <c r="H642" s="20" t="s">
        <v>566</v>
      </c>
      <c r="I642" s="20" t="s">
        <v>1763</v>
      </c>
      <c r="J642" s="20" t="s">
        <v>159</v>
      </c>
      <c r="K642" s="20" t="s">
        <v>160</v>
      </c>
      <c r="L642" s="20" t="s">
        <v>161</v>
      </c>
      <c r="M642" s="20" t="s">
        <v>450</v>
      </c>
      <c r="N642" s="20" t="s">
        <v>1746</v>
      </c>
      <c r="O642" s="20" t="s">
        <v>278</v>
      </c>
      <c r="P642" s="20" t="s">
        <v>279</v>
      </c>
      <c r="Q642" s="20" t="s">
        <v>275</v>
      </c>
    </row>
    <row r="643" spans="1:17" x14ac:dyDescent="0.25">
      <c r="A643" s="20" t="s">
        <v>154</v>
      </c>
      <c r="E643" s="20" t="s">
        <v>451</v>
      </c>
      <c r="F643" s="20" t="s">
        <v>1764</v>
      </c>
      <c r="G643" s="20" t="s">
        <v>565</v>
      </c>
      <c r="H643" s="20" t="s">
        <v>566</v>
      </c>
      <c r="I643" s="20" t="s">
        <v>1765</v>
      </c>
      <c r="J643" s="20" t="s">
        <v>159</v>
      </c>
      <c r="K643" s="20" t="s">
        <v>160</v>
      </c>
      <c r="L643" s="20" t="s">
        <v>161</v>
      </c>
      <c r="M643" s="20" t="s">
        <v>452</v>
      </c>
      <c r="N643" s="20" t="s">
        <v>1766</v>
      </c>
      <c r="O643" s="20" t="s">
        <v>264</v>
      </c>
      <c r="P643" s="20" t="s">
        <v>265</v>
      </c>
      <c r="Q643" s="20" t="s">
        <v>186</v>
      </c>
    </row>
    <row r="644" spans="1:17" x14ac:dyDescent="0.25">
      <c r="A644" s="20" t="s">
        <v>154</v>
      </c>
      <c r="E644" s="20" t="s">
        <v>451</v>
      </c>
      <c r="F644" s="20" t="s">
        <v>1767</v>
      </c>
      <c r="G644" s="20" t="s">
        <v>587</v>
      </c>
      <c r="H644" s="20" t="s">
        <v>566</v>
      </c>
      <c r="I644" s="20" t="s">
        <v>1768</v>
      </c>
      <c r="J644" s="20" t="s">
        <v>159</v>
      </c>
      <c r="K644" s="20" t="s">
        <v>160</v>
      </c>
      <c r="L644" s="20" t="s">
        <v>161</v>
      </c>
      <c r="M644" s="20" t="s">
        <v>452</v>
      </c>
      <c r="N644" s="20" t="s">
        <v>1766</v>
      </c>
      <c r="O644" s="20" t="s">
        <v>264</v>
      </c>
      <c r="P644" s="20" t="s">
        <v>265</v>
      </c>
      <c r="Q644" s="20" t="s">
        <v>186</v>
      </c>
    </row>
    <row r="645" spans="1:17" x14ac:dyDescent="0.25">
      <c r="A645" s="20" t="s">
        <v>154</v>
      </c>
      <c r="E645" s="20" t="s">
        <v>451</v>
      </c>
      <c r="F645" s="20" t="s">
        <v>1769</v>
      </c>
      <c r="G645" s="20" t="s">
        <v>602</v>
      </c>
      <c r="H645" s="20" t="s">
        <v>571</v>
      </c>
      <c r="I645" s="20" t="s">
        <v>1770</v>
      </c>
      <c r="J645" s="20" t="s">
        <v>159</v>
      </c>
      <c r="K645" s="20" t="s">
        <v>160</v>
      </c>
      <c r="L645" s="20" t="s">
        <v>161</v>
      </c>
      <c r="M645" s="20" t="s">
        <v>452</v>
      </c>
      <c r="N645" s="20" t="s">
        <v>1766</v>
      </c>
      <c r="O645" s="20" t="s">
        <v>268</v>
      </c>
      <c r="P645" s="20" t="s">
        <v>269</v>
      </c>
      <c r="Q645" s="20" t="s">
        <v>186</v>
      </c>
    </row>
    <row r="646" spans="1:17" x14ac:dyDescent="0.25">
      <c r="A646" s="20" t="s">
        <v>154</v>
      </c>
      <c r="E646" s="20" t="s">
        <v>451</v>
      </c>
      <c r="F646" s="20" t="s">
        <v>1771</v>
      </c>
      <c r="G646" s="20" t="s">
        <v>577</v>
      </c>
      <c r="H646" s="20" t="s">
        <v>158</v>
      </c>
      <c r="I646" s="20" t="s">
        <v>1772</v>
      </c>
      <c r="J646" s="20" t="s">
        <v>159</v>
      </c>
      <c r="K646" s="20" t="s">
        <v>160</v>
      </c>
      <c r="L646" s="20" t="s">
        <v>161</v>
      </c>
      <c r="M646" s="20" t="s">
        <v>452</v>
      </c>
      <c r="N646" s="20" t="s">
        <v>1766</v>
      </c>
      <c r="O646" s="20" t="s">
        <v>305</v>
      </c>
      <c r="P646" s="20" t="s">
        <v>306</v>
      </c>
      <c r="Q646" s="20" t="s">
        <v>186</v>
      </c>
    </row>
    <row r="647" spans="1:17" x14ac:dyDescent="0.25">
      <c r="A647" s="20" t="s">
        <v>154</v>
      </c>
      <c r="E647" s="20" t="s">
        <v>451</v>
      </c>
      <c r="F647" s="20" t="s">
        <v>1773</v>
      </c>
      <c r="G647" s="20" t="s">
        <v>582</v>
      </c>
      <c r="H647" s="20" t="s">
        <v>909</v>
      </c>
      <c r="I647" s="20" t="s">
        <v>1774</v>
      </c>
      <c r="J647" s="20" t="s">
        <v>159</v>
      </c>
      <c r="K647" s="20" t="s">
        <v>160</v>
      </c>
      <c r="L647" s="20" t="s">
        <v>161</v>
      </c>
      <c r="M647" s="20" t="s">
        <v>452</v>
      </c>
      <c r="N647" s="20" t="s">
        <v>1766</v>
      </c>
      <c r="O647" s="20" t="s">
        <v>355</v>
      </c>
      <c r="P647" s="20" t="s">
        <v>356</v>
      </c>
      <c r="Q647" s="20" t="s">
        <v>186</v>
      </c>
    </row>
    <row r="648" spans="1:17" x14ac:dyDescent="0.25">
      <c r="A648" s="20" t="s">
        <v>154</v>
      </c>
      <c r="E648" s="20" t="s">
        <v>451</v>
      </c>
      <c r="F648" s="20" t="s">
        <v>1775</v>
      </c>
      <c r="G648" s="20" t="s">
        <v>577</v>
      </c>
      <c r="H648" s="20" t="s">
        <v>566</v>
      </c>
      <c r="I648" s="20" t="s">
        <v>159</v>
      </c>
      <c r="J648" s="20" t="s">
        <v>159</v>
      </c>
      <c r="K648" s="20" t="s">
        <v>160</v>
      </c>
      <c r="L648" s="20" t="s">
        <v>161</v>
      </c>
      <c r="M648" s="20" t="s">
        <v>452</v>
      </c>
      <c r="N648" s="20" t="s">
        <v>1766</v>
      </c>
      <c r="O648" s="20" t="s">
        <v>270</v>
      </c>
      <c r="P648" s="20" t="s">
        <v>271</v>
      </c>
      <c r="Q648" s="20" t="s">
        <v>272</v>
      </c>
    </row>
    <row r="649" spans="1:17" x14ac:dyDescent="0.25">
      <c r="A649" s="20" t="s">
        <v>154</v>
      </c>
      <c r="E649" s="20" t="s">
        <v>451</v>
      </c>
      <c r="F649" s="20" t="s">
        <v>1776</v>
      </c>
      <c r="G649" s="20" t="s">
        <v>625</v>
      </c>
      <c r="H649" s="20" t="s">
        <v>188</v>
      </c>
      <c r="I649" s="20" t="s">
        <v>159</v>
      </c>
      <c r="J649" s="20" t="s">
        <v>159</v>
      </c>
      <c r="K649" s="20" t="s">
        <v>160</v>
      </c>
      <c r="L649" s="20" t="s">
        <v>161</v>
      </c>
      <c r="M649" s="20" t="s">
        <v>452</v>
      </c>
      <c r="N649" s="20" t="s">
        <v>1766</v>
      </c>
      <c r="O649" s="20" t="s">
        <v>359</v>
      </c>
      <c r="P649" s="20" t="s">
        <v>360</v>
      </c>
      <c r="Q649" s="20" t="s">
        <v>272</v>
      </c>
    </row>
    <row r="650" spans="1:17" x14ac:dyDescent="0.25">
      <c r="A650" s="20" t="s">
        <v>154</v>
      </c>
      <c r="E650" s="20" t="s">
        <v>451</v>
      </c>
      <c r="F650" s="20" t="s">
        <v>1777</v>
      </c>
      <c r="G650" s="20" t="s">
        <v>776</v>
      </c>
      <c r="H650" s="20" t="s">
        <v>627</v>
      </c>
      <c r="I650" s="20" t="s">
        <v>159</v>
      </c>
      <c r="J650" s="20" t="s">
        <v>159</v>
      </c>
      <c r="K650" s="20" t="s">
        <v>160</v>
      </c>
      <c r="L650" s="20" t="s">
        <v>161</v>
      </c>
      <c r="M650" s="20" t="s">
        <v>452</v>
      </c>
      <c r="N650" s="20" t="s">
        <v>1766</v>
      </c>
      <c r="O650" s="20" t="s">
        <v>357</v>
      </c>
      <c r="P650" s="20" t="s">
        <v>358</v>
      </c>
      <c r="Q650" s="20" t="s">
        <v>272</v>
      </c>
    </row>
    <row r="651" spans="1:17" x14ac:dyDescent="0.25">
      <c r="A651" s="20" t="s">
        <v>154</v>
      </c>
      <c r="E651" s="20" t="s">
        <v>451</v>
      </c>
      <c r="F651" s="20" t="s">
        <v>1778</v>
      </c>
      <c r="G651" s="20" t="s">
        <v>674</v>
      </c>
      <c r="H651" s="20" t="s">
        <v>566</v>
      </c>
      <c r="I651" s="20" t="s">
        <v>1779</v>
      </c>
      <c r="J651" s="20" t="s">
        <v>159</v>
      </c>
      <c r="K651" s="20" t="s">
        <v>160</v>
      </c>
      <c r="L651" s="20" t="s">
        <v>161</v>
      </c>
      <c r="M651" s="20" t="s">
        <v>452</v>
      </c>
      <c r="N651" s="20" t="s">
        <v>1766</v>
      </c>
      <c r="O651" s="20" t="s">
        <v>264</v>
      </c>
      <c r="P651" s="20" t="s">
        <v>265</v>
      </c>
      <c r="Q651" s="20" t="s">
        <v>186</v>
      </c>
    </row>
    <row r="652" spans="1:17" x14ac:dyDescent="0.25">
      <c r="A652" s="20" t="s">
        <v>154</v>
      </c>
      <c r="E652" s="20" t="s">
        <v>451</v>
      </c>
      <c r="F652" s="20" t="s">
        <v>1780</v>
      </c>
      <c r="G652" s="20" t="s">
        <v>616</v>
      </c>
      <c r="H652" s="20" t="s">
        <v>1600</v>
      </c>
      <c r="I652" s="20" t="s">
        <v>1781</v>
      </c>
      <c r="J652" s="20" t="s">
        <v>159</v>
      </c>
      <c r="K652" s="20" t="s">
        <v>160</v>
      </c>
      <c r="L652" s="20" t="s">
        <v>161</v>
      </c>
      <c r="M652" s="20" t="s">
        <v>452</v>
      </c>
      <c r="N652" s="20" t="s">
        <v>1766</v>
      </c>
      <c r="O652" s="20" t="s">
        <v>301</v>
      </c>
      <c r="P652" s="20" t="s">
        <v>302</v>
      </c>
      <c r="Q652" s="20" t="s">
        <v>186</v>
      </c>
    </row>
    <row r="653" spans="1:17" x14ac:dyDescent="0.25">
      <c r="A653" s="20" t="s">
        <v>154</v>
      </c>
      <c r="E653" s="20" t="s">
        <v>451</v>
      </c>
      <c r="F653" s="20" t="s">
        <v>1782</v>
      </c>
      <c r="G653" s="20" t="s">
        <v>630</v>
      </c>
      <c r="H653" s="20" t="s">
        <v>566</v>
      </c>
      <c r="I653" s="20" t="s">
        <v>1783</v>
      </c>
      <c r="J653" s="20" t="s">
        <v>159</v>
      </c>
      <c r="K653" s="20" t="s">
        <v>160</v>
      </c>
      <c r="L653" s="20" t="s">
        <v>161</v>
      </c>
      <c r="M653" s="20" t="s">
        <v>452</v>
      </c>
      <c r="N653" s="20" t="s">
        <v>1766</v>
      </c>
      <c r="O653" s="20" t="s">
        <v>301</v>
      </c>
      <c r="P653" s="20" t="s">
        <v>302</v>
      </c>
      <c r="Q653" s="20" t="s">
        <v>186</v>
      </c>
    </row>
    <row r="654" spans="1:17" x14ac:dyDescent="0.25">
      <c r="A654" s="20" t="s">
        <v>154</v>
      </c>
      <c r="E654" s="20" t="s">
        <v>451</v>
      </c>
      <c r="F654" s="20" t="s">
        <v>1784</v>
      </c>
      <c r="G654" s="20" t="s">
        <v>619</v>
      </c>
      <c r="H654" s="20" t="s">
        <v>566</v>
      </c>
      <c r="I654" s="20" t="s">
        <v>1785</v>
      </c>
      <c r="J654" s="20" t="s">
        <v>159</v>
      </c>
      <c r="K654" s="20" t="s">
        <v>160</v>
      </c>
      <c r="L654" s="20" t="s">
        <v>161</v>
      </c>
      <c r="M654" s="20" t="s">
        <v>452</v>
      </c>
      <c r="N654" s="20" t="s">
        <v>1766</v>
      </c>
      <c r="O654" s="20" t="s">
        <v>303</v>
      </c>
      <c r="P654" s="20" t="s">
        <v>304</v>
      </c>
      <c r="Q654" s="20" t="s">
        <v>186</v>
      </c>
    </row>
    <row r="655" spans="1:17" x14ac:dyDescent="0.25">
      <c r="A655" s="20" t="s">
        <v>154</v>
      </c>
      <c r="E655" s="20" t="s">
        <v>451</v>
      </c>
      <c r="F655" s="20" t="s">
        <v>1786</v>
      </c>
      <c r="G655" s="20" t="s">
        <v>577</v>
      </c>
      <c r="H655" s="20" t="s">
        <v>158</v>
      </c>
      <c r="I655" s="20" t="s">
        <v>159</v>
      </c>
      <c r="J655" s="20" t="s">
        <v>159</v>
      </c>
      <c r="K655" s="20" t="s">
        <v>160</v>
      </c>
      <c r="L655" s="20" t="s">
        <v>161</v>
      </c>
      <c r="M655" s="20" t="s">
        <v>452</v>
      </c>
      <c r="N655" s="20" t="s">
        <v>1766</v>
      </c>
      <c r="O655" s="20" t="s">
        <v>359</v>
      </c>
      <c r="P655" s="20" t="s">
        <v>360</v>
      </c>
      <c r="Q655" s="20" t="s">
        <v>272</v>
      </c>
    </row>
    <row r="656" spans="1:17" x14ac:dyDescent="0.25">
      <c r="A656" s="20" t="s">
        <v>154</v>
      </c>
      <c r="E656" s="20" t="s">
        <v>453</v>
      </c>
      <c r="F656" s="20" t="s">
        <v>1787</v>
      </c>
      <c r="G656" s="20" t="s">
        <v>619</v>
      </c>
      <c r="H656" s="20" t="s">
        <v>566</v>
      </c>
      <c r="I656" s="20" t="s">
        <v>1788</v>
      </c>
      <c r="J656" s="20" t="s">
        <v>159</v>
      </c>
      <c r="K656" s="20" t="s">
        <v>160</v>
      </c>
      <c r="L656" s="20" t="s">
        <v>161</v>
      </c>
      <c r="M656" s="20" t="s">
        <v>454</v>
      </c>
      <c r="N656" s="20" t="s">
        <v>1789</v>
      </c>
      <c r="O656" s="20" t="s">
        <v>334</v>
      </c>
      <c r="P656" s="20" t="s">
        <v>335</v>
      </c>
      <c r="Q656" s="20" t="s">
        <v>186</v>
      </c>
    </row>
    <row r="657" spans="1:17" x14ac:dyDescent="0.25">
      <c r="A657" s="20" t="s">
        <v>154</v>
      </c>
      <c r="E657" s="20" t="s">
        <v>453</v>
      </c>
      <c r="F657" s="20" t="s">
        <v>1790</v>
      </c>
      <c r="G657" s="20" t="s">
        <v>641</v>
      </c>
      <c r="H657" s="20" t="s">
        <v>571</v>
      </c>
      <c r="I657" s="20" t="s">
        <v>1791</v>
      </c>
      <c r="J657" s="20" t="s">
        <v>159</v>
      </c>
      <c r="K657" s="20" t="s">
        <v>160</v>
      </c>
      <c r="L657" s="20" t="s">
        <v>161</v>
      </c>
      <c r="M657" s="20" t="s">
        <v>454</v>
      </c>
      <c r="N657" s="20" t="s">
        <v>1789</v>
      </c>
      <c r="O657" s="20" t="s">
        <v>264</v>
      </c>
      <c r="P657" s="20" t="s">
        <v>265</v>
      </c>
      <c r="Q657" s="20" t="s">
        <v>186</v>
      </c>
    </row>
    <row r="658" spans="1:17" x14ac:dyDescent="0.25">
      <c r="A658" s="20" t="s">
        <v>154</v>
      </c>
      <c r="E658" s="20" t="s">
        <v>453</v>
      </c>
      <c r="F658" s="20" t="s">
        <v>1792</v>
      </c>
      <c r="G658" s="20" t="s">
        <v>602</v>
      </c>
      <c r="H658" s="20" t="s">
        <v>187</v>
      </c>
      <c r="I658" s="20" t="s">
        <v>1793</v>
      </c>
      <c r="J658" s="20" t="s">
        <v>159</v>
      </c>
      <c r="K658" s="20" t="s">
        <v>160</v>
      </c>
      <c r="L658" s="20" t="s">
        <v>161</v>
      </c>
      <c r="M658" s="20" t="s">
        <v>454</v>
      </c>
      <c r="N658" s="20" t="s">
        <v>1789</v>
      </c>
      <c r="O658" s="20" t="s">
        <v>268</v>
      </c>
      <c r="P658" s="20" t="s">
        <v>269</v>
      </c>
      <c r="Q658" s="20" t="s">
        <v>186</v>
      </c>
    </row>
    <row r="659" spans="1:17" x14ac:dyDescent="0.25">
      <c r="A659" s="20" t="s">
        <v>154</v>
      </c>
      <c r="E659" s="20" t="s">
        <v>453</v>
      </c>
      <c r="F659" s="20" t="s">
        <v>1794</v>
      </c>
      <c r="G659" s="20" t="s">
        <v>577</v>
      </c>
      <c r="H659" s="20" t="s">
        <v>158</v>
      </c>
      <c r="I659" s="20" t="s">
        <v>1795</v>
      </c>
      <c r="J659" s="20" t="s">
        <v>159</v>
      </c>
      <c r="K659" s="20" t="s">
        <v>160</v>
      </c>
      <c r="L659" s="20" t="s">
        <v>161</v>
      </c>
      <c r="M659" s="20" t="s">
        <v>454</v>
      </c>
      <c r="N659" s="20" t="s">
        <v>1789</v>
      </c>
      <c r="O659" s="20" t="s">
        <v>305</v>
      </c>
      <c r="P659" s="20" t="s">
        <v>306</v>
      </c>
      <c r="Q659" s="20" t="s">
        <v>186</v>
      </c>
    </row>
    <row r="660" spans="1:17" x14ac:dyDescent="0.25">
      <c r="A660" s="20" t="s">
        <v>154</v>
      </c>
      <c r="E660" s="20" t="s">
        <v>453</v>
      </c>
      <c r="F660" s="20" t="s">
        <v>1796</v>
      </c>
      <c r="G660" s="20" t="s">
        <v>612</v>
      </c>
      <c r="H660" s="20" t="s">
        <v>158</v>
      </c>
      <c r="I660" s="20" t="s">
        <v>1795</v>
      </c>
      <c r="J660" s="20" t="s">
        <v>159</v>
      </c>
      <c r="K660" s="20" t="s">
        <v>160</v>
      </c>
      <c r="L660" s="20" t="s">
        <v>161</v>
      </c>
      <c r="M660" s="20" t="s">
        <v>454</v>
      </c>
      <c r="N660" s="20" t="s">
        <v>1789</v>
      </c>
      <c r="O660" s="20" t="s">
        <v>355</v>
      </c>
      <c r="P660" s="20" t="s">
        <v>356</v>
      </c>
      <c r="Q660" s="20" t="s">
        <v>186</v>
      </c>
    </row>
    <row r="661" spans="1:17" x14ac:dyDescent="0.25">
      <c r="A661" s="20" t="s">
        <v>154</v>
      </c>
      <c r="E661" s="20" t="s">
        <v>453</v>
      </c>
      <c r="F661" s="20" t="s">
        <v>1797</v>
      </c>
      <c r="G661" s="20" t="s">
        <v>574</v>
      </c>
      <c r="H661" s="20" t="s">
        <v>566</v>
      </c>
      <c r="I661" s="20" t="s">
        <v>159</v>
      </c>
      <c r="J661" s="20" t="s">
        <v>159</v>
      </c>
      <c r="K661" s="20" t="s">
        <v>160</v>
      </c>
      <c r="L661" s="20" t="s">
        <v>161</v>
      </c>
      <c r="M661" s="20" t="s">
        <v>454</v>
      </c>
      <c r="N661" s="20" t="s">
        <v>1789</v>
      </c>
      <c r="O661" s="20" t="s">
        <v>357</v>
      </c>
      <c r="P661" s="20" t="s">
        <v>358</v>
      </c>
      <c r="Q661" s="20" t="s">
        <v>272</v>
      </c>
    </row>
    <row r="662" spans="1:17" x14ac:dyDescent="0.25">
      <c r="A662" s="20" t="s">
        <v>154</v>
      </c>
      <c r="E662" s="20" t="s">
        <v>453</v>
      </c>
      <c r="F662" s="20" t="s">
        <v>1798</v>
      </c>
      <c r="G662" s="20" t="s">
        <v>591</v>
      </c>
      <c r="H662" s="20" t="s">
        <v>566</v>
      </c>
      <c r="I662" s="20" t="s">
        <v>1788</v>
      </c>
      <c r="J662" s="20" t="s">
        <v>159</v>
      </c>
      <c r="K662" s="20" t="s">
        <v>160</v>
      </c>
      <c r="L662" s="20" t="s">
        <v>161</v>
      </c>
      <c r="M662" s="20" t="s">
        <v>454</v>
      </c>
      <c r="N662" s="20" t="s">
        <v>1789</v>
      </c>
      <c r="O662" s="20" t="s">
        <v>282</v>
      </c>
      <c r="P662" s="20" t="s">
        <v>283</v>
      </c>
      <c r="Q662" s="20" t="s">
        <v>275</v>
      </c>
    </row>
    <row r="663" spans="1:17" x14ac:dyDescent="0.25">
      <c r="A663" s="20" t="s">
        <v>154</v>
      </c>
      <c r="E663" s="20" t="s">
        <v>453</v>
      </c>
      <c r="F663" s="20" t="s">
        <v>1799</v>
      </c>
      <c r="G663" s="20" t="s">
        <v>579</v>
      </c>
      <c r="H663" s="20" t="s">
        <v>158</v>
      </c>
      <c r="I663" s="20" t="s">
        <v>1800</v>
      </c>
      <c r="J663" s="20" t="s">
        <v>159</v>
      </c>
      <c r="K663" s="20" t="s">
        <v>160</v>
      </c>
      <c r="L663" s="20" t="s">
        <v>161</v>
      </c>
      <c r="M663" s="20" t="s">
        <v>454</v>
      </c>
      <c r="N663" s="20" t="s">
        <v>1789</v>
      </c>
      <c r="O663" s="20" t="s">
        <v>273</v>
      </c>
      <c r="P663" s="20" t="s">
        <v>274</v>
      </c>
      <c r="Q663" s="20" t="s">
        <v>275</v>
      </c>
    </row>
    <row r="664" spans="1:17" x14ac:dyDescent="0.25">
      <c r="A664" s="20" t="s">
        <v>154</v>
      </c>
      <c r="E664" s="20" t="s">
        <v>453</v>
      </c>
      <c r="F664" s="20" t="s">
        <v>1801</v>
      </c>
      <c r="G664" s="20" t="s">
        <v>577</v>
      </c>
      <c r="H664" s="20" t="s">
        <v>187</v>
      </c>
      <c r="I664" s="20" t="s">
        <v>1802</v>
      </c>
      <c r="J664" s="20" t="s">
        <v>159</v>
      </c>
      <c r="K664" s="20" t="s">
        <v>160</v>
      </c>
      <c r="L664" s="20" t="s">
        <v>161</v>
      </c>
      <c r="M664" s="20" t="s">
        <v>454</v>
      </c>
      <c r="N664" s="20" t="s">
        <v>1789</v>
      </c>
      <c r="O664" s="20" t="s">
        <v>361</v>
      </c>
      <c r="P664" s="20" t="s">
        <v>362</v>
      </c>
      <c r="Q664" s="20" t="s">
        <v>275</v>
      </c>
    </row>
    <row r="665" spans="1:17" x14ac:dyDescent="0.25">
      <c r="A665" s="20" t="s">
        <v>154</v>
      </c>
      <c r="E665" s="20" t="s">
        <v>453</v>
      </c>
      <c r="F665" s="20" t="s">
        <v>1803</v>
      </c>
      <c r="G665" s="20" t="s">
        <v>616</v>
      </c>
      <c r="H665" s="20" t="s">
        <v>566</v>
      </c>
      <c r="I665" s="20" t="s">
        <v>1804</v>
      </c>
      <c r="J665" s="20" t="s">
        <v>159</v>
      </c>
      <c r="K665" s="20" t="s">
        <v>160</v>
      </c>
      <c r="L665" s="20" t="s">
        <v>161</v>
      </c>
      <c r="M665" s="20" t="s">
        <v>454</v>
      </c>
      <c r="N665" s="20" t="s">
        <v>1789</v>
      </c>
      <c r="O665" s="20" t="s">
        <v>334</v>
      </c>
      <c r="P665" s="20" t="s">
        <v>335</v>
      </c>
      <c r="Q665" s="20" t="s">
        <v>186</v>
      </c>
    </row>
    <row r="666" spans="1:17" x14ac:dyDescent="0.25">
      <c r="A666" s="20" t="s">
        <v>154</v>
      </c>
      <c r="E666" s="20" t="s">
        <v>453</v>
      </c>
      <c r="F666" s="20" t="s">
        <v>1805</v>
      </c>
      <c r="G666" s="20" t="s">
        <v>565</v>
      </c>
      <c r="H666" s="20" t="s">
        <v>566</v>
      </c>
      <c r="I666" s="20" t="s">
        <v>1788</v>
      </c>
      <c r="J666" s="20" t="s">
        <v>159</v>
      </c>
      <c r="K666" s="20" t="s">
        <v>160</v>
      </c>
      <c r="L666" s="20" t="s">
        <v>161</v>
      </c>
      <c r="M666" s="20" t="s">
        <v>454</v>
      </c>
      <c r="N666" s="20" t="s">
        <v>1789</v>
      </c>
      <c r="O666" s="20" t="s">
        <v>264</v>
      </c>
      <c r="P666" s="20" t="s">
        <v>265</v>
      </c>
      <c r="Q666" s="20" t="s">
        <v>186</v>
      </c>
    </row>
    <row r="667" spans="1:17" x14ac:dyDescent="0.25">
      <c r="A667" s="20" t="s">
        <v>154</v>
      </c>
      <c r="E667" s="20" t="s">
        <v>453</v>
      </c>
      <c r="F667" s="20" t="s">
        <v>1806</v>
      </c>
      <c r="G667" s="20" t="s">
        <v>577</v>
      </c>
      <c r="H667" s="20" t="s">
        <v>187</v>
      </c>
      <c r="I667" s="20" t="s">
        <v>159</v>
      </c>
      <c r="J667" s="20" t="s">
        <v>159</v>
      </c>
      <c r="K667" s="20" t="s">
        <v>160</v>
      </c>
      <c r="L667" s="20" t="s">
        <v>161</v>
      </c>
      <c r="M667" s="20" t="s">
        <v>454</v>
      </c>
      <c r="N667" s="20" t="s">
        <v>1789</v>
      </c>
      <c r="O667" s="20" t="s">
        <v>359</v>
      </c>
      <c r="P667" s="20" t="s">
        <v>360</v>
      </c>
      <c r="Q667" s="20" t="s">
        <v>272</v>
      </c>
    </row>
    <row r="668" spans="1:17" x14ac:dyDescent="0.25">
      <c r="A668" s="20" t="s">
        <v>154</v>
      </c>
      <c r="E668" s="20" t="s">
        <v>453</v>
      </c>
      <c r="F668" s="20" t="s">
        <v>1807</v>
      </c>
      <c r="G668" s="20" t="s">
        <v>630</v>
      </c>
      <c r="H668" s="20" t="s">
        <v>571</v>
      </c>
      <c r="I668" s="20" t="s">
        <v>1808</v>
      </c>
      <c r="J668" s="20" t="s">
        <v>159</v>
      </c>
      <c r="K668" s="20" t="s">
        <v>160</v>
      </c>
      <c r="L668" s="20" t="s">
        <v>161</v>
      </c>
      <c r="M668" s="20" t="s">
        <v>454</v>
      </c>
      <c r="N668" s="20" t="s">
        <v>1789</v>
      </c>
      <c r="O668" s="20" t="s">
        <v>278</v>
      </c>
      <c r="P668" s="20" t="s">
        <v>279</v>
      </c>
      <c r="Q668" s="20" t="s">
        <v>275</v>
      </c>
    </row>
    <row r="669" spans="1:17" x14ac:dyDescent="0.25">
      <c r="A669" s="20" t="s">
        <v>154</v>
      </c>
      <c r="E669" s="20" t="s">
        <v>455</v>
      </c>
      <c r="F669" s="20" t="s">
        <v>1809</v>
      </c>
      <c r="G669" s="20" t="s">
        <v>619</v>
      </c>
      <c r="H669" s="20" t="s">
        <v>566</v>
      </c>
      <c r="I669" s="20" t="s">
        <v>1810</v>
      </c>
      <c r="J669" s="20" t="s">
        <v>159</v>
      </c>
      <c r="K669" s="20" t="s">
        <v>160</v>
      </c>
      <c r="L669" s="20" t="s">
        <v>161</v>
      </c>
      <c r="M669" s="20" t="s">
        <v>456</v>
      </c>
      <c r="N669" s="20" t="s">
        <v>1811</v>
      </c>
      <c r="O669" s="20" t="s">
        <v>324</v>
      </c>
      <c r="P669" s="20" t="s">
        <v>325</v>
      </c>
      <c r="Q669" s="20" t="s">
        <v>290</v>
      </c>
    </row>
    <row r="670" spans="1:17" x14ac:dyDescent="0.25">
      <c r="A670" s="20" t="s">
        <v>154</v>
      </c>
      <c r="E670" s="20" t="s">
        <v>455</v>
      </c>
      <c r="F670" s="20" t="s">
        <v>1812</v>
      </c>
      <c r="G670" s="20" t="s">
        <v>612</v>
      </c>
      <c r="H670" s="20" t="s">
        <v>187</v>
      </c>
      <c r="I670" s="20" t="s">
        <v>1813</v>
      </c>
      <c r="J670" s="20" t="s">
        <v>159</v>
      </c>
      <c r="K670" s="20" t="s">
        <v>160</v>
      </c>
      <c r="L670" s="20" t="s">
        <v>161</v>
      </c>
      <c r="M670" s="20" t="s">
        <v>456</v>
      </c>
      <c r="N670" s="20" t="s">
        <v>1811</v>
      </c>
      <c r="O670" s="20" t="s">
        <v>288</v>
      </c>
      <c r="P670" s="20" t="s">
        <v>289</v>
      </c>
      <c r="Q670" s="20" t="s">
        <v>290</v>
      </c>
    </row>
    <row r="671" spans="1:17" x14ac:dyDescent="0.25">
      <c r="A671" s="20" t="s">
        <v>154</v>
      </c>
      <c r="E671" s="20" t="s">
        <v>455</v>
      </c>
      <c r="F671" s="20" t="s">
        <v>1814</v>
      </c>
      <c r="G671" s="20" t="s">
        <v>577</v>
      </c>
      <c r="H671" s="20" t="s">
        <v>162</v>
      </c>
      <c r="I671" s="20" t="s">
        <v>1815</v>
      </c>
      <c r="J671" s="20" t="s">
        <v>159</v>
      </c>
      <c r="K671" s="20" t="s">
        <v>160</v>
      </c>
      <c r="L671" s="20" t="s">
        <v>161</v>
      </c>
      <c r="M671" s="20" t="s">
        <v>456</v>
      </c>
      <c r="N671" s="20" t="s">
        <v>1811</v>
      </c>
      <c r="O671" s="20" t="s">
        <v>291</v>
      </c>
      <c r="P671" s="20" t="s">
        <v>292</v>
      </c>
      <c r="Q671" s="20" t="s">
        <v>290</v>
      </c>
    </row>
    <row r="672" spans="1:17" x14ac:dyDescent="0.25">
      <c r="A672" s="20" t="s">
        <v>154</v>
      </c>
      <c r="E672" s="20" t="s">
        <v>455</v>
      </c>
      <c r="F672" s="20" t="s">
        <v>1816</v>
      </c>
      <c r="G672" s="20" t="s">
        <v>602</v>
      </c>
      <c r="H672" s="20" t="s">
        <v>566</v>
      </c>
      <c r="I672" s="20" t="s">
        <v>1817</v>
      </c>
      <c r="J672" s="20" t="s">
        <v>159</v>
      </c>
      <c r="K672" s="20" t="s">
        <v>160</v>
      </c>
      <c r="L672" s="20" t="s">
        <v>161</v>
      </c>
      <c r="M672" s="20" t="s">
        <v>456</v>
      </c>
      <c r="N672" s="20" t="s">
        <v>1811</v>
      </c>
      <c r="O672" s="20" t="s">
        <v>291</v>
      </c>
      <c r="P672" s="20" t="s">
        <v>292</v>
      </c>
      <c r="Q672" s="20" t="s">
        <v>290</v>
      </c>
    </row>
    <row r="673" spans="1:17" x14ac:dyDescent="0.25">
      <c r="A673" s="20" t="s">
        <v>154</v>
      </c>
      <c r="E673" s="20" t="s">
        <v>455</v>
      </c>
      <c r="F673" s="20" t="s">
        <v>1818</v>
      </c>
      <c r="G673" s="20" t="s">
        <v>612</v>
      </c>
      <c r="H673" s="20" t="s">
        <v>566</v>
      </c>
      <c r="I673" s="20" t="s">
        <v>1817</v>
      </c>
      <c r="J673" s="20" t="s">
        <v>159</v>
      </c>
      <c r="K673" s="20" t="s">
        <v>160</v>
      </c>
      <c r="L673" s="20" t="s">
        <v>161</v>
      </c>
      <c r="M673" s="20" t="s">
        <v>456</v>
      </c>
      <c r="N673" s="20" t="s">
        <v>1811</v>
      </c>
      <c r="O673" s="20" t="s">
        <v>309</v>
      </c>
      <c r="P673" s="20" t="s">
        <v>310</v>
      </c>
      <c r="Q673" s="20" t="s">
        <v>290</v>
      </c>
    </row>
    <row r="674" spans="1:17" x14ac:dyDescent="0.25">
      <c r="A674" s="20" t="s">
        <v>154</v>
      </c>
      <c r="E674" s="20" t="s">
        <v>455</v>
      </c>
      <c r="F674" s="20" t="s">
        <v>1819</v>
      </c>
      <c r="G674" s="20" t="s">
        <v>674</v>
      </c>
      <c r="H674" s="20" t="s">
        <v>566</v>
      </c>
      <c r="I674" s="20" t="s">
        <v>1820</v>
      </c>
      <c r="J674" s="20" t="s">
        <v>159</v>
      </c>
      <c r="K674" s="20" t="s">
        <v>160</v>
      </c>
      <c r="L674" s="20" t="s">
        <v>161</v>
      </c>
      <c r="M674" s="20" t="s">
        <v>456</v>
      </c>
      <c r="N674" s="20" t="s">
        <v>1811</v>
      </c>
      <c r="O674" s="20" t="s">
        <v>309</v>
      </c>
      <c r="P674" s="20" t="s">
        <v>310</v>
      </c>
      <c r="Q674" s="20" t="s">
        <v>290</v>
      </c>
    </row>
    <row r="675" spans="1:17" x14ac:dyDescent="0.25">
      <c r="A675" s="20" t="s">
        <v>154</v>
      </c>
      <c r="E675" s="20" t="s">
        <v>455</v>
      </c>
      <c r="F675" s="20" t="s">
        <v>1821</v>
      </c>
      <c r="G675" s="20" t="s">
        <v>577</v>
      </c>
      <c r="H675" s="20" t="s">
        <v>158</v>
      </c>
      <c r="I675" s="20" t="s">
        <v>1822</v>
      </c>
      <c r="J675" s="20" t="s">
        <v>159</v>
      </c>
      <c r="K675" s="20" t="s">
        <v>160</v>
      </c>
      <c r="L675" s="20" t="s">
        <v>161</v>
      </c>
      <c r="M675" s="20" t="s">
        <v>456</v>
      </c>
      <c r="N675" s="20" t="s">
        <v>1811</v>
      </c>
      <c r="O675" s="20" t="s">
        <v>345</v>
      </c>
      <c r="P675" s="20" t="s">
        <v>346</v>
      </c>
      <c r="Q675" s="20" t="s">
        <v>313</v>
      </c>
    </row>
    <row r="676" spans="1:17" x14ac:dyDescent="0.25">
      <c r="A676" s="20" t="s">
        <v>154</v>
      </c>
      <c r="E676" s="20" t="s">
        <v>455</v>
      </c>
      <c r="F676" s="20" t="s">
        <v>1823</v>
      </c>
      <c r="G676" s="20" t="s">
        <v>630</v>
      </c>
      <c r="H676" s="20" t="s">
        <v>566</v>
      </c>
      <c r="I676" s="20" t="s">
        <v>1817</v>
      </c>
      <c r="J676" s="20" t="s">
        <v>159</v>
      </c>
      <c r="K676" s="20" t="s">
        <v>160</v>
      </c>
      <c r="L676" s="20" t="s">
        <v>161</v>
      </c>
      <c r="M676" s="20" t="s">
        <v>456</v>
      </c>
      <c r="N676" s="20" t="s">
        <v>1811</v>
      </c>
      <c r="O676" s="20" t="s">
        <v>320</v>
      </c>
      <c r="P676" s="20" t="s">
        <v>321</v>
      </c>
      <c r="Q676" s="20" t="s">
        <v>313</v>
      </c>
    </row>
    <row r="677" spans="1:17" x14ac:dyDescent="0.25">
      <c r="A677" s="20" t="s">
        <v>154</v>
      </c>
      <c r="E677" s="20" t="s">
        <v>455</v>
      </c>
      <c r="F677" s="20" t="s">
        <v>1824</v>
      </c>
      <c r="G677" s="20" t="s">
        <v>630</v>
      </c>
      <c r="H677" s="20" t="s">
        <v>566</v>
      </c>
      <c r="I677" s="20" t="s">
        <v>1817</v>
      </c>
      <c r="J677" s="20" t="s">
        <v>159</v>
      </c>
      <c r="K677" s="20" t="s">
        <v>160</v>
      </c>
      <c r="L677" s="20" t="s">
        <v>161</v>
      </c>
      <c r="M677" s="20" t="s">
        <v>456</v>
      </c>
      <c r="N677" s="20" t="s">
        <v>1811</v>
      </c>
      <c r="O677" s="20" t="s">
        <v>320</v>
      </c>
      <c r="P677" s="20" t="s">
        <v>321</v>
      </c>
      <c r="Q677" s="20" t="s">
        <v>313</v>
      </c>
    </row>
    <row r="678" spans="1:17" x14ac:dyDescent="0.25">
      <c r="A678" s="20" t="s">
        <v>154</v>
      </c>
      <c r="E678" s="20" t="s">
        <v>455</v>
      </c>
      <c r="F678" s="20" t="s">
        <v>1825</v>
      </c>
      <c r="G678" s="20" t="s">
        <v>570</v>
      </c>
      <c r="H678" s="20" t="s">
        <v>1272</v>
      </c>
      <c r="I678" s="20" t="s">
        <v>1826</v>
      </c>
      <c r="J678" s="20" t="s">
        <v>159</v>
      </c>
      <c r="K678" s="20" t="s">
        <v>160</v>
      </c>
      <c r="L678" s="20" t="s">
        <v>161</v>
      </c>
      <c r="M678" s="20" t="s">
        <v>456</v>
      </c>
      <c r="N678" s="20" t="s">
        <v>1811</v>
      </c>
      <c r="O678" s="20" t="s">
        <v>301</v>
      </c>
      <c r="P678" s="20" t="s">
        <v>344</v>
      </c>
      <c r="Q678" s="20" t="s">
        <v>313</v>
      </c>
    </row>
    <row r="679" spans="1:17" x14ac:dyDescent="0.25">
      <c r="A679" s="20" t="s">
        <v>154</v>
      </c>
      <c r="E679" s="20" t="s">
        <v>455</v>
      </c>
      <c r="F679" s="20" t="s">
        <v>1827</v>
      </c>
      <c r="G679" s="20" t="s">
        <v>633</v>
      </c>
      <c r="H679" s="20" t="s">
        <v>188</v>
      </c>
      <c r="I679" s="20" t="s">
        <v>1828</v>
      </c>
      <c r="J679" s="20" t="s">
        <v>159</v>
      </c>
      <c r="K679" s="20" t="s">
        <v>160</v>
      </c>
      <c r="L679" s="20" t="s">
        <v>161</v>
      </c>
      <c r="M679" s="20" t="s">
        <v>456</v>
      </c>
      <c r="N679" s="20" t="s">
        <v>1811</v>
      </c>
      <c r="O679" s="20" t="s">
        <v>345</v>
      </c>
      <c r="P679" s="20" t="s">
        <v>346</v>
      </c>
      <c r="Q679" s="20" t="s">
        <v>313</v>
      </c>
    </row>
    <row r="680" spans="1:17" x14ac:dyDescent="0.25">
      <c r="A680" s="20" t="s">
        <v>154</v>
      </c>
      <c r="E680" s="20" t="s">
        <v>455</v>
      </c>
      <c r="F680" s="20" t="s">
        <v>1829</v>
      </c>
      <c r="G680" s="20" t="s">
        <v>577</v>
      </c>
      <c r="H680" s="20" t="s">
        <v>566</v>
      </c>
      <c r="I680" s="20" t="s">
        <v>1830</v>
      </c>
      <c r="J680" s="20" t="s">
        <v>159</v>
      </c>
      <c r="K680" s="20" t="s">
        <v>160</v>
      </c>
      <c r="L680" s="20" t="s">
        <v>161</v>
      </c>
      <c r="M680" s="20" t="s">
        <v>456</v>
      </c>
      <c r="N680" s="20" t="s">
        <v>1811</v>
      </c>
      <c r="O680" s="20" t="s">
        <v>297</v>
      </c>
      <c r="P680" s="20" t="s">
        <v>298</v>
      </c>
      <c r="Q680" s="20" t="s">
        <v>272</v>
      </c>
    </row>
    <row r="681" spans="1:17" x14ac:dyDescent="0.25">
      <c r="A681" s="20" t="s">
        <v>154</v>
      </c>
      <c r="E681" s="20" t="s">
        <v>455</v>
      </c>
      <c r="F681" s="20" t="s">
        <v>1831</v>
      </c>
      <c r="G681" s="20" t="s">
        <v>612</v>
      </c>
      <c r="H681" s="20" t="s">
        <v>747</v>
      </c>
      <c r="I681" s="20" t="s">
        <v>1832</v>
      </c>
      <c r="J681" s="20" t="s">
        <v>159</v>
      </c>
      <c r="K681" s="20" t="s">
        <v>160</v>
      </c>
      <c r="L681" s="20" t="s">
        <v>161</v>
      </c>
      <c r="M681" s="20" t="s">
        <v>456</v>
      </c>
      <c r="N681" s="20" t="s">
        <v>1811</v>
      </c>
      <c r="O681" s="20" t="s">
        <v>299</v>
      </c>
      <c r="P681" s="20" t="s">
        <v>300</v>
      </c>
      <c r="Q681" s="20" t="s">
        <v>272</v>
      </c>
    </row>
    <row r="682" spans="1:17" x14ac:dyDescent="0.25">
      <c r="A682" s="20" t="s">
        <v>154</v>
      </c>
      <c r="E682" s="20" t="s">
        <v>455</v>
      </c>
      <c r="F682" s="20" t="s">
        <v>1833</v>
      </c>
      <c r="G682" s="20" t="s">
        <v>630</v>
      </c>
      <c r="H682" s="20" t="s">
        <v>566</v>
      </c>
      <c r="I682" s="20" t="s">
        <v>1834</v>
      </c>
      <c r="J682" s="20" t="s">
        <v>159</v>
      </c>
      <c r="K682" s="20" t="s">
        <v>160</v>
      </c>
      <c r="L682" s="20" t="s">
        <v>161</v>
      </c>
      <c r="M682" s="20" t="s">
        <v>456</v>
      </c>
      <c r="N682" s="20" t="s">
        <v>1811</v>
      </c>
      <c r="O682" s="20" t="s">
        <v>328</v>
      </c>
      <c r="P682" s="20" t="s">
        <v>329</v>
      </c>
      <c r="Q682" s="20" t="s">
        <v>290</v>
      </c>
    </row>
    <row r="683" spans="1:17" x14ac:dyDescent="0.25">
      <c r="A683" s="20" t="s">
        <v>154</v>
      </c>
      <c r="E683" s="20" t="s">
        <v>455</v>
      </c>
      <c r="F683" s="20" t="s">
        <v>1835</v>
      </c>
      <c r="G683" s="20" t="s">
        <v>570</v>
      </c>
      <c r="H683" s="20" t="s">
        <v>566</v>
      </c>
      <c r="I683" s="20" t="s">
        <v>1836</v>
      </c>
      <c r="J683" s="20" t="s">
        <v>159</v>
      </c>
      <c r="K683" s="20" t="s">
        <v>160</v>
      </c>
      <c r="L683" s="20" t="s">
        <v>161</v>
      </c>
      <c r="M683" s="20" t="s">
        <v>456</v>
      </c>
      <c r="N683" s="20" t="s">
        <v>1811</v>
      </c>
      <c r="O683" s="20" t="s">
        <v>307</v>
      </c>
      <c r="P683" s="20" t="s">
        <v>308</v>
      </c>
      <c r="Q683" s="20" t="s">
        <v>290</v>
      </c>
    </row>
    <row r="684" spans="1:17" x14ac:dyDescent="0.25">
      <c r="A684" s="20" t="s">
        <v>154</v>
      </c>
      <c r="E684" s="20" t="s">
        <v>455</v>
      </c>
      <c r="F684" s="20" t="s">
        <v>1837</v>
      </c>
      <c r="G684" s="20" t="s">
        <v>570</v>
      </c>
      <c r="H684" s="20" t="s">
        <v>566</v>
      </c>
      <c r="I684" s="20" t="s">
        <v>1838</v>
      </c>
      <c r="J684" s="20" t="s">
        <v>159</v>
      </c>
      <c r="K684" s="20" t="s">
        <v>160</v>
      </c>
      <c r="L684" s="20" t="s">
        <v>161</v>
      </c>
      <c r="M684" s="20" t="s">
        <v>456</v>
      </c>
      <c r="N684" s="20" t="s">
        <v>1811</v>
      </c>
      <c r="O684" s="20" t="s">
        <v>349</v>
      </c>
      <c r="P684" s="20" t="s">
        <v>350</v>
      </c>
      <c r="Q684" s="20" t="s">
        <v>290</v>
      </c>
    </row>
    <row r="685" spans="1:17" x14ac:dyDescent="0.25">
      <c r="A685" s="20" t="s">
        <v>154</v>
      </c>
      <c r="E685" s="20" t="s">
        <v>455</v>
      </c>
      <c r="F685" s="20" t="s">
        <v>1839</v>
      </c>
      <c r="G685" s="20" t="s">
        <v>591</v>
      </c>
      <c r="H685" s="20" t="s">
        <v>1840</v>
      </c>
      <c r="I685" s="20" t="s">
        <v>1841</v>
      </c>
      <c r="J685" s="20" t="s">
        <v>159</v>
      </c>
      <c r="K685" s="20" t="s">
        <v>160</v>
      </c>
      <c r="L685" s="20" t="s">
        <v>161</v>
      </c>
      <c r="M685" s="20" t="s">
        <v>456</v>
      </c>
      <c r="N685" s="20" t="s">
        <v>1811</v>
      </c>
      <c r="O685" s="20" t="s">
        <v>309</v>
      </c>
      <c r="P685" s="20" t="s">
        <v>310</v>
      </c>
      <c r="Q685" s="20" t="s">
        <v>290</v>
      </c>
    </row>
    <row r="686" spans="1:17" x14ac:dyDescent="0.25">
      <c r="A686" s="20" t="s">
        <v>154</v>
      </c>
      <c r="E686" s="20" t="s">
        <v>457</v>
      </c>
      <c r="F686" s="20" t="s">
        <v>1842</v>
      </c>
      <c r="G686" s="20" t="s">
        <v>565</v>
      </c>
      <c r="H686" s="20" t="s">
        <v>187</v>
      </c>
      <c r="I686" s="20" t="s">
        <v>1843</v>
      </c>
      <c r="J686" s="20" t="s">
        <v>159</v>
      </c>
      <c r="K686" s="20" t="s">
        <v>160</v>
      </c>
      <c r="L686" s="20" t="s">
        <v>161</v>
      </c>
      <c r="M686" s="20" t="s">
        <v>458</v>
      </c>
      <c r="N686" s="20" t="s">
        <v>1844</v>
      </c>
      <c r="O686" s="20" t="s">
        <v>328</v>
      </c>
      <c r="P686" s="20" t="s">
        <v>329</v>
      </c>
      <c r="Q686" s="20" t="s">
        <v>290</v>
      </c>
    </row>
    <row r="687" spans="1:17" x14ac:dyDescent="0.25">
      <c r="A687" s="20" t="s">
        <v>154</v>
      </c>
      <c r="E687" s="20" t="s">
        <v>457</v>
      </c>
      <c r="F687" s="20" t="s">
        <v>1845</v>
      </c>
      <c r="G687" s="20" t="s">
        <v>587</v>
      </c>
      <c r="H687" s="20" t="s">
        <v>187</v>
      </c>
      <c r="I687" s="20" t="s">
        <v>1846</v>
      </c>
      <c r="J687" s="20" t="s">
        <v>159</v>
      </c>
      <c r="K687" s="20" t="s">
        <v>160</v>
      </c>
      <c r="L687" s="20" t="s">
        <v>161</v>
      </c>
      <c r="M687" s="20" t="s">
        <v>458</v>
      </c>
      <c r="N687" s="20" t="s">
        <v>1844</v>
      </c>
      <c r="O687" s="20" t="s">
        <v>307</v>
      </c>
      <c r="P687" s="20" t="s">
        <v>308</v>
      </c>
      <c r="Q687" s="20" t="s">
        <v>290</v>
      </c>
    </row>
    <row r="688" spans="1:17" x14ac:dyDescent="0.25">
      <c r="A688" s="20" t="s">
        <v>154</v>
      </c>
      <c r="E688" s="20" t="s">
        <v>457</v>
      </c>
      <c r="F688" s="20" t="s">
        <v>1847</v>
      </c>
      <c r="G688" s="20" t="s">
        <v>619</v>
      </c>
      <c r="H688" s="20" t="s">
        <v>1272</v>
      </c>
      <c r="I688" s="20" t="s">
        <v>1848</v>
      </c>
      <c r="J688" s="20" t="s">
        <v>159</v>
      </c>
      <c r="K688" s="20" t="s">
        <v>160</v>
      </c>
      <c r="L688" s="20" t="s">
        <v>161</v>
      </c>
      <c r="M688" s="20" t="s">
        <v>458</v>
      </c>
      <c r="N688" s="20" t="s">
        <v>1844</v>
      </c>
      <c r="O688" s="20" t="s">
        <v>324</v>
      </c>
      <c r="P688" s="20" t="s">
        <v>325</v>
      </c>
      <c r="Q688" s="20" t="s">
        <v>290</v>
      </c>
    </row>
    <row r="689" spans="1:17" x14ac:dyDescent="0.25">
      <c r="A689" s="20" t="s">
        <v>154</v>
      </c>
      <c r="E689" s="20" t="s">
        <v>457</v>
      </c>
      <c r="F689" s="20" t="s">
        <v>1849</v>
      </c>
      <c r="G689" s="20" t="s">
        <v>587</v>
      </c>
      <c r="H689" s="20" t="s">
        <v>566</v>
      </c>
      <c r="I689" s="20" t="s">
        <v>1850</v>
      </c>
      <c r="J689" s="20" t="s">
        <v>159</v>
      </c>
      <c r="K689" s="20" t="s">
        <v>160</v>
      </c>
      <c r="L689" s="20" t="s">
        <v>161</v>
      </c>
      <c r="M689" s="20" t="s">
        <v>458</v>
      </c>
      <c r="N689" s="20" t="s">
        <v>1844</v>
      </c>
      <c r="O689" s="20" t="s">
        <v>324</v>
      </c>
      <c r="P689" s="20" t="s">
        <v>325</v>
      </c>
      <c r="Q689" s="20" t="s">
        <v>290</v>
      </c>
    </row>
    <row r="690" spans="1:17" x14ac:dyDescent="0.25">
      <c r="A690" s="20" t="s">
        <v>154</v>
      </c>
      <c r="E690" s="20" t="s">
        <v>457</v>
      </c>
      <c r="F690" s="20" t="s">
        <v>1851</v>
      </c>
      <c r="G690" s="20" t="s">
        <v>625</v>
      </c>
      <c r="H690" s="20" t="s">
        <v>158</v>
      </c>
      <c r="I690" s="20" t="s">
        <v>1852</v>
      </c>
      <c r="J690" s="20" t="s">
        <v>159</v>
      </c>
      <c r="K690" s="20" t="s">
        <v>160</v>
      </c>
      <c r="L690" s="20" t="s">
        <v>161</v>
      </c>
      <c r="M690" s="20" t="s">
        <v>458</v>
      </c>
      <c r="N690" s="20" t="s">
        <v>1844</v>
      </c>
      <c r="O690" s="20" t="s">
        <v>326</v>
      </c>
      <c r="P690" s="20" t="s">
        <v>327</v>
      </c>
      <c r="Q690" s="20" t="s">
        <v>290</v>
      </c>
    </row>
    <row r="691" spans="1:17" x14ac:dyDescent="0.25">
      <c r="A691" s="20" t="s">
        <v>154</v>
      </c>
      <c r="E691" s="20" t="s">
        <v>457</v>
      </c>
      <c r="F691" s="20" t="s">
        <v>1853</v>
      </c>
      <c r="G691" s="20" t="s">
        <v>565</v>
      </c>
      <c r="H691" s="20" t="s">
        <v>566</v>
      </c>
      <c r="I691" s="20" t="s">
        <v>1854</v>
      </c>
      <c r="J691" s="20" t="s">
        <v>159</v>
      </c>
      <c r="K691" s="20" t="s">
        <v>160</v>
      </c>
      <c r="L691" s="20" t="s">
        <v>161</v>
      </c>
      <c r="M691" s="20" t="s">
        <v>458</v>
      </c>
      <c r="N691" s="20" t="s">
        <v>1844</v>
      </c>
      <c r="O691" s="20" t="s">
        <v>342</v>
      </c>
      <c r="P691" s="20" t="s">
        <v>343</v>
      </c>
      <c r="Q691" s="20" t="s">
        <v>290</v>
      </c>
    </row>
    <row r="692" spans="1:17" x14ac:dyDescent="0.25">
      <c r="A692" s="20" t="s">
        <v>154</v>
      </c>
      <c r="E692" s="20" t="s">
        <v>457</v>
      </c>
      <c r="F692" s="20" t="s">
        <v>1855</v>
      </c>
      <c r="G692" s="20" t="s">
        <v>602</v>
      </c>
      <c r="H692" s="20" t="s">
        <v>188</v>
      </c>
      <c r="I692" s="20" t="s">
        <v>1856</v>
      </c>
      <c r="J692" s="20" t="s">
        <v>159</v>
      </c>
      <c r="K692" s="20" t="s">
        <v>160</v>
      </c>
      <c r="L692" s="20" t="s">
        <v>161</v>
      </c>
      <c r="M692" s="20" t="s">
        <v>458</v>
      </c>
      <c r="N692" s="20" t="s">
        <v>1844</v>
      </c>
      <c r="O692" s="20" t="s">
        <v>291</v>
      </c>
      <c r="P692" s="20" t="s">
        <v>292</v>
      </c>
      <c r="Q692" s="20" t="s">
        <v>290</v>
      </c>
    </row>
    <row r="693" spans="1:17" x14ac:dyDescent="0.25">
      <c r="A693" s="20" t="s">
        <v>154</v>
      </c>
      <c r="E693" s="20" t="s">
        <v>457</v>
      </c>
      <c r="F693" s="20" t="s">
        <v>1857</v>
      </c>
      <c r="G693" s="20" t="s">
        <v>674</v>
      </c>
      <c r="H693" s="20" t="s">
        <v>158</v>
      </c>
      <c r="I693" s="20" t="s">
        <v>1858</v>
      </c>
      <c r="J693" s="20" t="s">
        <v>159</v>
      </c>
      <c r="K693" s="20" t="s">
        <v>160</v>
      </c>
      <c r="L693" s="20" t="s">
        <v>161</v>
      </c>
      <c r="M693" s="20" t="s">
        <v>458</v>
      </c>
      <c r="N693" s="20" t="s">
        <v>1844</v>
      </c>
      <c r="O693" s="20" t="s">
        <v>309</v>
      </c>
      <c r="P693" s="20" t="s">
        <v>310</v>
      </c>
      <c r="Q693" s="20" t="s">
        <v>290</v>
      </c>
    </row>
    <row r="694" spans="1:17" x14ac:dyDescent="0.25">
      <c r="A694" s="20" t="s">
        <v>154</v>
      </c>
      <c r="E694" s="20" t="s">
        <v>457</v>
      </c>
      <c r="F694" s="20" t="s">
        <v>1859</v>
      </c>
      <c r="G694" s="20" t="s">
        <v>577</v>
      </c>
      <c r="H694" s="20" t="s">
        <v>1272</v>
      </c>
      <c r="I694" s="20" t="s">
        <v>1860</v>
      </c>
      <c r="J694" s="20" t="s">
        <v>159</v>
      </c>
      <c r="K694" s="20" t="s">
        <v>160</v>
      </c>
      <c r="L694" s="20" t="s">
        <v>161</v>
      </c>
      <c r="M694" s="20" t="s">
        <v>458</v>
      </c>
      <c r="N694" s="20" t="s">
        <v>1844</v>
      </c>
      <c r="O694" s="20" t="s">
        <v>345</v>
      </c>
      <c r="P694" s="20" t="s">
        <v>346</v>
      </c>
      <c r="Q694" s="20" t="s">
        <v>313</v>
      </c>
    </row>
    <row r="695" spans="1:17" x14ac:dyDescent="0.25">
      <c r="A695" s="20" t="s">
        <v>154</v>
      </c>
      <c r="E695" s="20" t="s">
        <v>457</v>
      </c>
      <c r="F695" s="20" t="s">
        <v>1861</v>
      </c>
      <c r="G695" s="20" t="s">
        <v>591</v>
      </c>
      <c r="H695" s="20" t="s">
        <v>566</v>
      </c>
      <c r="I695" s="20" t="s">
        <v>1862</v>
      </c>
      <c r="J695" s="20" t="s">
        <v>159</v>
      </c>
      <c r="K695" s="20" t="s">
        <v>160</v>
      </c>
      <c r="L695" s="20" t="s">
        <v>161</v>
      </c>
      <c r="M695" s="20" t="s">
        <v>458</v>
      </c>
      <c r="N695" s="20" t="s">
        <v>1844</v>
      </c>
      <c r="O695" s="20" t="s">
        <v>301</v>
      </c>
      <c r="P695" s="20" t="s">
        <v>344</v>
      </c>
      <c r="Q695" s="20" t="s">
        <v>313</v>
      </c>
    </row>
    <row r="696" spans="1:17" x14ac:dyDescent="0.25">
      <c r="A696" s="20" t="s">
        <v>154</v>
      </c>
      <c r="E696" s="20" t="s">
        <v>457</v>
      </c>
      <c r="F696" s="20" t="s">
        <v>1863</v>
      </c>
      <c r="G696" s="20" t="s">
        <v>587</v>
      </c>
      <c r="H696" s="20" t="s">
        <v>158</v>
      </c>
      <c r="I696" s="20" t="s">
        <v>1864</v>
      </c>
      <c r="J696" s="20" t="s">
        <v>159</v>
      </c>
      <c r="K696" s="20" t="s">
        <v>160</v>
      </c>
      <c r="L696" s="20" t="s">
        <v>161</v>
      </c>
      <c r="M696" s="20" t="s">
        <v>458</v>
      </c>
      <c r="N696" s="20" t="s">
        <v>1844</v>
      </c>
      <c r="O696" s="20" t="s">
        <v>293</v>
      </c>
      <c r="P696" s="20" t="s">
        <v>294</v>
      </c>
      <c r="Q696" s="20" t="s">
        <v>272</v>
      </c>
    </row>
    <row r="697" spans="1:17" x14ac:dyDescent="0.25">
      <c r="A697" s="20" t="s">
        <v>154</v>
      </c>
      <c r="E697" s="20" t="s">
        <v>457</v>
      </c>
      <c r="F697" s="20" t="s">
        <v>1865</v>
      </c>
      <c r="G697" s="20" t="s">
        <v>612</v>
      </c>
      <c r="H697" s="20" t="s">
        <v>158</v>
      </c>
      <c r="I697" s="20" t="s">
        <v>1866</v>
      </c>
      <c r="J697" s="20" t="s">
        <v>159</v>
      </c>
      <c r="K697" s="20" t="s">
        <v>160</v>
      </c>
      <c r="L697" s="20" t="s">
        <v>161</v>
      </c>
      <c r="M697" s="20" t="s">
        <v>458</v>
      </c>
      <c r="N697" s="20" t="s">
        <v>1844</v>
      </c>
      <c r="O697" s="20" t="s">
        <v>299</v>
      </c>
      <c r="P697" s="20" t="s">
        <v>300</v>
      </c>
      <c r="Q697" s="20" t="s">
        <v>272</v>
      </c>
    </row>
    <row r="698" spans="1:17" x14ac:dyDescent="0.25">
      <c r="A698" s="20" t="s">
        <v>154</v>
      </c>
      <c r="E698" s="20" t="s">
        <v>457</v>
      </c>
      <c r="F698" s="20" t="s">
        <v>1867</v>
      </c>
      <c r="G698" s="20" t="s">
        <v>616</v>
      </c>
      <c r="H698" s="20" t="s">
        <v>566</v>
      </c>
      <c r="I698" s="20" t="s">
        <v>1868</v>
      </c>
      <c r="J698" s="20" t="s">
        <v>159</v>
      </c>
      <c r="K698" s="20" t="s">
        <v>160</v>
      </c>
      <c r="L698" s="20" t="s">
        <v>161</v>
      </c>
      <c r="M698" s="20" t="s">
        <v>458</v>
      </c>
      <c r="N698" s="20" t="s">
        <v>1844</v>
      </c>
      <c r="O698" s="20" t="s">
        <v>336</v>
      </c>
      <c r="P698" s="20" t="s">
        <v>337</v>
      </c>
      <c r="Q698" s="20" t="s">
        <v>290</v>
      </c>
    </row>
    <row r="699" spans="1:17" x14ac:dyDescent="0.25">
      <c r="A699" s="20" t="s">
        <v>154</v>
      </c>
      <c r="E699" s="20" t="s">
        <v>457</v>
      </c>
      <c r="F699" s="20" t="s">
        <v>1869</v>
      </c>
      <c r="G699" s="20" t="s">
        <v>619</v>
      </c>
      <c r="H699" s="20" t="s">
        <v>566</v>
      </c>
      <c r="I699" s="20" t="s">
        <v>1870</v>
      </c>
      <c r="J699" s="20" t="s">
        <v>159</v>
      </c>
      <c r="K699" s="20" t="s">
        <v>160</v>
      </c>
      <c r="L699" s="20" t="s">
        <v>161</v>
      </c>
      <c r="M699" s="20" t="s">
        <v>458</v>
      </c>
      <c r="N699" s="20" t="s">
        <v>1844</v>
      </c>
      <c r="O699" s="20" t="s">
        <v>326</v>
      </c>
      <c r="P699" s="20" t="s">
        <v>327</v>
      </c>
      <c r="Q699" s="20" t="s">
        <v>290</v>
      </c>
    </row>
    <row r="700" spans="1:17" x14ac:dyDescent="0.25">
      <c r="A700" s="20" t="s">
        <v>154</v>
      </c>
      <c r="E700" s="20" t="s">
        <v>457</v>
      </c>
      <c r="F700" s="20" t="s">
        <v>1871</v>
      </c>
      <c r="G700" s="20" t="s">
        <v>565</v>
      </c>
      <c r="H700" s="20" t="s">
        <v>1872</v>
      </c>
      <c r="I700" s="20" t="s">
        <v>1873</v>
      </c>
      <c r="J700" s="20" t="s">
        <v>159</v>
      </c>
      <c r="K700" s="20" t="s">
        <v>160</v>
      </c>
      <c r="L700" s="20" t="s">
        <v>161</v>
      </c>
      <c r="M700" s="20" t="s">
        <v>458</v>
      </c>
      <c r="N700" s="20" t="s">
        <v>1844</v>
      </c>
      <c r="O700" s="20" t="s">
        <v>375</v>
      </c>
      <c r="P700" s="20" t="s">
        <v>376</v>
      </c>
      <c r="Q700" s="20" t="s">
        <v>290</v>
      </c>
    </row>
    <row r="701" spans="1:17" x14ac:dyDescent="0.25">
      <c r="A701" s="20" t="s">
        <v>154</v>
      </c>
      <c r="E701" s="20" t="s">
        <v>457</v>
      </c>
      <c r="F701" s="20" t="s">
        <v>1874</v>
      </c>
      <c r="G701" s="20" t="s">
        <v>591</v>
      </c>
      <c r="H701" s="20" t="s">
        <v>158</v>
      </c>
      <c r="I701" s="20" t="s">
        <v>1866</v>
      </c>
      <c r="J701" s="20" t="s">
        <v>159</v>
      </c>
      <c r="K701" s="20" t="s">
        <v>160</v>
      </c>
      <c r="L701" s="20" t="s">
        <v>161</v>
      </c>
      <c r="M701" s="20" t="s">
        <v>458</v>
      </c>
      <c r="N701" s="20" t="s">
        <v>1844</v>
      </c>
      <c r="O701" s="20" t="s">
        <v>309</v>
      </c>
      <c r="P701" s="20" t="s">
        <v>310</v>
      </c>
      <c r="Q701" s="20" t="s">
        <v>290</v>
      </c>
    </row>
    <row r="702" spans="1:17" x14ac:dyDescent="0.25">
      <c r="A702" s="20" t="s">
        <v>154</v>
      </c>
      <c r="E702" s="20" t="s">
        <v>457</v>
      </c>
      <c r="F702" s="20" t="s">
        <v>1875</v>
      </c>
      <c r="G702" s="20" t="s">
        <v>625</v>
      </c>
      <c r="H702" s="20" t="s">
        <v>566</v>
      </c>
      <c r="I702" s="20" t="s">
        <v>1862</v>
      </c>
      <c r="J702" s="20" t="s">
        <v>159</v>
      </c>
      <c r="K702" s="20" t="s">
        <v>160</v>
      </c>
      <c r="L702" s="20" t="s">
        <v>161</v>
      </c>
      <c r="M702" s="20" t="s">
        <v>458</v>
      </c>
      <c r="N702" s="20" t="s">
        <v>1844</v>
      </c>
      <c r="O702" s="20" t="s">
        <v>351</v>
      </c>
      <c r="P702" s="20" t="s">
        <v>352</v>
      </c>
      <c r="Q702" s="20" t="s">
        <v>313</v>
      </c>
    </row>
    <row r="703" spans="1:17" x14ac:dyDescent="0.25">
      <c r="A703" s="20" t="s">
        <v>154</v>
      </c>
      <c r="E703" s="20" t="s">
        <v>457</v>
      </c>
      <c r="F703" s="20" t="s">
        <v>1876</v>
      </c>
      <c r="G703" s="20" t="s">
        <v>625</v>
      </c>
      <c r="H703" s="20" t="s">
        <v>158</v>
      </c>
      <c r="I703" s="20" t="s">
        <v>1858</v>
      </c>
      <c r="J703" s="20" t="s">
        <v>159</v>
      </c>
      <c r="K703" s="20" t="s">
        <v>160</v>
      </c>
      <c r="L703" s="20" t="s">
        <v>161</v>
      </c>
      <c r="M703" s="20" t="s">
        <v>458</v>
      </c>
      <c r="N703" s="20" t="s">
        <v>1844</v>
      </c>
      <c r="O703" s="20" t="s">
        <v>293</v>
      </c>
      <c r="P703" s="20" t="s">
        <v>294</v>
      </c>
      <c r="Q703" s="20" t="s">
        <v>272</v>
      </c>
    </row>
    <row r="704" spans="1:17" x14ac:dyDescent="0.25">
      <c r="A704" s="20" t="s">
        <v>154</v>
      </c>
      <c r="E704" s="20" t="s">
        <v>457</v>
      </c>
      <c r="F704" s="20" t="s">
        <v>1877</v>
      </c>
      <c r="G704" s="20" t="s">
        <v>633</v>
      </c>
      <c r="H704" s="20" t="s">
        <v>162</v>
      </c>
      <c r="I704" s="20" t="s">
        <v>1878</v>
      </c>
      <c r="J704" s="20" t="s">
        <v>159</v>
      </c>
      <c r="K704" s="20" t="s">
        <v>160</v>
      </c>
      <c r="L704" s="20" t="s">
        <v>161</v>
      </c>
      <c r="M704" s="20" t="s">
        <v>458</v>
      </c>
      <c r="N704" s="20" t="s">
        <v>1844</v>
      </c>
      <c r="O704" s="20" t="s">
        <v>316</v>
      </c>
      <c r="P704" s="20" t="s">
        <v>317</v>
      </c>
      <c r="Q704" s="20" t="s">
        <v>272</v>
      </c>
    </row>
    <row r="705" spans="1:17" x14ac:dyDescent="0.25">
      <c r="A705" s="20" t="s">
        <v>154</v>
      </c>
      <c r="E705" s="20" t="s">
        <v>457</v>
      </c>
      <c r="F705" s="20" t="s">
        <v>1879</v>
      </c>
      <c r="G705" s="20" t="s">
        <v>612</v>
      </c>
      <c r="H705" s="20" t="s">
        <v>158</v>
      </c>
      <c r="I705" s="20" t="s">
        <v>1866</v>
      </c>
      <c r="J705" s="20" t="s">
        <v>159</v>
      </c>
      <c r="K705" s="20" t="s">
        <v>160</v>
      </c>
      <c r="L705" s="20" t="s">
        <v>161</v>
      </c>
      <c r="M705" s="20" t="s">
        <v>458</v>
      </c>
      <c r="N705" s="20" t="s">
        <v>1844</v>
      </c>
      <c r="O705" s="20" t="s">
        <v>318</v>
      </c>
      <c r="P705" s="20" t="s">
        <v>319</v>
      </c>
      <c r="Q705" s="20" t="s">
        <v>272</v>
      </c>
    </row>
    <row r="706" spans="1:17" x14ac:dyDescent="0.25">
      <c r="A706" s="20" t="s">
        <v>154</v>
      </c>
      <c r="E706" s="20" t="s">
        <v>457</v>
      </c>
      <c r="F706" s="20" t="s">
        <v>1880</v>
      </c>
      <c r="G706" s="20" t="s">
        <v>625</v>
      </c>
      <c r="H706" s="20" t="s">
        <v>643</v>
      </c>
      <c r="I706" s="20" t="s">
        <v>1881</v>
      </c>
      <c r="J706" s="20" t="s">
        <v>159</v>
      </c>
      <c r="K706" s="20" t="s">
        <v>160</v>
      </c>
      <c r="L706" s="20" t="s">
        <v>161</v>
      </c>
      <c r="M706" s="20" t="s">
        <v>458</v>
      </c>
      <c r="N706" s="20" t="s">
        <v>1844</v>
      </c>
      <c r="O706" s="20" t="s">
        <v>320</v>
      </c>
      <c r="P706" s="20" t="s">
        <v>321</v>
      </c>
      <c r="Q706" s="20" t="s">
        <v>313</v>
      </c>
    </row>
    <row r="707" spans="1:17" x14ac:dyDescent="0.25">
      <c r="A707" s="20" t="s">
        <v>154</v>
      </c>
      <c r="E707" s="20" t="s">
        <v>457</v>
      </c>
      <c r="F707" s="20" t="s">
        <v>1882</v>
      </c>
      <c r="G707" s="20" t="s">
        <v>591</v>
      </c>
      <c r="H707" s="20" t="s">
        <v>643</v>
      </c>
      <c r="I707" s="20" t="s">
        <v>1881</v>
      </c>
      <c r="J707" s="20" t="s">
        <v>159</v>
      </c>
      <c r="K707" s="20" t="s">
        <v>160</v>
      </c>
      <c r="L707" s="20" t="s">
        <v>161</v>
      </c>
      <c r="M707" s="20" t="s">
        <v>458</v>
      </c>
      <c r="N707" s="20" t="s">
        <v>1844</v>
      </c>
      <c r="O707" s="20" t="s">
        <v>320</v>
      </c>
      <c r="P707" s="20" t="s">
        <v>321</v>
      </c>
      <c r="Q707" s="20" t="s">
        <v>313</v>
      </c>
    </row>
    <row r="708" spans="1:17" x14ac:dyDescent="0.25">
      <c r="A708" s="20" t="s">
        <v>154</v>
      </c>
      <c r="E708" s="20" t="s">
        <v>459</v>
      </c>
      <c r="F708" s="20" t="s">
        <v>1883</v>
      </c>
      <c r="G708" s="20" t="s">
        <v>587</v>
      </c>
      <c r="H708" s="20" t="s">
        <v>158</v>
      </c>
      <c r="I708" s="20" t="s">
        <v>1884</v>
      </c>
      <c r="J708" s="20" t="s">
        <v>159</v>
      </c>
      <c r="K708" s="20" t="s">
        <v>160</v>
      </c>
      <c r="L708" s="20" t="s">
        <v>161</v>
      </c>
      <c r="M708" s="20" t="s">
        <v>460</v>
      </c>
      <c r="N708" s="20" t="s">
        <v>1885</v>
      </c>
      <c r="O708" s="20" t="s">
        <v>307</v>
      </c>
      <c r="P708" s="20" t="s">
        <v>308</v>
      </c>
      <c r="Q708" s="20" t="s">
        <v>290</v>
      </c>
    </row>
    <row r="709" spans="1:17" x14ac:dyDescent="0.25">
      <c r="A709" s="20" t="s">
        <v>154</v>
      </c>
      <c r="E709" s="20" t="s">
        <v>459</v>
      </c>
      <c r="F709" s="20" t="s">
        <v>1886</v>
      </c>
      <c r="G709" s="20" t="s">
        <v>612</v>
      </c>
      <c r="H709" s="20" t="s">
        <v>566</v>
      </c>
      <c r="I709" s="20" t="s">
        <v>1887</v>
      </c>
      <c r="J709" s="20" t="s">
        <v>159</v>
      </c>
      <c r="K709" s="20" t="s">
        <v>160</v>
      </c>
      <c r="L709" s="20" t="s">
        <v>161</v>
      </c>
      <c r="M709" s="20" t="s">
        <v>460</v>
      </c>
      <c r="N709" s="20" t="s">
        <v>1885</v>
      </c>
      <c r="O709" s="20" t="s">
        <v>309</v>
      </c>
      <c r="P709" s="20" t="s">
        <v>310</v>
      </c>
      <c r="Q709" s="20" t="s">
        <v>290</v>
      </c>
    </row>
    <row r="710" spans="1:17" x14ac:dyDescent="0.25">
      <c r="A710" s="20" t="s">
        <v>154</v>
      </c>
      <c r="E710" s="20" t="s">
        <v>459</v>
      </c>
      <c r="F710" s="20" t="s">
        <v>1888</v>
      </c>
      <c r="G710" s="20" t="s">
        <v>674</v>
      </c>
      <c r="H710" s="20" t="s">
        <v>566</v>
      </c>
      <c r="I710" s="20" t="s">
        <v>1889</v>
      </c>
      <c r="J710" s="20" t="s">
        <v>159</v>
      </c>
      <c r="K710" s="20" t="s">
        <v>160</v>
      </c>
      <c r="L710" s="20" t="s">
        <v>161</v>
      </c>
      <c r="M710" s="20" t="s">
        <v>460</v>
      </c>
      <c r="N710" s="20" t="s">
        <v>1885</v>
      </c>
      <c r="O710" s="20" t="s">
        <v>309</v>
      </c>
      <c r="P710" s="20" t="s">
        <v>310</v>
      </c>
      <c r="Q710" s="20" t="s">
        <v>290</v>
      </c>
    </row>
    <row r="711" spans="1:17" x14ac:dyDescent="0.25">
      <c r="A711" s="20" t="s">
        <v>154</v>
      </c>
      <c r="E711" s="20" t="s">
        <v>459</v>
      </c>
      <c r="F711" s="20" t="s">
        <v>1890</v>
      </c>
      <c r="G711" s="20" t="s">
        <v>587</v>
      </c>
      <c r="H711" s="20" t="s">
        <v>566</v>
      </c>
      <c r="I711" s="20" t="s">
        <v>1891</v>
      </c>
      <c r="J711" s="20" t="s">
        <v>159</v>
      </c>
      <c r="K711" s="20" t="s">
        <v>160</v>
      </c>
      <c r="L711" s="20" t="s">
        <v>161</v>
      </c>
      <c r="M711" s="20" t="s">
        <v>460</v>
      </c>
      <c r="N711" s="20" t="s">
        <v>1885</v>
      </c>
      <c r="O711" s="20" t="s">
        <v>345</v>
      </c>
      <c r="P711" s="20" t="s">
        <v>346</v>
      </c>
      <c r="Q711" s="20" t="s">
        <v>313</v>
      </c>
    </row>
    <row r="712" spans="1:17" x14ac:dyDescent="0.25">
      <c r="A712" s="20" t="s">
        <v>154</v>
      </c>
      <c r="E712" s="20" t="s">
        <v>459</v>
      </c>
      <c r="F712" s="20" t="s">
        <v>1892</v>
      </c>
      <c r="G712" s="20" t="s">
        <v>591</v>
      </c>
      <c r="H712" s="20" t="s">
        <v>566</v>
      </c>
      <c r="I712" s="20" t="s">
        <v>1887</v>
      </c>
      <c r="J712" s="20" t="s">
        <v>159</v>
      </c>
      <c r="K712" s="20" t="s">
        <v>160</v>
      </c>
      <c r="L712" s="20" t="s">
        <v>161</v>
      </c>
      <c r="M712" s="20" t="s">
        <v>460</v>
      </c>
      <c r="N712" s="20" t="s">
        <v>1885</v>
      </c>
      <c r="O712" s="20" t="s">
        <v>301</v>
      </c>
      <c r="P712" s="20" t="s">
        <v>344</v>
      </c>
      <c r="Q712" s="20" t="s">
        <v>313</v>
      </c>
    </row>
    <row r="713" spans="1:17" x14ac:dyDescent="0.25">
      <c r="A713" s="20" t="s">
        <v>154</v>
      </c>
      <c r="E713" s="20" t="s">
        <v>459</v>
      </c>
      <c r="F713" s="20" t="s">
        <v>1893</v>
      </c>
      <c r="G713" s="20" t="s">
        <v>605</v>
      </c>
      <c r="H713" s="20" t="s">
        <v>566</v>
      </c>
      <c r="I713" s="20" t="s">
        <v>1887</v>
      </c>
      <c r="J713" s="20" t="s">
        <v>159</v>
      </c>
      <c r="K713" s="20" t="s">
        <v>160</v>
      </c>
      <c r="L713" s="20" t="s">
        <v>161</v>
      </c>
      <c r="M713" s="20" t="s">
        <v>460</v>
      </c>
      <c r="N713" s="20" t="s">
        <v>1885</v>
      </c>
      <c r="O713" s="20" t="s">
        <v>330</v>
      </c>
      <c r="P713" s="20" t="s">
        <v>331</v>
      </c>
      <c r="Q713" s="20" t="s">
        <v>313</v>
      </c>
    </row>
    <row r="714" spans="1:17" x14ac:dyDescent="0.25">
      <c r="A714" s="20" t="s">
        <v>154</v>
      </c>
      <c r="E714" s="20" t="s">
        <v>459</v>
      </c>
      <c r="F714" s="20" t="s">
        <v>1894</v>
      </c>
      <c r="G714" s="20" t="s">
        <v>616</v>
      </c>
      <c r="H714" s="20" t="s">
        <v>627</v>
      </c>
      <c r="I714" s="20" t="s">
        <v>1895</v>
      </c>
      <c r="J714" s="20" t="s">
        <v>159</v>
      </c>
      <c r="K714" s="20" t="s">
        <v>160</v>
      </c>
      <c r="L714" s="20" t="s">
        <v>161</v>
      </c>
      <c r="M714" s="20" t="s">
        <v>460</v>
      </c>
      <c r="N714" s="20" t="s">
        <v>1885</v>
      </c>
      <c r="O714" s="20" t="s">
        <v>314</v>
      </c>
      <c r="P714" s="20" t="s">
        <v>315</v>
      </c>
      <c r="Q714" s="20" t="s">
        <v>272</v>
      </c>
    </row>
    <row r="715" spans="1:17" x14ac:dyDescent="0.25">
      <c r="A715" s="20" t="s">
        <v>154</v>
      </c>
      <c r="E715" s="20" t="s">
        <v>459</v>
      </c>
      <c r="F715" s="20" t="s">
        <v>1896</v>
      </c>
      <c r="G715" s="20" t="s">
        <v>587</v>
      </c>
      <c r="H715" s="20" t="s">
        <v>627</v>
      </c>
      <c r="I715" s="20" t="s">
        <v>1897</v>
      </c>
      <c r="J715" s="20" t="s">
        <v>159</v>
      </c>
      <c r="K715" s="20" t="s">
        <v>160</v>
      </c>
      <c r="L715" s="20" t="s">
        <v>161</v>
      </c>
      <c r="M715" s="20" t="s">
        <v>460</v>
      </c>
      <c r="N715" s="20" t="s">
        <v>1885</v>
      </c>
      <c r="O715" s="20" t="s">
        <v>293</v>
      </c>
      <c r="P715" s="20" t="s">
        <v>294</v>
      </c>
      <c r="Q715" s="20" t="s">
        <v>272</v>
      </c>
    </row>
    <row r="716" spans="1:17" x14ac:dyDescent="0.25">
      <c r="A716" s="20" t="s">
        <v>154</v>
      </c>
      <c r="E716" s="20" t="s">
        <v>459</v>
      </c>
      <c r="F716" s="20" t="s">
        <v>1898</v>
      </c>
      <c r="G716" s="20" t="s">
        <v>587</v>
      </c>
      <c r="H716" s="20" t="s">
        <v>627</v>
      </c>
      <c r="I716" s="20" t="s">
        <v>1899</v>
      </c>
      <c r="J716" s="20" t="s">
        <v>159</v>
      </c>
      <c r="K716" s="20" t="s">
        <v>160</v>
      </c>
      <c r="L716" s="20" t="s">
        <v>161</v>
      </c>
      <c r="M716" s="20" t="s">
        <v>460</v>
      </c>
      <c r="N716" s="20" t="s">
        <v>1885</v>
      </c>
      <c r="O716" s="20" t="s">
        <v>295</v>
      </c>
      <c r="P716" s="20" t="s">
        <v>296</v>
      </c>
      <c r="Q716" s="20" t="s">
        <v>272</v>
      </c>
    </row>
    <row r="717" spans="1:17" x14ac:dyDescent="0.25">
      <c r="A717" s="20" t="s">
        <v>154</v>
      </c>
      <c r="E717" s="20" t="s">
        <v>459</v>
      </c>
      <c r="F717" s="20" t="s">
        <v>1900</v>
      </c>
      <c r="G717" s="20" t="s">
        <v>619</v>
      </c>
      <c r="H717" s="20" t="s">
        <v>627</v>
      </c>
      <c r="I717" s="20" t="s">
        <v>1901</v>
      </c>
      <c r="J717" s="20" t="s">
        <v>159</v>
      </c>
      <c r="K717" s="20" t="s">
        <v>160</v>
      </c>
      <c r="L717" s="20" t="s">
        <v>161</v>
      </c>
      <c r="M717" s="20" t="s">
        <v>460</v>
      </c>
      <c r="N717" s="20" t="s">
        <v>1885</v>
      </c>
      <c r="O717" s="20" t="s">
        <v>326</v>
      </c>
      <c r="P717" s="20" t="s">
        <v>327</v>
      </c>
      <c r="Q717" s="20" t="s">
        <v>290</v>
      </c>
    </row>
    <row r="718" spans="1:17" x14ac:dyDescent="0.25">
      <c r="A718" s="20" t="s">
        <v>154</v>
      </c>
      <c r="E718" s="20" t="s">
        <v>459</v>
      </c>
      <c r="F718" s="20" t="s">
        <v>1902</v>
      </c>
      <c r="G718" s="20" t="s">
        <v>587</v>
      </c>
      <c r="H718" s="20" t="s">
        <v>188</v>
      </c>
      <c r="I718" s="20" t="s">
        <v>1903</v>
      </c>
      <c r="J718" s="20" t="s">
        <v>159</v>
      </c>
      <c r="K718" s="20" t="s">
        <v>160</v>
      </c>
      <c r="L718" s="20" t="s">
        <v>161</v>
      </c>
      <c r="M718" s="20" t="s">
        <v>460</v>
      </c>
      <c r="N718" s="20" t="s">
        <v>1885</v>
      </c>
      <c r="O718" s="20" t="s">
        <v>326</v>
      </c>
      <c r="P718" s="20" t="s">
        <v>327</v>
      </c>
      <c r="Q718" s="20" t="s">
        <v>290</v>
      </c>
    </row>
    <row r="719" spans="1:17" x14ac:dyDescent="0.25">
      <c r="A719" s="20" t="s">
        <v>154</v>
      </c>
      <c r="E719" s="20" t="s">
        <v>459</v>
      </c>
      <c r="F719" s="20" t="s">
        <v>1904</v>
      </c>
      <c r="G719" s="20" t="s">
        <v>565</v>
      </c>
      <c r="H719" s="20" t="s">
        <v>158</v>
      </c>
      <c r="I719" s="20" t="s">
        <v>1905</v>
      </c>
      <c r="J719" s="20" t="s">
        <v>159</v>
      </c>
      <c r="K719" s="20" t="s">
        <v>160</v>
      </c>
      <c r="L719" s="20" t="s">
        <v>161</v>
      </c>
      <c r="M719" s="20" t="s">
        <v>460</v>
      </c>
      <c r="N719" s="20" t="s">
        <v>1885</v>
      </c>
      <c r="O719" s="20" t="s">
        <v>375</v>
      </c>
      <c r="P719" s="20" t="s">
        <v>376</v>
      </c>
      <c r="Q719" s="20" t="s">
        <v>290</v>
      </c>
    </row>
    <row r="720" spans="1:17" x14ac:dyDescent="0.25">
      <c r="A720" s="20" t="s">
        <v>154</v>
      </c>
      <c r="E720" s="20" t="s">
        <v>459</v>
      </c>
      <c r="F720" s="20" t="s">
        <v>1906</v>
      </c>
      <c r="G720" s="20" t="s">
        <v>591</v>
      </c>
      <c r="H720" s="20" t="s">
        <v>158</v>
      </c>
      <c r="I720" s="20" t="s">
        <v>1905</v>
      </c>
      <c r="J720" s="20" t="s">
        <v>159</v>
      </c>
      <c r="K720" s="20" t="s">
        <v>160</v>
      </c>
      <c r="L720" s="20" t="s">
        <v>161</v>
      </c>
      <c r="M720" s="20" t="s">
        <v>460</v>
      </c>
      <c r="N720" s="20" t="s">
        <v>1885</v>
      </c>
      <c r="O720" s="20" t="s">
        <v>309</v>
      </c>
      <c r="P720" s="20" t="s">
        <v>310</v>
      </c>
      <c r="Q720" s="20" t="s">
        <v>290</v>
      </c>
    </row>
    <row r="721" spans="1:17" x14ac:dyDescent="0.25">
      <c r="A721" s="20" t="s">
        <v>154</v>
      </c>
      <c r="E721" s="20" t="s">
        <v>459</v>
      </c>
      <c r="F721" s="20" t="s">
        <v>1907</v>
      </c>
      <c r="G721" s="20" t="s">
        <v>625</v>
      </c>
      <c r="H721" s="20" t="s">
        <v>189</v>
      </c>
      <c r="I721" s="20" t="s">
        <v>1908</v>
      </c>
      <c r="J721" s="20" t="s">
        <v>159</v>
      </c>
      <c r="K721" s="20" t="s">
        <v>160</v>
      </c>
      <c r="L721" s="20" t="s">
        <v>161</v>
      </c>
      <c r="M721" s="20" t="s">
        <v>460</v>
      </c>
      <c r="N721" s="20" t="s">
        <v>1885</v>
      </c>
      <c r="O721" s="20" t="s">
        <v>309</v>
      </c>
      <c r="P721" s="20" t="s">
        <v>310</v>
      </c>
      <c r="Q721" s="20" t="s">
        <v>290</v>
      </c>
    </row>
    <row r="722" spans="1:17" x14ac:dyDescent="0.25">
      <c r="A722" s="20" t="s">
        <v>154</v>
      </c>
      <c r="E722" s="20" t="s">
        <v>459</v>
      </c>
      <c r="F722" s="20" t="s">
        <v>1909</v>
      </c>
      <c r="G722" s="20" t="s">
        <v>612</v>
      </c>
      <c r="H722" s="20" t="s">
        <v>747</v>
      </c>
      <c r="I722" s="20" t="s">
        <v>1910</v>
      </c>
      <c r="J722" s="20" t="s">
        <v>159</v>
      </c>
      <c r="K722" s="20" t="s">
        <v>160</v>
      </c>
      <c r="L722" s="20" t="s">
        <v>161</v>
      </c>
      <c r="M722" s="20" t="s">
        <v>460</v>
      </c>
      <c r="N722" s="20" t="s">
        <v>1885</v>
      </c>
      <c r="O722" s="20" t="s">
        <v>351</v>
      </c>
      <c r="P722" s="20" t="s">
        <v>352</v>
      </c>
      <c r="Q722" s="20" t="s">
        <v>313</v>
      </c>
    </row>
    <row r="723" spans="1:17" x14ac:dyDescent="0.25">
      <c r="A723" s="20" t="s">
        <v>154</v>
      </c>
      <c r="E723" s="20" t="s">
        <v>459</v>
      </c>
      <c r="F723" s="20" t="s">
        <v>1911</v>
      </c>
      <c r="G723" s="20" t="s">
        <v>633</v>
      </c>
      <c r="H723" s="20" t="s">
        <v>566</v>
      </c>
      <c r="I723" s="20" t="s">
        <v>1912</v>
      </c>
      <c r="J723" s="20" t="s">
        <v>159</v>
      </c>
      <c r="K723" s="20" t="s">
        <v>160</v>
      </c>
      <c r="L723" s="20" t="s">
        <v>161</v>
      </c>
      <c r="M723" s="20" t="s">
        <v>460</v>
      </c>
      <c r="N723" s="20" t="s">
        <v>1885</v>
      </c>
      <c r="O723" s="20" t="s">
        <v>316</v>
      </c>
      <c r="P723" s="20" t="s">
        <v>317</v>
      </c>
      <c r="Q723" s="20" t="s">
        <v>272</v>
      </c>
    </row>
    <row r="724" spans="1:17" x14ac:dyDescent="0.25">
      <c r="A724" s="20" t="s">
        <v>154</v>
      </c>
      <c r="E724" s="20" t="s">
        <v>459</v>
      </c>
      <c r="F724" s="20" t="s">
        <v>1913</v>
      </c>
      <c r="G724" s="20" t="s">
        <v>612</v>
      </c>
      <c r="H724" s="20" t="s">
        <v>158</v>
      </c>
      <c r="I724" s="20" t="s">
        <v>1884</v>
      </c>
      <c r="J724" s="20" t="s">
        <v>159</v>
      </c>
      <c r="K724" s="20" t="s">
        <v>160</v>
      </c>
      <c r="L724" s="20" t="s">
        <v>161</v>
      </c>
      <c r="M724" s="20" t="s">
        <v>460</v>
      </c>
      <c r="N724" s="20" t="s">
        <v>1885</v>
      </c>
      <c r="O724" s="20" t="s">
        <v>318</v>
      </c>
      <c r="P724" s="20" t="s">
        <v>319</v>
      </c>
      <c r="Q724" s="20" t="s">
        <v>272</v>
      </c>
    </row>
    <row r="725" spans="1:17" x14ac:dyDescent="0.25">
      <c r="A725" s="20" t="s">
        <v>154</v>
      </c>
      <c r="E725" s="20" t="s">
        <v>459</v>
      </c>
      <c r="F725" s="20" t="s">
        <v>1914</v>
      </c>
      <c r="G725" s="20" t="s">
        <v>641</v>
      </c>
      <c r="H725" s="20" t="s">
        <v>566</v>
      </c>
      <c r="I725" s="20" t="s">
        <v>1915</v>
      </c>
      <c r="J725" s="20" t="s">
        <v>159</v>
      </c>
      <c r="K725" s="20" t="s">
        <v>160</v>
      </c>
      <c r="L725" s="20" t="s">
        <v>161</v>
      </c>
      <c r="M725" s="20" t="s">
        <v>460</v>
      </c>
      <c r="N725" s="20" t="s">
        <v>1885</v>
      </c>
      <c r="O725" s="20" t="s">
        <v>297</v>
      </c>
      <c r="P725" s="20" t="s">
        <v>298</v>
      </c>
      <c r="Q725" s="20" t="s">
        <v>272</v>
      </c>
    </row>
    <row r="726" spans="1:17" x14ac:dyDescent="0.25">
      <c r="A726" s="20" t="s">
        <v>154</v>
      </c>
      <c r="E726" s="20" t="s">
        <v>461</v>
      </c>
      <c r="F726" s="20" t="s">
        <v>1916</v>
      </c>
      <c r="G726" s="20" t="s">
        <v>605</v>
      </c>
      <c r="H726" s="20" t="s">
        <v>566</v>
      </c>
      <c r="I726" s="20" t="s">
        <v>1917</v>
      </c>
      <c r="J726" s="20" t="s">
        <v>159</v>
      </c>
      <c r="K726" s="20" t="s">
        <v>160</v>
      </c>
      <c r="L726" s="20" t="s">
        <v>161</v>
      </c>
      <c r="M726" s="20" t="s">
        <v>462</v>
      </c>
      <c r="N726" s="20" t="s">
        <v>1918</v>
      </c>
      <c r="O726" s="20" t="s">
        <v>330</v>
      </c>
      <c r="P726" s="20" t="s">
        <v>331</v>
      </c>
      <c r="Q726" s="20" t="s">
        <v>313</v>
      </c>
    </row>
    <row r="727" spans="1:17" x14ac:dyDescent="0.25">
      <c r="A727" s="20" t="s">
        <v>154</v>
      </c>
      <c r="E727" s="20" t="s">
        <v>461</v>
      </c>
      <c r="F727" s="20" t="s">
        <v>1919</v>
      </c>
      <c r="G727" s="20" t="s">
        <v>612</v>
      </c>
      <c r="H727" s="20" t="s">
        <v>158</v>
      </c>
      <c r="I727" s="20" t="s">
        <v>1036</v>
      </c>
      <c r="J727" s="20" t="s">
        <v>159</v>
      </c>
      <c r="K727" s="20" t="s">
        <v>160</v>
      </c>
      <c r="L727" s="20" t="s">
        <v>161</v>
      </c>
      <c r="M727" s="20" t="s">
        <v>462</v>
      </c>
      <c r="N727" s="20" t="s">
        <v>1918</v>
      </c>
      <c r="O727" s="20" t="s">
        <v>299</v>
      </c>
      <c r="P727" s="20" t="s">
        <v>300</v>
      </c>
      <c r="Q727" s="20" t="s">
        <v>272</v>
      </c>
    </row>
    <row r="728" spans="1:17" x14ac:dyDescent="0.25">
      <c r="A728" s="20" t="s">
        <v>154</v>
      </c>
      <c r="E728" s="20" t="s">
        <v>461</v>
      </c>
      <c r="F728" s="20" t="s">
        <v>1920</v>
      </c>
      <c r="G728" s="20" t="s">
        <v>630</v>
      </c>
      <c r="H728" s="20" t="s">
        <v>566</v>
      </c>
      <c r="I728" s="20" t="s">
        <v>1921</v>
      </c>
      <c r="J728" s="20" t="s">
        <v>159</v>
      </c>
      <c r="K728" s="20" t="s">
        <v>160</v>
      </c>
      <c r="L728" s="20" t="s">
        <v>161</v>
      </c>
      <c r="M728" s="20" t="s">
        <v>462</v>
      </c>
      <c r="N728" s="20" t="s">
        <v>1918</v>
      </c>
      <c r="O728" s="20" t="s">
        <v>328</v>
      </c>
      <c r="P728" s="20" t="s">
        <v>329</v>
      </c>
      <c r="Q728" s="20" t="s">
        <v>290</v>
      </c>
    </row>
    <row r="729" spans="1:17" x14ac:dyDescent="0.25">
      <c r="A729" s="20" t="s">
        <v>154</v>
      </c>
      <c r="E729" s="20" t="s">
        <v>461</v>
      </c>
      <c r="F729" s="20" t="s">
        <v>1922</v>
      </c>
      <c r="G729" s="20" t="s">
        <v>619</v>
      </c>
      <c r="H729" s="20" t="s">
        <v>627</v>
      </c>
      <c r="I729" s="20" t="s">
        <v>1923</v>
      </c>
      <c r="J729" s="20" t="s">
        <v>159</v>
      </c>
      <c r="K729" s="20" t="s">
        <v>160</v>
      </c>
      <c r="L729" s="20" t="s">
        <v>161</v>
      </c>
      <c r="M729" s="20" t="s">
        <v>462</v>
      </c>
      <c r="N729" s="20" t="s">
        <v>1918</v>
      </c>
      <c r="O729" s="20" t="s">
        <v>326</v>
      </c>
      <c r="P729" s="20" t="s">
        <v>327</v>
      </c>
      <c r="Q729" s="20" t="s">
        <v>290</v>
      </c>
    </row>
    <row r="730" spans="1:17" x14ac:dyDescent="0.25">
      <c r="A730" s="20" t="s">
        <v>154</v>
      </c>
      <c r="E730" s="20" t="s">
        <v>461</v>
      </c>
      <c r="F730" s="20" t="s">
        <v>1924</v>
      </c>
      <c r="G730" s="20" t="s">
        <v>674</v>
      </c>
      <c r="H730" s="20" t="s">
        <v>189</v>
      </c>
      <c r="I730" s="20" t="s">
        <v>1925</v>
      </c>
      <c r="J730" s="20" t="s">
        <v>159</v>
      </c>
      <c r="K730" s="20" t="s">
        <v>160</v>
      </c>
      <c r="L730" s="20" t="s">
        <v>161</v>
      </c>
      <c r="M730" s="20" t="s">
        <v>462</v>
      </c>
      <c r="N730" s="20" t="s">
        <v>1918</v>
      </c>
      <c r="O730" s="20" t="s">
        <v>379</v>
      </c>
      <c r="P730" s="20" t="s">
        <v>380</v>
      </c>
      <c r="Q730" s="20" t="s">
        <v>290</v>
      </c>
    </row>
    <row r="731" spans="1:17" x14ac:dyDescent="0.25">
      <c r="A731" s="20" t="s">
        <v>154</v>
      </c>
      <c r="E731" s="20" t="s">
        <v>461</v>
      </c>
      <c r="F731" s="20" t="s">
        <v>1926</v>
      </c>
      <c r="G731" s="20" t="s">
        <v>591</v>
      </c>
      <c r="H731" s="20" t="s">
        <v>566</v>
      </c>
      <c r="I731" s="20" t="s">
        <v>1917</v>
      </c>
      <c r="J731" s="20" t="s">
        <v>159</v>
      </c>
      <c r="K731" s="20" t="s">
        <v>160</v>
      </c>
      <c r="L731" s="20" t="s">
        <v>161</v>
      </c>
      <c r="M731" s="20" t="s">
        <v>462</v>
      </c>
      <c r="N731" s="20" t="s">
        <v>1918</v>
      </c>
      <c r="O731" s="20" t="s">
        <v>309</v>
      </c>
      <c r="P731" s="20" t="s">
        <v>310</v>
      </c>
      <c r="Q731" s="20" t="s">
        <v>290</v>
      </c>
    </row>
    <row r="732" spans="1:17" x14ac:dyDescent="0.25">
      <c r="A732" s="20" t="s">
        <v>154</v>
      </c>
      <c r="E732" s="20" t="s">
        <v>461</v>
      </c>
      <c r="F732" s="20" t="s">
        <v>1927</v>
      </c>
      <c r="G732" s="20" t="s">
        <v>612</v>
      </c>
      <c r="H732" s="20" t="s">
        <v>566</v>
      </c>
      <c r="I732" s="20" t="s">
        <v>1917</v>
      </c>
      <c r="J732" s="20" t="s">
        <v>159</v>
      </c>
      <c r="K732" s="20" t="s">
        <v>160</v>
      </c>
      <c r="L732" s="20" t="s">
        <v>161</v>
      </c>
      <c r="M732" s="20" t="s">
        <v>462</v>
      </c>
      <c r="N732" s="20" t="s">
        <v>1918</v>
      </c>
      <c r="O732" s="20" t="s">
        <v>351</v>
      </c>
      <c r="P732" s="20" t="s">
        <v>352</v>
      </c>
      <c r="Q732" s="20" t="s">
        <v>313</v>
      </c>
    </row>
    <row r="733" spans="1:17" x14ac:dyDescent="0.25">
      <c r="A733" s="20" t="s">
        <v>154</v>
      </c>
      <c r="E733" s="20" t="s">
        <v>461</v>
      </c>
      <c r="F733" s="20" t="s">
        <v>1928</v>
      </c>
      <c r="G733" s="20" t="s">
        <v>612</v>
      </c>
      <c r="H733" s="20" t="s">
        <v>566</v>
      </c>
      <c r="I733" s="20" t="s">
        <v>1929</v>
      </c>
      <c r="J733" s="20" t="s">
        <v>159</v>
      </c>
      <c r="K733" s="20" t="s">
        <v>160</v>
      </c>
      <c r="L733" s="20" t="s">
        <v>161</v>
      </c>
      <c r="M733" s="20" t="s">
        <v>462</v>
      </c>
      <c r="N733" s="20" t="s">
        <v>1918</v>
      </c>
      <c r="O733" s="20" t="s">
        <v>318</v>
      </c>
      <c r="P733" s="20" t="s">
        <v>319</v>
      </c>
      <c r="Q733" s="20" t="s">
        <v>272</v>
      </c>
    </row>
    <row r="734" spans="1:17" x14ac:dyDescent="0.25">
      <c r="A734" s="20" t="s">
        <v>154</v>
      </c>
      <c r="E734" s="20" t="s">
        <v>461</v>
      </c>
      <c r="F734" s="20" t="s">
        <v>1930</v>
      </c>
      <c r="G734" s="20" t="s">
        <v>579</v>
      </c>
      <c r="H734" s="20" t="s">
        <v>180</v>
      </c>
      <c r="I734" s="20" t="s">
        <v>1931</v>
      </c>
      <c r="J734" s="20" t="s">
        <v>159</v>
      </c>
      <c r="K734" s="20" t="s">
        <v>160</v>
      </c>
      <c r="L734" s="20" t="s">
        <v>161</v>
      </c>
      <c r="M734" s="20" t="s">
        <v>462</v>
      </c>
      <c r="N734" s="20" t="s">
        <v>1918</v>
      </c>
      <c r="O734" s="20" t="s">
        <v>330</v>
      </c>
      <c r="P734" s="20" t="s">
        <v>331</v>
      </c>
      <c r="Q734" s="20" t="s">
        <v>313</v>
      </c>
    </row>
    <row r="735" spans="1:17" x14ac:dyDescent="0.25">
      <c r="A735" s="20" t="s">
        <v>154</v>
      </c>
      <c r="E735" s="20" t="s">
        <v>463</v>
      </c>
      <c r="F735" s="20" t="s">
        <v>1932</v>
      </c>
      <c r="G735" s="20" t="s">
        <v>619</v>
      </c>
      <c r="H735" s="20" t="s">
        <v>566</v>
      </c>
      <c r="I735" s="20" t="s">
        <v>1933</v>
      </c>
      <c r="J735" s="20" t="s">
        <v>159</v>
      </c>
      <c r="K735" s="20" t="s">
        <v>160</v>
      </c>
      <c r="L735" s="20" t="s">
        <v>161</v>
      </c>
      <c r="M735" s="20" t="s">
        <v>464</v>
      </c>
      <c r="N735" s="20" t="s">
        <v>1934</v>
      </c>
      <c r="O735" s="20" t="s">
        <v>324</v>
      </c>
      <c r="P735" s="20" t="s">
        <v>325</v>
      </c>
      <c r="Q735" s="20" t="s">
        <v>290</v>
      </c>
    </row>
    <row r="736" spans="1:17" x14ac:dyDescent="0.25">
      <c r="A736" s="20" t="s">
        <v>154</v>
      </c>
      <c r="E736" s="20" t="s">
        <v>463</v>
      </c>
      <c r="F736" s="20" t="s">
        <v>1935</v>
      </c>
      <c r="G736" s="20" t="s">
        <v>625</v>
      </c>
      <c r="H736" s="20" t="s">
        <v>189</v>
      </c>
      <c r="I736" s="20" t="s">
        <v>1936</v>
      </c>
      <c r="J736" s="20" t="s">
        <v>159</v>
      </c>
      <c r="K736" s="20" t="s">
        <v>160</v>
      </c>
      <c r="L736" s="20" t="s">
        <v>161</v>
      </c>
      <c r="M736" s="20" t="s">
        <v>464</v>
      </c>
      <c r="N736" s="20" t="s">
        <v>1934</v>
      </c>
      <c r="O736" s="20" t="s">
        <v>326</v>
      </c>
      <c r="P736" s="20" t="s">
        <v>327</v>
      </c>
      <c r="Q736" s="20" t="s">
        <v>290</v>
      </c>
    </row>
    <row r="737" spans="1:17" x14ac:dyDescent="0.25">
      <c r="A737" s="20" t="s">
        <v>154</v>
      </c>
      <c r="E737" s="20" t="s">
        <v>463</v>
      </c>
      <c r="F737" s="20" t="s">
        <v>1937</v>
      </c>
      <c r="G737" s="20" t="s">
        <v>633</v>
      </c>
      <c r="H737" s="20" t="s">
        <v>566</v>
      </c>
      <c r="I737" s="20" t="s">
        <v>1938</v>
      </c>
      <c r="J737" s="20" t="s">
        <v>159</v>
      </c>
      <c r="K737" s="20" t="s">
        <v>160</v>
      </c>
      <c r="L737" s="20" t="s">
        <v>161</v>
      </c>
      <c r="M737" s="20" t="s">
        <v>464</v>
      </c>
      <c r="N737" s="20" t="s">
        <v>1934</v>
      </c>
      <c r="O737" s="20" t="s">
        <v>328</v>
      </c>
      <c r="P737" s="20" t="s">
        <v>329</v>
      </c>
      <c r="Q737" s="20" t="s">
        <v>290</v>
      </c>
    </row>
    <row r="738" spans="1:17" x14ac:dyDescent="0.25">
      <c r="A738" s="20" t="s">
        <v>154</v>
      </c>
      <c r="E738" s="20" t="s">
        <v>463</v>
      </c>
      <c r="F738" s="20" t="s">
        <v>1939</v>
      </c>
      <c r="G738" s="20" t="s">
        <v>612</v>
      </c>
      <c r="H738" s="20" t="s">
        <v>566</v>
      </c>
      <c r="I738" s="20" t="s">
        <v>1940</v>
      </c>
      <c r="J738" s="20" t="s">
        <v>159</v>
      </c>
      <c r="K738" s="20" t="s">
        <v>160</v>
      </c>
      <c r="L738" s="20" t="s">
        <v>161</v>
      </c>
      <c r="M738" s="20" t="s">
        <v>464</v>
      </c>
      <c r="N738" s="20" t="s">
        <v>1934</v>
      </c>
      <c r="O738" s="20" t="s">
        <v>309</v>
      </c>
      <c r="P738" s="20" t="s">
        <v>310</v>
      </c>
      <c r="Q738" s="20" t="s">
        <v>290</v>
      </c>
    </row>
    <row r="739" spans="1:17" x14ac:dyDescent="0.25">
      <c r="A739" s="20" t="s">
        <v>154</v>
      </c>
      <c r="E739" s="20" t="s">
        <v>463</v>
      </c>
      <c r="F739" s="20" t="s">
        <v>1941</v>
      </c>
      <c r="G739" s="20" t="s">
        <v>577</v>
      </c>
      <c r="H739" s="20" t="s">
        <v>566</v>
      </c>
      <c r="I739" s="20" t="s">
        <v>1940</v>
      </c>
      <c r="J739" s="20" t="s">
        <v>159</v>
      </c>
      <c r="K739" s="20" t="s">
        <v>160</v>
      </c>
      <c r="L739" s="20" t="s">
        <v>161</v>
      </c>
      <c r="M739" s="20" t="s">
        <v>464</v>
      </c>
      <c r="N739" s="20" t="s">
        <v>1934</v>
      </c>
      <c r="O739" s="20" t="s">
        <v>345</v>
      </c>
      <c r="P739" s="20" t="s">
        <v>346</v>
      </c>
      <c r="Q739" s="20" t="s">
        <v>313</v>
      </c>
    </row>
    <row r="740" spans="1:17" x14ac:dyDescent="0.25">
      <c r="A740" s="20" t="s">
        <v>154</v>
      </c>
      <c r="E740" s="20" t="s">
        <v>463</v>
      </c>
      <c r="F740" s="20" t="s">
        <v>1942</v>
      </c>
      <c r="G740" s="20" t="s">
        <v>570</v>
      </c>
      <c r="H740" s="20" t="s">
        <v>158</v>
      </c>
      <c r="I740" s="20" t="s">
        <v>1943</v>
      </c>
      <c r="J740" s="20" t="s">
        <v>159</v>
      </c>
      <c r="K740" s="20" t="s">
        <v>160</v>
      </c>
      <c r="L740" s="20" t="s">
        <v>161</v>
      </c>
      <c r="M740" s="20" t="s">
        <v>464</v>
      </c>
      <c r="N740" s="20" t="s">
        <v>1934</v>
      </c>
      <c r="O740" s="20" t="s">
        <v>301</v>
      </c>
      <c r="P740" s="20" t="s">
        <v>344</v>
      </c>
      <c r="Q740" s="20" t="s">
        <v>313</v>
      </c>
    </row>
    <row r="741" spans="1:17" x14ac:dyDescent="0.25">
      <c r="A741" s="20" t="s">
        <v>154</v>
      </c>
      <c r="E741" s="20" t="s">
        <v>463</v>
      </c>
      <c r="F741" s="20" t="s">
        <v>1944</v>
      </c>
      <c r="G741" s="20" t="s">
        <v>591</v>
      </c>
      <c r="H741" s="20" t="s">
        <v>571</v>
      </c>
      <c r="I741" s="20" t="s">
        <v>1945</v>
      </c>
      <c r="J741" s="20" t="s">
        <v>159</v>
      </c>
      <c r="K741" s="20" t="s">
        <v>160</v>
      </c>
      <c r="L741" s="20" t="s">
        <v>161</v>
      </c>
      <c r="M741" s="20" t="s">
        <v>464</v>
      </c>
      <c r="N741" s="20" t="s">
        <v>1934</v>
      </c>
      <c r="O741" s="20" t="s">
        <v>301</v>
      </c>
      <c r="P741" s="20" t="s">
        <v>344</v>
      </c>
      <c r="Q741" s="20" t="s">
        <v>313</v>
      </c>
    </row>
    <row r="742" spans="1:17" x14ac:dyDescent="0.25">
      <c r="A742" s="20" t="s">
        <v>154</v>
      </c>
      <c r="E742" s="20" t="s">
        <v>463</v>
      </c>
      <c r="F742" s="20" t="s">
        <v>1946</v>
      </c>
      <c r="G742" s="20" t="s">
        <v>605</v>
      </c>
      <c r="H742" s="20" t="s">
        <v>158</v>
      </c>
      <c r="I742" s="20" t="s">
        <v>1943</v>
      </c>
      <c r="J742" s="20" t="s">
        <v>159</v>
      </c>
      <c r="K742" s="20" t="s">
        <v>160</v>
      </c>
      <c r="L742" s="20" t="s">
        <v>161</v>
      </c>
      <c r="M742" s="20" t="s">
        <v>464</v>
      </c>
      <c r="N742" s="20" t="s">
        <v>1934</v>
      </c>
      <c r="O742" s="20" t="s">
        <v>330</v>
      </c>
      <c r="P742" s="20" t="s">
        <v>331</v>
      </c>
      <c r="Q742" s="20" t="s">
        <v>313</v>
      </c>
    </row>
    <row r="743" spans="1:17" x14ac:dyDescent="0.25">
      <c r="A743" s="20" t="s">
        <v>154</v>
      </c>
      <c r="E743" s="20" t="s">
        <v>463</v>
      </c>
      <c r="F743" s="20" t="s">
        <v>1947</v>
      </c>
      <c r="G743" s="20" t="s">
        <v>577</v>
      </c>
      <c r="H743" s="20" t="s">
        <v>158</v>
      </c>
      <c r="I743" s="20" t="s">
        <v>1387</v>
      </c>
      <c r="J743" s="20" t="s">
        <v>159</v>
      </c>
      <c r="K743" s="20" t="s">
        <v>160</v>
      </c>
      <c r="L743" s="20" t="s">
        <v>161</v>
      </c>
      <c r="M743" s="20" t="s">
        <v>464</v>
      </c>
      <c r="N743" s="20" t="s">
        <v>1934</v>
      </c>
      <c r="O743" s="20" t="s">
        <v>297</v>
      </c>
      <c r="P743" s="20" t="s">
        <v>298</v>
      </c>
      <c r="Q743" s="20" t="s">
        <v>272</v>
      </c>
    </row>
    <row r="744" spans="1:17" x14ac:dyDescent="0.25">
      <c r="A744" s="20" t="s">
        <v>154</v>
      </c>
      <c r="E744" s="20" t="s">
        <v>463</v>
      </c>
      <c r="F744" s="20" t="s">
        <v>1948</v>
      </c>
      <c r="G744" s="20" t="s">
        <v>630</v>
      </c>
      <c r="H744" s="20" t="s">
        <v>566</v>
      </c>
      <c r="I744" s="20" t="s">
        <v>1949</v>
      </c>
      <c r="J744" s="20" t="s">
        <v>159</v>
      </c>
      <c r="K744" s="20" t="s">
        <v>160</v>
      </c>
      <c r="L744" s="20" t="s">
        <v>161</v>
      </c>
      <c r="M744" s="20" t="s">
        <v>464</v>
      </c>
      <c r="N744" s="20" t="s">
        <v>1934</v>
      </c>
      <c r="O744" s="20" t="s">
        <v>328</v>
      </c>
      <c r="P744" s="20" t="s">
        <v>329</v>
      </c>
      <c r="Q744" s="20" t="s">
        <v>290</v>
      </c>
    </row>
    <row r="745" spans="1:17" x14ac:dyDescent="0.25">
      <c r="A745" s="20" t="s">
        <v>154</v>
      </c>
      <c r="E745" s="20" t="s">
        <v>463</v>
      </c>
      <c r="F745" s="20" t="s">
        <v>1950</v>
      </c>
      <c r="G745" s="20" t="s">
        <v>674</v>
      </c>
      <c r="H745" s="20" t="s">
        <v>158</v>
      </c>
      <c r="I745" s="20" t="s">
        <v>1951</v>
      </c>
      <c r="J745" s="20" t="s">
        <v>159</v>
      </c>
      <c r="K745" s="20" t="s">
        <v>160</v>
      </c>
      <c r="L745" s="20" t="s">
        <v>161</v>
      </c>
      <c r="M745" s="20" t="s">
        <v>464</v>
      </c>
      <c r="N745" s="20" t="s">
        <v>1934</v>
      </c>
      <c r="O745" s="20" t="s">
        <v>379</v>
      </c>
      <c r="P745" s="20" t="s">
        <v>380</v>
      </c>
      <c r="Q745" s="20" t="s">
        <v>290</v>
      </c>
    </row>
    <row r="746" spans="1:17" x14ac:dyDescent="0.25">
      <c r="A746" s="20" t="s">
        <v>154</v>
      </c>
      <c r="E746" s="20" t="s">
        <v>463</v>
      </c>
      <c r="F746" s="20" t="s">
        <v>1952</v>
      </c>
      <c r="G746" s="20" t="s">
        <v>616</v>
      </c>
      <c r="H746" s="20" t="s">
        <v>566</v>
      </c>
      <c r="I746" s="20" t="s">
        <v>1940</v>
      </c>
      <c r="J746" s="20" t="s">
        <v>159</v>
      </c>
      <c r="K746" s="20" t="s">
        <v>160</v>
      </c>
      <c r="L746" s="20" t="s">
        <v>161</v>
      </c>
      <c r="M746" s="20" t="s">
        <v>464</v>
      </c>
      <c r="N746" s="20" t="s">
        <v>1934</v>
      </c>
      <c r="O746" s="20" t="s">
        <v>311</v>
      </c>
      <c r="P746" s="20" t="s">
        <v>312</v>
      </c>
      <c r="Q746" s="20" t="s">
        <v>313</v>
      </c>
    </row>
    <row r="747" spans="1:17" x14ac:dyDescent="0.25">
      <c r="A747" s="20" t="s">
        <v>154</v>
      </c>
      <c r="E747" s="20" t="s">
        <v>463</v>
      </c>
      <c r="F747" s="20" t="s">
        <v>1953</v>
      </c>
      <c r="G747" s="20" t="s">
        <v>630</v>
      </c>
      <c r="H747" s="20" t="s">
        <v>158</v>
      </c>
      <c r="I747" s="20" t="s">
        <v>1954</v>
      </c>
      <c r="J747" s="20" t="s">
        <v>159</v>
      </c>
      <c r="K747" s="20" t="s">
        <v>160</v>
      </c>
      <c r="L747" s="20" t="s">
        <v>161</v>
      </c>
      <c r="M747" s="20" t="s">
        <v>464</v>
      </c>
      <c r="N747" s="20" t="s">
        <v>1934</v>
      </c>
      <c r="O747" s="20" t="s">
        <v>314</v>
      </c>
      <c r="P747" s="20" t="s">
        <v>315</v>
      </c>
      <c r="Q747" s="20" t="s">
        <v>272</v>
      </c>
    </row>
    <row r="748" spans="1:17" x14ac:dyDescent="0.25">
      <c r="A748" s="20" t="s">
        <v>154</v>
      </c>
      <c r="E748" s="20" t="s">
        <v>463</v>
      </c>
      <c r="F748" s="20" t="s">
        <v>1955</v>
      </c>
      <c r="G748" s="20" t="s">
        <v>854</v>
      </c>
      <c r="H748" s="20" t="s">
        <v>158</v>
      </c>
      <c r="I748" s="20" t="s">
        <v>1951</v>
      </c>
      <c r="J748" s="20" t="s">
        <v>159</v>
      </c>
      <c r="K748" s="20" t="s">
        <v>160</v>
      </c>
      <c r="L748" s="20" t="s">
        <v>161</v>
      </c>
      <c r="M748" s="20" t="s">
        <v>464</v>
      </c>
      <c r="N748" s="20" t="s">
        <v>1934</v>
      </c>
      <c r="O748" s="20" t="s">
        <v>332</v>
      </c>
      <c r="P748" s="20" t="s">
        <v>333</v>
      </c>
      <c r="Q748" s="20" t="s">
        <v>272</v>
      </c>
    </row>
    <row r="749" spans="1:17" x14ac:dyDescent="0.25">
      <c r="A749" s="20" t="s">
        <v>154</v>
      </c>
      <c r="E749" s="20" t="s">
        <v>463</v>
      </c>
      <c r="F749" s="20" t="s">
        <v>1956</v>
      </c>
      <c r="G749" s="20" t="s">
        <v>633</v>
      </c>
      <c r="H749" s="20" t="s">
        <v>566</v>
      </c>
      <c r="I749" s="20" t="s">
        <v>1957</v>
      </c>
      <c r="J749" s="20" t="s">
        <v>159</v>
      </c>
      <c r="K749" s="20" t="s">
        <v>160</v>
      </c>
      <c r="L749" s="20" t="s">
        <v>161</v>
      </c>
      <c r="M749" s="20" t="s">
        <v>464</v>
      </c>
      <c r="N749" s="20" t="s">
        <v>1934</v>
      </c>
      <c r="O749" s="20" t="s">
        <v>316</v>
      </c>
      <c r="P749" s="20" t="s">
        <v>317</v>
      </c>
      <c r="Q749" s="20" t="s">
        <v>272</v>
      </c>
    </row>
    <row r="750" spans="1:17" x14ac:dyDescent="0.25">
      <c r="A750" s="20" t="s">
        <v>154</v>
      </c>
      <c r="E750" s="20" t="s">
        <v>463</v>
      </c>
      <c r="F750" s="20" t="s">
        <v>1958</v>
      </c>
      <c r="G750" s="20" t="s">
        <v>636</v>
      </c>
      <c r="H750" s="20" t="s">
        <v>566</v>
      </c>
      <c r="I750" s="20" t="s">
        <v>1959</v>
      </c>
      <c r="J750" s="20" t="s">
        <v>159</v>
      </c>
      <c r="K750" s="20" t="s">
        <v>160</v>
      </c>
      <c r="L750" s="20" t="s">
        <v>161</v>
      </c>
      <c r="M750" s="20" t="s">
        <v>464</v>
      </c>
      <c r="N750" s="20" t="s">
        <v>1934</v>
      </c>
      <c r="O750" s="20" t="s">
        <v>295</v>
      </c>
      <c r="P750" s="20" t="s">
        <v>296</v>
      </c>
      <c r="Q750" s="20" t="s">
        <v>272</v>
      </c>
    </row>
    <row r="751" spans="1:17" x14ac:dyDescent="0.25">
      <c r="A751" s="20" t="s">
        <v>154</v>
      </c>
      <c r="E751" s="20" t="s">
        <v>463</v>
      </c>
      <c r="F751" s="20" t="s">
        <v>1960</v>
      </c>
      <c r="G751" s="20" t="s">
        <v>612</v>
      </c>
      <c r="H751" s="20" t="s">
        <v>566</v>
      </c>
      <c r="I751" s="20" t="s">
        <v>1961</v>
      </c>
      <c r="J751" s="20" t="s">
        <v>159</v>
      </c>
      <c r="K751" s="20" t="s">
        <v>160</v>
      </c>
      <c r="L751" s="20" t="s">
        <v>161</v>
      </c>
      <c r="M751" s="20" t="s">
        <v>464</v>
      </c>
      <c r="N751" s="20" t="s">
        <v>1934</v>
      </c>
      <c r="O751" s="20" t="s">
        <v>318</v>
      </c>
      <c r="P751" s="20" t="s">
        <v>319</v>
      </c>
      <c r="Q751" s="20" t="s">
        <v>272</v>
      </c>
    </row>
    <row r="752" spans="1:17" x14ac:dyDescent="0.25">
      <c r="A752" s="20" t="s">
        <v>154</v>
      </c>
      <c r="E752" s="20" t="s">
        <v>465</v>
      </c>
      <c r="F752" s="20" t="s">
        <v>1962</v>
      </c>
      <c r="G752" s="20" t="s">
        <v>861</v>
      </c>
      <c r="H752" s="20" t="s">
        <v>566</v>
      </c>
      <c r="I752" s="20" t="s">
        <v>1963</v>
      </c>
      <c r="J752" s="20" t="s">
        <v>159</v>
      </c>
      <c r="K752" s="20" t="s">
        <v>160</v>
      </c>
      <c r="L752" s="20" t="s">
        <v>161</v>
      </c>
      <c r="M752" s="20" t="s">
        <v>466</v>
      </c>
      <c r="N752" s="20" t="s">
        <v>1964</v>
      </c>
      <c r="O752" s="20" t="s">
        <v>328</v>
      </c>
      <c r="P752" s="20" t="s">
        <v>329</v>
      </c>
      <c r="Q752" s="20" t="s">
        <v>290</v>
      </c>
    </row>
    <row r="753" spans="1:17" x14ac:dyDescent="0.25">
      <c r="A753" s="20" t="s">
        <v>154</v>
      </c>
      <c r="E753" s="20" t="s">
        <v>465</v>
      </c>
      <c r="F753" s="20" t="s">
        <v>1965</v>
      </c>
      <c r="G753" s="20" t="s">
        <v>612</v>
      </c>
      <c r="H753" s="20" t="s">
        <v>1272</v>
      </c>
      <c r="I753" s="20" t="s">
        <v>1966</v>
      </c>
      <c r="J753" s="20" t="s">
        <v>159</v>
      </c>
      <c r="K753" s="20" t="s">
        <v>160</v>
      </c>
      <c r="L753" s="20" t="s">
        <v>161</v>
      </c>
      <c r="M753" s="20" t="s">
        <v>466</v>
      </c>
      <c r="N753" s="20" t="s">
        <v>1964</v>
      </c>
      <c r="O753" s="20" t="s">
        <v>309</v>
      </c>
      <c r="P753" s="20" t="s">
        <v>310</v>
      </c>
      <c r="Q753" s="20" t="s">
        <v>290</v>
      </c>
    </row>
    <row r="754" spans="1:17" x14ac:dyDescent="0.25">
      <c r="A754" s="20" t="s">
        <v>154</v>
      </c>
      <c r="E754" s="20" t="s">
        <v>465</v>
      </c>
      <c r="F754" s="20" t="s">
        <v>1967</v>
      </c>
      <c r="G754" s="20" t="s">
        <v>605</v>
      </c>
      <c r="H754" s="20" t="s">
        <v>566</v>
      </c>
      <c r="I754" s="20" t="s">
        <v>1963</v>
      </c>
      <c r="J754" s="20" t="s">
        <v>159</v>
      </c>
      <c r="K754" s="20" t="s">
        <v>160</v>
      </c>
      <c r="L754" s="20" t="s">
        <v>161</v>
      </c>
      <c r="M754" s="20" t="s">
        <v>466</v>
      </c>
      <c r="N754" s="20" t="s">
        <v>1964</v>
      </c>
      <c r="O754" s="20" t="s">
        <v>330</v>
      </c>
      <c r="P754" s="20" t="s">
        <v>331</v>
      </c>
      <c r="Q754" s="20" t="s">
        <v>313</v>
      </c>
    </row>
    <row r="755" spans="1:17" x14ac:dyDescent="0.25">
      <c r="A755" s="20" t="s">
        <v>154</v>
      </c>
      <c r="E755" s="20" t="s">
        <v>465</v>
      </c>
      <c r="F755" s="20" t="s">
        <v>1968</v>
      </c>
      <c r="G755" s="20" t="s">
        <v>616</v>
      </c>
      <c r="H755" s="20" t="s">
        <v>627</v>
      </c>
      <c r="I755" s="20" t="s">
        <v>1969</v>
      </c>
      <c r="J755" s="20" t="s">
        <v>159</v>
      </c>
      <c r="K755" s="20" t="s">
        <v>160</v>
      </c>
      <c r="L755" s="20" t="s">
        <v>161</v>
      </c>
      <c r="M755" s="20" t="s">
        <v>466</v>
      </c>
      <c r="N755" s="20" t="s">
        <v>1964</v>
      </c>
      <c r="O755" s="20" t="s">
        <v>314</v>
      </c>
      <c r="P755" s="20" t="s">
        <v>315</v>
      </c>
      <c r="Q755" s="20" t="s">
        <v>272</v>
      </c>
    </row>
    <row r="756" spans="1:17" x14ac:dyDescent="0.25">
      <c r="A756" s="20" t="s">
        <v>154</v>
      </c>
      <c r="E756" s="20" t="s">
        <v>465</v>
      </c>
      <c r="F756" s="20" t="s">
        <v>1970</v>
      </c>
      <c r="G756" s="20" t="s">
        <v>587</v>
      </c>
      <c r="H756" s="20" t="s">
        <v>566</v>
      </c>
      <c r="I756" s="20" t="s">
        <v>1971</v>
      </c>
      <c r="J756" s="20" t="s">
        <v>159</v>
      </c>
      <c r="K756" s="20" t="s">
        <v>160</v>
      </c>
      <c r="L756" s="20" t="s">
        <v>161</v>
      </c>
      <c r="M756" s="20" t="s">
        <v>466</v>
      </c>
      <c r="N756" s="20" t="s">
        <v>1964</v>
      </c>
      <c r="O756" s="20" t="s">
        <v>293</v>
      </c>
      <c r="P756" s="20" t="s">
        <v>294</v>
      </c>
      <c r="Q756" s="20" t="s">
        <v>272</v>
      </c>
    </row>
    <row r="757" spans="1:17" x14ac:dyDescent="0.25">
      <c r="A757" s="20" t="s">
        <v>154</v>
      </c>
      <c r="E757" s="20" t="s">
        <v>465</v>
      </c>
      <c r="F757" s="20" t="s">
        <v>1972</v>
      </c>
      <c r="G757" s="20" t="s">
        <v>577</v>
      </c>
      <c r="H757" s="20" t="s">
        <v>158</v>
      </c>
      <c r="I757" s="20" t="s">
        <v>1973</v>
      </c>
      <c r="J757" s="20" t="s">
        <v>159</v>
      </c>
      <c r="K757" s="20" t="s">
        <v>160</v>
      </c>
      <c r="L757" s="20" t="s">
        <v>161</v>
      </c>
      <c r="M757" s="20" t="s">
        <v>466</v>
      </c>
      <c r="N757" s="20" t="s">
        <v>1964</v>
      </c>
      <c r="O757" s="20" t="s">
        <v>297</v>
      </c>
      <c r="P757" s="20" t="s">
        <v>298</v>
      </c>
      <c r="Q757" s="20" t="s">
        <v>272</v>
      </c>
    </row>
    <row r="758" spans="1:17" x14ac:dyDescent="0.25">
      <c r="A758" s="20" t="s">
        <v>154</v>
      </c>
      <c r="E758" s="20" t="s">
        <v>465</v>
      </c>
      <c r="F758" s="20" t="s">
        <v>1974</v>
      </c>
      <c r="G758" s="20" t="s">
        <v>612</v>
      </c>
      <c r="H758" s="20" t="s">
        <v>566</v>
      </c>
      <c r="I758" s="20" t="s">
        <v>1975</v>
      </c>
      <c r="J758" s="20" t="s">
        <v>159</v>
      </c>
      <c r="K758" s="20" t="s">
        <v>160</v>
      </c>
      <c r="L758" s="20" t="s">
        <v>161</v>
      </c>
      <c r="M758" s="20" t="s">
        <v>466</v>
      </c>
      <c r="N758" s="20" t="s">
        <v>1964</v>
      </c>
      <c r="O758" s="20" t="s">
        <v>299</v>
      </c>
      <c r="P758" s="20" t="s">
        <v>300</v>
      </c>
      <c r="Q758" s="20" t="s">
        <v>272</v>
      </c>
    </row>
    <row r="759" spans="1:17" x14ac:dyDescent="0.25">
      <c r="A759" s="20" t="s">
        <v>154</v>
      </c>
      <c r="E759" s="20" t="s">
        <v>465</v>
      </c>
      <c r="F759" s="20" t="s">
        <v>1976</v>
      </c>
      <c r="G759" s="20" t="s">
        <v>619</v>
      </c>
      <c r="H759" s="20" t="s">
        <v>158</v>
      </c>
      <c r="I759" s="20" t="s">
        <v>1977</v>
      </c>
      <c r="J759" s="20" t="s">
        <v>159</v>
      </c>
      <c r="K759" s="20" t="s">
        <v>160</v>
      </c>
      <c r="L759" s="20" t="s">
        <v>161</v>
      </c>
      <c r="M759" s="20" t="s">
        <v>466</v>
      </c>
      <c r="N759" s="20" t="s">
        <v>1964</v>
      </c>
      <c r="O759" s="20" t="s">
        <v>326</v>
      </c>
      <c r="P759" s="20" t="s">
        <v>327</v>
      </c>
      <c r="Q759" s="20" t="s">
        <v>290</v>
      </c>
    </row>
    <row r="760" spans="1:17" x14ac:dyDescent="0.25">
      <c r="A760" s="20" t="s">
        <v>154</v>
      </c>
      <c r="E760" s="20" t="s">
        <v>465</v>
      </c>
      <c r="F760" s="20" t="s">
        <v>1978</v>
      </c>
      <c r="G760" s="20" t="s">
        <v>570</v>
      </c>
      <c r="H760" s="20" t="s">
        <v>158</v>
      </c>
      <c r="I760" s="20" t="s">
        <v>1979</v>
      </c>
      <c r="J760" s="20" t="s">
        <v>159</v>
      </c>
      <c r="K760" s="20" t="s">
        <v>160</v>
      </c>
      <c r="L760" s="20" t="s">
        <v>161</v>
      </c>
      <c r="M760" s="20" t="s">
        <v>466</v>
      </c>
      <c r="N760" s="20" t="s">
        <v>1964</v>
      </c>
      <c r="O760" s="20" t="s">
        <v>347</v>
      </c>
      <c r="P760" s="20" t="s">
        <v>348</v>
      </c>
      <c r="Q760" s="20" t="s">
        <v>290</v>
      </c>
    </row>
    <row r="761" spans="1:17" x14ac:dyDescent="0.25">
      <c r="A761" s="20" t="s">
        <v>154</v>
      </c>
      <c r="E761" s="20" t="s">
        <v>465</v>
      </c>
      <c r="F761" s="20" t="s">
        <v>1980</v>
      </c>
      <c r="G761" s="20" t="s">
        <v>570</v>
      </c>
      <c r="H761" s="20" t="s">
        <v>566</v>
      </c>
      <c r="I761" s="20" t="s">
        <v>1981</v>
      </c>
      <c r="J761" s="20" t="s">
        <v>159</v>
      </c>
      <c r="K761" s="20" t="s">
        <v>160</v>
      </c>
      <c r="L761" s="20" t="s">
        <v>161</v>
      </c>
      <c r="M761" s="20" t="s">
        <v>466</v>
      </c>
      <c r="N761" s="20" t="s">
        <v>1964</v>
      </c>
      <c r="O761" s="20" t="s">
        <v>307</v>
      </c>
      <c r="P761" s="20" t="s">
        <v>308</v>
      </c>
      <c r="Q761" s="20" t="s">
        <v>290</v>
      </c>
    </row>
    <row r="762" spans="1:17" x14ac:dyDescent="0.25">
      <c r="A762" s="20" t="s">
        <v>154</v>
      </c>
      <c r="E762" s="20" t="s">
        <v>465</v>
      </c>
      <c r="F762" s="20" t="s">
        <v>1982</v>
      </c>
      <c r="G762" s="20" t="s">
        <v>591</v>
      </c>
      <c r="H762" s="20" t="s">
        <v>566</v>
      </c>
      <c r="I762" s="20" t="s">
        <v>1963</v>
      </c>
      <c r="J762" s="20" t="s">
        <v>159</v>
      </c>
      <c r="K762" s="20" t="s">
        <v>160</v>
      </c>
      <c r="L762" s="20" t="s">
        <v>161</v>
      </c>
      <c r="M762" s="20" t="s">
        <v>466</v>
      </c>
      <c r="N762" s="20" t="s">
        <v>1964</v>
      </c>
      <c r="O762" s="20" t="s">
        <v>320</v>
      </c>
      <c r="P762" s="20" t="s">
        <v>321</v>
      </c>
      <c r="Q762" s="20" t="s">
        <v>313</v>
      </c>
    </row>
    <row r="763" spans="1:17" x14ac:dyDescent="0.25">
      <c r="A763" s="20" t="s">
        <v>154</v>
      </c>
      <c r="E763" s="20" t="s">
        <v>465</v>
      </c>
      <c r="F763" s="20" t="s">
        <v>1983</v>
      </c>
      <c r="G763" s="20" t="s">
        <v>612</v>
      </c>
      <c r="H763" s="20" t="s">
        <v>566</v>
      </c>
      <c r="I763" s="20" t="s">
        <v>1975</v>
      </c>
      <c r="J763" s="20" t="s">
        <v>159</v>
      </c>
      <c r="K763" s="20" t="s">
        <v>160</v>
      </c>
      <c r="L763" s="20" t="s">
        <v>161</v>
      </c>
      <c r="M763" s="20" t="s">
        <v>466</v>
      </c>
      <c r="N763" s="20" t="s">
        <v>1964</v>
      </c>
      <c r="O763" s="20" t="s">
        <v>318</v>
      </c>
      <c r="P763" s="20" t="s">
        <v>319</v>
      </c>
      <c r="Q763" s="20" t="s">
        <v>272</v>
      </c>
    </row>
    <row r="764" spans="1:17" x14ac:dyDescent="0.25">
      <c r="A764" s="20" t="s">
        <v>154</v>
      </c>
      <c r="E764" s="20" t="s">
        <v>465</v>
      </c>
      <c r="F764" s="20" t="s">
        <v>1984</v>
      </c>
      <c r="G764" s="20" t="s">
        <v>641</v>
      </c>
      <c r="H764" s="20" t="s">
        <v>158</v>
      </c>
      <c r="I764" s="20" t="s">
        <v>1985</v>
      </c>
      <c r="J764" s="20" t="s">
        <v>159</v>
      </c>
      <c r="K764" s="20" t="s">
        <v>160</v>
      </c>
      <c r="L764" s="20" t="s">
        <v>161</v>
      </c>
      <c r="M764" s="20" t="s">
        <v>466</v>
      </c>
      <c r="N764" s="20" t="s">
        <v>1964</v>
      </c>
      <c r="O764" s="20" t="s">
        <v>297</v>
      </c>
      <c r="P764" s="20" t="s">
        <v>298</v>
      </c>
      <c r="Q764" s="20" t="s">
        <v>272</v>
      </c>
    </row>
    <row r="765" spans="1:17" x14ac:dyDescent="0.25">
      <c r="A765" s="20" t="s">
        <v>154</v>
      </c>
      <c r="E765" s="20" t="s">
        <v>465</v>
      </c>
      <c r="F765" s="20" t="s">
        <v>1986</v>
      </c>
      <c r="G765" s="20" t="s">
        <v>591</v>
      </c>
      <c r="H765" s="20" t="s">
        <v>643</v>
      </c>
      <c r="I765" s="20" t="s">
        <v>1987</v>
      </c>
      <c r="J765" s="20" t="s">
        <v>159</v>
      </c>
      <c r="K765" s="20" t="s">
        <v>160</v>
      </c>
      <c r="L765" s="20" t="s">
        <v>161</v>
      </c>
      <c r="M765" s="20" t="s">
        <v>466</v>
      </c>
      <c r="N765" s="20" t="s">
        <v>1964</v>
      </c>
      <c r="O765" s="20" t="s">
        <v>320</v>
      </c>
      <c r="P765" s="20" t="s">
        <v>321</v>
      </c>
      <c r="Q765" s="20" t="s">
        <v>313</v>
      </c>
    </row>
    <row r="766" spans="1:17" x14ac:dyDescent="0.25">
      <c r="A766" s="20" t="s">
        <v>154</v>
      </c>
      <c r="E766" s="20" t="s">
        <v>465</v>
      </c>
      <c r="F766" s="20" t="s">
        <v>1988</v>
      </c>
      <c r="G766" s="20" t="s">
        <v>582</v>
      </c>
      <c r="H766" s="20" t="s">
        <v>643</v>
      </c>
      <c r="I766" s="20" t="s">
        <v>1987</v>
      </c>
      <c r="J766" s="20" t="s">
        <v>159</v>
      </c>
      <c r="K766" s="20" t="s">
        <v>160</v>
      </c>
      <c r="L766" s="20" t="s">
        <v>161</v>
      </c>
      <c r="M766" s="20" t="s">
        <v>466</v>
      </c>
      <c r="N766" s="20" t="s">
        <v>1964</v>
      </c>
      <c r="O766" s="20" t="s">
        <v>311</v>
      </c>
      <c r="P766" s="20" t="s">
        <v>312</v>
      </c>
      <c r="Q766" s="20" t="s">
        <v>313</v>
      </c>
    </row>
    <row r="767" spans="1:17" x14ac:dyDescent="0.25">
      <c r="A767" s="20" t="s">
        <v>154</v>
      </c>
      <c r="E767" s="20" t="s">
        <v>467</v>
      </c>
      <c r="F767" s="20" t="s">
        <v>1989</v>
      </c>
      <c r="G767" s="20" t="s">
        <v>565</v>
      </c>
      <c r="H767" s="20" t="s">
        <v>566</v>
      </c>
      <c r="I767" s="20" t="s">
        <v>1990</v>
      </c>
      <c r="J767" s="20" t="s">
        <v>159</v>
      </c>
      <c r="K767" s="20" t="s">
        <v>160</v>
      </c>
      <c r="L767" s="20" t="s">
        <v>161</v>
      </c>
      <c r="M767" s="20" t="s">
        <v>468</v>
      </c>
      <c r="N767" s="20" t="s">
        <v>1991</v>
      </c>
      <c r="O767" s="20" t="s">
        <v>328</v>
      </c>
      <c r="P767" s="20" t="s">
        <v>329</v>
      </c>
      <c r="Q767" s="20" t="s">
        <v>290</v>
      </c>
    </row>
    <row r="768" spans="1:17" x14ac:dyDescent="0.25">
      <c r="A768" s="20" t="s">
        <v>154</v>
      </c>
      <c r="E768" s="20" t="s">
        <v>467</v>
      </c>
      <c r="F768" s="20" t="s">
        <v>1992</v>
      </c>
      <c r="G768" s="20" t="s">
        <v>587</v>
      </c>
      <c r="H768" s="20" t="s">
        <v>566</v>
      </c>
      <c r="I768" s="20" t="s">
        <v>1993</v>
      </c>
      <c r="J768" s="20" t="s">
        <v>159</v>
      </c>
      <c r="K768" s="20" t="s">
        <v>160</v>
      </c>
      <c r="L768" s="20" t="s">
        <v>161</v>
      </c>
      <c r="M768" s="20" t="s">
        <v>468</v>
      </c>
      <c r="N768" s="20" t="s">
        <v>1991</v>
      </c>
      <c r="O768" s="20" t="s">
        <v>307</v>
      </c>
      <c r="P768" s="20" t="s">
        <v>308</v>
      </c>
      <c r="Q768" s="20" t="s">
        <v>290</v>
      </c>
    </row>
    <row r="769" spans="1:17" x14ac:dyDescent="0.25">
      <c r="A769" s="20" t="s">
        <v>154</v>
      </c>
      <c r="E769" s="20" t="s">
        <v>467</v>
      </c>
      <c r="F769" s="20" t="s">
        <v>1994</v>
      </c>
      <c r="G769" s="20" t="s">
        <v>619</v>
      </c>
      <c r="H769" s="20" t="s">
        <v>566</v>
      </c>
      <c r="I769" s="20" t="s">
        <v>1995</v>
      </c>
      <c r="J769" s="20" t="s">
        <v>159</v>
      </c>
      <c r="K769" s="20" t="s">
        <v>160</v>
      </c>
      <c r="L769" s="20" t="s">
        <v>161</v>
      </c>
      <c r="M769" s="20" t="s">
        <v>468</v>
      </c>
      <c r="N769" s="20" t="s">
        <v>1991</v>
      </c>
      <c r="O769" s="20" t="s">
        <v>324</v>
      </c>
      <c r="P769" s="20" t="s">
        <v>325</v>
      </c>
      <c r="Q769" s="20" t="s">
        <v>290</v>
      </c>
    </row>
    <row r="770" spans="1:17" x14ac:dyDescent="0.25">
      <c r="A770" s="20" t="s">
        <v>154</v>
      </c>
      <c r="E770" s="20" t="s">
        <v>467</v>
      </c>
      <c r="F770" s="20" t="s">
        <v>1996</v>
      </c>
      <c r="G770" s="20" t="s">
        <v>587</v>
      </c>
      <c r="H770" s="20" t="s">
        <v>158</v>
      </c>
      <c r="I770" s="20" t="s">
        <v>1997</v>
      </c>
      <c r="J770" s="20" t="s">
        <v>159</v>
      </c>
      <c r="K770" s="20" t="s">
        <v>160</v>
      </c>
      <c r="L770" s="20" t="s">
        <v>161</v>
      </c>
      <c r="M770" s="20" t="s">
        <v>468</v>
      </c>
      <c r="N770" s="20" t="s">
        <v>1991</v>
      </c>
      <c r="O770" s="20" t="s">
        <v>324</v>
      </c>
      <c r="P770" s="20" t="s">
        <v>325</v>
      </c>
      <c r="Q770" s="20" t="s">
        <v>290</v>
      </c>
    </row>
    <row r="771" spans="1:17" x14ac:dyDescent="0.25">
      <c r="A771" s="20" t="s">
        <v>154</v>
      </c>
      <c r="E771" s="20" t="s">
        <v>467</v>
      </c>
      <c r="F771" s="20" t="s">
        <v>1998</v>
      </c>
      <c r="G771" s="20" t="s">
        <v>577</v>
      </c>
      <c r="H771" s="20" t="s">
        <v>566</v>
      </c>
      <c r="I771" s="20" t="s">
        <v>1993</v>
      </c>
      <c r="J771" s="20" t="s">
        <v>159</v>
      </c>
      <c r="K771" s="20" t="s">
        <v>160</v>
      </c>
      <c r="L771" s="20" t="s">
        <v>161</v>
      </c>
      <c r="M771" s="20" t="s">
        <v>468</v>
      </c>
      <c r="N771" s="20" t="s">
        <v>1991</v>
      </c>
      <c r="O771" s="20" t="s">
        <v>291</v>
      </c>
      <c r="P771" s="20" t="s">
        <v>292</v>
      </c>
      <c r="Q771" s="20" t="s">
        <v>290</v>
      </c>
    </row>
    <row r="772" spans="1:17" x14ac:dyDescent="0.25">
      <c r="A772" s="20" t="s">
        <v>154</v>
      </c>
      <c r="E772" s="20" t="s">
        <v>467</v>
      </c>
      <c r="F772" s="20" t="s">
        <v>1999</v>
      </c>
      <c r="G772" s="20" t="s">
        <v>577</v>
      </c>
      <c r="H772" s="20" t="s">
        <v>566</v>
      </c>
      <c r="I772" s="20" t="s">
        <v>2000</v>
      </c>
      <c r="J772" s="20" t="s">
        <v>159</v>
      </c>
      <c r="K772" s="20" t="s">
        <v>160</v>
      </c>
      <c r="L772" s="20" t="s">
        <v>161</v>
      </c>
      <c r="M772" s="20" t="s">
        <v>468</v>
      </c>
      <c r="N772" s="20" t="s">
        <v>1991</v>
      </c>
      <c r="O772" s="20" t="s">
        <v>345</v>
      </c>
      <c r="P772" s="20" t="s">
        <v>346</v>
      </c>
      <c r="Q772" s="20" t="s">
        <v>313</v>
      </c>
    </row>
    <row r="773" spans="1:17" x14ac:dyDescent="0.25">
      <c r="A773" s="20" t="s">
        <v>154</v>
      </c>
      <c r="E773" s="20" t="s">
        <v>467</v>
      </c>
      <c r="F773" s="20" t="s">
        <v>2001</v>
      </c>
      <c r="G773" s="20" t="s">
        <v>591</v>
      </c>
      <c r="H773" s="20" t="s">
        <v>188</v>
      </c>
      <c r="I773" s="20" t="s">
        <v>2002</v>
      </c>
      <c r="J773" s="20" t="s">
        <v>159</v>
      </c>
      <c r="K773" s="20" t="s">
        <v>160</v>
      </c>
      <c r="L773" s="20" t="s">
        <v>161</v>
      </c>
      <c r="M773" s="20" t="s">
        <v>468</v>
      </c>
      <c r="N773" s="20" t="s">
        <v>1991</v>
      </c>
      <c r="O773" s="20" t="s">
        <v>320</v>
      </c>
      <c r="P773" s="20" t="s">
        <v>321</v>
      </c>
      <c r="Q773" s="20" t="s">
        <v>313</v>
      </c>
    </row>
    <row r="774" spans="1:17" x14ac:dyDescent="0.25">
      <c r="A774" s="20" t="s">
        <v>154</v>
      </c>
      <c r="E774" s="20" t="s">
        <v>467</v>
      </c>
      <c r="F774" s="20" t="s">
        <v>2003</v>
      </c>
      <c r="G774" s="20" t="s">
        <v>587</v>
      </c>
      <c r="H774" s="20" t="s">
        <v>189</v>
      </c>
      <c r="I774" s="20" t="s">
        <v>2004</v>
      </c>
      <c r="J774" s="20" t="s">
        <v>159</v>
      </c>
      <c r="K774" s="20" t="s">
        <v>160</v>
      </c>
      <c r="L774" s="20" t="s">
        <v>161</v>
      </c>
      <c r="M774" s="20" t="s">
        <v>468</v>
      </c>
      <c r="N774" s="20" t="s">
        <v>1991</v>
      </c>
      <c r="O774" s="20" t="s">
        <v>295</v>
      </c>
      <c r="P774" s="20" t="s">
        <v>296</v>
      </c>
      <c r="Q774" s="20" t="s">
        <v>272</v>
      </c>
    </row>
    <row r="775" spans="1:17" x14ac:dyDescent="0.25">
      <c r="A775" s="20" t="s">
        <v>154</v>
      </c>
      <c r="E775" s="20" t="s">
        <v>467</v>
      </c>
      <c r="F775" s="20" t="s">
        <v>2005</v>
      </c>
      <c r="G775" s="20" t="s">
        <v>630</v>
      </c>
      <c r="H775" s="20" t="s">
        <v>1872</v>
      </c>
      <c r="I775" s="20" t="s">
        <v>2006</v>
      </c>
      <c r="J775" s="20" t="s">
        <v>159</v>
      </c>
      <c r="K775" s="20" t="s">
        <v>160</v>
      </c>
      <c r="L775" s="20" t="s">
        <v>161</v>
      </c>
      <c r="M775" s="20" t="s">
        <v>468</v>
      </c>
      <c r="N775" s="20" t="s">
        <v>1991</v>
      </c>
      <c r="O775" s="20" t="s">
        <v>328</v>
      </c>
      <c r="P775" s="20" t="s">
        <v>329</v>
      </c>
      <c r="Q775" s="20" t="s">
        <v>290</v>
      </c>
    </row>
    <row r="776" spans="1:17" x14ac:dyDescent="0.25">
      <c r="A776" s="20" t="s">
        <v>154</v>
      </c>
      <c r="E776" s="20" t="s">
        <v>467</v>
      </c>
      <c r="F776" s="20" t="s">
        <v>2007</v>
      </c>
      <c r="G776" s="20" t="s">
        <v>619</v>
      </c>
      <c r="H776" s="20" t="s">
        <v>1272</v>
      </c>
      <c r="I776" s="20" t="s">
        <v>2008</v>
      </c>
      <c r="J776" s="20" t="s">
        <v>159</v>
      </c>
      <c r="K776" s="20" t="s">
        <v>160</v>
      </c>
      <c r="L776" s="20" t="s">
        <v>161</v>
      </c>
      <c r="M776" s="20" t="s">
        <v>468</v>
      </c>
      <c r="N776" s="20" t="s">
        <v>1991</v>
      </c>
      <c r="O776" s="20" t="s">
        <v>326</v>
      </c>
      <c r="P776" s="20" t="s">
        <v>327</v>
      </c>
      <c r="Q776" s="20" t="s">
        <v>290</v>
      </c>
    </row>
    <row r="777" spans="1:17" x14ac:dyDescent="0.25">
      <c r="A777" s="20" t="s">
        <v>154</v>
      </c>
      <c r="E777" s="20" t="s">
        <v>467</v>
      </c>
      <c r="F777" s="20" t="s">
        <v>2009</v>
      </c>
      <c r="G777" s="20" t="s">
        <v>570</v>
      </c>
      <c r="H777" s="20" t="s">
        <v>158</v>
      </c>
      <c r="I777" s="20" t="s">
        <v>1097</v>
      </c>
      <c r="J777" s="20" t="s">
        <v>159</v>
      </c>
      <c r="K777" s="20" t="s">
        <v>160</v>
      </c>
      <c r="L777" s="20" t="s">
        <v>161</v>
      </c>
      <c r="M777" s="20" t="s">
        <v>468</v>
      </c>
      <c r="N777" s="20" t="s">
        <v>1991</v>
      </c>
      <c r="O777" s="20" t="s">
        <v>326</v>
      </c>
      <c r="P777" s="20" t="s">
        <v>327</v>
      </c>
      <c r="Q777" s="20" t="s">
        <v>290</v>
      </c>
    </row>
    <row r="778" spans="1:17" x14ac:dyDescent="0.25">
      <c r="A778" s="20" t="s">
        <v>154</v>
      </c>
      <c r="E778" s="20" t="s">
        <v>467</v>
      </c>
      <c r="F778" s="20" t="s">
        <v>2010</v>
      </c>
      <c r="G778" s="20" t="s">
        <v>570</v>
      </c>
      <c r="H778" s="20" t="s">
        <v>627</v>
      </c>
      <c r="I778" s="20" t="s">
        <v>2011</v>
      </c>
      <c r="J778" s="20" t="s">
        <v>159</v>
      </c>
      <c r="K778" s="20" t="s">
        <v>160</v>
      </c>
      <c r="L778" s="20" t="s">
        <v>161</v>
      </c>
      <c r="M778" s="20" t="s">
        <v>468</v>
      </c>
      <c r="N778" s="20" t="s">
        <v>1991</v>
      </c>
      <c r="O778" s="20" t="s">
        <v>347</v>
      </c>
      <c r="P778" s="20" t="s">
        <v>348</v>
      </c>
      <c r="Q778" s="20" t="s">
        <v>290</v>
      </c>
    </row>
    <row r="779" spans="1:17" x14ac:dyDescent="0.25">
      <c r="A779" s="20" t="s">
        <v>154</v>
      </c>
      <c r="E779" s="20" t="s">
        <v>467</v>
      </c>
      <c r="F779" s="20" t="s">
        <v>2012</v>
      </c>
      <c r="G779" s="20" t="s">
        <v>587</v>
      </c>
      <c r="H779" s="20" t="s">
        <v>566</v>
      </c>
      <c r="I779" s="20" t="s">
        <v>1993</v>
      </c>
      <c r="J779" s="20" t="s">
        <v>159</v>
      </c>
      <c r="K779" s="20" t="s">
        <v>160</v>
      </c>
      <c r="L779" s="20" t="s">
        <v>161</v>
      </c>
      <c r="M779" s="20" t="s">
        <v>468</v>
      </c>
      <c r="N779" s="20" t="s">
        <v>1991</v>
      </c>
      <c r="O779" s="20" t="s">
        <v>326</v>
      </c>
      <c r="P779" s="20" t="s">
        <v>327</v>
      </c>
      <c r="Q779" s="20" t="s">
        <v>290</v>
      </c>
    </row>
    <row r="780" spans="1:17" x14ac:dyDescent="0.25">
      <c r="A780" s="20" t="s">
        <v>154</v>
      </c>
      <c r="E780" s="20" t="s">
        <v>467</v>
      </c>
      <c r="F780" s="20" t="s">
        <v>2013</v>
      </c>
      <c r="G780" s="20" t="s">
        <v>565</v>
      </c>
      <c r="H780" s="20" t="s">
        <v>566</v>
      </c>
      <c r="I780" s="20" t="s">
        <v>2014</v>
      </c>
      <c r="J780" s="20" t="s">
        <v>159</v>
      </c>
      <c r="K780" s="20" t="s">
        <v>160</v>
      </c>
      <c r="L780" s="20" t="s">
        <v>161</v>
      </c>
      <c r="M780" s="20" t="s">
        <v>468</v>
      </c>
      <c r="N780" s="20" t="s">
        <v>1991</v>
      </c>
      <c r="O780" s="20" t="s">
        <v>375</v>
      </c>
      <c r="P780" s="20" t="s">
        <v>376</v>
      </c>
      <c r="Q780" s="20" t="s">
        <v>290</v>
      </c>
    </row>
    <row r="781" spans="1:17" x14ac:dyDescent="0.25">
      <c r="A781" s="20" t="s">
        <v>154</v>
      </c>
      <c r="E781" s="20" t="s">
        <v>467</v>
      </c>
      <c r="F781" s="20" t="s">
        <v>2015</v>
      </c>
      <c r="G781" s="20" t="s">
        <v>625</v>
      </c>
      <c r="H781" s="20" t="s">
        <v>566</v>
      </c>
      <c r="I781" s="20" t="s">
        <v>2014</v>
      </c>
      <c r="J781" s="20" t="s">
        <v>159</v>
      </c>
      <c r="K781" s="20" t="s">
        <v>160</v>
      </c>
      <c r="L781" s="20" t="s">
        <v>161</v>
      </c>
      <c r="M781" s="20" t="s">
        <v>468</v>
      </c>
      <c r="N781" s="20" t="s">
        <v>1991</v>
      </c>
      <c r="O781" s="20" t="s">
        <v>309</v>
      </c>
      <c r="P781" s="20" t="s">
        <v>310</v>
      </c>
      <c r="Q781" s="20" t="s">
        <v>290</v>
      </c>
    </row>
    <row r="782" spans="1:17" x14ac:dyDescent="0.25">
      <c r="A782" s="20" t="s">
        <v>154</v>
      </c>
      <c r="E782" s="20" t="s">
        <v>467</v>
      </c>
      <c r="F782" s="20" t="s">
        <v>2016</v>
      </c>
      <c r="G782" s="20" t="s">
        <v>904</v>
      </c>
      <c r="H782" s="20" t="s">
        <v>566</v>
      </c>
      <c r="I782" s="20" t="s">
        <v>2014</v>
      </c>
      <c r="J782" s="20" t="s">
        <v>159</v>
      </c>
      <c r="K782" s="20" t="s">
        <v>160</v>
      </c>
      <c r="L782" s="20" t="s">
        <v>161</v>
      </c>
      <c r="M782" s="20" t="s">
        <v>468</v>
      </c>
      <c r="N782" s="20" t="s">
        <v>1991</v>
      </c>
      <c r="O782" s="20" t="s">
        <v>330</v>
      </c>
      <c r="P782" s="20" t="s">
        <v>331</v>
      </c>
      <c r="Q782" s="20" t="s">
        <v>313</v>
      </c>
    </row>
    <row r="783" spans="1:17" x14ac:dyDescent="0.25">
      <c r="A783" s="20" t="s">
        <v>154</v>
      </c>
      <c r="E783" s="20" t="s">
        <v>467</v>
      </c>
      <c r="F783" s="20" t="s">
        <v>2017</v>
      </c>
      <c r="G783" s="20" t="s">
        <v>630</v>
      </c>
      <c r="H783" s="20" t="s">
        <v>158</v>
      </c>
      <c r="I783" s="20" t="s">
        <v>1387</v>
      </c>
      <c r="J783" s="20" t="s">
        <v>159</v>
      </c>
      <c r="K783" s="20" t="s">
        <v>160</v>
      </c>
      <c r="L783" s="20" t="s">
        <v>161</v>
      </c>
      <c r="M783" s="20" t="s">
        <v>468</v>
      </c>
      <c r="N783" s="20" t="s">
        <v>1991</v>
      </c>
      <c r="O783" s="20" t="s">
        <v>314</v>
      </c>
      <c r="P783" s="20" t="s">
        <v>315</v>
      </c>
      <c r="Q783" s="20" t="s">
        <v>272</v>
      </c>
    </row>
    <row r="784" spans="1:17" x14ac:dyDescent="0.25">
      <c r="A784" s="20" t="s">
        <v>154</v>
      </c>
      <c r="E784" s="20" t="s">
        <v>467</v>
      </c>
      <c r="F784" s="20" t="s">
        <v>2018</v>
      </c>
      <c r="G784" s="20" t="s">
        <v>641</v>
      </c>
      <c r="H784" s="20" t="s">
        <v>571</v>
      </c>
      <c r="I784" s="20" t="s">
        <v>2019</v>
      </c>
      <c r="J784" s="20" t="s">
        <v>159</v>
      </c>
      <c r="K784" s="20" t="s">
        <v>160</v>
      </c>
      <c r="L784" s="20" t="s">
        <v>161</v>
      </c>
      <c r="M784" s="20" t="s">
        <v>468</v>
      </c>
      <c r="N784" s="20" t="s">
        <v>1991</v>
      </c>
      <c r="O784" s="20" t="s">
        <v>297</v>
      </c>
      <c r="P784" s="20" t="s">
        <v>298</v>
      </c>
      <c r="Q784" s="20" t="s">
        <v>272</v>
      </c>
    </row>
    <row r="785" spans="1:17" x14ac:dyDescent="0.25">
      <c r="A785" s="20" t="s">
        <v>154</v>
      </c>
      <c r="E785" s="20" t="s">
        <v>469</v>
      </c>
      <c r="F785" s="20" t="s">
        <v>2020</v>
      </c>
      <c r="G785" s="20" t="s">
        <v>591</v>
      </c>
      <c r="H785" s="20" t="s">
        <v>1338</v>
      </c>
      <c r="I785" s="20" t="s">
        <v>2021</v>
      </c>
      <c r="J785" s="20" t="s">
        <v>159</v>
      </c>
      <c r="K785" s="20" t="s">
        <v>160</v>
      </c>
      <c r="L785" s="20" t="s">
        <v>161</v>
      </c>
      <c r="M785" s="20" t="s">
        <v>470</v>
      </c>
      <c r="N785" s="20" t="s">
        <v>2022</v>
      </c>
      <c r="O785" s="20" t="s">
        <v>288</v>
      </c>
      <c r="P785" s="20" t="s">
        <v>289</v>
      </c>
      <c r="Q785" s="20" t="s">
        <v>290</v>
      </c>
    </row>
    <row r="786" spans="1:17" x14ac:dyDescent="0.25">
      <c r="A786" s="20" t="s">
        <v>154</v>
      </c>
      <c r="E786" s="20" t="s">
        <v>469</v>
      </c>
      <c r="F786" s="20" t="s">
        <v>2023</v>
      </c>
      <c r="G786" s="20" t="s">
        <v>577</v>
      </c>
      <c r="H786" s="20" t="s">
        <v>571</v>
      </c>
      <c r="I786" s="20" t="s">
        <v>2024</v>
      </c>
      <c r="J786" s="20" t="s">
        <v>159</v>
      </c>
      <c r="K786" s="20" t="s">
        <v>160</v>
      </c>
      <c r="L786" s="20" t="s">
        <v>161</v>
      </c>
      <c r="M786" s="20" t="s">
        <v>470</v>
      </c>
      <c r="N786" s="20" t="s">
        <v>2022</v>
      </c>
      <c r="O786" s="20" t="s">
        <v>345</v>
      </c>
      <c r="P786" s="20" t="s">
        <v>346</v>
      </c>
      <c r="Q786" s="20" t="s">
        <v>313</v>
      </c>
    </row>
    <row r="787" spans="1:17" x14ac:dyDescent="0.25">
      <c r="A787" s="20" t="s">
        <v>154</v>
      </c>
      <c r="E787" s="20" t="s">
        <v>469</v>
      </c>
      <c r="F787" s="20" t="s">
        <v>2025</v>
      </c>
      <c r="G787" s="20" t="s">
        <v>630</v>
      </c>
      <c r="H787" s="20" t="s">
        <v>566</v>
      </c>
      <c r="I787" s="20" t="s">
        <v>2026</v>
      </c>
      <c r="J787" s="20" t="s">
        <v>159</v>
      </c>
      <c r="K787" s="20" t="s">
        <v>160</v>
      </c>
      <c r="L787" s="20" t="s">
        <v>161</v>
      </c>
      <c r="M787" s="20" t="s">
        <v>470</v>
      </c>
      <c r="N787" s="20" t="s">
        <v>2022</v>
      </c>
      <c r="O787" s="20" t="s">
        <v>320</v>
      </c>
      <c r="P787" s="20" t="s">
        <v>321</v>
      </c>
      <c r="Q787" s="20" t="s">
        <v>313</v>
      </c>
    </row>
    <row r="788" spans="1:17" x14ac:dyDescent="0.25">
      <c r="A788" s="20" t="s">
        <v>154</v>
      </c>
      <c r="E788" s="20" t="s">
        <v>469</v>
      </c>
      <c r="F788" s="20" t="s">
        <v>2027</v>
      </c>
      <c r="G788" s="20" t="s">
        <v>591</v>
      </c>
      <c r="H788" s="20" t="s">
        <v>566</v>
      </c>
      <c r="I788" s="20" t="s">
        <v>2026</v>
      </c>
      <c r="J788" s="20" t="s">
        <v>159</v>
      </c>
      <c r="K788" s="20" t="s">
        <v>160</v>
      </c>
      <c r="L788" s="20" t="s">
        <v>161</v>
      </c>
      <c r="M788" s="20" t="s">
        <v>470</v>
      </c>
      <c r="N788" s="20" t="s">
        <v>2022</v>
      </c>
      <c r="O788" s="20" t="s">
        <v>320</v>
      </c>
      <c r="P788" s="20" t="s">
        <v>321</v>
      </c>
      <c r="Q788" s="20" t="s">
        <v>313</v>
      </c>
    </row>
    <row r="789" spans="1:17" x14ac:dyDescent="0.25">
      <c r="A789" s="20" t="s">
        <v>154</v>
      </c>
      <c r="E789" s="20" t="s">
        <v>469</v>
      </c>
      <c r="F789" s="20" t="s">
        <v>2028</v>
      </c>
      <c r="G789" s="20" t="s">
        <v>591</v>
      </c>
      <c r="H789" s="20" t="s">
        <v>566</v>
      </c>
      <c r="I789" s="20" t="s">
        <v>2026</v>
      </c>
      <c r="J789" s="20" t="s">
        <v>159</v>
      </c>
      <c r="K789" s="20" t="s">
        <v>160</v>
      </c>
      <c r="L789" s="20" t="s">
        <v>161</v>
      </c>
      <c r="M789" s="20" t="s">
        <v>470</v>
      </c>
      <c r="N789" s="20" t="s">
        <v>2022</v>
      </c>
      <c r="O789" s="20" t="s">
        <v>301</v>
      </c>
      <c r="P789" s="20" t="s">
        <v>344</v>
      </c>
      <c r="Q789" s="20" t="s">
        <v>313</v>
      </c>
    </row>
    <row r="790" spans="1:17" x14ac:dyDescent="0.25">
      <c r="A790" s="20" t="s">
        <v>154</v>
      </c>
      <c r="E790" s="20" t="s">
        <v>469</v>
      </c>
      <c r="F790" s="20" t="s">
        <v>2029</v>
      </c>
      <c r="G790" s="20" t="s">
        <v>633</v>
      </c>
      <c r="H790" s="20" t="s">
        <v>566</v>
      </c>
      <c r="I790" s="20" t="s">
        <v>2030</v>
      </c>
      <c r="J790" s="20" t="s">
        <v>159</v>
      </c>
      <c r="K790" s="20" t="s">
        <v>160</v>
      </c>
      <c r="L790" s="20" t="s">
        <v>161</v>
      </c>
      <c r="M790" s="20" t="s">
        <v>470</v>
      </c>
      <c r="N790" s="20" t="s">
        <v>2022</v>
      </c>
      <c r="O790" s="20" t="s">
        <v>345</v>
      </c>
      <c r="P790" s="20" t="s">
        <v>346</v>
      </c>
      <c r="Q790" s="20" t="s">
        <v>313</v>
      </c>
    </row>
    <row r="791" spans="1:17" x14ac:dyDescent="0.25">
      <c r="A791" s="20" t="s">
        <v>154</v>
      </c>
      <c r="E791" s="20" t="s">
        <v>469</v>
      </c>
      <c r="F791" s="20" t="s">
        <v>2031</v>
      </c>
      <c r="G791" s="20" t="s">
        <v>619</v>
      </c>
      <c r="H791" s="20" t="s">
        <v>566</v>
      </c>
      <c r="I791" s="20" t="s">
        <v>2032</v>
      </c>
      <c r="J791" s="20" t="s">
        <v>159</v>
      </c>
      <c r="K791" s="20" t="s">
        <v>160</v>
      </c>
      <c r="L791" s="20" t="s">
        <v>161</v>
      </c>
      <c r="M791" s="20" t="s">
        <v>470</v>
      </c>
      <c r="N791" s="20" t="s">
        <v>2022</v>
      </c>
      <c r="O791" s="20" t="s">
        <v>332</v>
      </c>
      <c r="P791" s="20" t="s">
        <v>333</v>
      </c>
      <c r="Q791" s="20" t="s">
        <v>272</v>
      </c>
    </row>
    <row r="792" spans="1:17" x14ac:dyDescent="0.25">
      <c r="A792" s="20" t="s">
        <v>154</v>
      </c>
      <c r="E792" s="20" t="s">
        <v>469</v>
      </c>
      <c r="F792" s="20" t="s">
        <v>2033</v>
      </c>
      <c r="G792" s="20" t="s">
        <v>630</v>
      </c>
      <c r="H792" s="20" t="s">
        <v>162</v>
      </c>
      <c r="I792" s="20" t="s">
        <v>2034</v>
      </c>
      <c r="J792" s="20" t="s">
        <v>159</v>
      </c>
      <c r="K792" s="20" t="s">
        <v>160</v>
      </c>
      <c r="L792" s="20" t="s">
        <v>161</v>
      </c>
      <c r="M792" s="20" t="s">
        <v>470</v>
      </c>
      <c r="N792" s="20" t="s">
        <v>2022</v>
      </c>
      <c r="O792" s="20" t="s">
        <v>328</v>
      </c>
      <c r="P792" s="20" t="s">
        <v>329</v>
      </c>
      <c r="Q792" s="20" t="s">
        <v>290</v>
      </c>
    </row>
    <row r="793" spans="1:17" x14ac:dyDescent="0.25">
      <c r="A793" s="20" t="s">
        <v>154</v>
      </c>
      <c r="E793" s="20" t="s">
        <v>469</v>
      </c>
      <c r="F793" s="20" t="s">
        <v>2035</v>
      </c>
      <c r="G793" s="20" t="s">
        <v>619</v>
      </c>
      <c r="H793" s="20" t="s">
        <v>566</v>
      </c>
      <c r="I793" s="20" t="s">
        <v>2036</v>
      </c>
      <c r="J793" s="20" t="s">
        <v>159</v>
      </c>
      <c r="K793" s="20" t="s">
        <v>160</v>
      </c>
      <c r="L793" s="20" t="s">
        <v>161</v>
      </c>
      <c r="M793" s="20" t="s">
        <v>470</v>
      </c>
      <c r="N793" s="20" t="s">
        <v>2022</v>
      </c>
      <c r="O793" s="20" t="s">
        <v>326</v>
      </c>
      <c r="P793" s="20" t="s">
        <v>327</v>
      </c>
      <c r="Q793" s="20" t="s">
        <v>290</v>
      </c>
    </row>
    <row r="794" spans="1:17" x14ac:dyDescent="0.25">
      <c r="A794" s="20" t="s">
        <v>154</v>
      </c>
      <c r="E794" s="20" t="s">
        <v>469</v>
      </c>
      <c r="F794" s="20" t="s">
        <v>2037</v>
      </c>
      <c r="G794" s="20" t="s">
        <v>570</v>
      </c>
      <c r="H794" s="20" t="s">
        <v>566</v>
      </c>
      <c r="I794" s="20" t="s">
        <v>2038</v>
      </c>
      <c r="J794" s="20" t="s">
        <v>159</v>
      </c>
      <c r="K794" s="20" t="s">
        <v>160</v>
      </c>
      <c r="L794" s="20" t="s">
        <v>161</v>
      </c>
      <c r="M794" s="20" t="s">
        <v>470</v>
      </c>
      <c r="N794" s="20" t="s">
        <v>2022</v>
      </c>
      <c r="O794" s="20" t="s">
        <v>347</v>
      </c>
      <c r="P794" s="20" t="s">
        <v>348</v>
      </c>
      <c r="Q794" s="20" t="s">
        <v>290</v>
      </c>
    </row>
    <row r="795" spans="1:17" x14ac:dyDescent="0.25">
      <c r="A795" s="20" t="s">
        <v>154</v>
      </c>
      <c r="E795" s="20" t="s">
        <v>469</v>
      </c>
      <c r="F795" s="20" t="s">
        <v>2039</v>
      </c>
      <c r="G795" s="20" t="s">
        <v>587</v>
      </c>
      <c r="H795" s="20" t="s">
        <v>571</v>
      </c>
      <c r="I795" s="20" t="s">
        <v>2040</v>
      </c>
      <c r="J795" s="20" t="s">
        <v>159</v>
      </c>
      <c r="K795" s="20" t="s">
        <v>160</v>
      </c>
      <c r="L795" s="20" t="s">
        <v>161</v>
      </c>
      <c r="M795" s="20" t="s">
        <v>470</v>
      </c>
      <c r="N795" s="20" t="s">
        <v>2022</v>
      </c>
      <c r="O795" s="20" t="s">
        <v>326</v>
      </c>
      <c r="P795" s="20" t="s">
        <v>327</v>
      </c>
      <c r="Q795" s="20" t="s">
        <v>290</v>
      </c>
    </row>
    <row r="796" spans="1:17" x14ac:dyDescent="0.25">
      <c r="A796" s="20" t="s">
        <v>154</v>
      </c>
      <c r="E796" s="20" t="s">
        <v>469</v>
      </c>
      <c r="F796" s="20" t="s">
        <v>2041</v>
      </c>
      <c r="G796" s="20" t="s">
        <v>570</v>
      </c>
      <c r="H796" s="20" t="s">
        <v>566</v>
      </c>
      <c r="I796" s="20" t="s">
        <v>2042</v>
      </c>
      <c r="J796" s="20" t="s">
        <v>159</v>
      </c>
      <c r="K796" s="20" t="s">
        <v>160</v>
      </c>
      <c r="L796" s="20" t="s">
        <v>161</v>
      </c>
      <c r="M796" s="20" t="s">
        <v>470</v>
      </c>
      <c r="N796" s="20" t="s">
        <v>2022</v>
      </c>
      <c r="O796" s="20" t="s">
        <v>307</v>
      </c>
      <c r="P796" s="20" t="s">
        <v>308</v>
      </c>
      <c r="Q796" s="20" t="s">
        <v>290</v>
      </c>
    </row>
    <row r="797" spans="1:17" x14ac:dyDescent="0.25">
      <c r="A797" s="20" t="s">
        <v>154</v>
      </c>
      <c r="E797" s="20" t="s">
        <v>469</v>
      </c>
      <c r="F797" s="20" t="s">
        <v>2043</v>
      </c>
      <c r="G797" s="20" t="s">
        <v>591</v>
      </c>
      <c r="H797" s="20" t="s">
        <v>566</v>
      </c>
      <c r="I797" s="20" t="s">
        <v>2026</v>
      </c>
      <c r="J797" s="20" t="s">
        <v>159</v>
      </c>
      <c r="K797" s="20" t="s">
        <v>160</v>
      </c>
      <c r="L797" s="20" t="s">
        <v>161</v>
      </c>
      <c r="M797" s="20" t="s">
        <v>470</v>
      </c>
      <c r="N797" s="20" t="s">
        <v>2022</v>
      </c>
      <c r="O797" s="20" t="s">
        <v>309</v>
      </c>
      <c r="P797" s="20" t="s">
        <v>310</v>
      </c>
      <c r="Q797" s="20" t="s">
        <v>290</v>
      </c>
    </row>
    <row r="798" spans="1:17" x14ac:dyDescent="0.25">
      <c r="A798" s="20" t="s">
        <v>154</v>
      </c>
      <c r="E798" s="20" t="s">
        <v>469</v>
      </c>
      <c r="F798" s="20" t="s">
        <v>2044</v>
      </c>
      <c r="G798" s="20" t="s">
        <v>616</v>
      </c>
      <c r="H798" s="20" t="s">
        <v>188</v>
      </c>
      <c r="I798" s="20" t="s">
        <v>2045</v>
      </c>
      <c r="J798" s="20" t="s">
        <v>159</v>
      </c>
      <c r="K798" s="20" t="s">
        <v>160</v>
      </c>
      <c r="L798" s="20" t="s">
        <v>161</v>
      </c>
      <c r="M798" s="20" t="s">
        <v>470</v>
      </c>
      <c r="N798" s="20" t="s">
        <v>2022</v>
      </c>
      <c r="O798" s="20" t="s">
        <v>311</v>
      </c>
      <c r="P798" s="20" t="s">
        <v>312</v>
      </c>
      <c r="Q798" s="20" t="s">
        <v>313</v>
      </c>
    </row>
    <row r="799" spans="1:17" x14ac:dyDescent="0.25">
      <c r="A799" s="20" t="s">
        <v>154</v>
      </c>
      <c r="E799" s="20" t="s">
        <v>469</v>
      </c>
      <c r="F799" s="20" t="s">
        <v>2046</v>
      </c>
      <c r="G799" s="20" t="s">
        <v>612</v>
      </c>
      <c r="H799" s="20" t="s">
        <v>627</v>
      </c>
      <c r="I799" s="20" t="s">
        <v>842</v>
      </c>
      <c r="J799" s="20" t="s">
        <v>159</v>
      </c>
      <c r="K799" s="20" t="s">
        <v>160</v>
      </c>
      <c r="L799" s="20" t="s">
        <v>161</v>
      </c>
      <c r="M799" s="20" t="s">
        <v>470</v>
      </c>
      <c r="N799" s="20" t="s">
        <v>2022</v>
      </c>
      <c r="O799" s="20" t="s">
        <v>351</v>
      </c>
      <c r="P799" s="20" t="s">
        <v>352</v>
      </c>
      <c r="Q799" s="20" t="s">
        <v>313</v>
      </c>
    </row>
    <row r="800" spans="1:17" x14ac:dyDescent="0.25">
      <c r="A800" s="20" t="s">
        <v>154</v>
      </c>
      <c r="E800" s="20" t="s">
        <v>469</v>
      </c>
      <c r="F800" s="20" t="s">
        <v>2047</v>
      </c>
      <c r="G800" s="20" t="s">
        <v>630</v>
      </c>
      <c r="H800" s="20" t="s">
        <v>566</v>
      </c>
      <c r="I800" s="20" t="s">
        <v>2042</v>
      </c>
      <c r="J800" s="20" t="s">
        <v>159</v>
      </c>
      <c r="K800" s="20" t="s">
        <v>160</v>
      </c>
      <c r="L800" s="20" t="s">
        <v>161</v>
      </c>
      <c r="M800" s="20" t="s">
        <v>470</v>
      </c>
      <c r="N800" s="20" t="s">
        <v>2022</v>
      </c>
      <c r="O800" s="20" t="s">
        <v>314</v>
      </c>
      <c r="P800" s="20" t="s">
        <v>315</v>
      </c>
      <c r="Q800" s="20" t="s">
        <v>272</v>
      </c>
    </row>
    <row r="801" spans="1:17" x14ac:dyDescent="0.25">
      <c r="A801" s="20" t="s">
        <v>154</v>
      </c>
      <c r="E801" s="20" t="s">
        <v>469</v>
      </c>
      <c r="F801" s="20" t="s">
        <v>2048</v>
      </c>
      <c r="G801" s="20" t="s">
        <v>641</v>
      </c>
      <c r="H801" s="20" t="s">
        <v>158</v>
      </c>
      <c r="I801" s="20" t="s">
        <v>2049</v>
      </c>
      <c r="J801" s="20" t="s">
        <v>159</v>
      </c>
      <c r="K801" s="20" t="s">
        <v>160</v>
      </c>
      <c r="L801" s="20" t="s">
        <v>161</v>
      </c>
      <c r="M801" s="20" t="s">
        <v>470</v>
      </c>
      <c r="N801" s="20" t="s">
        <v>2022</v>
      </c>
      <c r="O801" s="20" t="s">
        <v>297</v>
      </c>
      <c r="P801" s="20" t="s">
        <v>298</v>
      </c>
      <c r="Q801" s="20" t="s">
        <v>272</v>
      </c>
    </row>
    <row r="802" spans="1:17" x14ac:dyDescent="0.25">
      <c r="A802" s="20" t="s">
        <v>154</v>
      </c>
      <c r="E802" s="20" t="s">
        <v>471</v>
      </c>
      <c r="F802" s="20" t="s">
        <v>2050</v>
      </c>
      <c r="G802" s="20" t="s">
        <v>733</v>
      </c>
      <c r="H802" s="20" t="s">
        <v>566</v>
      </c>
      <c r="I802" s="20" t="s">
        <v>2051</v>
      </c>
      <c r="J802" s="20" t="s">
        <v>159</v>
      </c>
      <c r="K802" s="20" t="s">
        <v>160</v>
      </c>
      <c r="L802" s="20" t="s">
        <v>161</v>
      </c>
      <c r="M802" s="20" t="s">
        <v>472</v>
      </c>
      <c r="N802" s="20" t="s">
        <v>2052</v>
      </c>
      <c r="O802" s="20" t="s">
        <v>264</v>
      </c>
      <c r="P802" s="20" t="s">
        <v>265</v>
      </c>
      <c r="Q802" s="20" t="s">
        <v>186</v>
      </c>
    </row>
    <row r="803" spans="1:17" x14ac:dyDescent="0.25">
      <c r="A803" s="20" t="s">
        <v>154</v>
      </c>
      <c r="E803" s="20" t="s">
        <v>471</v>
      </c>
      <c r="F803" s="20" t="s">
        <v>2053</v>
      </c>
      <c r="G803" s="20" t="s">
        <v>641</v>
      </c>
      <c r="H803" s="20" t="s">
        <v>187</v>
      </c>
      <c r="I803" s="20" t="s">
        <v>2054</v>
      </c>
      <c r="J803" s="20" t="s">
        <v>159</v>
      </c>
      <c r="K803" s="20" t="s">
        <v>160</v>
      </c>
      <c r="L803" s="20" t="s">
        <v>161</v>
      </c>
      <c r="M803" s="20" t="s">
        <v>472</v>
      </c>
      <c r="N803" s="20" t="s">
        <v>2052</v>
      </c>
      <c r="O803" s="20" t="s">
        <v>334</v>
      </c>
      <c r="P803" s="20" t="s">
        <v>335</v>
      </c>
      <c r="Q803" s="20" t="s">
        <v>186</v>
      </c>
    </row>
    <row r="804" spans="1:17" x14ac:dyDescent="0.25">
      <c r="A804" s="20" t="s">
        <v>154</v>
      </c>
      <c r="E804" s="20" t="s">
        <v>471</v>
      </c>
      <c r="F804" s="20" t="s">
        <v>2055</v>
      </c>
      <c r="G804" s="20" t="s">
        <v>612</v>
      </c>
      <c r="H804" s="20" t="s">
        <v>188</v>
      </c>
      <c r="I804" s="20" t="s">
        <v>2056</v>
      </c>
      <c r="J804" s="20" t="s">
        <v>159</v>
      </c>
      <c r="K804" s="20" t="s">
        <v>160</v>
      </c>
      <c r="L804" s="20" t="s">
        <v>161</v>
      </c>
      <c r="M804" s="20" t="s">
        <v>472</v>
      </c>
      <c r="N804" s="20" t="s">
        <v>2052</v>
      </c>
      <c r="O804" s="20" t="s">
        <v>301</v>
      </c>
      <c r="P804" s="20" t="s">
        <v>302</v>
      </c>
      <c r="Q804" s="20" t="s">
        <v>186</v>
      </c>
    </row>
    <row r="805" spans="1:17" x14ac:dyDescent="0.25">
      <c r="A805" s="20" t="s">
        <v>154</v>
      </c>
      <c r="E805" s="20" t="s">
        <v>471</v>
      </c>
      <c r="F805" s="20" t="s">
        <v>2057</v>
      </c>
      <c r="G805" s="20" t="s">
        <v>602</v>
      </c>
      <c r="H805" s="20" t="s">
        <v>158</v>
      </c>
      <c r="I805" s="20" t="s">
        <v>2058</v>
      </c>
      <c r="J805" s="20" t="s">
        <v>159</v>
      </c>
      <c r="K805" s="20" t="s">
        <v>160</v>
      </c>
      <c r="L805" s="20" t="s">
        <v>161</v>
      </c>
      <c r="M805" s="20" t="s">
        <v>472</v>
      </c>
      <c r="N805" s="20" t="s">
        <v>2052</v>
      </c>
      <c r="O805" s="20" t="s">
        <v>303</v>
      </c>
      <c r="P805" s="20" t="s">
        <v>304</v>
      </c>
      <c r="Q805" s="20" t="s">
        <v>186</v>
      </c>
    </row>
    <row r="806" spans="1:17" x14ac:dyDescent="0.25">
      <c r="A806" s="20" t="s">
        <v>154</v>
      </c>
      <c r="E806" s="20" t="s">
        <v>471</v>
      </c>
      <c r="F806" s="20" t="s">
        <v>2059</v>
      </c>
      <c r="G806" s="20" t="s">
        <v>602</v>
      </c>
      <c r="H806" s="20" t="s">
        <v>162</v>
      </c>
      <c r="I806" s="20" t="s">
        <v>2060</v>
      </c>
      <c r="J806" s="20" t="s">
        <v>159</v>
      </c>
      <c r="K806" s="20" t="s">
        <v>160</v>
      </c>
      <c r="L806" s="20" t="s">
        <v>161</v>
      </c>
      <c r="M806" s="20" t="s">
        <v>472</v>
      </c>
      <c r="N806" s="20" t="s">
        <v>2052</v>
      </c>
      <c r="O806" s="20" t="s">
        <v>268</v>
      </c>
      <c r="P806" s="20" t="s">
        <v>269</v>
      </c>
      <c r="Q806" s="20" t="s">
        <v>186</v>
      </c>
    </row>
    <row r="807" spans="1:17" x14ac:dyDescent="0.25">
      <c r="A807" s="20" t="s">
        <v>154</v>
      </c>
      <c r="E807" s="20" t="s">
        <v>471</v>
      </c>
      <c r="F807" s="20" t="s">
        <v>2061</v>
      </c>
      <c r="G807" s="20" t="s">
        <v>577</v>
      </c>
      <c r="H807" s="20" t="s">
        <v>158</v>
      </c>
      <c r="I807" s="20" t="s">
        <v>2062</v>
      </c>
      <c r="J807" s="20" t="s">
        <v>159</v>
      </c>
      <c r="K807" s="20" t="s">
        <v>160</v>
      </c>
      <c r="L807" s="20" t="s">
        <v>161</v>
      </c>
      <c r="M807" s="20" t="s">
        <v>472</v>
      </c>
      <c r="N807" s="20" t="s">
        <v>2052</v>
      </c>
      <c r="O807" s="20" t="s">
        <v>305</v>
      </c>
      <c r="P807" s="20" t="s">
        <v>306</v>
      </c>
      <c r="Q807" s="20" t="s">
        <v>186</v>
      </c>
    </row>
    <row r="808" spans="1:17" x14ac:dyDescent="0.25">
      <c r="A808" s="20" t="s">
        <v>154</v>
      </c>
      <c r="E808" s="20" t="s">
        <v>471</v>
      </c>
      <c r="F808" s="20" t="s">
        <v>2063</v>
      </c>
      <c r="G808" s="20" t="s">
        <v>570</v>
      </c>
      <c r="H808" s="20" t="s">
        <v>158</v>
      </c>
      <c r="I808" s="20" t="s">
        <v>2062</v>
      </c>
      <c r="J808" s="20" t="s">
        <v>159</v>
      </c>
      <c r="K808" s="20" t="s">
        <v>160</v>
      </c>
      <c r="L808" s="20" t="s">
        <v>161</v>
      </c>
      <c r="M808" s="20" t="s">
        <v>472</v>
      </c>
      <c r="N808" s="20" t="s">
        <v>2052</v>
      </c>
      <c r="O808" s="20" t="s">
        <v>305</v>
      </c>
      <c r="P808" s="20" t="s">
        <v>306</v>
      </c>
      <c r="Q808" s="20" t="s">
        <v>186</v>
      </c>
    </row>
    <row r="809" spans="1:17" x14ac:dyDescent="0.25">
      <c r="A809" s="20" t="s">
        <v>154</v>
      </c>
      <c r="E809" s="20" t="s">
        <v>471</v>
      </c>
      <c r="F809" s="20" t="s">
        <v>2064</v>
      </c>
      <c r="G809" s="20" t="s">
        <v>641</v>
      </c>
      <c r="H809" s="20" t="s">
        <v>566</v>
      </c>
      <c r="I809" s="20" t="s">
        <v>2051</v>
      </c>
      <c r="J809" s="20" t="s">
        <v>159</v>
      </c>
      <c r="K809" s="20" t="s">
        <v>160</v>
      </c>
      <c r="L809" s="20" t="s">
        <v>161</v>
      </c>
      <c r="M809" s="20" t="s">
        <v>472</v>
      </c>
      <c r="N809" s="20" t="s">
        <v>2052</v>
      </c>
      <c r="O809" s="20" t="s">
        <v>305</v>
      </c>
      <c r="P809" s="20" t="s">
        <v>306</v>
      </c>
      <c r="Q809" s="20" t="s">
        <v>186</v>
      </c>
    </row>
    <row r="810" spans="1:17" x14ac:dyDescent="0.25">
      <c r="A810" s="20" t="s">
        <v>154</v>
      </c>
      <c r="E810" s="20" t="s">
        <v>471</v>
      </c>
      <c r="F810" s="20" t="s">
        <v>2065</v>
      </c>
      <c r="G810" s="20" t="s">
        <v>577</v>
      </c>
      <c r="H810" s="20" t="s">
        <v>1272</v>
      </c>
      <c r="I810" s="20" t="s">
        <v>159</v>
      </c>
      <c r="J810" s="20" t="s">
        <v>159</v>
      </c>
      <c r="K810" s="20" t="s">
        <v>160</v>
      </c>
      <c r="L810" s="20" t="s">
        <v>161</v>
      </c>
      <c r="M810" s="20" t="s">
        <v>472</v>
      </c>
      <c r="N810" s="20" t="s">
        <v>2052</v>
      </c>
      <c r="O810" s="20" t="s">
        <v>270</v>
      </c>
      <c r="P810" s="20" t="s">
        <v>271</v>
      </c>
      <c r="Q810" s="20" t="s">
        <v>272</v>
      </c>
    </row>
    <row r="811" spans="1:17" x14ac:dyDescent="0.25">
      <c r="A811" s="20" t="s">
        <v>154</v>
      </c>
      <c r="E811" s="20" t="s">
        <v>471</v>
      </c>
      <c r="F811" s="20" t="s">
        <v>2066</v>
      </c>
      <c r="G811" s="20" t="s">
        <v>776</v>
      </c>
      <c r="H811" s="20" t="s">
        <v>824</v>
      </c>
      <c r="I811" s="20" t="s">
        <v>159</v>
      </c>
      <c r="J811" s="20" t="s">
        <v>159</v>
      </c>
      <c r="K811" s="20" t="s">
        <v>160</v>
      </c>
      <c r="L811" s="20" t="s">
        <v>161</v>
      </c>
      <c r="M811" s="20" t="s">
        <v>472</v>
      </c>
      <c r="N811" s="20" t="s">
        <v>2052</v>
      </c>
      <c r="O811" s="20" t="s">
        <v>357</v>
      </c>
      <c r="P811" s="20" t="s">
        <v>358</v>
      </c>
      <c r="Q811" s="20" t="s">
        <v>272</v>
      </c>
    </row>
    <row r="812" spans="1:17" x14ac:dyDescent="0.25">
      <c r="A812" s="20" t="s">
        <v>154</v>
      </c>
      <c r="E812" s="20" t="s">
        <v>471</v>
      </c>
      <c r="F812" s="20" t="s">
        <v>2067</v>
      </c>
      <c r="G812" s="20" t="s">
        <v>577</v>
      </c>
      <c r="H812" s="20" t="s">
        <v>188</v>
      </c>
      <c r="I812" s="20" t="s">
        <v>2068</v>
      </c>
      <c r="J812" s="20" t="s">
        <v>159</v>
      </c>
      <c r="K812" s="20" t="s">
        <v>160</v>
      </c>
      <c r="L812" s="20" t="s">
        <v>161</v>
      </c>
      <c r="M812" s="20" t="s">
        <v>472</v>
      </c>
      <c r="N812" s="20" t="s">
        <v>2052</v>
      </c>
      <c r="O812" s="20" t="s">
        <v>361</v>
      </c>
      <c r="P812" s="20" t="s">
        <v>362</v>
      </c>
      <c r="Q812" s="20" t="s">
        <v>275</v>
      </c>
    </row>
    <row r="813" spans="1:17" x14ac:dyDescent="0.25">
      <c r="A813" s="20" t="s">
        <v>154</v>
      </c>
      <c r="E813" s="20" t="s">
        <v>471</v>
      </c>
      <c r="F813" s="20" t="s">
        <v>2069</v>
      </c>
      <c r="G813" s="20" t="s">
        <v>565</v>
      </c>
      <c r="H813" s="20" t="s">
        <v>566</v>
      </c>
      <c r="I813" s="20" t="s">
        <v>2070</v>
      </c>
      <c r="J813" s="20" t="s">
        <v>159</v>
      </c>
      <c r="K813" s="20" t="s">
        <v>160</v>
      </c>
      <c r="L813" s="20" t="s">
        <v>161</v>
      </c>
      <c r="M813" s="20" t="s">
        <v>472</v>
      </c>
      <c r="N813" s="20" t="s">
        <v>2052</v>
      </c>
      <c r="O813" s="20" t="s">
        <v>328</v>
      </c>
      <c r="P813" s="20" t="s">
        <v>329</v>
      </c>
      <c r="Q813" s="20" t="s">
        <v>290</v>
      </c>
    </row>
    <row r="814" spans="1:17" x14ac:dyDescent="0.25">
      <c r="A814" s="20" t="s">
        <v>154</v>
      </c>
      <c r="E814" s="20" t="s">
        <v>471</v>
      </c>
      <c r="F814" s="20" t="s">
        <v>2071</v>
      </c>
      <c r="G814" s="20" t="s">
        <v>612</v>
      </c>
      <c r="H814" s="20" t="s">
        <v>566</v>
      </c>
      <c r="I814" s="20" t="s">
        <v>2072</v>
      </c>
      <c r="J814" s="20" t="s">
        <v>159</v>
      </c>
      <c r="K814" s="20" t="s">
        <v>160</v>
      </c>
      <c r="L814" s="20" t="s">
        <v>161</v>
      </c>
      <c r="M814" s="20" t="s">
        <v>472</v>
      </c>
      <c r="N814" s="20" t="s">
        <v>2052</v>
      </c>
      <c r="O814" s="20" t="s">
        <v>288</v>
      </c>
      <c r="P814" s="20" t="s">
        <v>289</v>
      </c>
      <c r="Q814" s="20" t="s">
        <v>290</v>
      </c>
    </row>
    <row r="815" spans="1:17" x14ac:dyDescent="0.25">
      <c r="A815" s="20" t="s">
        <v>154</v>
      </c>
      <c r="E815" s="20" t="s">
        <v>471</v>
      </c>
      <c r="F815" s="20" t="s">
        <v>2073</v>
      </c>
      <c r="G815" s="20" t="s">
        <v>587</v>
      </c>
      <c r="H815" s="20" t="s">
        <v>187</v>
      </c>
      <c r="I815" s="20" t="s">
        <v>2074</v>
      </c>
      <c r="J815" s="20" t="s">
        <v>159</v>
      </c>
      <c r="K815" s="20" t="s">
        <v>160</v>
      </c>
      <c r="L815" s="20" t="s">
        <v>161</v>
      </c>
      <c r="M815" s="20" t="s">
        <v>472</v>
      </c>
      <c r="N815" s="20" t="s">
        <v>2052</v>
      </c>
      <c r="O815" s="20" t="s">
        <v>324</v>
      </c>
      <c r="P815" s="20" t="s">
        <v>325</v>
      </c>
      <c r="Q815" s="20" t="s">
        <v>290</v>
      </c>
    </row>
    <row r="816" spans="1:17" x14ac:dyDescent="0.25">
      <c r="A816" s="20" t="s">
        <v>154</v>
      </c>
      <c r="E816" s="20" t="s">
        <v>471</v>
      </c>
      <c r="F816" s="20" t="s">
        <v>2075</v>
      </c>
      <c r="G816" s="20" t="s">
        <v>577</v>
      </c>
      <c r="H816" s="20" t="s">
        <v>162</v>
      </c>
      <c r="I816" s="20" t="s">
        <v>2076</v>
      </c>
      <c r="J816" s="20" t="s">
        <v>159</v>
      </c>
      <c r="K816" s="20" t="s">
        <v>160</v>
      </c>
      <c r="L816" s="20" t="s">
        <v>161</v>
      </c>
      <c r="M816" s="20" t="s">
        <v>472</v>
      </c>
      <c r="N816" s="20" t="s">
        <v>2052</v>
      </c>
      <c r="O816" s="20" t="s">
        <v>291</v>
      </c>
      <c r="P816" s="20" t="s">
        <v>292</v>
      </c>
      <c r="Q816" s="20" t="s">
        <v>290</v>
      </c>
    </row>
    <row r="817" spans="1:17" x14ac:dyDescent="0.25">
      <c r="A817" s="20" t="s">
        <v>154</v>
      </c>
      <c r="E817" s="20" t="s">
        <v>471</v>
      </c>
      <c r="F817" s="20" t="s">
        <v>2077</v>
      </c>
      <c r="G817" s="20" t="s">
        <v>565</v>
      </c>
      <c r="H817" s="20" t="s">
        <v>1272</v>
      </c>
      <c r="I817" s="20" t="s">
        <v>2078</v>
      </c>
      <c r="J817" s="20" t="s">
        <v>159</v>
      </c>
      <c r="K817" s="20" t="s">
        <v>160</v>
      </c>
      <c r="L817" s="20" t="s">
        <v>161</v>
      </c>
      <c r="M817" s="20" t="s">
        <v>472</v>
      </c>
      <c r="N817" s="20" t="s">
        <v>2052</v>
      </c>
      <c r="O817" s="20" t="s">
        <v>342</v>
      </c>
      <c r="P817" s="20" t="s">
        <v>343</v>
      </c>
      <c r="Q817" s="20" t="s">
        <v>290</v>
      </c>
    </row>
    <row r="818" spans="1:17" x14ac:dyDescent="0.25">
      <c r="A818" s="20" t="s">
        <v>154</v>
      </c>
      <c r="E818" s="20" t="s">
        <v>471</v>
      </c>
      <c r="F818" s="20" t="s">
        <v>2079</v>
      </c>
      <c r="G818" s="20" t="s">
        <v>674</v>
      </c>
      <c r="H818" s="20" t="s">
        <v>747</v>
      </c>
      <c r="I818" s="20" t="s">
        <v>2080</v>
      </c>
      <c r="J818" s="20" t="s">
        <v>159</v>
      </c>
      <c r="K818" s="20" t="s">
        <v>160</v>
      </c>
      <c r="L818" s="20" t="s">
        <v>161</v>
      </c>
      <c r="M818" s="20" t="s">
        <v>472</v>
      </c>
      <c r="N818" s="20" t="s">
        <v>2052</v>
      </c>
      <c r="O818" s="20" t="s">
        <v>309</v>
      </c>
      <c r="P818" s="20" t="s">
        <v>310</v>
      </c>
      <c r="Q818" s="20" t="s">
        <v>290</v>
      </c>
    </row>
    <row r="819" spans="1:17" x14ac:dyDescent="0.25">
      <c r="A819" s="20" t="s">
        <v>154</v>
      </c>
      <c r="E819" s="20" t="s">
        <v>471</v>
      </c>
      <c r="F819" s="20" t="s">
        <v>2081</v>
      </c>
      <c r="G819" s="20" t="s">
        <v>577</v>
      </c>
      <c r="H819" s="20" t="s">
        <v>566</v>
      </c>
      <c r="I819" s="20" t="s">
        <v>2082</v>
      </c>
      <c r="J819" s="20" t="s">
        <v>159</v>
      </c>
      <c r="K819" s="20" t="s">
        <v>160</v>
      </c>
      <c r="L819" s="20" t="s">
        <v>161</v>
      </c>
      <c r="M819" s="20" t="s">
        <v>472</v>
      </c>
      <c r="N819" s="20" t="s">
        <v>2052</v>
      </c>
      <c r="O819" s="20" t="s">
        <v>345</v>
      </c>
      <c r="P819" s="20" t="s">
        <v>346</v>
      </c>
      <c r="Q819" s="20" t="s">
        <v>313</v>
      </c>
    </row>
    <row r="820" spans="1:17" x14ac:dyDescent="0.25">
      <c r="A820" s="20" t="s">
        <v>154</v>
      </c>
      <c r="E820" s="20" t="s">
        <v>471</v>
      </c>
      <c r="F820" s="20" t="s">
        <v>2083</v>
      </c>
      <c r="G820" s="20" t="s">
        <v>591</v>
      </c>
      <c r="H820" s="20" t="s">
        <v>158</v>
      </c>
      <c r="I820" s="20" t="s">
        <v>2062</v>
      </c>
      <c r="J820" s="20" t="s">
        <v>159</v>
      </c>
      <c r="K820" s="20" t="s">
        <v>160</v>
      </c>
      <c r="L820" s="20" t="s">
        <v>161</v>
      </c>
      <c r="M820" s="20" t="s">
        <v>472</v>
      </c>
      <c r="N820" s="20" t="s">
        <v>2052</v>
      </c>
      <c r="O820" s="20" t="s">
        <v>320</v>
      </c>
      <c r="P820" s="20" t="s">
        <v>321</v>
      </c>
      <c r="Q820" s="20" t="s">
        <v>313</v>
      </c>
    </row>
    <row r="821" spans="1:17" x14ac:dyDescent="0.25">
      <c r="A821" s="20" t="s">
        <v>154</v>
      </c>
      <c r="E821" s="20" t="s">
        <v>471</v>
      </c>
      <c r="F821" s="20" t="s">
        <v>2084</v>
      </c>
      <c r="G821" s="20" t="s">
        <v>570</v>
      </c>
      <c r="H821" s="20" t="s">
        <v>566</v>
      </c>
      <c r="I821" s="20" t="s">
        <v>2051</v>
      </c>
      <c r="J821" s="20" t="s">
        <v>159</v>
      </c>
      <c r="K821" s="20" t="s">
        <v>160</v>
      </c>
      <c r="L821" s="20" t="s">
        <v>161</v>
      </c>
      <c r="M821" s="20" t="s">
        <v>472</v>
      </c>
      <c r="N821" s="20" t="s">
        <v>2052</v>
      </c>
      <c r="O821" s="20" t="s">
        <v>301</v>
      </c>
      <c r="P821" s="20" t="s">
        <v>344</v>
      </c>
      <c r="Q821" s="20" t="s">
        <v>313</v>
      </c>
    </row>
    <row r="822" spans="1:17" x14ac:dyDescent="0.25">
      <c r="A822" s="20" t="s">
        <v>154</v>
      </c>
      <c r="E822" s="20" t="s">
        <v>471</v>
      </c>
      <c r="F822" s="20" t="s">
        <v>2085</v>
      </c>
      <c r="G822" s="20" t="s">
        <v>587</v>
      </c>
      <c r="H822" s="20" t="s">
        <v>158</v>
      </c>
      <c r="I822" s="20" t="s">
        <v>2062</v>
      </c>
      <c r="J822" s="20" t="s">
        <v>159</v>
      </c>
      <c r="K822" s="20" t="s">
        <v>160</v>
      </c>
      <c r="L822" s="20" t="s">
        <v>161</v>
      </c>
      <c r="M822" s="20" t="s">
        <v>472</v>
      </c>
      <c r="N822" s="20" t="s">
        <v>2052</v>
      </c>
      <c r="O822" s="20" t="s">
        <v>345</v>
      </c>
      <c r="P822" s="20" t="s">
        <v>346</v>
      </c>
      <c r="Q822" s="20" t="s">
        <v>313</v>
      </c>
    </row>
    <row r="823" spans="1:17" x14ac:dyDescent="0.25">
      <c r="A823" s="20" t="s">
        <v>154</v>
      </c>
      <c r="E823" s="20" t="s">
        <v>471</v>
      </c>
      <c r="F823" s="20" t="s">
        <v>2086</v>
      </c>
      <c r="G823" s="20" t="s">
        <v>591</v>
      </c>
      <c r="H823" s="20" t="s">
        <v>189</v>
      </c>
      <c r="I823" s="20" t="s">
        <v>2087</v>
      </c>
      <c r="J823" s="20" t="s">
        <v>159</v>
      </c>
      <c r="K823" s="20" t="s">
        <v>160</v>
      </c>
      <c r="L823" s="20" t="s">
        <v>161</v>
      </c>
      <c r="M823" s="20" t="s">
        <v>472</v>
      </c>
      <c r="N823" s="20" t="s">
        <v>2052</v>
      </c>
      <c r="O823" s="20" t="s">
        <v>301</v>
      </c>
      <c r="P823" s="20" t="s">
        <v>344</v>
      </c>
      <c r="Q823" s="20" t="s">
        <v>313</v>
      </c>
    </row>
    <row r="824" spans="1:17" x14ac:dyDescent="0.25">
      <c r="A824" s="20" t="s">
        <v>154</v>
      </c>
      <c r="E824" s="20" t="s">
        <v>471</v>
      </c>
      <c r="F824" s="20" t="s">
        <v>2088</v>
      </c>
      <c r="G824" s="20" t="s">
        <v>587</v>
      </c>
      <c r="H824" s="20" t="s">
        <v>158</v>
      </c>
      <c r="I824" s="20" t="s">
        <v>2089</v>
      </c>
      <c r="J824" s="20" t="s">
        <v>159</v>
      </c>
      <c r="K824" s="20" t="s">
        <v>160</v>
      </c>
      <c r="L824" s="20" t="s">
        <v>161</v>
      </c>
      <c r="M824" s="20" t="s">
        <v>472</v>
      </c>
      <c r="N824" s="20" t="s">
        <v>2052</v>
      </c>
      <c r="O824" s="20" t="s">
        <v>293</v>
      </c>
      <c r="P824" s="20" t="s">
        <v>294</v>
      </c>
      <c r="Q824" s="20" t="s">
        <v>272</v>
      </c>
    </row>
    <row r="825" spans="1:17" x14ac:dyDescent="0.25">
      <c r="A825" s="20" t="s">
        <v>154</v>
      </c>
      <c r="E825" s="20" t="s">
        <v>471</v>
      </c>
      <c r="F825" s="20" t="s">
        <v>2090</v>
      </c>
      <c r="G825" s="20" t="s">
        <v>605</v>
      </c>
      <c r="H825" s="20" t="s">
        <v>747</v>
      </c>
      <c r="I825" s="20" t="s">
        <v>2091</v>
      </c>
      <c r="J825" s="20" t="s">
        <v>159</v>
      </c>
      <c r="K825" s="20" t="s">
        <v>160</v>
      </c>
      <c r="L825" s="20" t="s">
        <v>161</v>
      </c>
      <c r="M825" s="20" t="s">
        <v>472</v>
      </c>
      <c r="N825" s="20" t="s">
        <v>2052</v>
      </c>
      <c r="O825" s="20" t="s">
        <v>293</v>
      </c>
      <c r="P825" s="20" t="s">
        <v>294</v>
      </c>
      <c r="Q825" s="20" t="s">
        <v>272</v>
      </c>
    </row>
    <row r="826" spans="1:17" x14ac:dyDescent="0.25">
      <c r="A826" s="20" t="s">
        <v>154</v>
      </c>
      <c r="E826" s="20" t="s">
        <v>471</v>
      </c>
      <c r="F826" s="20" t="s">
        <v>2092</v>
      </c>
      <c r="G826" s="20" t="s">
        <v>630</v>
      </c>
      <c r="H826" s="20" t="s">
        <v>566</v>
      </c>
      <c r="I826" s="20" t="s">
        <v>2093</v>
      </c>
      <c r="J826" s="20" t="s">
        <v>159</v>
      </c>
      <c r="K826" s="20" t="s">
        <v>160</v>
      </c>
      <c r="L826" s="20" t="s">
        <v>161</v>
      </c>
      <c r="M826" s="20" t="s">
        <v>472</v>
      </c>
      <c r="N826" s="20" t="s">
        <v>2052</v>
      </c>
      <c r="O826" s="20" t="s">
        <v>473</v>
      </c>
      <c r="P826" s="20" t="s">
        <v>474</v>
      </c>
      <c r="Q826" s="20" t="s">
        <v>272</v>
      </c>
    </row>
    <row r="827" spans="1:17" x14ac:dyDescent="0.25">
      <c r="A827" s="20" t="s">
        <v>154</v>
      </c>
      <c r="E827" s="20" t="s">
        <v>471</v>
      </c>
      <c r="F827" s="20" t="s">
        <v>2094</v>
      </c>
      <c r="G827" s="20" t="s">
        <v>565</v>
      </c>
      <c r="H827" s="20" t="s">
        <v>188</v>
      </c>
      <c r="I827" s="20" t="s">
        <v>2095</v>
      </c>
      <c r="J827" s="20" t="s">
        <v>159</v>
      </c>
      <c r="K827" s="20" t="s">
        <v>160</v>
      </c>
      <c r="L827" s="20" t="s">
        <v>161</v>
      </c>
      <c r="M827" s="20" t="s">
        <v>472</v>
      </c>
      <c r="N827" s="20" t="s">
        <v>2052</v>
      </c>
      <c r="O827" s="20" t="s">
        <v>264</v>
      </c>
      <c r="P827" s="20" t="s">
        <v>265</v>
      </c>
      <c r="Q827" s="20" t="s">
        <v>186</v>
      </c>
    </row>
    <row r="828" spans="1:17" x14ac:dyDescent="0.25">
      <c r="A828" s="20" t="s">
        <v>154</v>
      </c>
      <c r="E828" s="20" t="s">
        <v>471</v>
      </c>
      <c r="F828" s="20" t="s">
        <v>2096</v>
      </c>
      <c r="G828" s="20" t="s">
        <v>616</v>
      </c>
      <c r="H828" s="20" t="s">
        <v>566</v>
      </c>
      <c r="I828" s="20" t="s">
        <v>2097</v>
      </c>
      <c r="J828" s="20" t="s">
        <v>159</v>
      </c>
      <c r="K828" s="20" t="s">
        <v>160</v>
      </c>
      <c r="L828" s="20" t="s">
        <v>161</v>
      </c>
      <c r="M828" s="20" t="s">
        <v>472</v>
      </c>
      <c r="N828" s="20" t="s">
        <v>2052</v>
      </c>
      <c r="O828" s="20" t="s">
        <v>334</v>
      </c>
      <c r="P828" s="20" t="s">
        <v>335</v>
      </c>
      <c r="Q828" s="20" t="s">
        <v>186</v>
      </c>
    </row>
    <row r="829" spans="1:17" x14ac:dyDescent="0.25">
      <c r="A829" s="20" t="s">
        <v>154</v>
      </c>
      <c r="E829" s="20" t="s">
        <v>471</v>
      </c>
      <c r="F829" s="20" t="s">
        <v>2098</v>
      </c>
      <c r="G829" s="20" t="s">
        <v>565</v>
      </c>
      <c r="H829" s="20" t="s">
        <v>158</v>
      </c>
      <c r="I829" s="20" t="s">
        <v>2058</v>
      </c>
      <c r="J829" s="20" t="s">
        <v>159</v>
      </c>
      <c r="K829" s="20" t="s">
        <v>160</v>
      </c>
      <c r="L829" s="20" t="s">
        <v>161</v>
      </c>
      <c r="M829" s="20" t="s">
        <v>472</v>
      </c>
      <c r="N829" s="20" t="s">
        <v>2052</v>
      </c>
      <c r="O829" s="20" t="s">
        <v>264</v>
      </c>
      <c r="P829" s="20" t="s">
        <v>265</v>
      </c>
      <c r="Q829" s="20" t="s">
        <v>186</v>
      </c>
    </row>
    <row r="830" spans="1:17" x14ac:dyDescent="0.25">
      <c r="A830" s="20" t="s">
        <v>154</v>
      </c>
      <c r="E830" s="20" t="s">
        <v>471</v>
      </c>
      <c r="F830" s="20" t="s">
        <v>2099</v>
      </c>
      <c r="G830" s="20" t="s">
        <v>674</v>
      </c>
      <c r="H830" s="20" t="s">
        <v>162</v>
      </c>
      <c r="I830" s="20" t="s">
        <v>2076</v>
      </c>
      <c r="J830" s="20" t="s">
        <v>159</v>
      </c>
      <c r="K830" s="20" t="s">
        <v>160</v>
      </c>
      <c r="L830" s="20" t="s">
        <v>161</v>
      </c>
      <c r="M830" s="20" t="s">
        <v>472</v>
      </c>
      <c r="N830" s="20" t="s">
        <v>2052</v>
      </c>
      <c r="O830" s="20" t="s">
        <v>264</v>
      </c>
      <c r="P830" s="20" t="s">
        <v>265</v>
      </c>
      <c r="Q830" s="20" t="s">
        <v>186</v>
      </c>
    </row>
    <row r="831" spans="1:17" x14ac:dyDescent="0.25">
      <c r="A831" s="20" t="s">
        <v>154</v>
      </c>
      <c r="E831" s="20" t="s">
        <v>471</v>
      </c>
      <c r="F831" s="20" t="s">
        <v>2100</v>
      </c>
      <c r="G831" s="20" t="s">
        <v>641</v>
      </c>
      <c r="H831" s="20" t="s">
        <v>1872</v>
      </c>
      <c r="I831" s="20" t="s">
        <v>2101</v>
      </c>
      <c r="J831" s="20" t="s">
        <v>159</v>
      </c>
      <c r="K831" s="20" t="s">
        <v>160</v>
      </c>
      <c r="L831" s="20" t="s">
        <v>161</v>
      </c>
      <c r="M831" s="20" t="s">
        <v>472</v>
      </c>
      <c r="N831" s="20" t="s">
        <v>2052</v>
      </c>
      <c r="O831" s="20" t="s">
        <v>303</v>
      </c>
      <c r="P831" s="20" t="s">
        <v>304</v>
      </c>
      <c r="Q831" s="20" t="s">
        <v>186</v>
      </c>
    </row>
    <row r="832" spans="1:17" x14ac:dyDescent="0.25">
      <c r="A832" s="20" t="s">
        <v>154</v>
      </c>
      <c r="E832" s="20" t="s">
        <v>471</v>
      </c>
      <c r="F832" s="20" t="s">
        <v>2102</v>
      </c>
      <c r="G832" s="20" t="s">
        <v>565</v>
      </c>
      <c r="H832" s="20" t="s">
        <v>571</v>
      </c>
      <c r="I832" s="20" t="s">
        <v>2103</v>
      </c>
      <c r="J832" s="20" t="s">
        <v>159</v>
      </c>
      <c r="K832" s="20" t="s">
        <v>160</v>
      </c>
      <c r="L832" s="20" t="s">
        <v>161</v>
      </c>
      <c r="M832" s="20" t="s">
        <v>472</v>
      </c>
      <c r="N832" s="20" t="s">
        <v>2052</v>
      </c>
      <c r="O832" s="20" t="s">
        <v>355</v>
      </c>
      <c r="P832" s="20" t="s">
        <v>356</v>
      </c>
      <c r="Q832" s="20" t="s">
        <v>186</v>
      </c>
    </row>
    <row r="833" spans="1:17" x14ac:dyDescent="0.25">
      <c r="A833" s="20" t="s">
        <v>154</v>
      </c>
      <c r="E833" s="20" t="s">
        <v>471</v>
      </c>
      <c r="F833" s="20" t="s">
        <v>2104</v>
      </c>
      <c r="G833" s="20" t="s">
        <v>582</v>
      </c>
      <c r="H833" s="20" t="s">
        <v>158</v>
      </c>
      <c r="I833" s="20" t="s">
        <v>2062</v>
      </c>
      <c r="J833" s="20" t="s">
        <v>159</v>
      </c>
      <c r="K833" s="20" t="s">
        <v>160</v>
      </c>
      <c r="L833" s="20" t="s">
        <v>161</v>
      </c>
      <c r="M833" s="20" t="s">
        <v>472</v>
      </c>
      <c r="N833" s="20" t="s">
        <v>2052</v>
      </c>
      <c r="O833" s="20" t="s">
        <v>363</v>
      </c>
      <c r="P833" s="20" t="s">
        <v>364</v>
      </c>
      <c r="Q833" s="20" t="s">
        <v>186</v>
      </c>
    </row>
    <row r="834" spans="1:17" x14ac:dyDescent="0.25">
      <c r="A834" s="20" t="s">
        <v>154</v>
      </c>
      <c r="E834" s="20" t="s">
        <v>471</v>
      </c>
      <c r="F834" s="20" t="s">
        <v>2105</v>
      </c>
      <c r="G834" s="20" t="s">
        <v>605</v>
      </c>
      <c r="H834" s="20" t="s">
        <v>162</v>
      </c>
      <c r="I834" s="20" t="s">
        <v>2106</v>
      </c>
      <c r="J834" s="20" t="s">
        <v>159</v>
      </c>
      <c r="K834" s="20" t="s">
        <v>160</v>
      </c>
      <c r="L834" s="20" t="s">
        <v>161</v>
      </c>
      <c r="M834" s="20" t="s">
        <v>472</v>
      </c>
      <c r="N834" s="20" t="s">
        <v>2052</v>
      </c>
      <c r="O834" s="20" t="s">
        <v>305</v>
      </c>
      <c r="P834" s="20" t="s">
        <v>306</v>
      </c>
      <c r="Q834" s="20" t="s">
        <v>186</v>
      </c>
    </row>
    <row r="835" spans="1:17" x14ac:dyDescent="0.25">
      <c r="A835" s="20" t="s">
        <v>154</v>
      </c>
      <c r="E835" s="20" t="s">
        <v>471</v>
      </c>
      <c r="F835" s="20" t="s">
        <v>2107</v>
      </c>
      <c r="G835" s="20" t="s">
        <v>582</v>
      </c>
      <c r="H835" s="20" t="s">
        <v>1113</v>
      </c>
      <c r="I835" s="20" t="s">
        <v>2108</v>
      </c>
      <c r="J835" s="20" t="s">
        <v>159</v>
      </c>
      <c r="K835" s="20" t="s">
        <v>160</v>
      </c>
      <c r="L835" s="20" t="s">
        <v>161</v>
      </c>
      <c r="M835" s="20" t="s">
        <v>472</v>
      </c>
      <c r="N835" s="20" t="s">
        <v>2052</v>
      </c>
      <c r="O835" s="20" t="s">
        <v>276</v>
      </c>
      <c r="P835" s="20" t="s">
        <v>277</v>
      </c>
      <c r="Q835" s="20" t="s">
        <v>275</v>
      </c>
    </row>
    <row r="836" spans="1:17" x14ac:dyDescent="0.25">
      <c r="A836" s="20" t="s">
        <v>154</v>
      </c>
      <c r="E836" s="20" t="s">
        <v>471</v>
      </c>
      <c r="F836" s="20" t="s">
        <v>2109</v>
      </c>
      <c r="G836" s="20" t="s">
        <v>574</v>
      </c>
      <c r="H836" s="20" t="s">
        <v>158</v>
      </c>
      <c r="I836" s="20" t="s">
        <v>2110</v>
      </c>
      <c r="J836" s="20" t="s">
        <v>159</v>
      </c>
      <c r="K836" s="20" t="s">
        <v>160</v>
      </c>
      <c r="L836" s="20" t="s">
        <v>161</v>
      </c>
      <c r="M836" s="20" t="s">
        <v>472</v>
      </c>
      <c r="N836" s="20" t="s">
        <v>2052</v>
      </c>
      <c r="O836" s="20" t="s">
        <v>361</v>
      </c>
      <c r="P836" s="20" t="s">
        <v>362</v>
      </c>
      <c r="Q836" s="20" t="s">
        <v>275</v>
      </c>
    </row>
    <row r="837" spans="1:17" x14ac:dyDescent="0.25">
      <c r="A837" s="20" t="s">
        <v>154</v>
      </c>
      <c r="E837" s="20" t="s">
        <v>471</v>
      </c>
      <c r="F837" s="20" t="s">
        <v>2111</v>
      </c>
      <c r="G837" s="20" t="s">
        <v>630</v>
      </c>
      <c r="H837" s="20" t="s">
        <v>158</v>
      </c>
      <c r="I837" s="20" t="s">
        <v>2089</v>
      </c>
      <c r="J837" s="20" t="s">
        <v>159</v>
      </c>
      <c r="K837" s="20" t="s">
        <v>160</v>
      </c>
      <c r="L837" s="20" t="s">
        <v>161</v>
      </c>
      <c r="M837" s="20" t="s">
        <v>472</v>
      </c>
      <c r="N837" s="20" t="s">
        <v>2052</v>
      </c>
      <c r="O837" s="20" t="s">
        <v>278</v>
      </c>
      <c r="P837" s="20" t="s">
        <v>279</v>
      </c>
      <c r="Q837" s="20" t="s">
        <v>275</v>
      </c>
    </row>
    <row r="838" spans="1:17" x14ac:dyDescent="0.25">
      <c r="A838" s="20" t="s">
        <v>154</v>
      </c>
      <c r="E838" s="20" t="s">
        <v>471</v>
      </c>
      <c r="F838" s="20" t="s">
        <v>2112</v>
      </c>
      <c r="G838" s="20" t="s">
        <v>630</v>
      </c>
      <c r="H838" s="20" t="s">
        <v>566</v>
      </c>
      <c r="I838" s="20" t="s">
        <v>2113</v>
      </c>
      <c r="J838" s="20" t="s">
        <v>159</v>
      </c>
      <c r="K838" s="20" t="s">
        <v>160</v>
      </c>
      <c r="L838" s="20" t="s">
        <v>161</v>
      </c>
      <c r="M838" s="20" t="s">
        <v>472</v>
      </c>
      <c r="N838" s="20" t="s">
        <v>2052</v>
      </c>
      <c r="O838" s="20" t="s">
        <v>328</v>
      </c>
      <c r="P838" s="20" t="s">
        <v>329</v>
      </c>
      <c r="Q838" s="20" t="s">
        <v>290</v>
      </c>
    </row>
    <row r="839" spans="1:17" x14ac:dyDescent="0.25">
      <c r="A839" s="20" t="s">
        <v>154</v>
      </c>
      <c r="E839" s="20" t="s">
        <v>471</v>
      </c>
      <c r="F839" s="20" t="s">
        <v>2114</v>
      </c>
      <c r="G839" s="20" t="s">
        <v>619</v>
      </c>
      <c r="H839" s="20" t="s">
        <v>627</v>
      </c>
      <c r="I839" s="20" t="s">
        <v>2115</v>
      </c>
      <c r="J839" s="20" t="s">
        <v>159</v>
      </c>
      <c r="K839" s="20" t="s">
        <v>160</v>
      </c>
      <c r="L839" s="20" t="s">
        <v>161</v>
      </c>
      <c r="M839" s="20" t="s">
        <v>472</v>
      </c>
      <c r="N839" s="20" t="s">
        <v>2052</v>
      </c>
      <c r="O839" s="20" t="s">
        <v>326</v>
      </c>
      <c r="P839" s="20" t="s">
        <v>327</v>
      </c>
      <c r="Q839" s="20" t="s">
        <v>290</v>
      </c>
    </row>
    <row r="840" spans="1:17" x14ac:dyDescent="0.25">
      <c r="A840" s="20" t="s">
        <v>154</v>
      </c>
      <c r="E840" s="20" t="s">
        <v>471</v>
      </c>
      <c r="F840" s="20" t="s">
        <v>2116</v>
      </c>
      <c r="G840" s="20" t="s">
        <v>570</v>
      </c>
      <c r="H840" s="20" t="s">
        <v>158</v>
      </c>
      <c r="I840" s="20" t="s">
        <v>2062</v>
      </c>
      <c r="J840" s="20" t="s">
        <v>159</v>
      </c>
      <c r="K840" s="20" t="s">
        <v>160</v>
      </c>
      <c r="L840" s="20" t="s">
        <v>161</v>
      </c>
      <c r="M840" s="20" t="s">
        <v>472</v>
      </c>
      <c r="N840" s="20" t="s">
        <v>2052</v>
      </c>
      <c r="O840" s="20" t="s">
        <v>326</v>
      </c>
      <c r="P840" s="20" t="s">
        <v>327</v>
      </c>
      <c r="Q840" s="20" t="s">
        <v>290</v>
      </c>
    </row>
    <row r="841" spans="1:17" x14ac:dyDescent="0.25">
      <c r="A841" s="20" t="s">
        <v>154</v>
      </c>
      <c r="E841" s="20" t="s">
        <v>471</v>
      </c>
      <c r="F841" s="20" t="s">
        <v>2117</v>
      </c>
      <c r="G841" s="20" t="s">
        <v>565</v>
      </c>
      <c r="H841" s="20" t="s">
        <v>158</v>
      </c>
      <c r="I841" s="20" t="s">
        <v>2062</v>
      </c>
      <c r="J841" s="20" t="s">
        <v>159</v>
      </c>
      <c r="K841" s="20" t="s">
        <v>160</v>
      </c>
      <c r="L841" s="20" t="s">
        <v>161</v>
      </c>
      <c r="M841" s="20" t="s">
        <v>472</v>
      </c>
      <c r="N841" s="20" t="s">
        <v>2052</v>
      </c>
      <c r="O841" s="20" t="s">
        <v>375</v>
      </c>
      <c r="P841" s="20" t="s">
        <v>376</v>
      </c>
      <c r="Q841" s="20" t="s">
        <v>290</v>
      </c>
    </row>
    <row r="842" spans="1:17" x14ac:dyDescent="0.25">
      <c r="A842" s="20" t="s">
        <v>154</v>
      </c>
      <c r="E842" s="20" t="s">
        <v>471</v>
      </c>
      <c r="F842" s="20" t="s">
        <v>2118</v>
      </c>
      <c r="G842" s="20" t="s">
        <v>587</v>
      </c>
      <c r="H842" s="20" t="s">
        <v>1267</v>
      </c>
      <c r="I842" s="20" t="s">
        <v>2119</v>
      </c>
      <c r="J842" s="20" t="s">
        <v>159</v>
      </c>
      <c r="K842" s="20" t="s">
        <v>160</v>
      </c>
      <c r="L842" s="20" t="s">
        <v>161</v>
      </c>
      <c r="M842" s="20" t="s">
        <v>472</v>
      </c>
      <c r="N842" s="20" t="s">
        <v>2052</v>
      </c>
      <c r="O842" s="20" t="s">
        <v>338</v>
      </c>
      <c r="P842" s="20" t="s">
        <v>339</v>
      </c>
      <c r="Q842" s="20" t="s">
        <v>290</v>
      </c>
    </row>
    <row r="843" spans="1:17" x14ac:dyDescent="0.25">
      <c r="A843" s="20" t="s">
        <v>154</v>
      </c>
      <c r="E843" s="20" t="s">
        <v>471</v>
      </c>
      <c r="F843" s="20" t="s">
        <v>2120</v>
      </c>
      <c r="G843" s="20" t="s">
        <v>625</v>
      </c>
      <c r="H843" s="20" t="s">
        <v>162</v>
      </c>
      <c r="I843" s="20" t="s">
        <v>2106</v>
      </c>
      <c r="J843" s="20" t="s">
        <v>159</v>
      </c>
      <c r="K843" s="20" t="s">
        <v>160</v>
      </c>
      <c r="L843" s="20" t="s">
        <v>161</v>
      </c>
      <c r="M843" s="20" t="s">
        <v>472</v>
      </c>
      <c r="N843" s="20" t="s">
        <v>2052</v>
      </c>
      <c r="O843" s="20" t="s">
        <v>309</v>
      </c>
      <c r="P843" s="20" t="s">
        <v>310</v>
      </c>
      <c r="Q843" s="20" t="s">
        <v>290</v>
      </c>
    </row>
    <row r="844" spans="1:17" x14ac:dyDescent="0.25">
      <c r="A844" s="20" t="s">
        <v>154</v>
      </c>
      <c r="E844" s="20" t="s">
        <v>471</v>
      </c>
      <c r="F844" s="20" t="s">
        <v>2121</v>
      </c>
      <c r="G844" s="20" t="s">
        <v>630</v>
      </c>
      <c r="H844" s="20" t="s">
        <v>566</v>
      </c>
      <c r="I844" s="20" t="s">
        <v>2122</v>
      </c>
      <c r="J844" s="20" t="s">
        <v>159</v>
      </c>
      <c r="K844" s="20" t="s">
        <v>160</v>
      </c>
      <c r="L844" s="20" t="s">
        <v>161</v>
      </c>
      <c r="M844" s="20" t="s">
        <v>472</v>
      </c>
      <c r="N844" s="20" t="s">
        <v>2052</v>
      </c>
      <c r="O844" s="20" t="s">
        <v>314</v>
      </c>
      <c r="P844" s="20" t="s">
        <v>315</v>
      </c>
      <c r="Q844" s="20" t="s">
        <v>272</v>
      </c>
    </row>
    <row r="845" spans="1:17" x14ac:dyDescent="0.25">
      <c r="A845" s="20" t="s">
        <v>154</v>
      </c>
      <c r="E845" s="20" t="s">
        <v>471</v>
      </c>
      <c r="F845" s="20" t="s">
        <v>2123</v>
      </c>
      <c r="G845" s="20" t="s">
        <v>854</v>
      </c>
      <c r="H845" s="20" t="s">
        <v>188</v>
      </c>
      <c r="I845" s="20" t="s">
        <v>2124</v>
      </c>
      <c r="J845" s="20" t="s">
        <v>159</v>
      </c>
      <c r="K845" s="20" t="s">
        <v>160</v>
      </c>
      <c r="L845" s="20" t="s">
        <v>161</v>
      </c>
      <c r="M845" s="20" t="s">
        <v>472</v>
      </c>
      <c r="N845" s="20" t="s">
        <v>2052</v>
      </c>
      <c r="O845" s="20" t="s">
        <v>332</v>
      </c>
      <c r="P845" s="20" t="s">
        <v>333</v>
      </c>
      <c r="Q845" s="20" t="s">
        <v>272</v>
      </c>
    </row>
    <row r="846" spans="1:17" x14ac:dyDescent="0.25">
      <c r="A846" s="20" t="s">
        <v>154</v>
      </c>
      <c r="E846" s="20" t="s">
        <v>471</v>
      </c>
      <c r="F846" s="20" t="s">
        <v>2125</v>
      </c>
      <c r="G846" s="20" t="s">
        <v>633</v>
      </c>
      <c r="H846" s="20" t="s">
        <v>566</v>
      </c>
      <c r="I846" s="20" t="s">
        <v>2126</v>
      </c>
      <c r="J846" s="20" t="s">
        <v>159</v>
      </c>
      <c r="K846" s="20" t="s">
        <v>160</v>
      </c>
      <c r="L846" s="20" t="s">
        <v>161</v>
      </c>
      <c r="M846" s="20" t="s">
        <v>472</v>
      </c>
      <c r="N846" s="20" t="s">
        <v>2052</v>
      </c>
      <c r="O846" s="20" t="s">
        <v>316</v>
      </c>
      <c r="P846" s="20" t="s">
        <v>317</v>
      </c>
      <c r="Q846" s="20" t="s">
        <v>272</v>
      </c>
    </row>
    <row r="847" spans="1:17" x14ac:dyDescent="0.25">
      <c r="A847" s="20" t="s">
        <v>154</v>
      </c>
      <c r="E847" s="20" t="s">
        <v>471</v>
      </c>
      <c r="F847" s="20" t="s">
        <v>2127</v>
      </c>
      <c r="G847" s="20" t="s">
        <v>636</v>
      </c>
      <c r="H847" s="20" t="s">
        <v>158</v>
      </c>
      <c r="I847" s="20" t="s">
        <v>2110</v>
      </c>
      <c r="J847" s="20" t="s">
        <v>159</v>
      </c>
      <c r="K847" s="20" t="s">
        <v>160</v>
      </c>
      <c r="L847" s="20" t="s">
        <v>161</v>
      </c>
      <c r="M847" s="20" t="s">
        <v>472</v>
      </c>
      <c r="N847" s="20" t="s">
        <v>2052</v>
      </c>
      <c r="O847" s="20" t="s">
        <v>295</v>
      </c>
      <c r="P847" s="20" t="s">
        <v>296</v>
      </c>
      <c r="Q847" s="20" t="s">
        <v>272</v>
      </c>
    </row>
    <row r="848" spans="1:17" x14ac:dyDescent="0.25">
      <c r="A848" s="20" t="s">
        <v>154</v>
      </c>
      <c r="E848" s="20" t="s">
        <v>471</v>
      </c>
      <c r="F848" s="20" t="s">
        <v>2128</v>
      </c>
      <c r="G848" s="20" t="s">
        <v>641</v>
      </c>
      <c r="H848" s="20" t="s">
        <v>2129</v>
      </c>
      <c r="I848" s="20" t="s">
        <v>2130</v>
      </c>
      <c r="J848" s="20" t="s">
        <v>159</v>
      </c>
      <c r="K848" s="20" t="s">
        <v>160</v>
      </c>
      <c r="L848" s="20" t="s">
        <v>161</v>
      </c>
      <c r="M848" s="20" t="s">
        <v>472</v>
      </c>
      <c r="N848" s="20" t="s">
        <v>2052</v>
      </c>
      <c r="O848" s="20" t="s">
        <v>375</v>
      </c>
      <c r="P848" s="20" t="s">
        <v>376</v>
      </c>
      <c r="Q848" s="20" t="s">
        <v>290</v>
      </c>
    </row>
    <row r="849" spans="1:17" x14ac:dyDescent="0.25">
      <c r="A849" s="20" t="s">
        <v>154</v>
      </c>
      <c r="E849" s="20" t="s">
        <v>471</v>
      </c>
      <c r="F849" s="20" t="s">
        <v>2131</v>
      </c>
      <c r="G849" s="20" t="s">
        <v>579</v>
      </c>
      <c r="H849" s="20" t="s">
        <v>643</v>
      </c>
      <c r="I849" s="20" t="s">
        <v>2132</v>
      </c>
      <c r="J849" s="20" t="s">
        <v>159</v>
      </c>
      <c r="K849" s="20" t="s">
        <v>160</v>
      </c>
      <c r="L849" s="20" t="s">
        <v>161</v>
      </c>
      <c r="M849" s="20" t="s">
        <v>472</v>
      </c>
      <c r="N849" s="20" t="s">
        <v>2052</v>
      </c>
      <c r="O849" s="20" t="s">
        <v>330</v>
      </c>
      <c r="P849" s="20" t="s">
        <v>331</v>
      </c>
      <c r="Q849" s="20" t="s">
        <v>313</v>
      </c>
    </row>
    <row r="850" spans="1:17" x14ac:dyDescent="0.25">
      <c r="A850" s="20" t="s">
        <v>154</v>
      </c>
      <c r="E850" s="20" t="s">
        <v>471</v>
      </c>
      <c r="F850" s="20" t="s">
        <v>2133</v>
      </c>
      <c r="G850" s="20" t="s">
        <v>612</v>
      </c>
      <c r="H850" s="20" t="s">
        <v>643</v>
      </c>
      <c r="I850" s="20" t="s">
        <v>2134</v>
      </c>
      <c r="J850" s="20" t="s">
        <v>159</v>
      </c>
      <c r="K850" s="20" t="s">
        <v>160</v>
      </c>
      <c r="L850" s="20" t="s">
        <v>161</v>
      </c>
      <c r="M850" s="20" t="s">
        <v>472</v>
      </c>
      <c r="N850" s="20" t="s">
        <v>2052</v>
      </c>
      <c r="O850" s="20" t="s">
        <v>332</v>
      </c>
      <c r="P850" s="20" t="s">
        <v>333</v>
      </c>
      <c r="Q850" s="20" t="s">
        <v>272</v>
      </c>
    </row>
    <row r="851" spans="1:17" x14ac:dyDescent="0.25">
      <c r="A851" s="20" t="s">
        <v>154</v>
      </c>
      <c r="E851" s="20" t="s">
        <v>475</v>
      </c>
      <c r="F851" s="20" t="s">
        <v>2135</v>
      </c>
      <c r="G851" s="20" t="s">
        <v>619</v>
      </c>
      <c r="H851" s="20" t="s">
        <v>566</v>
      </c>
      <c r="I851" s="20" t="s">
        <v>2136</v>
      </c>
      <c r="J851" s="20" t="s">
        <v>159</v>
      </c>
      <c r="K851" s="20" t="s">
        <v>160</v>
      </c>
      <c r="L851" s="20" t="s">
        <v>161</v>
      </c>
      <c r="M851" s="20" t="s">
        <v>476</v>
      </c>
      <c r="N851" s="20" t="s">
        <v>2137</v>
      </c>
      <c r="O851" s="20" t="s">
        <v>334</v>
      </c>
      <c r="P851" s="20" t="s">
        <v>335</v>
      </c>
      <c r="Q851" s="20" t="s">
        <v>186</v>
      </c>
    </row>
    <row r="852" spans="1:17" x14ac:dyDescent="0.25">
      <c r="A852" s="20" t="s">
        <v>154</v>
      </c>
      <c r="E852" s="20" t="s">
        <v>475</v>
      </c>
      <c r="F852" s="20" t="s">
        <v>2138</v>
      </c>
      <c r="G852" s="20" t="s">
        <v>587</v>
      </c>
      <c r="H852" s="20" t="s">
        <v>566</v>
      </c>
      <c r="I852" s="20" t="s">
        <v>2139</v>
      </c>
      <c r="J852" s="20" t="s">
        <v>159</v>
      </c>
      <c r="K852" s="20" t="s">
        <v>160</v>
      </c>
      <c r="L852" s="20" t="s">
        <v>161</v>
      </c>
      <c r="M852" s="20" t="s">
        <v>476</v>
      </c>
      <c r="N852" s="20" t="s">
        <v>2137</v>
      </c>
      <c r="O852" s="20" t="s">
        <v>264</v>
      </c>
      <c r="P852" s="20" t="s">
        <v>265</v>
      </c>
      <c r="Q852" s="20" t="s">
        <v>186</v>
      </c>
    </row>
    <row r="853" spans="1:17" x14ac:dyDescent="0.25">
      <c r="A853" s="20" t="s">
        <v>154</v>
      </c>
      <c r="E853" s="20" t="s">
        <v>475</v>
      </c>
      <c r="F853" s="20" t="s">
        <v>2140</v>
      </c>
      <c r="G853" s="20" t="s">
        <v>591</v>
      </c>
      <c r="H853" s="20" t="s">
        <v>158</v>
      </c>
      <c r="I853" s="20" t="s">
        <v>2141</v>
      </c>
      <c r="J853" s="20" t="s">
        <v>159</v>
      </c>
      <c r="K853" s="20" t="s">
        <v>160</v>
      </c>
      <c r="L853" s="20" t="s">
        <v>161</v>
      </c>
      <c r="M853" s="20" t="s">
        <v>476</v>
      </c>
      <c r="N853" s="20" t="s">
        <v>2137</v>
      </c>
      <c r="O853" s="20" t="s">
        <v>268</v>
      </c>
      <c r="P853" s="20" t="s">
        <v>269</v>
      </c>
      <c r="Q853" s="20" t="s">
        <v>186</v>
      </c>
    </row>
    <row r="854" spans="1:17" x14ac:dyDescent="0.25">
      <c r="A854" s="20" t="s">
        <v>154</v>
      </c>
      <c r="E854" s="20" t="s">
        <v>475</v>
      </c>
      <c r="F854" s="20" t="s">
        <v>2142</v>
      </c>
      <c r="G854" s="20" t="s">
        <v>570</v>
      </c>
      <c r="H854" s="20" t="s">
        <v>795</v>
      </c>
      <c r="I854" s="20" t="s">
        <v>2143</v>
      </c>
      <c r="J854" s="20" t="s">
        <v>159</v>
      </c>
      <c r="K854" s="20" t="s">
        <v>160</v>
      </c>
      <c r="L854" s="20" t="s">
        <v>161</v>
      </c>
      <c r="M854" s="20" t="s">
        <v>476</v>
      </c>
      <c r="N854" s="20" t="s">
        <v>2137</v>
      </c>
      <c r="O854" s="20" t="s">
        <v>305</v>
      </c>
      <c r="P854" s="20" t="s">
        <v>306</v>
      </c>
      <c r="Q854" s="20" t="s">
        <v>186</v>
      </c>
    </row>
    <row r="855" spans="1:17" x14ac:dyDescent="0.25">
      <c r="A855" s="20" t="s">
        <v>154</v>
      </c>
      <c r="E855" s="20" t="s">
        <v>475</v>
      </c>
      <c r="F855" s="20" t="s">
        <v>2144</v>
      </c>
      <c r="G855" s="20" t="s">
        <v>591</v>
      </c>
      <c r="H855" s="20" t="s">
        <v>162</v>
      </c>
      <c r="I855" s="20" t="s">
        <v>2145</v>
      </c>
      <c r="J855" s="20" t="s">
        <v>159</v>
      </c>
      <c r="K855" s="20" t="s">
        <v>160</v>
      </c>
      <c r="L855" s="20" t="s">
        <v>161</v>
      </c>
      <c r="M855" s="20" t="s">
        <v>476</v>
      </c>
      <c r="N855" s="20" t="s">
        <v>2137</v>
      </c>
      <c r="O855" s="20" t="s">
        <v>282</v>
      </c>
      <c r="P855" s="20" t="s">
        <v>283</v>
      </c>
      <c r="Q855" s="20" t="s">
        <v>275</v>
      </c>
    </row>
    <row r="856" spans="1:17" x14ac:dyDescent="0.25">
      <c r="A856" s="20" t="s">
        <v>154</v>
      </c>
      <c r="E856" s="20" t="s">
        <v>475</v>
      </c>
      <c r="F856" s="20" t="s">
        <v>2146</v>
      </c>
      <c r="G856" s="20" t="s">
        <v>570</v>
      </c>
      <c r="H856" s="20" t="s">
        <v>188</v>
      </c>
      <c r="I856" s="20" t="s">
        <v>2147</v>
      </c>
      <c r="J856" s="20" t="s">
        <v>159</v>
      </c>
      <c r="K856" s="20" t="s">
        <v>160</v>
      </c>
      <c r="L856" s="20" t="s">
        <v>161</v>
      </c>
      <c r="M856" s="20" t="s">
        <v>476</v>
      </c>
      <c r="N856" s="20" t="s">
        <v>2137</v>
      </c>
      <c r="O856" s="20" t="s">
        <v>284</v>
      </c>
      <c r="P856" s="20" t="s">
        <v>285</v>
      </c>
      <c r="Q856" s="20" t="s">
        <v>275</v>
      </c>
    </row>
    <row r="857" spans="1:17" x14ac:dyDescent="0.25">
      <c r="A857" s="20" t="s">
        <v>154</v>
      </c>
      <c r="E857" s="20" t="s">
        <v>475</v>
      </c>
      <c r="F857" s="20" t="s">
        <v>2148</v>
      </c>
      <c r="G857" s="20" t="s">
        <v>616</v>
      </c>
      <c r="H857" s="20" t="s">
        <v>158</v>
      </c>
      <c r="I857" s="20" t="s">
        <v>2149</v>
      </c>
      <c r="J857" s="20" t="s">
        <v>159</v>
      </c>
      <c r="K857" s="20" t="s">
        <v>160</v>
      </c>
      <c r="L857" s="20" t="s">
        <v>161</v>
      </c>
      <c r="M857" s="20" t="s">
        <v>476</v>
      </c>
      <c r="N857" s="20" t="s">
        <v>2137</v>
      </c>
      <c r="O857" s="20" t="s">
        <v>334</v>
      </c>
      <c r="P857" s="20" t="s">
        <v>335</v>
      </c>
      <c r="Q857" s="20" t="s">
        <v>186</v>
      </c>
    </row>
    <row r="858" spans="1:17" x14ac:dyDescent="0.25">
      <c r="A858" s="20" t="s">
        <v>154</v>
      </c>
      <c r="E858" s="20" t="s">
        <v>475</v>
      </c>
      <c r="F858" s="20" t="s">
        <v>2150</v>
      </c>
      <c r="G858" s="20" t="s">
        <v>565</v>
      </c>
      <c r="H858" s="20" t="s">
        <v>158</v>
      </c>
      <c r="I858" s="20" t="s">
        <v>2151</v>
      </c>
      <c r="J858" s="20" t="s">
        <v>159</v>
      </c>
      <c r="K858" s="20" t="s">
        <v>160</v>
      </c>
      <c r="L858" s="20" t="s">
        <v>161</v>
      </c>
      <c r="M858" s="20" t="s">
        <v>476</v>
      </c>
      <c r="N858" s="20" t="s">
        <v>2137</v>
      </c>
      <c r="O858" s="20" t="s">
        <v>264</v>
      </c>
      <c r="P858" s="20" t="s">
        <v>265</v>
      </c>
      <c r="Q858" s="20" t="s">
        <v>186</v>
      </c>
    </row>
    <row r="859" spans="1:17" x14ac:dyDescent="0.25">
      <c r="A859" s="20" t="s">
        <v>154</v>
      </c>
      <c r="E859" s="20" t="s">
        <v>475</v>
      </c>
      <c r="F859" s="20" t="s">
        <v>2152</v>
      </c>
      <c r="G859" s="20" t="s">
        <v>570</v>
      </c>
      <c r="H859" s="20" t="s">
        <v>187</v>
      </c>
      <c r="I859" s="20" t="s">
        <v>2153</v>
      </c>
      <c r="J859" s="20" t="s">
        <v>159</v>
      </c>
      <c r="K859" s="20" t="s">
        <v>160</v>
      </c>
      <c r="L859" s="20" t="s">
        <v>161</v>
      </c>
      <c r="M859" s="20" t="s">
        <v>476</v>
      </c>
      <c r="N859" s="20" t="s">
        <v>2137</v>
      </c>
      <c r="O859" s="20" t="s">
        <v>266</v>
      </c>
      <c r="P859" s="20" t="s">
        <v>267</v>
      </c>
      <c r="Q859" s="20" t="s">
        <v>186</v>
      </c>
    </row>
    <row r="860" spans="1:17" x14ac:dyDescent="0.25">
      <c r="A860" s="20" t="s">
        <v>154</v>
      </c>
      <c r="E860" s="20" t="s">
        <v>475</v>
      </c>
      <c r="F860" s="20" t="s">
        <v>2154</v>
      </c>
      <c r="G860" s="20" t="s">
        <v>616</v>
      </c>
      <c r="H860" s="20" t="s">
        <v>566</v>
      </c>
      <c r="I860" s="20" t="s">
        <v>2155</v>
      </c>
      <c r="J860" s="20" t="s">
        <v>159</v>
      </c>
      <c r="K860" s="20" t="s">
        <v>160</v>
      </c>
      <c r="L860" s="20" t="s">
        <v>161</v>
      </c>
      <c r="M860" s="20" t="s">
        <v>476</v>
      </c>
      <c r="N860" s="20" t="s">
        <v>2137</v>
      </c>
      <c r="O860" s="20" t="s">
        <v>301</v>
      </c>
      <c r="P860" s="20" t="s">
        <v>302</v>
      </c>
      <c r="Q860" s="20" t="s">
        <v>186</v>
      </c>
    </row>
    <row r="861" spans="1:17" x14ac:dyDescent="0.25">
      <c r="A861" s="20" t="s">
        <v>154</v>
      </c>
      <c r="E861" s="20" t="s">
        <v>475</v>
      </c>
      <c r="F861" s="20" t="s">
        <v>2156</v>
      </c>
      <c r="G861" s="20" t="s">
        <v>619</v>
      </c>
      <c r="H861" s="20" t="s">
        <v>162</v>
      </c>
      <c r="I861" s="20" t="s">
        <v>2157</v>
      </c>
      <c r="J861" s="20" t="s">
        <v>159</v>
      </c>
      <c r="K861" s="20" t="s">
        <v>160</v>
      </c>
      <c r="L861" s="20" t="s">
        <v>161</v>
      </c>
      <c r="M861" s="20" t="s">
        <v>476</v>
      </c>
      <c r="N861" s="20" t="s">
        <v>2137</v>
      </c>
      <c r="O861" s="20" t="s">
        <v>305</v>
      </c>
      <c r="P861" s="20" t="s">
        <v>306</v>
      </c>
      <c r="Q861" s="20" t="s">
        <v>186</v>
      </c>
    </row>
    <row r="862" spans="1:17" x14ac:dyDescent="0.25">
      <c r="A862" s="20" t="s">
        <v>154</v>
      </c>
      <c r="E862" s="20" t="s">
        <v>475</v>
      </c>
      <c r="F862" s="20" t="s">
        <v>2158</v>
      </c>
      <c r="G862" s="20" t="s">
        <v>577</v>
      </c>
      <c r="H862" s="20" t="s">
        <v>158</v>
      </c>
      <c r="I862" s="20" t="s">
        <v>159</v>
      </c>
      <c r="J862" s="20" t="s">
        <v>159</v>
      </c>
      <c r="K862" s="20" t="s">
        <v>160</v>
      </c>
      <c r="L862" s="20" t="s">
        <v>161</v>
      </c>
      <c r="M862" s="20" t="s">
        <v>476</v>
      </c>
      <c r="N862" s="20" t="s">
        <v>2137</v>
      </c>
      <c r="O862" s="20" t="s">
        <v>359</v>
      </c>
      <c r="P862" s="20" t="s">
        <v>360</v>
      </c>
      <c r="Q862" s="20" t="s">
        <v>272</v>
      </c>
    </row>
    <row r="863" spans="1:17" x14ac:dyDescent="0.25">
      <c r="A863" s="20" t="s">
        <v>154</v>
      </c>
      <c r="E863" s="20" t="s">
        <v>477</v>
      </c>
      <c r="F863" s="20" t="s">
        <v>2159</v>
      </c>
      <c r="G863" s="20" t="s">
        <v>619</v>
      </c>
      <c r="H863" s="20" t="s">
        <v>566</v>
      </c>
      <c r="I863" s="20" t="s">
        <v>2160</v>
      </c>
      <c r="J863" s="20" t="s">
        <v>159</v>
      </c>
      <c r="K863" s="20" t="s">
        <v>160</v>
      </c>
      <c r="L863" s="20" t="s">
        <v>161</v>
      </c>
      <c r="M863" s="20" t="s">
        <v>478</v>
      </c>
      <c r="N863" s="20" t="s">
        <v>2161</v>
      </c>
      <c r="O863" s="20" t="s">
        <v>334</v>
      </c>
      <c r="P863" s="20" t="s">
        <v>335</v>
      </c>
      <c r="Q863" s="20" t="s">
        <v>186</v>
      </c>
    </row>
    <row r="864" spans="1:17" x14ac:dyDescent="0.25">
      <c r="A864" s="20" t="s">
        <v>154</v>
      </c>
      <c r="E864" s="20" t="s">
        <v>477</v>
      </c>
      <c r="F864" s="20" t="s">
        <v>2162</v>
      </c>
      <c r="G864" s="20" t="s">
        <v>565</v>
      </c>
      <c r="H864" s="20" t="s">
        <v>747</v>
      </c>
      <c r="I864" s="20" t="s">
        <v>2163</v>
      </c>
      <c r="J864" s="20" t="s">
        <v>159</v>
      </c>
      <c r="K864" s="20" t="s">
        <v>160</v>
      </c>
      <c r="L864" s="20" t="s">
        <v>161</v>
      </c>
      <c r="M864" s="20" t="s">
        <v>478</v>
      </c>
      <c r="N864" s="20" t="s">
        <v>2161</v>
      </c>
      <c r="O864" s="20" t="s">
        <v>264</v>
      </c>
      <c r="P864" s="20" t="s">
        <v>265</v>
      </c>
      <c r="Q864" s="20" t="s">
        <v>186</v>
      </c>
    </row>
    <row r="865" spans="1:17" x14ac:dyDescent="0.25">
      <c r="A865" s="20" t="s">
        <v>154</v>
      </c>
      <c r="E865" s="20" t="s">
        <v>477</v>
      </c>
      <c r="F865" s="20" t="s">
        <v>2164</v>
      </c>
      <c r="G865" s="20" t="s">
        <v>587</v>
      </c>
      <c r="H865" s="20" t="s">
        <v>566</v>
      </c>
      <c r="I865" s="20" t="s">
        <v>2165</v>
      </c>
      <c r="J865" s="20" t="s">
        <v>159</v>
      </c>
      <c r="K865" s="20" t="s">
        <v>160</v>
      </c>
      <c r="L865" s="20" t="s">
        <v>161</v>
      </c>
      <c r="M865" s="20" t="s">
        <v>478</v>
      </c>
      <c r="N865" s="20" t="s">
        <v>2161</v>
      </c>
      <c r="O865" s="20" t="s">
        <v>264</v>
      </c>
      <c r="P865" s="20" t="s">
        <v>265</v>
      </c>
      <c r="Q865" s="20" t="s">
        <v>186</v>
      </c>
    </row>
    <row r="866" spans="1:17" x14ac:dyDescent="0.25">
      <c r="A866" s="20" t="s">
        <v>154</v>
      </c>
      <c r="E866" s="20" t="s">
        <v>477</v>
      </c>
      <c r="F866" s="20" t="s">
        <v>2166</v>
      </c>
      <c r="G866" s="20" t="s">
        <v>641</v>
      </c>
      <c r="H866" s="20" t="s">
        <v>158</v>
      </c>
      <c r="I866" s="20" t="s">
        <v>2167</v>
      </c>
      <c r="J866" s="20" t="s">
        <v>159</v>
      </c>
      <c r="K866" s="20" t="s">
        <v>160</v>
      </c>
      <c r="L866" s="20" t="s">
        <v>161</v>
      </c>
      <c r="M866" s="20" t="s">
        <v>478</v>
      </c>
      <c r="N866" s="20" t="s">
        <v>2161</v>
      </c>
      <c r="O866" s="20" t="s">
        <v>264</v>
      </c>
      <c r="P866" s="20" t="s">
        <v>265</v>
      </c>
      <c r="Q866" s="20" t="s">
        <v>186</v>
      </c>
    </row>
    <row r="867" spans="1:17" x14ac:dyDescent="0.25">
      <c r="A867" s="20" t="s">
        <v>154</v>
      </c>
      <c r="E867" s="20" t="s">
        <v>477</v>
      </c>
      <c r="F867" s="20" t="s">
        <v>2168</v>
      </c>
      <c r="G867" s="20" t="s">
        <v>641</v>
      </c>
      <c r="H867" s="20" t="s">
        <v>158</v>
      </c>
      <c r="I867" s="20" t="s">
        <v>2169</v>
      </c>
      <c r="J867" s="20" t="s">
        <v>159</v>
      </c>
      <c r="K867" s="20" t="s">
        <v>160</v>
      </c>
      <c r="L867" s="20" t="s">
        <v>161</v>
      </c>
      <c r="M867" s="20" t="s">
        <v>478</v>
      </c>
      <c r="N867" s="20" t="s">
        <v>2161</v>
      </c>
      <c r="O867" s="20" t="s">
        <v>334</v>
      </c>
      <c r="P867" s="20" t="s">
        <v>335</v>
      </c>
      <c r="Q867" s="20" t="s">
        <v>186</v>
      </c>
    </row>
    <row r="868" spans="1:17" x14ac:dyDescent="0.25">
      <c r="A868" s="20" t="s">
        <v>154</v>
      </c>
      <c r="E868" s="20" t="s">
        <v>477</v>
      </c>
      <c r="F868" s="20" t="s">
        <v>2170</v>
      </c>
      <c r="G868" s="20" t="s">
        <v>602</v>
      </c>
      <c r="H868" s="20" t="s">
        <v>566</v>
      </c>
      <c r="I868" s="20" t="s">
        <v>2171</v>
      </c>
      <c r="J868" s="20" t="s">
        <v>159</v>
      </c>
      <c r="K868" s="20" t="s">
        <v>160</v>
      </c>
      <c r="L868" s="20" t="s">
        <v>161</v>
      </c>
      <c r="M868" s="20" t="s">
        <v>478</v>
      </c>
      <c r="N868" s="20" t="s">
        <v>2161</v>
      </c>
      <c r="O868" s="20" t="s">
        <v>268</v>
      </c>
      <c r="P868" s="20" t="s">
        <v>269</v>
      </c>
      <c r="Q868" s="20" t="s">
        <v>186</v>
      </c>
    </row>
    <row r="869" spans="1:17" x14ac:dyDescent="0.25">
      <c r="A869" s="20" t="s">
        <v>154</v>
      </c>
      <c r="E869" s="20" t="s">
        <v>477</v>
      </c>
      <c r="F869" s="20" t="s">
        <v>2172</v>
      </c>
      <c r="G869" s="20" t="s">
        <v>582</v>
      </c>
      <c r="H869" s="20" t="s">
        <v>566</v>
      </c>
      <c r="I869" s="20" t="s">
        <v>2171</v>
      </c>
      <c r="J869" s="20" t="s">
        <v>159</v>
      </c>
      <c r="K869" s="20" t="s">
        <v>160</v>
      </c>
      <c r="L869" s="20" t="s">
        <v>161</v>
      </c>
      <c r="M869" s="20" t="s">
        <v>478</v>
      </c>
      <c r="N869" s="20" t="s">
        <v>2161</v>
      </c>
      <c r="O869" s="20" t="s">
        <v>355</v>
      </c>
      <c r="P869" s="20" t="s">
        <v>356</v>
      </c>
      <c r="Q869" s="20" t="s">
        <v>186</v>
      </c>
    </row>
    <row r="870" spans="1:17" x14ac:dyDescent="0.25">
      <c r="A870" s="20" t="s">
        <v>154</v>
      </c>
      <c r="E870" s="20" t="s">
        <v>477</v>
      </c>
      <c r="F870" s="20" t="s">
        <v>2173</v>
      </c>
      <c r="G870" s="20" t="s">
        <v>641</v>
      </c>
      <c r="H870" s="20" t="s">
        <v>571</v>
      </c>
      <c r="I870" s="20" t="s">
        <v>2174</v>
      </c>
      <c r="J870" s="20" t="s">
        <v>159</v>
      </c>
      <c r="K870" s="20" t="s">
        <v>160</v>
      </c>
      <c r="L870" s="20" t="s">
        <v>161</v>
      </c>
      <c r="M870" s="20" t="s">
        <v>478</v>
      </c>
      <c r="N870" s="20" t="s">
        <v>2161</v>
      </c>
      <c r="O870" s="20" t="s">
        <v>305</v>
      </c>
      <c r="P870" s="20" t="s">
        <v>306</v>
      </c>
      <c r="Q870" s="20" t="s">
        <v>186</v>
      </c>
    </row>
    <row r="871" spans="1:17" x14ac:dyDescent="0.25">
      <c r="A871" s="20" t="s">
        <v>154</v>
      </c>
      <c r="E871" s="20" t="s">
        <v>477</v>
      </c>
      <c r="F871" s="20" t="s">
        <v>2175</v>
      </c>
      <c r="G871" s="20" t="s">
        <v>577</v>
      </c>
      <c r="H871" s="20" t="s">
        <v>187</v>
      </c>
      <c r="I871" s="20" t="s">
        <v>159</v>
      </c>
      <c r="J871" s="20" t="s">
        <v>159</v>
      </c>
      <c r="K871" s="20" t="s">
        <v>160</v>
      </c>
      <c r="L871" s="20" t="s">
        <v>161</v>
      </c>
      <c r="M871" s="20" t="s">
        <v>478</v>
      </c>
      <c r="N871" s="20" t="s">
        <v>2161</v>
      </c>
      <c r="O871" s="20" t="s">
        <v>270</v>
      </c>
      <c r="P871" s="20" t="s">
        <v>271</v>
      </c>
      <c r="Q871" s="20" t="s">
        <v>272</v>
      </c>
    </row>
    <row r="872" spans="1:17" x14ac:dyDescent="0.25">
      <c r="A872" s="20" t="s">
        <v>154</v>
      </c>
      <c r="E872" s="20" t="s">
        <v>477</v>
      </c>
      <c r="F872" s="20" t="s">
        <v>2176</v>
      </c>
      <c r="G872" s="20" t="s">
        <v>582</v>
      </c>
      <c r="H872" s="20" t="s">
        <v>158</v>
      </c>
      <c r="I872" s="20" t="s">
        <v>2177</v>
      </c>
      <c r="J872" s="20" t="s">
        <v>159</v>
      </c>
      <c r="K872" s="20" t="s">
        <v>160</v>
      </c>
      <c r="L872" s="20" t="s">
        <v>161</v>
      </c>
      <c r="M872" s="20" t="s">
        <v>478</v>
      </c>
      <c r="N872" s="20" t="s">
        <v>2161</v>
      </c>
      <c r="O872" s="20" t="s">
        <v>286</v>
      </c>
      <c r="P872" s="20" t="s">
        <v>287</v>
      </c>
      <c r="Q872" s="20" t="s">
        <v>275</v>
      </c>
    </row>
    <row r="873" spans="1:17" x14ac:dyDescent="0.25">
      <c r="A873" s="20" t="s">
        <v>154</v>
      </c>
      <c r="E873" s="20" t="s">
        <v>477</v>
      </c>
      <c r="F873" s="20" t="s">
        <v>2178</v>
      </c>
      <c r="G873" s="20" t="s">
        <v>630</v>
      </c>
      <c r="H873" s="20" t="s">
        <v>566</v>
      </c>
      <c r="I873" s="20" t="s">
        <v>2179</v>
      </c>
      <c r="J873" s="20" t="s">
        <v>159</v>
      </c>
      <c r="K873" s="20" t="s">
        <v>160</v>
      </c>
      <c r="L873" s="20" t="s">
        <v>161</v>
      </c>
      <c r="M873" s="20" t="s">
        <v>478</v>
      </c>
      <c r="N873" s="20" t="s">
        <v>2161</v>
      </c>
      <c r="O873" s="20" t="s">
        <v>301</v>
      </c>
      <c r="P873" s="20" t="s">
        <v>302</v>
      </c>
      <c r="Q873" s="20" t="s">
        <v>186</v>
      </c>
    </row>
    <row r="874" spans="1:17" x14ac:dyDescent="0.25">
      <c r="A874" s="20" t="s">
        <v>154</v>
      </c>
      <c r="E874" s="20" t="s">
        <v>477</v>
      </c>
      <c r="F874" s="20" t="s">
        <v>2180</v>
      </c>
      <c r="G874" s="20" t="s">
        <v>577</v>
      </c>
      <c r="H874" s="20" t="s">
        <v>189</v>
      </c>
      <c r="I874" s="20" t="s">
        <v>159</v>
      </c>
      <c r="J874" s="20" t="s">
        <v>159</v>
      </c>
      <c r="K874" s="20" t="s">
        <v>160</v>
      </c>
      <c r="L874" s="20" t="s">
        <v>161</v>
      </c>
      <c r="M874" s="20" t="s">
        <v>478</v>
      </c>
      <c r="N874" s="20" t="s">
        <v>2161</v>
      </c>
      <c r="O874" s="20" t="s">
        <v>359</v>
      </c>
      <c r="P874" s="20" t="s">
        <v>360</v>
      </c>
      <c r="Q874" s="20" t="s">
        <v>272</v>
      </c>
    </row>
    <row r="875" spans="1:17" x14ac:dyDescent="0.25">
      <c r="A875" s="20" t="s">
        <v>154</v>
      </c>
      <c r="E875" s="20" t="s">
        <v>477</v>
      </c>
      <c r="F875" s="20" t="s">
        <v>2181</v>
      </c>
      <c r="G875" s="20" t="s">
        <v>582</v>
      </c>
      <c r="H875" s="20" t="s">
        <v>566</v>
      </c>
      <c r="I875" s="20" t="s">
        <v>2171</v>
      </c>
      <c r="J875" s="20" t="s">
        <v>159</v>
      </c>
      <c r="K875" s="20" t="s">
        <v>160</v>
      </c>
      <c r="L875" s="20" t="s">
        <v>161</v>
      </c>
      <c r="M875" s="20" t="s">
        <v>478</v>
      </c>
      <c r="N875" s="20" t="s">
        <v>2161</v>
      </c>
      <c r="O875" s="20" t="s">
        <v>276</v>
      </c>
      <c r="P875" s="20" t="s">
        <v>277</v>
      </c>
      <c r="Q875" s="20" t="s">
        <v>275</v>
      </c>
    </row>
    <row r="876" spans="1:17" x14ac:dyDescent="0.25">
      <c r="A876" s="20" t="s">
        <v>154</v>
      </c>
      <c r="E876" s="20" t="s">
        <v>477</v>
      </c>
      <c r="F876" s="20" t="s">
        <v>2182</v>
      </c>
      <c r="G876" s="20" t="s">
        <v>641</v>
      </c>
      <c r="H876" s="20" t="s">
        <v>180</v>
      </c>
      <c r="I876" s="20" t="s">
        <v>2183</v>
      </c>
      <c r="J876" s="20" t="s">
        <v>159</v>
      </c>
      <c r="K876" s="20" t="s">
        <v>160</v>
      </c>
      <c r="L876" s="20" t="s">
        <v>161</v>
      </c>
      <c r="M876" s="20" t="s">
        <v>478</v>
      </c>
      <c r="N876" s="20" t="s">
        <v>2161</v>
      </c>
      <c r="O876" s="20" t="s">
        <v>479</v>
      </c>
      <c r="P876" s="20" t="s">
        <v>480</v>
      </c>
      <c r="Q876" s="20" t="s">
        <v>186</v>
      </c>
    </row>
    <row r="877" spans="1:17" x14ac:dyDescent="0.25">
      <c r="A877" s="20" t="s">
        <v>154</v>
      </c>
      <c r="E877" s="20" t="s">
        <v>481</v>
      </c>
      <c r="F877" s="20" t="s">
        <v>2184</v>
      </c>
      <c r="G877" s="20" t="s">
        <v>733</v>
      </c>
      <c r="H877" s="20" t="s">
        <v>158</v>
      </c>
      <c r="I877" s="20" t="s">
        <v>1010</v>
      </c>
      <c r="J877" s="20" t="s">
        <v>159</v>
      </c>
      <c r="K877" s="20" t="s">
        <v>160</v>
      </c>
      <c r="L877" s="20" t="s">
        <v>161</v>
      </c>
      <c r="M877" s="20" t="s">
        <v>482</v>
      </c>
      <c r="N877" s="20" t="s">
        <v>1394</v>
      </c>
      <c r="O877" s="20" t="s">
        <v>264</v>
      </c>
      <c r="P877" s="20" t="s">
        <v>265</v>
      </c>
      <c r="Q877" s="20" t="s">
        <v>186</v>
      </c>
    </row>
    <row r="878" spans="1:17" x14ac:dyDescent="0.25">
      <c r="A878" s="20" t="s">
        <v>154</v>
      </c>
      <c r="E878" s="20" t="s">
        <v>481</v>
      </c>
      <c r="F878" s="20" t="s">
        <v>2185</v>
      </c>
      <c r="G878" s="20" t="s">
        <v>619</v>
      </c>
      <c r="H878" s="20" t="s">
        <v>158</v>
      </c>
      <c r="I878" s="20" t="s">
        <v>1036</v>
      </c>
      <c r="J878" s="20" t="s">
        <v>159</v>
      </c>
      <c r="K878" s="20" t="s">
        <v>160</v>
      </c>
      <c r="L878" s="20" t="s">
        <v>161</v>
      </c>
      <c r="M878" s="20" t="s">
        <v>482</v>
      </c>
      <c r="N878" s="20" t="s">
        <v>1394</v>
      </c>
      <c r="O878" s="20" t="s">
        <v>334</v>
      </c>
      <c r="P878" s="20" t="s">
        <v>335</v>
      </c>
      <c r="Q878" s="20" t="s">
        <v>186</v>
      </c>
    </row>
    <row r="879" spans="1:17" x14ac:dyDescent="0.25">
      <c r="A879" s="20" t="s">
        <v>154</v>
      </c>
      <c r="E879" s="20" t="s">
        <v>481</v>
      </c>
      <c r="F879" s="20" t="s">
        <v>2186</v>
      </c>
      <c r="G879" s="20" t="s">
        <v>587</v>
      </c>
      <c r="H879" s="20" t="s">
        <v>566</v>
      </c>
      <c r="I879" s="20" t="s">
        <v>2187</v>
      </c>
      <c r="J879" s="20" t="s">
        <v>159</v>
      </c>
      <c r="K879" s="20" t="s">
        <v>160</v>
      </c>
      <c r="L879" s="20" t="s">
        <v>161</v>
      </c>
      <c r="M879" s="20" t="s">
        <v>482</v>
      </c>
      <c r="N879" s="20" t="s">
        <v>1394</v>
      </c>
      <c r="O879" s="20" t="s">
        <v>264</v>
      </c>
      <c r="P879" s="20" t="s">
        <v>265</v>
      </c>
      <c r="Q879" s="20" t="s">
        <v>186</v>
      </c>
    </row>
    <row r="880" spans="1:17" x14ac:dyDescent="0.25">
      <c r="A880" s="20" t="s">
        <v>154</v>
      </c>
      <c r="E880" s="20" t="s">
        <v>481</v>
      </c>
      <c r="F880" s="20" t="s">
        <v>2188</v>
      </c>
      <c r="G880" s="20" t="s">
        <v>574</v>
      </c>
      <c r="H880" s="20" t="s">
        <v>158</v>
      </c>
      <c r="I880" s="20" t="s">
        <v>2189</v>
      </c>
      <c r="J880" s="20" t="s">
        <v>159</v>
      </c>
      <c r="K880" s="20" t="s">
        <v>160</v>
      </c>
      <c r="L880" s="20" t="s">
        <v>161</v>
      </c>
      <c r="M880" s="20" t="s">
        <v>482</v>
      </c>
      <c r="N880" s="20" t="s">
        <v>1394</v>
      </c>
      <c r="O880" s="20" t="s">
        <v>268</v>
      </c>
      <c r="P880" s="20" t="s">
        <v>269</v>
      </c>
      <c r="Q880" s="20" t="s">
        <v>186</v>
      </c>
    </row>
    <row r="881" spans="1:17" x14ac:dyDescent="0.25">
      <c r="A881" s="20" t="s">
        <v>154</v>
      </c>
      <c r="E881" s="20" t="s">
        <v>481</v>
      </c>
      <c r="F881" s="20" t="s">
        <v>2190</v>
      </c>
      <c r="G881" s="20" t="s">
        <v>612</v>
      </c>
      <c r="H881" s="20" t="s">
        <v>566</v>
      </c>
      <c r="I881" s="20" t="s">
        <v>1995</v>
      </c>
      <c r="J881" s="20" t="s">
        <v>159</v>
      </c>
      <c r="K881" s="20" t="s">
        <v>160</v>
      </c>
      <c r="L881" s="20" t="s">
        <v>161</v>
      </c>
      <c r="M881" s="20" t="s">
        <v>482</v>
      </c>
      <c r="N881" s="20" t="s">
        <v>1394</v>
      </c>
      <c r="O881" s="20" t="s">
        <v>301</v>
      </c>
      <c r="P881" s="20" t="s">
        <v>302</v>
      </c>
      <c r="Q881" s="20" t="s">
        <v>186</v>
      </c>
    </row>
    <row r="882" spans="1:17" x14ac:dyDescent="0.25">
      <c r="A882" s="20" t="s">
        <v>154</v>
      </c>
      <c r="E882" s="20" t="s">
        <v>481</v>
      </c>
      <c r="F882" s="20" t="s">
        <v>2191</v>
      </c>
      <c r="G882" s="20" t="s">
        <v>612</v>
      </c>
      <c r="H882" s="20" t="s">
        <v>158</v>
      </c>
      <c r="I882" s="20" t="s">
        <v>2192</v>
      </c>
      <c r="J882" s="20" t="s">
        <v>159</v>
      </c>
      <c r="K882" s="20" t="s">
        <v>160</v>
      </c>
      <c r="L882" s="20" t="s">
        <v>161</v>
      </c>
      <c r="M882" s="20" t="s">
        <v>482</v>
      </c>
      <c r="N882" s="20" t="s">
        <v>1394</v>
      </c>
      <c r="O882" s="20" t="s">
        <v>355</v>
      </c>
      <c r="P882" s="20" t="s">
        <v>356</v>
      </c>
      <c r="Q882" s="20" t="s">
        <v>186</v>
      </c>
    </row>
    <row r="883" spans="1:17" x14ac:dyDescent="0.25">
      <c r="A883" s="20" t="s">
        <v>154</v>
      </c>
      <c r="E883" s="20" t="s">
        <v>481</v>
      </c>
      <c r="F883" s="20" t="s">
        <v>2193</v>
      </c>
      <c r="G883" s="20" t="s">
        <v>570</v>
      </c>
      <c r="H883" s="20" t="s">
        <v>566</v>
      </c>
      <c r="I883" s="20" t="s">
        <v>1390</v>
      </c>
      <c r="J883" s="20" t="s">
        <v>159</v>
      </c>
      <c r="K883" s="20" t="s">
        <v>160</v>
      </c>
      <c r="L883" s="20" t="s">
        <v>161</v>
      </c>
      <c r="M883" s="20" t="s">
        <v>482</v>
      </c>
      <c r="N883" s="20" t="s">
        <v>1394</v>
      </c>
      <c r="O883" s="20" t="s">
        <v>305</v>
      </c>
      <c r="P883" s="20" t="s">
        <v>306</v>
      </c>
      <c r="Q883" s="20" t="s">
        <v>186</v>
      </c>
    </row>
    <row r="884" spans="1:17" x14ac:dyDescent="0.25">
      <c r="A884" s="20" t="s">
        <v>154</v>
      </c>
      <c r="E884" s="20" t="s">
        <v>481</v>
      </c>
      <c r="F884" s="20" t="s">
        <v>2194</v>
      </c>
      <c r="G884" s="20" t="s">
        <v>577</v>
      </c>
      <c r="H884" s="20" t="s">
        <v>566</v>
      </c>
      <c r="I884" s="20" t="s">
        <v>159</v>
      </c>
      <c r="J884" s="20" t="s">
        <v>159</v>
      </c>
      <c r="K884" s="20" t="s">
        <v>160</v>
      </c>
      <c r="L884" s="20" t="s">
        <v>161</v>
      </c>
      <c r="M884" s="20" t="s">
        <v>482</v>
      </c>
      <c r="N884" s="20" t="s">
        <v>1394</v>
      </c>
      <c r="O884" s="20" t="s">
        <v>270</v>
      </c>
      <c r="P884" s="20" t="s">
        <v>271</v>
      </c>
      <c r="Q884" s="20" t="s">
        <v>272</v>
      </c>
    </row>
    <row r="885" spans="1:17" x14ac:dyDescent="0.25">
      <c r="A885" s="20" t="s">
        <v>154</v>
      </c>
      <c r="E885" s="20" t="s">
        <v>481</v>
      </c>
      <c r="F885" s="20" t="s">
        <v>2195</v>
      </c>
      <c r="G885" s="20" t="s">
        <v>625</v>
      </c>
      <c r="H885" s="20" t="s">
        <v>627</v>
      </c>
      <c r="I885" s="20" t="s">
        <v>159</v>
      </c>
      <c r="J885" s="20" t="s">
        <v>159</v>
      </c>
      <c r="K885" s="20" t="s">
        <v>160</v>
      </c>
      <c r="L885" s="20" t="s">
        <v>161</v>
      </c>
      <c r="M885" s="20" t="s">
        <v>482</v>
      </c>
      <c r="N885" s="20" t="s">
        <v>1394</v>
      </c>
      <c r="O885" s="20" t="s">
        <v>359</v>
      </c>
      <c r="P885" s="20" t="s">
        <v>360</v>
      </c>
      <c r="Q885" s="20" t="s">
        <v>272</v>
      </c>
    </row>
    <row r="886" spans="1:17" x14ac:dyDescent="0.25">
      <c r="A886" s="20" t="s">
        <v>154</v>
      </c>
      <c r="E886" s="20" t="s">
        <v>481</v>
      </c>
      <c r="F886" s="20" t="s">
        <v>2196</v>
      </c>
      <c r="G886" s="20" t="s">
        <v>579</v>
      </c>
      <c r="H886" s="20" t="s">
        <v>188</v>
      </c>
      <c r="I886" s="20" t="s">
        <v>2197</v>
      </c>
      <c r="J886" s="20" t="s">
        <v>159</v>
      </c>
      <c r="K886" s="20" t="s">
        <v>160</v>
      </c>
      <c r="L886" s="20" t="s">
        <v>161</v>
      </c>
      <c r="M886" s="20" t="s">
        <v>482</v>
      </c>
      <c r="N886" s="20" t="s">
        <v>1394</v>
      </c>
      <c r="O886" s="20" t="s">
        <v>273</v>
      </c>
      <c r="P886" s="20" t="s">
        <v>274</v>
      </c>
      <c r="Q886" s="20" t="s">
        <v>275</v>
      </c>
    </row>
    <row r="887" spans="1:17" x14ac:dyDescent="0.25">
      <c r="A887" s="20" t="s">
        <v>154</v>
      </c>
      <c r="E887" s="20" t="s">
        <v>481</v>
      </c>
      <c r="F887" s="20" t="s">
        <v>2198</v>
      </c>
      <c r="G887" s="20" t="s">
        <v>570</v>
      </c>
      <c r="H887" s="20" t="s">
        <v>158</v>
      </c>
      <c r="I887" s="20" t="s">
        <v>1918</v>
      </c>
      <c r="J887" s="20" t="s">
        <v>159</v>
      </c>
      <c r="K887" s="20" t="s">
        <v>160</v>
      </c>
      <c r="L887" s="20" t="s">
        <v>161</v>
      </c>
      <c r="M887" s="20" t="s">
        <v>482</v>
      </c>
      <c r="N887" s="20" t="s">
        <v>1394</v>
      </c>
      <c r="O887" s="20" t="s">
        <v>284</v>
      </c>
      <c r="P887" s="20" t="s">
        <v>285</v>
      </c>
      <c r="Q887" s="20" t="s">
        <v>275</v>
      </c>
    </row>
    <row r="888" spans="1:17" x14ac:dyDescent="0.25">
      <c r="A888" s="20" t="s">
        <v>154</v>
      </c>
      <c r="E888" s="20" t="s">
        <v>481</v>
      </c>
      <c r="F888" s="20" t="s">
        <v>2199</v>
      </c>
      <c r="G888" s="20" t="s">
        <v>582</v>
      </c>
      <c r="H888" s="20" t="s">
        <v>566</v>
      </c>
      <c r="I888" s="20" t="s">
        <v>2200</v>
      </c>
      <c r="J888" s="20" t="s">
        <v>159</v>
      </c>
      <c r="K888" s="20" t="s">
        <v>160</v>
      </c>
      <c r="L888" s="20" t="s">
        <v>161</v>
      </c>
      <c r="M888" s="20" t="s">
        <v>482</v>
      </c>
      <c r="N888" s="20" t="s">
        <v>1394</v>
      </c>
      <c r="O888" s="20" t="s">
        <v>286</v>
      </c>
      <c r="P888" s="20" t="s">
        <v>287</v>
      </c>
      <c r="Q888" s="20" t="s">
        <v>275</v>
      </c>
    </row>
    <row r="889" spans="1:17" x14ac:dyDescent="0.25">
      <c r="A889" s="20" t="s">
        <v>154</v>
      </c>
      <c r="E889" s="20" t="s">
        <v>481</v>
      </c>
      <c r="F889" s="20" t="s">
        <v>2201</v>
      </c>
      <c r="G889" s="20" t="s">
        <v>565</v>
      </c>
      <c r="H889" s="20" t="s">
        <v>189</v>
      </c>
      <c r="I889" s="20" t="s">
        <v>2202</v>
      </c>
      <c r="J889" s="20" t="s">
        <v>159</v>
      </c>
      <c r="K889" s="20" t="s">
        <v>160</v>
      </c>
      <c r="L889" s="20" t="s">
        <v>161</v>
      </c>
      <c r="M889" s="20" t="s">
        <v>482</v>
      </c>
      <c r="N889" s="20" t="s">
        <v>1394</v>
      </c>
      <c r="O889" s="20" t="s">
        <v>264</v>
      </c>
      <c r="P889" s="20" t="s">
        <v>265</v>
      </c>
      <c r="Q889" s="20" t="s">
        <v>186</v>
      </c>
    </row>
    <row r="890" spans="1:17" x14ac:dyDescent="0.25">
      <c r="A890" s="20" t="s">
        <v>154</v>
      </c>
      <c r="E890" s="20" t="s">
        <v>481</v>
      </c>
      <c r="F890" s="20" t="s">
        <v>2203</v>
      </c>
      <c r="G890" s="20" t="s">
        <v>565</v>
      </c>
      <c r="H890" s="20" t="s">
        <v>158</v>
      </c>
      <c r="I890" s="20" t="s">
        <v>1036</v>
      </c>
      <c r="J890" s="20" t="s">
        <v>159</v>
      </c>
      <c r="K890" s="20" t="s">
        <v>160</v>
      </c>
      <c r="L890" s="20" t="s">
        <v>161</v>
      </c>
      <c r="M890" s="20" t="s">
        <v>482</v>
      </c>
      <c r="N890" s="20" t="s">
        <v>1394</v>
      </c>
      <c r="O890" s="20" t="s">
        <v>264</v>
      </c>
      <c r="P890" s="20" t="s">
        <v>265</v>
      </c>
      <c r="Q890" s="20" t="s">
        <v>186</v>
      </c>
    </row>
    <row r="891" spans="1:17" x14ac:dyDescent="0.25">
      <c r="A891" s="20" t="s">
        <v>154</v>
      </c>
      <c r="E891" s="20" t="s">
        <v>481</v>
      </c>
      <c r="F891" s="20" t="s">
        <v>2204</v>
      </c>
      <c r="G891" s="20" t="s">
        <v>570</v>
      </c>
      <c r="H891" s="20" t="s">
        <v>158</v>
      </c>
      <c r="I891" s="20" t="s">
        <v>1010</v>
      </c>
      <c r="J891" s="20" t="s">
        <v>159</v>
      </c>
      <c r="K891" s="20" t="s">
        <v>160</v>
      </c>
      <c r="L891" s="20" t="s">
        <v>161</v>
      </c>
      <c r="M891" s="20" t="s">
        <v>482</v>
      </c>
      <c r="N891" s="20" t="s">
        <v>1394</v>
      </c>
      <c r="O891" s="20" t="s">
        <v>266</v>
      </c>
      <c r="P891" s="20" t="s">
        <v>267</v>
      </c>
      <c r="Q891" s="20" t="s">
        <v>186</v>
      </c>
    </row>
    <row r="892" spans="1:17" x14ac:dyDescent="0.25">
      <c r="A892" s="20" t="s">
        <v>154</v>
      </c>
      <c r="E892" s="20" t="s">
        <v>481</v>
      </c>
      <c r="F892" s="20" t="s">
        <v>2205</v>
      </c>
      <c r="G892" s="20" t="s">
        <v>616</v>
      </c>
      <c r="H892" s="20" t="s">
        <v>571</v>
      </c>
      <c r="I892" s="20" t="s">
        <v>2206</v>
      </c>
      <c r="J892" s="20" t="s">
        <v>159</v>
      </c>
      <c r="K892" s="20" t="s">
        <v>160</v>
      </c>
      <c r="L892" s="20" t="s">
        <v>161</v>
      </c>
      <c r="M892" s="20" t="s">
        <v>482</v>
      </c>
      <c r="N892" s="20" t="s">
        <v>1394</v>
      </c>
      <c r="O892" s="20" t="s">
        <v>301</v>
      </c>
      <c r="P892" s="20" t="s">
        <v>302</v>
      </c>
      <c r="Q892" s="20" t="s">
        <v>186</v>
      </c>
    </row>
    <row r="893" spans="1:17" x14ac:dyDescent="0.25">
      <c r="A893" s="20" t="s">
        <v>154</v>
      </c>
      <c r="E893" s="20" t="s">
        <v>481</v>
      </c>
      <c r="F893" s="20" t="s">
        <v>2207</v>
      </c>
      <c r="G893" s="20" t="s">
        <v>630</v>
      </c>
      <c r="H893" s="20" t="s">
        <v>188</v>
      </c>
      <c r="I893" s="20" t="s">
        <v>2208</v>
      </c>
      <c r="J893" s="20" t="s">
        <v>159</v>
      </c>
      <c r="K893" s="20" t="s">
        <v>160</v>
      </c>
      <c r="L893" s="20" t="s">
        <v>161</v>
      </c>
      <c r="M893" s="20" t="s">
        <v>482</v>
      </c>
      <c r="N893" s="20" t="s">
        <v>1394</v>
      </c>
      <c r="O893" s="20" t="s">
        <v>301</v>
      </c>
      <c r="P893" s="20" t="s">
        <v>302</v>
      </c>
      <c r="Q893" s="20" t="s">
        <v>186</v>
      </c>
    </row>
    <row r="894" spans="1:17" x14ac:dyDescent="0.25">
      <c r="A894" s="20" t="s">
        <v>154</v>
      </c>
      <c r="E894" s="20" t="s">
        <v>481</v>
      </c>
      <c r="F894" s="20" t="s">
        <v>2209</v>
      </c>
      <c r="G894" s="20" t="s">
        <v>619</v>
      </c>
      <c r="H894" s="20" t="s">
        <v>571</v>
      </c>
      <c r="I894" s="20" t="s">
        <v>2210</v>
      </c>
      <c r="J894" s="20" t="s">
        <v>159</v>
      </c>
      <c r="K894" s="20" t="s">
        <v>160</v>
      </c>
      <c r="L894" s="20" t="s">
        <v>161</v>
      </c>
      <c r="M894" s="20" t="s">
        <v>482</v>
      </c>
      <c r="N894" s="20" t="s">
        <v>1394</v>
      </c>
      <c r="O894" s="20" t="s">
        <v>303</v>
      </c>
      <c r="P894" s="20" t="s">
        <v>304</v>
      </c>
      <c r="Q894" s="20" t="s">
        <v>186</v>
      </c>
    </row>
    <row r="895" spans="1:17" x14ac:dyDescent="0.25">
      <c r="A895" s="20" t="s">
        <v>154</v>
      </c>
      <c r="E895" s="20" t="s">
        <v>483</v>
      </c>
      <c r="F895" s="20" t="s">
        <v>2211</v>
      </c>
      <c r="G895" s="20" t="s">
        <v>733</v>
      </c>
      <c r="H895" s="20" t="s">
        <v>164</v>
      </c>
      <c r="I895" s="20" t="s">
        <v>2212</v>
      </c>
      <c r="J895" s="20" t="s">
        <v>159</v>
      </c>
      <c r="K895" s="20" t="s">
        <v>160</v>
      </c>
      <c r="L895" s="20" t="s">
        <v>161</v>
      </c>
      <c r="M895" s="20" t="s">
        <v>484</v>
      </c>
      <c r="N895" s="20" t="s">
        <v>2213</v>
      </c>
      <c r="O895" s="20" t="s">
        <v>264</v>
      </c>
      <c r="P895" s="20" t="s">
        <v>265</v>
      </c>
      <c r="Q895" s="20" t="s">
        <v>186</v>
      </c>
    </row>
    <row r="896" spans="1:17" x14ac:dyDescent="0.25">
      <c r="A896" s="20" t="s">
        <v>154</v>
      </c>
      <c r="E896" s="20" t="s">
        <v>483</v>
      </c>
      <c r="F896" s="20" t="s">
        <v>2214</v>
      </c>
      <c r="G896" s="20" t="s">
        <v>565</v>
      </c>
      <c r="H896" s="20" t="s">
        <v>158</v>
      </c>
      <c r="I896" s="20" t="s">
        <v>1822</v>
      </c>
      <c r="J896" s="20" t="s">
        <v>159</v>
      </c>
      <c r="K896" s="20" t="s">
        <v>160</v>
      </c>
      <c r="L896" s="20" t="s">
        <v>161</v>
      </c>
      <c r="M896" s="20" t="s">
        <v>484</v>
      </c>
      <c r="N896" s="20" t="s">
        <v>2213</v>
      </c>
      <c r="O896" s="20" t="s">
        <v>264</v>
      </c>
      <c r="P896" s="20" t="s">
        <v>265</v>
      </c>
      <c r="Q896" s="20" t="s">
        <v>186</v>
      </c>
    </row>
    <row r="897" spans="1:17" x14ac:dyDescent="0.25">
      <c r="A897" s="20" t="s">
        <v>154</v>
      </c>
      <c r="E897" s="20" t="s">
        <v>483</v>
      </c>
      <c r="F897" s="20" t="s">
        <v>2215</v>
      </c>
      <c r="G897" s="20" t="s">
        <v>587</v>
      </c>
      <c r="H897" s="20" t="s">
        <v>566</v>
      </c>
      <c r="I897" s="20" t="s">
        <v>2216</v>
      </c>
      <c r="J897" s="20" t="s">
        <v>159</v>
      </c>
      <c r="K897" s="20" t="s">
        <v>160</v>
      </c>
      <c r="L897" s="20" t="s">
        <v>161</v>
      </c>
      <c r="M897" s="20" t="s">
        <v>484</v>
      </c>
      <c r="N897" s="20" t="s">
        <v>2213</v>
      </c>
      <c r="O897" s="20" t="s">
        <v>264</v>
      </c>
      <c r="P897" s="20" t="s">
        <v>265</v>
      </c>
      <c r="Q897" s="20" t="s">
        <v>186</v>
      </c>
    </row>
    <row r="898" spans="1:17" x14ac:dyDescent="0.25">
      <c r="A898" s="20" t="s">
        <v>154</v>
      </c>
      <c r="E898" s="20" t="s">
        <v>483</v>
      </c>
      <c r="F898" s="20" t="s">
        <v>2217</v>
      </c>
      <c r="G898" s="20" t="s">
        <v>612</v>
      </c>
      <c r="H898" s="20" t="s">
        <v>571</v>
      </c>
      <c r="I898" s="20" t="s">
        <v>2218</v>
      </c>
      <c r="J898" s="20" t="s">
        <v>159</v>
      </c>
      <c r="K898" s="20" t="s">
        <v>160</v>
      </c>
      <c r="L898" s="20" t="s">
        <v>161</v>
      </c>
      <c r="M898" s="20" t="s">
        <v>484</v>
      </c>
      <c r="N898" s="20" t="s">
        <v>2213</v>
      </c>
      <c r="O898" s="20" t="s">
        <v>301</v>
      </c>
      <c r="P898" s="20" t="s">
        <v>302</v>
      </c>
      <c r="Q898" s="20" t="s">
        <v>186</v>
      </c>
    </row>
    <row r="899" spans="1:17" x14ac:dyDescent="0.25">
      <c r="A899" s="20" t="s">
        <v>154</v>
      </c>
      <c r="E899" s="20" t="s">
        <v>483</v>
      </c>
      <c r="F899" s="20" t="s">
        <v>2219</v>
      </c>
      <c r="G899" s="20" t="s">
        <v>602</v>
      </c>
      <c r="H899" s="20" t="s">
        <v>158</v>
      </c>
      <c r="I899" s="20" t="s">
        <v>2220</v>
      </c>
      <c r="J899" s="20" t="s">
        <v>159</v>
      </c>
      <c r="K899" s="20" t="s">
        <v>160</v>
      </c>
      <c r="L899" s="20" t="s">
        <v>161</v>
      </c>
      <c r="M899" s="20" t="s">
        <v>484</v>
      </c>
      <c r="N899" s="20" t="s">
        <v>2213</v>
      </c>
      <c r="O899" s="20" t="s">
        <v>303</v>
      </c>
      <c r="P899" s="20" t="s">
        <v>304</v>
      </c>
      <c r="Q899" s="20" t="s">
        <v>186</v>
      </c>
    </row>
    <row r="900" spans="1:17" x14ac:dyDescent="0.25">
      <c r="A900" s="20" t="s">
        <v>154</v>
      </c>
      <c r="E900" s="20" t="s">
        <v>483</v>
      </c>
      <c r="F900" s="20" t="s">
        <v>2221</v>
      </c>
      <c r="G900" s="20" t="s">
        <v>602</v>
      </c>
      <c r="H900" s="20" t="s">
        <v>158</v>
      </c>
      <c r="I900" s="20" t="s">
        <v>2222</v>
      </c>
      <c r="J900" s="20" t="s">
        <v>159</v>
      </c>
      <c r="K900" s="20" t="s">
        <v>160</v>
      </c>
      <c r="L900" s="20" t="s">
        <v>161</v>
      </c>
      <c r="M900" s="20" t="s">
        <v>484</v>
      </c>
      <c r="N900" s="20" t="s">
        <v>2213</v>
      </c>
      <c r="O900" s="20" t="s">
        <v>268</v>
      </c>
      <c r="P900" s="20" t="s">
        <v>269</v>
      </c>
      <c r="Q900" s="20" t="s">
        <v>186</v>
      </c>
    </row>
    <row r="901" spans="1:17" x14ac:dyDescent="0.25">
      <c r="A901" s="20" t="s">
        <v>154</v>
      </c>
      <c r="E901" s="20" t="s">
        <v>483</v>
      </c>
      <c r="F901" s="20" t="s">
        <v>2223</v>
      </c>
      <c r="G901" s="20" t="s">
        <v>577</v>
      </c>
      <c r="H901" s="20" t="s">
        <v>566</v>
      </c>
      <c r="I901" s="20" t="s">
        <v>2224</v>
      </c>
      <c r="J901" s="20" t="s">
        <v>159</v>
      </c>
      <c r="K901" s="20" t="s">
        <v>160</v>
      </c>
      <c r="L901" s="20" t="s">
        <v>161</v>
      </c>
      <c r="M901" s="20" t="s">
        <v>484</v>
      </c>
      <c r="N901" s="20" t="s">
        <v>2213</v>
      </c>
      <c r="O901" s="20" t="s">
        <v>305</v>
      </c>
      <c r="P901" s="20" t="s">
        <v>306</v>
      </c>
      <c r="Q901" s="20" t="s">
        <v>186</v>
      </c>
    </row>
    <row r="902" spans="1:17" x14ac:dyDescent="0.25">
      <c r="A902" s="20" t="s">
        <v>154</v>
      </c>
      <c r="E902" s="20" t="s">
        <v>483</v>
      </c>
      <c r="F902" s="20" t="s">
        <v>2225</v>
      </c>
      <c r="G902" s="20" t="s">
        <v>612</v>
      </c>
      <c r="H902" s="20" t="s">
        <v>680</v>
      </c>
      <c r="I902" s="20" t="s">
        <v>2226</v>
      </c>
      <c r="J902" s="20" t="s">
        <v>159</v>
      </c>
      <c r="K902" s="20" t="s">
        <v>160</v>
      </c>
      <c r="L902" s="20" t="s">
        <v>161</v>
      </c>
      <c r="M902" s="20" t="s">
        <v>484</v>
      </c>
      <c r="N902" s="20" t="s">
        <v>2213</v>
      </c>
      <c r="O902" s="20" t="s">
        <v>355</v>
      </c>
      <c r="P902" s="20" t="s">
        <v>356</v>
      </c>
      <c r="Q902" s="20" t="s">
        <v>186</v>
      </c>
    </row>
    <row r="903" spans="1:17" x14ac:dyDescent="0.25">
      <c r="A903" s="20" t="s">
        <v>154</v>
      </c>
      <c r="E903" s="20" t="s">
        <v>483</v>
      </c>
      <c r="F903" s="20" t="s">
        <v>2227</v>
      </c>
      <c r="G903" s="20" t="s">
        <v>582</v>
      </c>
      <c r="H903" s="20" t="s">
        <v>158</v>
      </c>
      <c r="I903" s="20" t="s">
        <v>2222</v>
      </c>
      <c r="J903" s="20" t="s">
        <v>159</v>
      </c>
      <c r="K903" s="20" t="s">
        <v>160</v>
      </c>
      <c r="L903" s="20" t="s">
        <v>161</v>
      </c>
      <c r="M903" s="20" t="s">
        <v>484</v>
      </c>
      <c r="N903" s="20" t="s">
        <v>2213</v>
      </c>
      <c r="O903" s="20" t="s">
        <v>355</v>
      </c>
      <c r="P903" s="20" t="s">
        <v>356</v>
      </c>
      <c r="Q903" s="20" t="s">
        <v>186</v>
      </c>
    </row>
    <row r="904" spans="1:17" x14ac:dyDescent="0.25">
      <c r="A904" s="20" t="s">
        <v>154</v>
      </c>
      <c r="E904" s="20" t="s">
        <v>483</v>
      </c>
      <c r="F904" s="20" t="s">
        <v>2228</v>
      </c>
      <c r="G904" s="20" t="s">
        <v>641</v>
      </c>
      <c r="H904" s="20" t="s">
        <v>571</v>
      </c>
      <c r="I904" s="20" t="s">
        <v>2229</v>
      </c>
      <c r="J904" s="20" t="s">
        <v>159</v>
      </c>
      <c r="K904" s="20" t="s">
        <v>160</v>
      </c>
      <c r="L904" s="20" t="s">
        <v>161</v>
      </c>
      <c r="M904" s="20" t="s">
        <v>484</v>
      </c>
      <c r="N904" s="20" t="s">
        <v>2213</v>
      </c>
      <c r="O904" s="20" t="s">
        <v>305</v>
      </c>
      <c r="P904" s="20" t="s">
        <v>306</v>
      </c>
      <c r="Q904" s="20" t="s">
        <v>186</v>
      </c>
    </row>
    <row r="905" spans="1:17" x14ac:dyDescent="0.25">
      <c r="A905" s="20" t="s">
        <v>154</v>
      </c>
      <c r="E905" s="20" t="s">
        <v>483</v>
      </c>
      <c r="F905" s="20" t="s">
        <v>2230</v>
      </c>
      <c r="G905" s="20" t="s">
        <v>574</v>
      </c>
      <c r="H905" s="20" t="s">
        <v>1137</v>
      </c>
      <c r="I905" s="20" t="s">
        <v>159</v>
      </c>
      <c r="J905" s="20" t="s">
        <v>159</v>
      </c>
      <c r="K905" s="20" t="s">
        <v>160</v>
      </c>
      <c r="L905" s="20" t="s">
        <v>161</v>
      </c>
      <c r="M905" s="20" t="s">
        <v>484</v>
      </c>
      <c r="N905" s="20" t="s">
        <v>2213</v>
      </c>
      <c r="O905" s="20" t="s">
        <v>357</v>
      </c>
      <c r="P905" s="20" t="s">
        <v>358</v>
      </c>
      <c r="Q905" s="20" t="s">
        <v>272</v>
      </c>
    </row>
    <row r="906" spans="1:17" x14ac:dyDescent="0.25">
      <c r="A906" s="20" t="s">
        <v>154</v>
      </c>
      <c r="E906" s="20" t="s">
        <v>483</v>
      </c>
      <c r="F906" s="20" t="s">
        <v>2231</v>
      </c>
      <c r="G906" s="20" t="s">
        <v>625</v>
      </c>
      <c r="H906" s="20" t="s">
        <v>188</v>
      </c>
      <c r="I906" s="20" t="s">
        <v>159</v>
      </c>
      <c r="J906" s="20" t="s">
        <v>159</v>
      </c>
      <c r="K906" s="20" t="s">
        <v>160</v>
      </c>
      <c r="L906" s="20" t="s">
        <v>161</v>
      </c>
      <c r="M906" s="20" t="s">
        <v>484</v>
      </c>
      <c r="N906" s="20" t="s">
        <v>2213</v>
      </c>
      <c r="O906" s="20" t="s">
        <v>359</v>
      </c>
      <c r="P906" s="20" t="s">
        <v>360</v>
      </c>
      <c r="Q906" s="20" t="s">
        <v>272</v>
      </c>
    </row>
    <row r="907" spans="1:17" x14ac:dyDescent="0.25">
      <c r="A907" s="20" t="s">
        <v>154</v>
      </c>
      <c r="E907" s="20" t="s">
        <v>483</v>
      </c>
      <c r="F907" s="20" t="s">
        <v>2232</v>
      </c>
      <c r="G907" s="20" t="s">
        <v>776</v>
      </c>
      <c r="H907" s="20" t="s">
        <v>2233</v>
      </c>
      <c r="I907" s="20" t="s">
        <v>159</v>
      </c>
      <c r="J907" s="20" t="s">
        <v>159</v>
      </c>
      <c r="K907" s="20" t="s">
        <v>160</v>
      </c>
      <c r="L907" s="20" t="s">
        <v>161</v>
      </c>
      <c r="M907" s="20" t="s">
        <v>484</v>
      </c>
      <c r="N907" s="20" t="s">
        <v>2213</v>
      </c>
      <c r="O907" s="20" t="s">
        <v>357</v>
      </c>
      <c r="P907" s="20" t="s">
        <v>358</v>
      </c>
      <c r="Q907" s="20" t="s">
        <v>272</v>
      </c>
    </row>
    <row r="908" spans="1:17" x14ac:dyDescent="0.25">
      <c r="A908" s="20" t="s">
        <v>154</v>
      </c>
      <c r="E908" s="20" t="s">
        <v>483</v>
      </c>
      <c r="F908" s="20" t="s">
        <v>2234</v>
      </c>
      <c r="G908" s="20" t="s">
        <v>591</v>
      </c>
      <c r="H908" s="20" t="s">
        <v>566</v>
      </c>
      <c r="I908" s="20" t="s">
        <v>2235</v>
      </c>
      <c r="J908" s="20" t="s">
        <v>159</v>
      </c>
      <c r="K908" s="20" t="s">
        <v>160</v>
      </c>
      <c r="L908" s="20" t="s">
        <v>161</v>
      </c>
      <c r="M908" s="20" t="s">
        <v>484</v>
      </c>
      <c r="N908" s="20" t="s">
        <v>2213</v>
      </c>
      <c r="O908" s="20" t="s">
        <v>282</v>
      </c>
      <c r="P908" s="20" t="s">
        <v>283</v>
      </c>
      <c r="Q908" s="20" t="s">
        <v>275</v>
      </c>
    </row>
    <row r="909" spans="1:17" x14ac:dyDescent="0.25">
      <c r="A909" s="20" t="s">
        <v>154</v>
      </c>
      <c r="E909" s="20" t="s">
        <v>483</v>
      </c>
      <c r="F909" s="20" t="s">
        <v>2236</v>
      </c>
      <c r="G909" s="20" t="s">
        <v>582</v>
      </c>
      <c r="H909" s="20" t="s">
        <v>824</v>
      </c>
      <c r="I909" s="20" t="s">
        <v>2237</v>
      </c>
      <c r="J909" s="20" t="s">
        <v>159</v>
      </c>
      <c r="K909" s="20" t="s">
        <v>160</v>
      </c>
      <c r="L909" s="20" t="s">
        <v>161</v>
      </c>
      <c r="M909" s="20" t="s">
        <v>484</v>
      </c>
      <c r="N909" s="20" t="s">
        <v>2213</v>
      </c>
      <c r="O909" s="20" t="s">
        <v>286</v>
      </c>
      <c r="P909" s="20" t="s">
        <v>287</v>
      </c>
      <c r="Q909" s="20" t="s">
        <v>275</v>
      </c>
    </row>
    <row r="910" spans="1:17" x14ac:dyDescent="0.25">
      <c r="A910" s="20" t="s">
        <v>154</v>
      </c>
      <c r="E910" s="20" t="s">
        <v>483</v>
      </c>
      <c r="F910" s="20" t="s">
        <v>2238</v>
      </c>
      <c r="G910" s="20" t="s">
        <v>616</v>
      </c>
      <c r="H910" s="20" t="s">
        <v>894</v>
      </c>
      <c r="I910" s="20" t="s">
        <v>2239</v>
      </c>
      <c r="J910" s="20" t="s">
        <v>159</v>
      </c>
      <c r="K910" s="20" t="s">
        <v>160</v>
      </c>
      <c r="L910" s="20" t="s">
        <v>161</v>
      </c>
      <c r="M910" s="20" t="s">
        <v>484</v>
      </c>
      <c r="N910" s="20" t="s">
        <v>2213</v>
      </c>
      <c r="O910" s="20" t="s">
        <v>334</v>
      </c>
      <c r="P910" s="20" t="s">
        <v>335</v>
      </c>
      <c r="Q910" s="20" t="s">
        <v>186</v>
      </c>
    </row>
    <row r="911" spans="1:17" x14ac:dyDescent="0.25">
      <c r="A911" s="20" t="s">
        <v>154</v>
      </c>
      <c r="E911" s="20" t="s">
        <v>483</v>
      </c>
      <c r="F911" s="20" t="s">
        <v>2240</v>
      </c>
      <c r="G911" s="20" t="s">
        <v>565</v>
      </c>
      <c r="H911" s="20" t="s">
        <v>158</v>
      </c>
      <c r="I911" s="20" t="s">
        <v>2241</v>
      </c>
      <c r="J911" s="20" t="s">
        <v>159</v>
      </c>
      <c r="K911" s="20" t="s">
        <v>160</v>
      </c>
      <c r="L911" s="20" t="s">
        <v>161</v>
      </c>
      <c r="M911" s="20" t="s">
        <v>484</v>
      </c>
      <c r="N911" s="20" t="s">
        <v>2213</v>
      </c>
      <c r="O911" s="20" t="s">
        <v>264</v>
      </c>
      <c r="P911" s="20" t="s">
        <v>265</v>
      </c>
      <c r="Q911" s="20" t="s">
        <v>186</v>
      </c>
    </row>
    <row r="912" spans="1:17" x14ac:dyDescent="0.25">
      <c r="A912" s="20" t="s">
        <v>154</v>
      </c>
      <c r="E912" s="20" t="s">
        <v>483</v>
      </c>
      <c r="F912" s="20" t="s">
        <v>2242</v>
      </c>
      <c r="G912" s="20" t="s">
        <v>565</v>
      </c>
      <c r="H912" s="20" t="s">
        <v>1272</v>
      </c>
      <c r="I912" s="20" t="s">
        <v>2243</v>
      </c>
      <c r="J912" s="20" t="s">
        <v>159</v>
      </c>
      <c r="K912" s="20" t="s">
        <v>160</v>
      </c>
      <c r="L912" s="20" t="s">
        <v>161</v>
      </c>
      <c r="M912" s="20" t="s">
        <v>484</v>
      </c>
      <c r="N912" s="20" t="s">
        <v>2213</v>
      </c>
      <c r="O912" s="20" t="s">
        <v>264</v>
      </c>
      <c r="P912" s="20" t="s">
        <v>265</v>
      </c>
      <c r="Q912" s="20" t="s">
        <v>186</v>
      </c>
    </row>
    <row r="913" spans="1:17" x14ac:dyDescent="0.25">
      <c r="A913" s="20" t="s">
        <v>154</v>
      </c>
      <c r="E913" s="20" t="s">
        <v>483</v>
      </c>
      <c r="F913" s="20" t="s">
        <v>2244</v>
      </c>
      <c r="G913" s="20" t="s">
        <v>570</v>
      </c>
      <c r="H913" s="20" t="s">
        <v>566</v>
      </c>
      <c r="I913" s="20" t="s">
        <v>2216</v>
      </c>
      <c r="J913" s="20" t="s">
        <v>159</v>
      </c>
      <c r="K913" s="20" t="s">
        <v>160</v>
      </c>
      <c r="L913" s="20" t="s">
        <v>161</v>
      </c>
      <c r="M913" s="20" t="s">
        <v>484</v>
      </c>
      <c r="N913" s="20" t="s">
        <v>2213</v>
      </c>
      <c r="O913" s="20" t="s">
        <v>334</v>
      </c>
      <c r="P913" s="20" t="s">
        <v>335</v>
      </c>
      <c r="Q913" s="20" t="s">
        <v>186</v>
      </c>
    </row>
    <row r="914" spans="1:17" x14ac:dyDescent="0.25">
      <c r="A914" s="20" t="s">
        <v>154</v>
      </c>
      <c r="E914" s="20" t="s">
        <v>483</v>
      </c>
      <c r="F914" s="20" t="s">
        <v>2245</v>
      </c>
      <c r="G914" s="20" t="s">
        <v>674</v>
      </c>
      <c r="H914" s="20" t="s">
        <v>158</v>
      </c>
      <c r="I914" s="20" t="s">
        <v>2220</v>
      </c>
      <c r="J914" s="20" t="s">
        <v>159</v>
      </c>
      <c r="K914" s="20" t="s">
        <v>160</v>
      </c>
      <c r="L914" s="20" t="s">
        <v>161</v>
      </c>
      <c r="M914" s="20" t="s">
        <v>484</v>
      </c>
      <c r="N914" s="20" t="s">
        <v>2213</v>
      </c>
      <c r="O914" s="20" t="s">
        <v>264</v>
      </c>
      <c r="P914" s="20" t="s">
        <v>265</v>
      </c>
      <c r="Q914" s="20" t="s">
        <v>186</v>
      </c>
    </row>
    <row r="915" spans="1:17" x14ac:dyDescent="0.25">
      <c r="A915" s="20" t="s">
        <v>154</v>
      </c>
      <c r="E915" s="20" t="s">
        <v>483</v>
      </c>
      <c r="F915" s="20" t="s">
        <v>2246</v>
      </c>
      <c r="G915" s="20" t="s">
        <v>570</v>
      </c>
      <c r="H915" s="20" t="s">
        <v>188</v>
      </c>
      <c r="I915" s="20" t="s">
        <v>2247</v>
      </c>
      <c r="J915" s="20" t="s">
        <v>159</v>
      </c>
      <c r="K915" s="20" t="s">
        <v>160</v>
      </c>
      <c r="L915" s="20" t="s">
        <v>161</v>
      </c>
      <c r="M915" s="20" t="s">
        <v>484</v>
      </c>
      <c r="N915" s="20" t="s">
        <v>2213</v>
      </c>
      <c r="O915" s="20" t="s">
        <v>266</v>
      </c>
      <c r="P915" s="20" t="s">
        <v>267</v>
      </c>
      <c r="Q915" s="20" t="s">
        <v>186</v>
      </c>
    </row>
    <row r="916" spans="1:17" x14ac:dyDescent="0.25">
      <c r="A916" s="20" t="s">
        <v>154</v>
      </c>
      <c r="E916" s="20" t="s">
        <v>483</v>
      </c>
      <c r="F916" s="20" t="s">
        <v>2248</v>
      </c>
      <c r="G916" s="20" t="s">
        <v>612</v>
      </c>
      <c r="H916" s="20" t="s">
        <v>163</v>
      </c>
      <c r="I916" s="20" t="s">
        <v>2249</v>
      </c>
      <c r="J916" s="20" t="s">
        <v>159</v>
      </c>
      <c r="K916" s="20" t="s">
        <v>160</v>
      </c>
      <c r="L916" s="20" t="s">
        <v>161</v>
      </c>
      <c r="M916" s="20" t="s">
        <v>484</v>
      </c>
      <c r="N916" s="20" t="s">
        <v>2213</v>
      </c>
      <c r="O916" s="20" t="s">
        <v>268</v>
      </c>
      <c r="P916" s="20" t="s">
        <v>269</v>
      </c>
      <c r="Q916" s="20" t="s">
        <v>186</v>
      </c>
    </row>
    <row r="917" spans="1:17" x14ac:dyDescent="0.25">
      <c r="A917" s="20" t="s">
        <v>154</v>
      </c>
      <c r="E917" s="20" t="s">
        <v>483</v>
      </c>
      <c r="F917" s="20" t="s">
        <v>2250</v>
      </c>
      <c r="G917" s="20" t="s">
        <v>641</v>
      </c>
      <c r="H917" s="20" t="s">
        <v>158</v>
      </c>
      <c r="I917" s="20" t="s">
        <v>2251</v>
      </c>
      <c r="J917" s="20" t="s">
        <v>159</v>
      </c>
      <c r="K917" s="20" t="s">
        <v>160</v>
      </c>
      <c r="L917" s="20" t="s">
        <v>161</v>
      </c>
      <c r="M917" s="20" t="s">
        <v>484</v>
      </c>
      <c r="N917" s="20" t="s">
        <v>2213</v>
      </c>
      <c r="O917" s="20" t="s">
        <v>303</v>
      </c>
      <c r="P917" s="20" t="s">
        <v>304</v>
      </c>
      <c r="Q917" s="20" t="s">
        <v>186</v>
      </c>
    </row>
    <row r="918" spans="1:17" x14ac:dyDescent="0.25">
      <c r="A918" s="20" t="s">
        <v>154</v>
      </c>
      <c r="E918" s="20" t="s">
        <v>483</v>
      </c>
      <c r="F918" s="20" t="s">
        <v>2252</v>
      </c>
      <c r="G918" s="20" t="s">
        <v>619</v>
      </c>
      <c r="H918" s="20" t="s">
        <v>162</v>
      </c>
      <c r="I918" s="20" t="s">
        <v>2253</v>
      </c>
      <c r="J918" s="20" t="s">
        <v>159</v>
      </c>
      <c r="K918" s="20" t="s">
        <v>160</v>
      </c>
      <c r="L918" s="20" t="s">
        <v>161</v>
      </c>
      <c r="M918" s="20" t="s">
        <v>484</v>
      </c>
      <c r="N918" s="20" t="s">
        <v>2213</v>
      </c>
      <c r="O918" s="20" t="s">
        <v>305</v>
      </c>
      <c r="P918" s="20" t="s">
        <v>306</v>
      </c>
      <c r="Q918" s="20" t="s">
        <v>186</v>
      </c>
    </row>
    <row r="919" spans="1:17" x14ac:dyDescent="0.25">
      <c r="A919" s="20" t="s">
        <v>154</v>
      </c>
      <c r="E919" s="20" t="s">
        <v>483</v>
      </c>
      <c r="F919" s="20" t="s">
        <v>2254</v>
      </c>
      <c r="G919" s="20" t="s">
        <v>582</v>
      </c>
      <c r="H919" s="20" t="s">
        <v>747</v>
      </c>
      <c r="I919" s="20" t="s">
        <v>2255</v>
      </c>
      <c r="J919" s="20" t="s">
        <v>159</v>
      </c>
      <c r="K919" s="20" t="s">
        <v>160</v>
      </c>
      <c r="L919" s="20" t="s">
        <v>161</v>
      </c>
      <c r="M919" s="20" t="s">
        <v>484</v>
      </c>
      <c r="N919" s="20" t="s">
        <v>2213</v>
      </c>
      <c r="O919" s="20" t="s">
        <v>363</v>
      </c>
      <c r="P919" s="20" t="s">
        <v>364</v>
      </c>
      <c r="Q919" s="20" t="s">
        <v>186</v>
      </c>
    </row>
    <row r="920" spans="1:17" x14ac:dyDescent="0.25">
      <c r="A920" s="20" t="s">
        <v>154</v>
      </c>
      <c r="E920" s="20" t="s">
        <v>483</v>
      </c>
      <c r="F920" s="20" t="s">
        <v>2256</v>
      </c>
      <c r="G920" s="20" t="s">
        <v>605</v>
      </c>
      <c r="H920" s="20" t="s">
        <v>162</v>
      </c>
      <c r="I920" s="20" t="s">
        <v>2253</v>
      </c>
      <c r="J920" s="20" t="s">
        <v>159</v>
      </c>
      <c r="K920" s="20" t="s">
        <v>160</v>
      </c>
      <c r="L920" s="20" t="s">
        <v>161</v>
      </c>
      <c r="M920" s="20" t="s">
        <v>484</v>
      </c>
      <c r="N920" s="20" t="s">
        <v>2213</v>
      </c>
      <c r="O920" s="20" t="s">
        <v>305</v>
      </c>
      <c r="P920" s="20" t="s">
        <v>306</v>
      </c>
      <c r="Q920" s="20" t="s">
        <v>186</v>
      </c>
    </row>
    <row r="921" spans="1:17" x14ac:dyDescent="0.25">
      <c r="A921" s="20" t="s">
        <v>154</v>
      </c>
      <c r="E921" s="20" t="s">
        <v>483</v>
      </c>
      <c r="F921" s="20" t="s">
        <v>2257</v>
      </c>
      <c r="G921" s="20" t="s">
        <v>577</v>
      </c>
      <c r="H921" s="20" t="s">
        <v>158</v>
      </c>
      <c r="I921" s="20" t="s">
        <v>159</v>
      </c>
      <c r="J921" s="20" t="s">
        <v>159</v>
      </c>
      <c r="K921" s="20" t="s">
        <v>160</v>
      </c>
      <c r="L921" s="20" t="s">
        <v>161</v>
      </c>
      <c r="M921" s="20" t="s">
        <v>484</v>
      </c>
      <c r="N921" s="20" t="s">
        <v>2213</v>
      </c>
      <c r="O921" s="20" t="s">
        <v>359</v>
      </c>
      <c r="P921" s="20" t="s">
        <v>360</v>
      </c>
      <c r="Q921" s="20" t="s">
        <v>272</v>
      </c>
    </row>
    <row r="922" spans="1:17" x14ac:dyDescent="0.25">
      <c r="A922" s="20" t="s">
        <v>154</v>
      </c>
      <c r="E922" s="20" t="s">
        <v>483</v>
      </c>
      <c r="F922" s="20" t="s">
        <v>2258</v>
      </c>
      <c r="G922" s="20" t="s">
        <v>582</v>
      </c>
      <c r="H922" s="20" t="s">
        <v>158</v>
      </c>
      <c r="I922" s="20" t="s">
        <v>159</v>
      </c>
      <c r="J922" s="20" t="s">
        <v>159</v>
      </c>
      <c r="K922" s="20" t="s">
        <v>160</v>
      </c>
      <c r="L922" s="20" t="s">
        <v>161</v>
      </c>
      <c r="M922" s="20" t="s">
        <v>484</v>
      </c>
      <c r="N922" s="20" t="s">
        <v>2213</v>
      </c>
      <c r="O922" s="20" t="s">
        <v>270</v>
      </c>
      <c r="P922" s="20" t="s">
        <v>271</v>
      </c>
      <c r="Q922" s="20" t="s">
        <v>272</v>
      </c>
    </row>
    <row r="923" spans="1:17" x14ac:dyDescent="0.25">
      <c r="A923" s="20" t="s">
        <v>154</v>
      </c>
      <c r="E923" s="20" t="s">
        <v>483</v>
      </c>
      <c r="F923" s="20" t="s">
        <v>2259</v>
      </c>
      <c r="G923" s="20" t="s">
        <v>574</v>
      </c>
      <c r="H923" s="20" t="s">
        <v>824</v>
      </c>
      <c r="I923" s="20" t="s">
        <v>2260</v>
      </c>
      <c r="J923" s="20" t="s">
        <v>159</v>
      </c>
      <c r="K923" s="20" t="s">
        <v>160</v>
      </c>
      <c r="L923" s="20" t="s">
        <v>161</v>
      </c>
      <c r="M923" s="20" t="s">
        <v>484</v>
      </c>
      <c r="N923" s="20" t="s">
        <v>2213</v>
      </c>
      <c r="O923" s="20" t="s">
        <v>361</v>
      </c>
      <c r="P923" s="20" t="s">
        <v>362</v>
      </c>
      <c r="Q923" s="20" t="s">
        <v>275</v>
      </c>
    </row>
    <row r="924" spans="1:17" x14ac:dyDescent="0.25">
      <c r="A924" s="20" t="s">
        <v>154</v>
      </c>
      <c r="E924" s="20" t="s">
        <v>483</v>
      </c>
      <c r="F924" s="20" t="s">
        <v>2261</v>
      </c>
      <c r="G924" s="20" t="s">
        <v>630</v>
      </c>
      <c r="H924" s="20" t="s">
        <v>158</v>
      </c>
      <c r="I924" s="20" t="s">
        <v>1822</v>
      </c>
      <c r="J924" s="20" t="s">
        <v>159</v>
      </c>
      <c r="K924" s="20" t="s">
        <v>160</v>
      </c>
      <c r="L924" s="20" t="s">
        <v>161</v>
      </c>
      <c r="M924" s="20" t="s">
        <v>484</v>
      </c>
      <c r="N924" s="20" t="s">
        <v>2213</v>
      </c>
      <c r="O924" s="20" t="s">
        <v>278</v>
      </c>
      <c r="P924" s="20" t="s">
        <v>279</v>
      </c>
      <c r="Q924" s="20" t="s">
        <v>275</v>
      </c>
    </row>
    <row r="925" spans="1:17" x14ac:dyDescent="0.25">
      <c r="A925" s="20" t="s">
        <v>154</v>
      </c>
      <c r="E925" s="20" t="s">
        <v>483</v>
      </c>
      <c r="F925" s="20" t="s">
        <v>2262</v>
      </c>
      <c r="G925" s="20" t="s">
        <v>570</v>
      </c>
      <c r="H925" s="20" t="s">
        <v>824</v>
      </c>
      <c r="I925" s="20" t="s">
        <v>2263</v>
      </c>
      <c r="J925" s="20" t="s">
        <v>159</v>
      </c>
      <c r="K925" s="20" t="s">
        <v>160</v>
      </c>
      <c r="L925" s="20" t="s">
        <v>161</v>
      </c>
      <c r="M925" s="20" t="s">
        <v>484</v>
      </c>
      <c r="N925" s="20" t="s">
        <v>2213</v>
      </c>
      <c r="O925" s="20" t="s">
        <v>278</v>
      </c>
      <c r="P925" s="20" t="s">
        <v>279</v>
      </c>
      <c r="Q925" s="20" t="s">
        <v>275</v>
      </c>
    </row>
    <row r="926" spans="1:17" x14ac:dyDescent="0.25">
      <c r="A926" s="20" t="s">
        <v>154</v>
      </c>
      <c r="E926" s="20" t="s">
        <v>483</v>
      </c>
      <c r="F926" s="20" t="s">
        <v>2264</v>
      </c>
      <c r="G926" s="20" t="s">
        <v>582</v>
      </c>
      <c r="H926" s="20" t="s">
        <v>182</v>
      </c>
      <c r="I926" s="20" t="s">
        <v>159</v>
      </c>
      <c r="J926" s="20" t="s">
        <v>159</v>
      </c>
      <c r="K926" s="20" t="s">
        <v>160</v>
      </c>
      <c r="L926" s="20" t="s">
        <v>161</v>
      </c>
      <c r="M926" s="20" t="s">
        <v>484</v>
      </c>
      <c r="N926" s="20" t="s">
        <v>2213</v>
      </c>
      <c r="O926" s="20" t="s">
        <v>359</v>
      </c>
      <c r="P926" s="20" t="s">
        <v>360</v>
      </c>
      <c r="Q926" s="20" t="s">
        <v>272</v>
      </c>
    </row>
    <row r="927" spans="1:17" x14ac:dyDescent="0.25">
      <c r="A927" s="20" t="s">
        <v>154</v>
      </c>
      <c r="E927" s="20" t="s">
        <v>485</v>
      </c>
      <c r="F927" s="20" t="s">
        <v>2265</v>
      </c>
      <c r="G927" s="20" t="s">
        <v>619</v>
      </c>
      <c r="H927" s="20" t="s">
        <v>566</v>
      </c>
      <c r="I927" s="20" t="s">
        <v>2266</v>
      </c>
      <c r="J927" s="20" t="s">
        <v>159</v>
      </c>
      <c r="K927" s="20" t="s">
        <v>160</v>
      </c>
      <c r="L927" s="20" t="s">
        <v>161</v>
      </c>
      <c r="M927" s="20" t="s">
        <v>486</v>
      </c>
      <c r="N927" s="20" t="s">
        <v>2267</v>
      </c>
      <c r="O927" s="20" t="s">
        <v>324</v>
      </c>
      <c r="P927" s="20" t="s">
        <v>325</v>
      </c>
      <c r="Q927" s="20" t="s">
        <v>290</v>
      </c>
    </row>
    <row r="928" spans="1:17" x14ac:dyDescent="0.25">
      <c r="A928" s="20" t="s">
        <v>154</v>
      </c>
      <c r="E928" s="20" t="s">
        <v>485</v>
      </c>
      <c r="F928" s="20" t="s">
        <v>2268</v>
      </c>
      <c r="G928" s="20" t="s">
        <v>633</v>
      </c>
      <c r="H928" s="20" t="s">
        <v>566</v>
      </c>
      <c r="I928" s="20" t="s">
        <v>2269</v>
      </c>
      <c r="J928" s="20" t="s">
        <v>159</v>
      </c>
      <c r="K928" s="20" t="s">
        <v>160</v>
      </c>
      <c r="L928" s="20" t="s">
        <v>161</v>
      </c>
      <c r="M928" s="20" t="s">
        <v>486</v>
      </c>
      <c r="N928" s="20" t="s">
        <v>2267</v>
      </c>
      <c r="O928" s="20" t="s">
        <v>328</v>
      </c>
      <c r="P928" s="20" t="s">
        <v>329</v>
      </c>
      <c r="Q928" s="20" t="s">
        <v>290</v>
      </c>
    </row>
    <row r="929" spans="1:17" x14ac:dyDescent="0.25">
      <c r="A929" s="20" t="s">
        <v>154</v>
      </c>
      <c r="E929" s="20" t="s">
        <v>485</v>
      </c>
      <c r="F929" s="20" t="s">
        <v>2270</v>
      </c>
      <c r="G929" s="20" t="s">
        <v>577</v>
      </c>
      <c r="H929" s="20" t="s">
        <v>162</v>
      </c>
      <c r="I929" s="20" t="s">
        <v>2271</v>
      </c>
      <c r="J929" s="20" t="s">
        <v>159</v>
      </c>
      <c r="K929" s="20" t="s">
        <v>160</v>
      </c>
      <c r="L929" s="20" t="s">
        <v>161</v>
      </c>
      <c r="M929" s="20" t="s">
        <v>486</v>
      </c>
      <c r="N929" s="20" t="s">
        <v>2267</v>
      </c>
      <c r="O929" s="20" t="s">
        <v>291</v>
      </c>
      <c r="P929" s="20" t="s">
        <v>292</v>
      </c>
      <c r="Q929" s="20" t="s">
        <v>290</v>
      </c>
    </row>
    <row r="930" spans="1:17" x14ac:dyDescent="0.25">
      <c r="A930" s="20" t="s">
        <v>154</v>
      </c>
      <c r="E930" s="20" t="s">
        <v>485</v>
      </c>
      <c r="F930" s="20" t="s">
        <v>2272</v>
      </c>
      <c r="G930" s="20" t="s">
        <v>602</v>
      </c>
      <c r="H930" s="20" t="s">
        <v>566</v>
      </c>
      <c r="I930" s="20" t="s">
        <v>2273</v>
      </c>
      <c r="J930" s="20" t="s">
        <v>159</v>
      </c>
      <c r="K930" s="20" t="s">
        <v>160</v>
      </c>
      <c r="L930" s="20" t="s">
        <v>161</v>
      </c>
      <c r="M930" s="20" t="s">
        <v>486</v>
      </c>
      <c r="N930" s="20" t="s">
        <v>2267</v>
      </c>
      <c r="O930" s="20" t="s">
        <v>291</v>
      </c>
      <c r="P930" s="20" t="s">
        <v>292</v>
      </c>
      <c r="Q930" s="20" t="s">
        <v>290</v>
      </c>
    </row>
    <row r="931" spans="1:17" x14ac:dyDescent="0.25">
      <c r="A931" s="20" t="s">
        <v>154</v>
      </c>
      <c r="E931" s="20" t="s">
        <v>485</v>
      </c>
      <c r="F931" s="20" t="s">
        <v>2274</v>
      </c>
      <c r="G931" s="20" t="s">
        <v>577</v>
      </c>
      <c r="H931" s="20" t="s">
        <v>566</v>
      </c>
      <c r="I931" s="20" t="s">
        <v>2275</v>
      </c>
      <c r="J931" s="20" t="s">
        <v>159</v>
      </c>
      <c r="K931" s="20" t="s">
        <v>160</v>
      </c>
      <c r="L931" s="20" t="s">
        <v>161</v>
      </c>
      <c r="M931" s="20" t="s">
        <v>486</v>
      </c>
      <c r="N931" s="20" t="s">
        <v>2267</v>
      </c>
      <c r="O931" s="20" t="s">
        <v>345</v>
      </c>
      <c r="P931" s="20" t="s">
        <v>346</v>
      </c>
      <c r="Q931" s="20" t="s">
        <v>313</v>
      </c>
    </row>
    <row r="932" spans="1:17" x14ac:dyDescent="0.25">
      <c r="A932" s="20" t="s">
        <v>154</v>
      </c>
      <c r="E932" s="20" t="s">
        <v>485</v>
      </c>
      <c r="F932" s="20" t="s">
        <v>2276</v>
      </c>
      <c r="G932" s="20" t="s">
        <v>630</v>
      </c>
      <c r="H932" s="20" t="s">
        <v>566</v>
      </c>
      <c r="I932" s="20" t="s">
        <v>2273</v>
      </c>
      <c r="J932" s="20" t="s">
        <v>159</v>
      </c>
      <c r="K932" s="20" t="s">
        <v>160</v>
      </c>
      <c r="L932" s="20" t="s">
        <v>161</v>
      </c>
      <c r="M932" s="20" t="s">
        <v>486</v>
      </c>
      <c r="N932" s="20" t="s">
        <v>2267</v>
      </c>
      <c r="O932" s="20" t="s">
        <v>320</v>
      </c>
      <c r="P932" s="20" t="s">
        <v>321</v>
      </c>
      <c r="Q932" s="20" t="s">
        <v>313</v>
      </c>
    </row>
    <row r="933" spans="1:17" x14ac:dyDescent="0.25">
      <c r="A933" s="20" t="s">
        <v>154</v>
      </c>
      <c r="E933" s="20" t="s">
        <v>485</v>
      </c>
      <c r="F933" s="20" t="s">
        <v>2277</v>
      </c>
      <c r="G933" s="20" t="s">
        <v>605</v>
      </c>
      <c r="H933" s="20" t="s">
        <v>566</v>
      </c>
      <c r="I933" s="20" t="s">
        <v>2273</v>
      </c>
      <c r="J933" s="20" t="s">
        <v>159</v>
      </c>
      <c r="K933" s="20" t="s">
        <v>160</v>
      </c>
      <c r="L933" s="20" t="s">
        <v>161</v>
      </c>
      <c r="M933" s="20" t="s">
        <v>486</v>
      </c>
      <c r="N933" s="20" t="s">
        <v>2267</v>
      </c>
      <c r="O933" s="20" t="s">
        <v>330</v>
      </c>
      <c r="P933" s="20" t="s">
        <v>331</v>
      </c>
      <c r="Q933" s="20" t="s">
        <v>313</v>
      </c>
    </row>
    <row r="934" spans="1:17" x14ac:dyDescent="0.25">
      <c r="A934" s="20" t="s">
        <v>154</v>
      </c>
      <c r="E934" s="20" t="s">
        <v>485</v>
      </c>
      <c r="F934" s="20" t="s">
        <v>2278</v>
      </c>
      <c r="G934" s="20" t="s">
        <v>619</v>
      </c>
      <c r="H934" s="20" t="s">
        <v>566</v>
      </c>
      <c r="I934" s="20" t="s">
        <v>2279</v>
      </c>
      <c r="J934" s="20" t="s">
        <v>159</v>
      </c>
      <c r="K934" s="20" t="s">
        <v>160</v>
      </c>
      <c r="L934" s="20" t="s">
        <v>161</v>
      </c>
      <c r="M934" s="20" t="s">
        <v>486</v>
      </c>
      <c r="N934" s="20" t="s">
        <v>2267</v>
      </c>
      <c r="O934" s="20" t="s">
        <v>332</v>
      </c>
      <c r="P934" s="20" t="s">
        <v>333</v>
      </c>
      <c r="Q934" s="20" t="s">
        <v>272</v>
      </c>
    </row>
    <row r="935" spans="1:17" x14ac:dyDescent="0.25">
      <c r="A935" s="20" t="s">
        <v>154</v>
      </c>
      <c r="E935" s="20" t="s">
        <v>485</v>
      </c>
      <c r="F935" s="20" t="s">
        <v>2280</v>
      </c>
      <c r="G935" s="20" t="s">
        <v>591</v>
      </c>
      <c r="H935" s="20" t="s">
        <v>566</v>
      </c>
      <c r="I935" s="20" t="s">
        <v>2273</v>
      </c>
      <c r="J935" s="20" t="s">
        <v>159</v>
      </c>
      <c r="K935" s="20" t="s">
        <v>160</v>
      </c>
      <c r="L935" s="20" t="s">
        <v>161</v>
      </c>
      <c r="M935" s="20" t="s">
        <v>486</v>
      </c>
      <c r="N935" s="20" t="s">
        <v>2267</v>
      </c>
      <c r="O935" s="20" t="s">
        <v>320</v>
      </c>
      <c r="P935" s="20" t="s">
        <v>321</v>
      </c>
      <c r="Q935" s="20" t="s">
        <v>313</v>
      </c>
    </row>
    <row r="936" spans="1:17" x14ac:dyDescent="0.25">
      <c r="A936" s="20" t="s">
        <v>154</v>
      </c>
      <c r="E936" s="20" t="s">
        <v>485</v>
      </c>
      <c r="F936" s="20" t="s">
        <v>2281</v>
      </c>
      <c r="G936" s="20" t="s">
        <v>625</v>
      </c>
      <c r="H936" s="20" t="s">
        <v>566</v>
      </c>
      <c r="I936" s="20" t="s">
        <v>2282</v>
      </c>
      <c r="J936" s="20" t="s">
        <v>159</v>
      </c>
      <c r="K936" s="20" t="s">
        <v>160</v>
      </c>
      <c r="L936" s="20" t="s">
        <v>161</v>
      </c>
      <c r="M936" s="20" t="s">
        <v>486</v>
      </c>
      <c r="N936" s="20" t="s">
        <v>2267</v>
      </c>
      <c r="O936" s="20" t="s">
        <v>293</v>
      </c>
      <c r="P936" s="20" t="s">
        <v>294</v>
      </c>
      <c r="Q936" s="20" t="s">
        <v>272</v>
      </c>
    </row>
    <row r="937" spans="1:17" x14ac:dyDescent="0.25">
      <c r="A937" s="20" t="s">
        <v>154</v>
      </c>
      <c r="E937" s="20" t="s">
        <v>487</v>
      </c>
      <c r="F937" s="20" t="s">
        <v>2283</v>
      </c>
      <c r="G937" s="20" t="s">
        <v>633</v>
      </c>
      <c r="H937" s="20" t="s">
        <v>566</v>
      </c>
      <c r="I937" s="20" t="s">
        <v>2284</v>
      </c>
      <c r="J937" s="20" t="s">
        <v>159</v>
      </c>
      <c r="K937" s="20" t="s">
        <v>160</v>
      </c>
      <c r="L937" s="20" t="s">
        <v>161</v>
      </c>
      <c r="M937" s="20" t="s">
        <v>488</v>
      </c>
      <c r="N937" s="20" t="s">
        <v>2285</v>
      </c>
      <c r="O937" s="20" t="s">
        <v>328</v>
      </c>
      <c r="P937" s="20" t="s">
        <v>329</v>
      </c>
      <c r="Q937" s="20" t="s">
        <v>290</v>
      </c>
    </row>
    <row r="938" spans="1:17" x14ac:dyDescent="0.25">
      <c r="A938" s="20" t="s">
        <v>154</v>
      </c>
      <c r="E938" s="20" t="s">
        <v>487</v>
      </c>
      <c r="F938" s="20" t="s">
        <v>2286</v>
      </c>
      <c r="G938" s="20" t="s">
        <v>577</v>
      </c>
      <c r="H938" s="20" t="s">
        <v>571</v>
      </c>
      <c r="I938" s="20" t="s">
        <v>2287</v>
      </c>
      <c r="J938" s="20" t="s">
        <v>159</v>
      </c>
      <c r="K938" s="20" t="s">
        <v>160</v>
      </c>
      <c r="L938" s="20" t="s">
        <v>161</v>
      </c>
      <c r="M938" s="20" t="s">
        <v>488</v>
      </c>
      <c r="N938" s="20" t="s">
        <v>2285</v>
      </c>
      <c r="O938" s="20" t="s">
        <v>291</v>
      </c>
      <c r="P938" s="20" t="s">
        <v>292</v>
      </c>
      <c r="Q938" s="20" t="s">
        <v>290</v>
      </c>
    </row>
    <row r="939" spans="1:17" x14ac:dyDescent="0.25">
      <c r="A939" s="20" t="s">
        <v>154</v>
      </c>
      <c r="E939" s="20" t="s">
        <v>487</v>
      </c>
      <c r="F939" s="20" t="s">
        <v>2288</v>
      </c>
      <c r="G939" s="20" t="s">
        <v>674</v>
      </c>
      <c r="H939" s="20" t="s">
        <v>566</v>
      </c>
      <c r="I939" s="20" t="s">
        <v>2289</v>
      </c>
      <c r="J939" s="20" t="s">
        <v>159</v>
      </c>
      <c r="K939" s="20" t="s">
        <v>160</v>
      </c>
      <c r="L939" s="20" t="s">
        <v>161</v>
      </c>
      <c r="M939" s="20" t="s">
        <v>488</v>
      </c>
      <c r="N939" s="20" t="s">
        <v>2285</v>
      </c>
      <c r="O939" s="20" t="s">
        <v>309</v>
      </c>
      <c r="P939" s="20" t="s">
        <v>310</v>
      </c>
      <c r="Q939" s="20" t="s">
        <v>290</v>
      </c>
    </row>
    <row r="940" spans="1:17" x14ac:dyDescent="0.25">
      <c r="A940" s="20" t="s">
        <v>154</v>
      </c>
      <c r="E940" s="20" t="s">
        <v>487</v>
      </c>
      <c r="F940" s="20" t="s">
        <v>2290</v>
      </c>
      <c r="G940" s="20" t="s">
        <v>577</v>
      </c>
      <c r="H940" s="20" t="s">
        <v>566</v>
      </c>
      <c r="I940" s="20" t="s">
        <v>2291</v>
      </c>
      <c r="J940" s="20" t="s">
        <v>159</v>
      </c>
      <c r="K940" s="20" t="s">
        <v>160</v>
      </c>
      <c r="L940" s="20" t="s">
        <v>161</v>
      </c>
      <c r="M940" s="20" t="s">
        <v>488</v>
      </c>
      <c r="N940" s="20" t="s">
        <v>2285</v>
      </c>
      <c r="O940" s="20" t="s">
        <v>345</v>
      </c>
      <c r="P940" s="20" t="s">
        <v>346</v>
      </c>
      <c r="Q940" s="20" t="s">
        <v>313</v>
      </c>
    </row>
    <row r="941" spans="1:17" x14ac:dyDescent="0.25">
      <c r="A941" s="20" t="s">
        <v>154</v>
      </c>
      <c r="E941" s="20" t="s">
        <v>487</v>
      </c>
      <c r="F941" s="20" t="s">
        <v>2292</v>
      </c>
      <c r="G941" s="20" t="s">
        <v>570</v>
      </c>
      <c r="H941" s="20" t="s">
        <v>571</v>
      </c>
      <c r="I941" s="20" t="s">
        <v>2293</v>
      </c>
      <c r="J941" s="20" t="s">
        <v>159</v>
      </c>
      <c r="K941" s="20" t="s">
        <v>160</v>
      </c>
      <c r="L941" s="20" t="s">
        <v>161</v>
      </c>
      <c r="M941" s="20" t="s">
        <v>488</v>
      </c>
      <c r="N941" s="20" t="s">
        <v>2285</v>
      </c>
      <c r="O941" s="20" t="s">
        <v>301</v>
      </c>
      <c r="P941" s="20" t="s">
        <v>344</v>
      </c>
      <c r="Q941" s="20" t="s">
        <v>313</v>
      </c>
    </row>
    <row r="942" spans="1:17" x14ac:dyDescent="0.25">
      <c r="A942" s="20" t="s">
        <v>154</v>
      </c>
      <c r="E942" s="20" t="s">
        <v>487</v>
      </c>
      <c r="F942" s="20" t="s">
        <v>2294</v>
      </c>
      <c r="G942" s="20" t="s">
        <v>633</v>
      </c>
      <c r="H942" s="20" t="s">
        <v>158</v>
      </c>
      <c r="I942" s="20" t="s">
        <v>2295</v>
      </c>
      <c r="J942" s="20" t="s">
        <v>159</v>
      </c>
      <c r="K942" s="20" t="s">
        <v>160</v>
      </c>
      <c r="L942" s="20" t="s">
        <v>161</v>
      </c>
      <c r="M942" s="20" t="s">
        <v>488</v>
      </c>
      <c r="N942" s="20" t="s">
        <v>2285</v>
      </c>
      <c r="O942" s="20" t="s">
        <v>345</v>
      </c>
      <c r="P942" s="20" t="s">
        <v>346</v>
      </c>
      <c r="Q942" s="20" t="s">
        <v>313</v>
      </c>
    </row>
    <row r="943" spans="1:17" x14ac:dyDescent="0.25">
      <c r="A943" s="20" t="s">
        <v>154</v>
      </c>
      <c r="E943" s="20" t="s">
        <v>487</v>
      </c>
      <c r="F943" s="20" t="s">
        <v>2296</v>
      </c>
      <c r="G943" s="20" t="s">
        <v>570</v>
      </c>
      <c r="H943" s="20" t="s">
        <v>894</v>
      </c>
      <c r="I943" s="20" t="s">
        <v>2297</v>
      </c>
      <c r="J943" s="20" t="s">
        <v>159</v>
      </c>
      <c r="K943" s="20" t="s">
        <v>160</v>
      </c>
      <c r="L943" s="20" t="s">
        <v>161</v>
      </c>
      <c r="M943" s="20" t="s">
        <v>488</v>
      </c>
      <c r="N943" s="20" t="s">
        <v>2285</v>
      </c>
      <c r="O943" s="20" t="s">
        <v>347</v>
      </c>
      <c r="P943" s="20" t="s">
        <v>348</v>
      </c>
      <c r="Q943" s="20" t="s">
        <v>290</v>
      </c>
    </row>
    <row r="944" spans="1:17" x14ac:dyDescent="0.25">
      <c r="A944" s="20" t="s">
        <v>154</v>
      </c>
      <c r="E944" s="20" t="s">
        <v>487</v>
      </c>
      <c r="F944" s="20" t="s">
        <v>2298</v>
      </c>
      <c r="G944" s="20" t="s">
        <v>591</v>
      </c>
      <c r="H944" s="20" t="s">
        <v>571</v>
      </c>
      <c r="I944" s="20" t="s">
        <v>2293</v>
      </c>
      <c r="J944" s="20" t="s">
        <v>159</v>
      </c>
      <c r="K944" s="20" t="s">
        <v>160</v>
      </c>
      <c r="L944" s="20" t="s">
        <v>161</v>
      </c>
      <c r="M944" s="20" t="s">
        <v>488</v>
      </c>
      <c r="N944" s="20" t="s">
        <v>2285</v>
      </c>
      <c r="O944" s="20" t="s">
        <v>320</v>
      </c>
      <c r="P944" s="20" t="s">
        <v>321</v>
      </c>
      <c r="Q944" s="20" t="s">
        <v>313</v>
      </c>
    </row>
    <row r="945" spans="1:17" x14ac:dyDescent="0.25">
      <c r="A945" s="20" t="s">
        <v>154</v>
      </c>
      <c r="E945" s="20" t="s">
        <v>487</v>
      </c>
      <c r="F945" s="20" t="s">
        <v>2299</v>
      </c>
      <c r="G945" s="20" t="s">
        <v>582</v>
      </c>
      <c r="H945" s="20" t="s">
        <v>180</v>
      </c>
      <c r="I945" s="20" t="s">
        <v>2300</v>
      </c>
      <c r="J945" s="20" t="s">
        <v>159</v>
      </c>
      <c r="K945" s="20" t="s">
        <v>160</v>
      </c>
      <c r="L945" s="20" t="s">
        <v>161</v>
      </c>
      <c r="M945" s="20" t="s">
        <v>488</v>
      </c>
      <c r="N945" s="20" t="s">
        <v>2285</v>
      </c>
      <c r="O945" s="20" t="s">
        <v>311</v>
      </c>
      <c r="P945" s="20" t="s">
        <v>312</v>
      </c>
      <c r="Q945" s="20" t="s">
        <v>313</v>
      </c>
    </row>
    <row r="946" spans="1:17" x14ac:dyDescent="0.25">
      <c r="A946" s="20" t="s">
        <v>154</v>
      </c>
      <c r="E946" s="20" t="s">
        <v>489</v>
      </c>
      <c r="F946" s="20" t="s">
        <v>2301</v>
      </c>
      <c r="G946" s="20" t="s">
        <v>565</v>
      </c>
      <c r="H946" s="20" t="s">
        <v>566</v>
      </c>
      <c r="I946" s="20" t="s">
        <v>2302</v>
      </c>
      <c r="J946" s="20" t="s">
        <v>159</v>
      </c>
      <c r="K946" s="20" t="s">
        <v>160</v>
      </c>
      <c r="L946" s="20" t="s">
        <v>161</v>
      </c>
      <c r="M946" s="20" t="s">
        <v>490</v>
      </c>
      <c r="N946" s="20" t="s">
        <v>2303</v>
      </c>
      <c r="O946" s="20" t="s">
        <v>328</v>
      </c>
      <c r="P946" s="20" t="s">
        <v>329</v>
      </c>
      <c r="Q946" s="20" t="s">
        <v>290</v>
      </c>
    </row>
    <row r="947" spans="1:17" x14ac:dyDescent="0.25">
      <c r="A947" s="20" t="s">
        <v>154</v>
      </c>
      <c r="E947" s="20" t="s">
        <v>489</v>
      </c>
      <c r="F947" s="20" t="s">
        <v>2304</v>
      </c>
      <c r="G947" s="20" t="s">
        <v>587</v>
      </c>
      <c r="H947" s="20" t="s">
        <v>566</v>
      </c>
      <c r="I947" s="20" t="s">
        <v>2305</v>
      </c>
      <c r="J947" s="20" t="s">
        <v>159</v>
      </c>
      <c r="K947" s="20" t="s">
        <v>160</v>
      </c>
      <c r="L947" s="20" t="s">
        <v>161</v>
      </c>
      <c r="M947" s="20" t="s">
        <v>490</v>
      </c>
      <c r="N947" s="20" t="s">
        <v>2303</v>
      </c>
      <c r="O947" s="20" t="s">
        <v>324</v>
      </c>
      <c r="P947" s="20" t="s">
        <v>325</v>
      </c>
      <c r="Q947" s="20" t="s">
        <v>290</v>
      </c>
    </row>
    <row r="948" spans="1:17" x14ac:dyDescent="0.25">
      <c r="A948" s="20" t="s">
        <v>154</v>
      </c>
      <c r="E948" s="20" t="s">
        <v>489</v>
      </c>
      <c r="F948" s="20" t="s">
        <v>2306</v>
      </c>
      <c r="G948" s="20" t="s">
        <v>577</v>
      </c>
      <c r="H948" s="20" t="s">
        <v>566</v>
      </c>
      <c r="I948" s="20" t="s">
        <v>2307</v>
      </c>
      <c r="J948" s="20" t="s">
        <v>159</v>
      </c>
      <c r="K948" s="20" t="s">
        <v>160</v>
      </c>
      <c r="L948" s="20" t="s">
        <v>161</v>
      </c>
      <c r="M948" s="20" t="s">
        <v>490</v>
      </c>
      <c r="N948" s="20" t="s">
        <v>2303</v>
      </c>
      <c r="O948" s="20" t="s">
        <v>291</v>
      </c>
      <c r="P948" s="20" t="s">
        <v>292</v>
      </c>
      <c r="Q948" s="20" t="s">
        <v>290</v>
      </c>
    </row>
    <row r="949" spans="1:17" x14ac:dyDescent="0.25">
      <c r="A949" s="20" t="s">
        <v>154</v>
      </c>
      <c r="E949" s="20" t="s">
        <v>489</v>
      </c>
      <c r="F949" s="20" t="s">
        <v>2308</v>
      </c>
      <c r="G949" s="20" t="s">
        <v>674</v>
      </c>
      <c r="H949" s="20" t="s">
        <v>566</v>
      </c>
      <c r="I949" s="20" t="s">
        <v>2302</v>
      </c>
      <c r="J949" s="20" t="s">
        <v>159</v>
      </c>
      <c r="K949" s="20" t="s">
        <v>160</v>
      </c>
      <c r="L949" s="20" t="s">
        <v>161</v>
      </c>
      <c r="M949" s="20" t="s">
        <v>490</v>
      </c>
      <c r="N949" s="20" t="s">
        <v>2303</v>
      </c>
      <c r="O949" s="20" t="s">
        <v>309</v>
      </c>
      <c r="P949" s="20" t="s">
        <v>310</v>
      </c>
      <c r="Q949" s="20" t="s">
        <v>290</v>
      </c>
    </row>
    <row r="950" spans="1:17" x14ac:dyDescent="0.25">
      <c r="A950" s="20" t="s">
        <v>154</v>
      </c>
      <c r="E950" s="20" t="s">
        <v>489</v>
      </c>
      <c r="F950" s="20" t="s">
        <v>2309</v>
      </c>
      <c r="G950" s="20" t="s">
        <v>591</v>
      </c>
      <c r="H950" s="20" t="s">
        <v>1872</v>
      </c>
      <c r="I950" s="20" t="s">
        <v>2310</v>
      </c>
      <c r="J950" s="20" t="s">
        <v>159</v>
      </c>
      <c r="K950" s="20" t="s">
        <v>160</v>
      </c>
      <c r="L950" s="20" t="s">
        <v>161</v>
      </c>
      <c r="M950" s="20" t="s">
        <v>490</v>
      </c>
      <c r="N950" s="20" t="s">
        <v>2303</v>
      </c>
      <c r="O950" s="20" t="s">
        <v>320</v>
      </c>
      <c r="P950" s="20" t="s">
        <v>321</v>
      </c>
      <c r="Q950" s="20" t="s">
        <v>313</v>
      </c>
    </row>
    <row r="951" spans="1:17" x14ac:dyDescent="0.25">
      <c r="A951" s="20" t="s">
        <v>154</v>
      </c>
      <c r="E951" s="20" t="s">
        <v>489</v>
      </c>
      <c r="F951" s="20" t="s">
        <v>2311</v>
      </c>
      <c r="G951" s="20" t="s">
        <v>570</v>
      </c>
      <c r="H951" s="20" t="s">
        <v>188</v>
      </c>
      <c r="I951" s="20" t="s">
        <v>2312</v>
      </c>
      <c r="J951" s="20" t="s">
        <v>159</v>
      </c>
      <c r="K951" s="20" t="s">
        <v>160</v>
      </c>
      <c r="L951" s="20" t="s">
        <v>161</v>
      </c>
      <c r="M951" s="20" t="s">
        <v>490</v>
      </c>
      <c r="N951" s="20" t="s">
        <v>2303</v>
      </c>
      <c r="O951" s="20" t="s">
        <v>301</v>
      </c>
      <c r="P951" s="20" t="s">
        <v>344</v>
      </c>
      <c r="Q951" s="20" t="s">
        <v>313</v>
      </c>
    </row>
    <row r="952" spans="1:17" x14ac:dyDescent="0.25">
      <c r="A952" s="20" t="s">
        <v>154</v>
      </c>
      <c r="E952" s="20" t="s">
        <v>489</v>
      </c>
      <c r="F952" s="20" t="s">
        <v>2313</v>
      </c>
      <c r="G952" s="20" t="s">
        <v>591</v>
      </c>
      <c r="H952" s="20" t="s">
        <v>158</v>
      </c>
      <c r="I952" s="20" t="s">
        <v>2314</v>
      </c>
      <c r="J952" s="20" t="s">
        <v>159</v>
      </c>
      <c r="K952" s="20" t="s">
        <v>160</v>
      </c>
      <c r="L952" s="20" t="s">
        <v>161</v>
      </c>
      <c r="M952" s="20" t="s">
        <v>490</v>
      </c>
      <c r="N952" s="20" t="s">
        <v>2303</v>
      </c>
      <c r="O952" s="20" t="s">
        <v>301</v>
      </c>
      <c r="P952" s="20" t="s">
        <v>344</v>
      </c>
      <c r="Q952" s="20" t="s">
        <v>313</v>
      </c>
    </row>
    <row r="953" spans="1:17" x14ac:dyDescent="0.25">
      <c r="A953" s="20" t="s">
        <v>154</v>
      </c>
      <c r="E953" s="20" t="s">
        <v>489</v>
      </c>
      <c r="F953" s="20" t="s">
        <v>2315</v>
      </c>
      <c r="G953" s="20" t="s">
        <v>619</v>
      </c>
      <c r="H953" s="20" t="s">
        <v>187</v>
      </c>
      <c r="I953" s="20" t="s">
        <v>2316</v>
      </c>
      <c r="J953" s="20" t="s">
        <v>159</v>
      </c>
      <c r="K953" s="20" t="s">
        <v>160</v>
      </c>
      <c r="L953" s="20" t="s">
        <v>161</v>
      </c>
      <c r="M953" s="20" t="s">
        <v>490</v>
      </c>
      <c r="N953" s="20" t="s">
        <v>2303</v>
      </c>
      <c r="O953" s="20" t="s">
        <v>332</v>
      </c>
      <c r="P953" s="20" t="s">
        <v>333</v>
      </c>
      <c r="Q953" s="20" t="s">
        <v>272</v>
      </c>
    </row>
    <row r="954" spans="1:17" x14ac:dyDescent="0.25">
      <c r="A954" s="20" t="s">
        <v>154</v>
      </c>
      <c r="E954" s="20" t="s">
        <v>489</v>
      </c>
      <c r="F954" s="20" t="s">
        <v>2317</v>
      </c>
      <c r="G954" s="20" t="s">
        <v>616</v>
      </c>
      <c r="H954" s="20" t="s">
        <v>162</v>
      </c>
      <c r="I954" s="20" t="s">
        <v>1385</v>
      </c>
      <c r="J954" s="20" t="s">
        <v>159</v>
      </c>
      <c r="K954" s="20" t="s">
        <v>160</v>
      </c>
      <c r="L954" s="20" t="s">
        <v>161</v>
      </c>
      <c r="M954" s="20" t="s">
        <v>490</v>
      </c>
      <c r="N954" s="20" t="s">
        <v>2303</v>
      </c>
      <c r="O954" s="20" t="s">
        <v>314</v>
      </c>
      <c r="P954" s="20" t="s">
        <v>315</v>
      </c>
      <c r="Q954" s="20" t="s">
        <v>272</v>
      </c>
    </row>
    <row r="955" spans="1:17" x14ac:dyDescent="0.25">
      <c r="A955" s="20" t="s">
        <v>154</v>
      </c>
      <c r="E955" s="20" t="s">
        <v>489</v>
      </c>
      <c r="F955" s="20" t="s">
        <v>2318</v>
      </c>
      <c r="G955" s="20" t="s">
        <v>612</v>
      </c>
      <c r="H955" s="20" t="s">
        <v>566</v>
      </c>
      <c r="I955" s="20" t="s">
        <v>2307</v>
      </c>
      <c r="J955" s="20" t="s">
        <v>159</v>
      </c>
      <c r="K955" s="20" t="s">
        <v>160</v>
      </c>
      <c r="L955" s="20" t="s">
        <v>161</v>
      </c>
      <c r="M955" s="20" t="s">
        <v>490</v>
      </c>
      <c r="N955" s="20" t="s">
        <v>2303</v>
      </c>
      <c r="O955" s="20" t="s">
        <v>299</v>
      </c>
      <c r="P955" s="20" t="s">
        <v>300</v>
      </c>
      <c r="Q955" s="20" t="s">
        <v>272</v>
      </c>
    </row>
    <row r="956" spans="1:17" x14ac:dyDescent="0.25">
      <c r="A956" s="20" t="s">
        <v>154</v>
      </c>
      <c r="E956" s="20" t="s">
        <v>489</v>
      </c>
      <c r="F956" s="20" t="s">
        <v>2319</v>
      </c>
      <c r="G956" s="20" t="s">
        <v>619</v>
      </c>
      <c r="H956" s="20" t="s">
        <v>627</v>
      </c>
      <c r="I956" s="20" t="s">
        <v>2320</v>
      </c>
      <c r="J956" s="20" t="s">
        <v>159</v>
      </c>
      <c r="K956" s="20" t="s">
        <v>160</v>
      </c>
      <c r="L956" s="20" t="s">
        <v>161</v>
      </c>
      <c r="M956" s="20" t="s">
        <v>490</v>
      </c>
      <c r="N956" s="20" t="s">
        <v>2303</v>
      </c>
      <c r="O956" s="20" t="s">
        <v>326</v>
      </c>
      <c r="P956" s="20" t="s">
        <v>327</v>
      </c>
      <c r="Q956" s="20" t="s">
        <v>290</v>
      </c>
    </row>
    <row r="957" spans="1:17" x14ac:dyDescent="0.25">
      <c r="A957" s="20" t="s">
        <v>154</v>
      </c>
      <c r="E957" s="20" t="s">
        <v>489</v>
      </c>
      <c r="F957" s="20" t="s">
        <v>2321</v>
      </c>
      <c r="G957" s="20" t="s">
        <v>570</v>
      </c>
      <c r="H957" s="20" t="s">
        <v>158</v>
      </c>
      <c r="I957" s="20" t="s">
        <v>2314</v>
      </c>
      <c r="J957" s="20" t="s">
        <v>159</v>
      </c>
      <c r="K957" s="20" t="s">
        <v>160</v>
      </c>
      <c r="L957" s="20" t="s">
        <v>161</v>
      </c>
      <c r="M957" s="20" t="s">
        <v>490</v>
      </c>
      <c r="N957" s="20" t="s">
        <v>2303</v>
      </c>
      <c r="O957" s="20" t="s">
        <v>326</v>
      </c>
      <c r="P957" s="20" t="s">
        <v>327</v>
      </c>
      <c r="Q957" s="20" t="s">
        <v>290</v>
      </c>
    </row>
    <row r="958" spans="1:17" x14ac:dyDescent="0.25">
      <c r="A958" s="20" t="s">
        <v>154</v>
      </c>
      <c r="E958" s="20" t="s">
        <v>489</v>
      </c>
      <c r="F958" s="20" t="s">
        <v>2322</v>
      </c>
      <c r="G958" s="20" t="s">
        <v>570</v>
      </c>
      <c r="H958" s="20" t="s">
        <v>566</v>
      </c>
      <c r="I958" s="20" t="s">
        <v>2323</v>
      </c>
      <c r="J958" s="20" t="s">
        <v>159</v>
      </c>
      <c r="K958" s="20" t="s">
        <v>160</v>
      </c>
      <c r="L958" s="20" t="s">
        <v>161</v>
      </c>
      <c r="M958" s="20" t="s">
        <v>490</v>
      </c>
      <c r="N958" s="20" t="s">
        <v>2303</v>
      </c>
      <c r="O958" s="20" t="s">
        <v>349</v>
      </c>
      <c r="P958" s="20" t="s">
        <v>350</v>
      </c>
      <c r="Q958" s="20" t="s">
        <v>290</v>
      </c>
    </row>
    <row r="959" spans="1:17" x14ac:dyDescent="0.25">
      <c r="A959" s="20" t="s">
        <v>154</v>
      </c>
      <c r="E959" s="20" t="s">
        <v>489</v>
      </c>
      <c r="F959" s="20" t="s">
        <v>2324</v>
      </c>
      <c r="G959" s="20" t="s">
        <v>577</v>
      </c>
      <c r="H959" s="20" t="s">
        <v>1267</v>
      </c>
      <c r="I959" s="20" t="s">
        <v>2325</v>
      </c>
      <c r="J959" s="20" t="s">
        <v>159</v>
      </c>
      <c r="K959" s="20" t="s">
        <v>160</v>
      </c>
      <c r="L959" s="20" t="s">
        <v>161</v>
      </c>
      <c r="M959" s="20" t="s">
        <v>490</v>
      </c>
      <c r="N959" s="20" t="s">
        <v>2303</v>
      </c>
      <c r="O959" s="20" t="s">
        <v>309</v>
      </c>
      <c r="P959" s="20" t="s">
        <v>310</v>
      </c>
      <c r="Q959" s="20" t="s">
        <v>290</v>
      </c>
    </row>
    <row r="960" spans="1:17" x14ac:dyDescent="0.25">
      <c r="A960" s="20" t="s">
        <v>154</v>
      </c>
      <c r="E960" s="20" t="s">
        <v>489</v>
      </c>
      <c r="F960" s="20" t="s">
        <v>2326</v>
      </c>
      <c r="G960" s="20" t="s">
        <v>565</v>
      </c>
      <c r="H960" s="20" t="s">
        <v>158</v>
      </c>
      <c r="I960" s="20" t="s">
        <v>2314</v>
      </c>
      <c r="J960" s="20" t="s">
        <v>159</v>
      </c>
      <c r="K960" s="20" t="s">
        <v>160</v>
      </c>
      <c r="L960" s="20" t="s">
        <v>161</v>
      </c>
      <c r="M960" s="20" t="s">
        <v>490</v>
      </c>
      <c r="N960" s="20" t="s">
        <v>2303</v>
      </c>
      <c r="O960" s="20" t="s">
        <v>375</v>
      </c>
      <c r="P960" s="20" t="s">
        <v>376</v>
      </c>
      <c r="Q960" s="20" t="s">
        <v>290</v>
      </c>
    </row>
    <row r="961" spans="1:17" x14ac:dyDescent="0.25">
      <c r="A961" s="20" t="s">
        <v>154</v>
      </c>
      <c r="E961" s="20" t="s">
        <v>489</v>
      </c>
      <c r="F961" s="20" t="s">
        <v>2327</v>
      </c>
      <c r="G961" s="20" t="s">
        <v>591</v>
      </c>
      <c r="H961" s="20" t="s">
        <v>566</v>
      </c>
      <c r="I961" s="20" t="s">
        <v>2328</v>
      </c>
      <c r="J961" s="20" t="s">
        <v>159</v>
      </c>
      <c r="K961" s="20" t="s">
        <v>160</v>
      </c>
      <c r="L961" s="20" t="s">
        <v>161</v>
      </c>
      <c r="M961" s="20" t="s">
        <v>490</v>
      </c>
      <c r="N961" s="20" t="s">
        <v>2303</v>
      </c>
      <c r="O961" s="20" t="s">
        <v>309</v>
      </c>
      <c r="P961" s="20" t="s">
        <v>310</v>
      </c>
      <c r="Q961" s="20" t="s">
        <v>290</v>
      </c>
    </row>
    <row r="962" spans="1:17" x14ac:dyDescent="0.25">
      <c r="A962" s="20" t="s">
        <v>154</v>
      </c>
      <c r="E962" s="20" t="s">
        <v>489</v>
      </c>
      <c r="F962" s="20" t="s">
        <v>2329</v>
      </c>
      <c r="G962" s="20" t="s">
        <v>625</v>
      </c>
      <c r="H962" s="20" t="s">
        <v>187</v>
      </c>
      <c r="I962" s="20" t="s">
        <v>2330</v>
      </c>
      <c r="J962" s="20" t="s">
        <v>159</v>
      </c>
      <c r="K962" s="20" t="s">
        <v>160</v>
      </c>
      <c r="L962" s="20" t="s">
        <v>161</v>
      </c>
      <c r="M962" s="20" t="s">
        <v>490</v>
      </c>
      <c r="N962" s="20" t="s">
        <v>2303</v>
      </c>
      <c r="O962" s="20" t="s">
        <v>309</v>
      </c>
      <c r="P962" s="20" t="s">
        <v>310</v>
      </c>
      <c r="Q962" s="20" t="s">
        <v>290</v>
      </c>
    </row>
    <row r="963" spans="1:17" x14ac:dyDescent="0.25">
      <c r="A963" s="20" t="s">
        <v>154</v>
      </c>
      <c r="E963" s="20" t="s">
        <v>489</v>
      </c>
      <c r="F963" s="20" t="s">
        <v>2331</v>
      </c>
      <c r="G963" s="20" t="s">
        <v>904</v>
      </c>
      <c r="H963" s="20" t="s">
        <v>747</v>
      </c>
      <c r="I963" s="20" t="s">
        <v>2332</v>
      </c>
      <c r="J963" s="20" t="s">
        <v>159</v>
      </c>
      <c r="K963" s="20" t="s">
        <v>160</v>
      </c>
      <c r="L963" s="20" t="s">
        <v>161</v>
      </c>
      <c r="M963" s="20" t="s">
        <v>490</v>
      </c>
      <c r="N963" s="20" t="s">
        <v>2303</v>
      </c>
      <c r="O963" s="20" t="s">
        <v>330</v>
      </c>
      <c r="P963" s="20" t="s">
        <v>331</v>
      </c>
      <c r="Q963" s="20" t="s">
        <v>313</v>
      </c>
    </row>
    <row r="964" spans="1:17" x14ac:dyDescent="0.25">
      <c r="A964" s="20" t="s">
        <v>154</v>
      </c>
      <c r="E964" s="20" t="s">
        <v>489</v>
      </c>
      <c r="F964" s="20" t="s">
        <v>2333</v>
      </c>
      <c r="G964" s="20" t="s">
        <v>630</v>
      </c>
      <c r="H964" s="20" t="s">
        <v>187</v>
      </c>
      <c r="I964" s="20" t="s">
        <v>2334</v>
      </c>
      <c r="J964" s="20" t="s">
        <v>159</v>
      </c>
      <c r="K964" s="20" t="s">
        <v>160</v>
      </c>
      <c r="L964" s="20" t="s">
        <v>161</v>
      </c>
      <c r="M964" s="20" t="s">
        <v>490</v>
      </c>
      <c r="N964" s="20" t="s">
        <v>2303</v>
      </c>
      <c r="O964" s="20" t="s">
        <v>314</v>
      </c>
      <c r="P964" s="20" t="s">
        <v>315</v>
      </c>
      <c r="Q964" s="20" t="s">
        <v>272</v>
      </c>
    </row>
    <row r="965" spans="1:17" x14ac:dyDescent="0.25">
      <c r="A965" s="20" t="s">
        <v>154</v>
      </c>
      <c r="E965" s="20" t="s">
        <v>489</v>
      </c>
      <c r="F965" s="20" t="s">
        <v>2335</v>
      </c>
      <c r="G965" s="20" t="s">
        <v>633</v>
      </c>
      <c r="H965" s="20" t="s">
        <v>1338</v>
      </c>
      <c r="I965" s="20" t="s">
        <v>2336</v>
      </c>
      <c r="J965" s="20" t="s">
        <v>159</v>
      </c>
      <c r="K965" s="20" t="s">
        <v>160</v>
      </c>
      <c r="L965" s="20" t="s">
        <v>161</v>
      </c>
      <c r="M965" s="20" t="s">
        <v>490</v>
      </c>
      <c r="N965" s="20" t="s">
        <v>2303</v>
      </c>
      <c r="O965" s="20" t="s">
        <v>316</v>
      </c>
      <c r="P965" s="20" t="s">
        <v>317</v>
      </c>
      <c r="Q965" s="20" t="s">
        <v>272</v>
      </c>
    </row>
    <row r="966" spans="1:17" x14ac:dyDescent="0.25">
      <c r="A966" s="20" t="s">
        <v>154</v>
      </c>
      <c r="E966" s="20" t="s">
        <v>489</v>
      </c>
      <c r="F966" s="20" t="s">
        <v>2337</v>
      </c>
      <c r="G966" s="20" t="s">
        <v>612</v>
      </c>
      <c r="H966" s="20" t="s">
        <v>566</v>
      </c>
      <c r="I966" s="20" t="s">
        <v>2307</v>
      </c>
      <c r="J966" s="20" t="s">
        <v>159</v>
      </c>
      <c r="K966" s="20" t="s">
        <v>160</v>
      </c>
      <c r="L966" s="20" t="s">
        <v>161</v>
      </c>
      <c r="M966" s="20" t="s">
        <v>490</v>
      </c>
      <c r="N966" s="20" t="s">
        <v>2303</v>
      </c>
      <c r="O966" s="20" t="s">
        <v>318</v>
      </c>
      <c r="P966" s="20" t="s">
        <v>319</v>
      </c>
      <c r="Q966" s="20" t="s">
        <v>272</v>
      </c>
    </row>
    <row r="967" spans="1:17" x14ac:dyDescent="0.25">
      <c r="A967" s="20" t="s">
        <v>154</v>
      </c>
      <c r="E967" s="20" t="s">
        <v>491</v>
      </c>
      <c r="F967" s="20" t="s">
        <v>2338</v>
      </c>
      <c r="G967" s="20" t="s">
        <v>587</v>
      </c>
      <c r="H967" s="20" t="s">
        <v>566</v>
      </c>
      <c r="I967" s="20" t="s">
        <v>2339</v>
      </c>
      <c r="J967" s="20" t="s">
        <v>159</v>
      </c>
      <c r="K967" s="20" t="s">
        <v>160</v>
      </c>
      <c r="L967" s="20" t="s">
        <v>161</v>
      </c>
      <c r="M967" s="20" t="s">
        <v>492</v>
      </c>
      <c r="N967" s="20" t="s">
        <v>2340</v>
      </c>
      <c r="O967" s="20" t="s">
        <v>307</v>
      </c>
      <c r="P967" s="20" t="s">
        <v>308</v>
      </c>
      <c r="Q967" s="20" t="s">
        <v>290</v>
      </c>
    </row>
    <row r="968" spans="1:17" x14ac:dyDescent="0.25">
      <c r="A968" s="20" t="s">
        <v>154</v>
      </c>
      <c r="E968" s="20" t="s">
        <v>491</v>
      </c>
      <c r="F968" s="20" t="s">
        <v>2341</v>
      </c>
      <c r="G968" s="20" t="s">
        <v>861</v>
      </c>
      <c r="H968" s="20" t="s">
        <v>747</v>
      </c>
      <c r="I968" s="20" t="s">
        <v>2342</v>
      </c>
      <c r="J968" s="20" t="s">
        <v>159</v>
      </c>
      <c r="K968" s="20" t="s">
        <v>160</v>
      </c>
      <c r="L968" s="20" t="s">
        <v>161</v>
      </c>
      <c r="M968" s="20" t="s">
        <v>492</v>
      </c>
      <c r="N968" s="20" t="s">
        <v>2340</v>
      </c>
      <c r="O968" s="20" t="s">
        <v>328</v>
      </c>
      <c r="P968" s="20" t="s">
        <v>329</v>
      </c>
      <c r="Q968" s="20" t="s">
        <v>290</v>
      </c>
    </row>
    <row r="969" spans="1:17" x14ac:dyDescent="0.25">
      <c r="A969" s="20" t="s">
        <v>154</v>
      </c>
      <c r="E969" s="20" t="s">
        <v>491</v>
      </c>
      <c r="F969" s="20" t="s">
        <v>2343</v>
      </c>
      <c r="G969" s="20" t="s">
        <v>619</v>
      </c>
      <c r="H969" s="20" t="s">
        <v>566</v>
      </c>
      <c r="I969" s="20" t="s">
        <v>2344</v>
      </c>
      <c r="J969" s="20" t="s">
        <v>159</v>
      </c>
      <c r="K969" s="20" t="s">
        <v>160</v>
      </c>
      <c r="L969" s="20" t="s">
        <v>161</v>
      </c>
      <c r="M969" s="20" t="s">
        <v>492</v>
      </c>
      <c r="N969" s="20" t="s">
        <v>2340</v>
      </c>
      <c r="O969" s="20" t="s">
        <v>324</v>
      </c>
      <c r="P969" s="20" t="s">
        <v>325</v>
      </c>
      <c r="Q969" s="20" t="s">
        <v>290</v>
      </c>
    </row>
    <row r="970" spans="1:17" x14ac:dyDescent="0.25">
      <c r="A970" s="20" t="s">
        <v>154</v>
      </c>
      <c r="E970" s="20" t="s">
        <v>491</v>
      </c>
      <c r="F970" s="20" t="s">
        <v>2345</v>
      </c>
      <c r="G970" s="20" t="s">
        <v>591</v>
      </c>
      <c r="H970" s="20" t="s">
        <v>188</v>
      </c>
      <c r="I970" s="20" t="s">
        <v>2346</v>
      </c>
      <c r="J970" s="20" t="s">
        <v>159</v>
      </c>
      <c r="K970" s="20" t="s">
        <v>160</v>
      </c>
      <c r="L970" s="20" t="s">
        <v>161</v>
      </c>
      <c r="M970" s="20" t="s">
        <v>492</v>
      </c>
      <c r="N970" s="20" t="s">
        <v>2340</v>
      </c>
      <c r="O970" s="20" t="s">
        <v>288</v>
      </c>
      <c r="P970" s="20" t="s">
        <v>289</v>
      </c>
      <c r="Q970" s="20" t="s">
        <v>290</v>
      </c>
    </row>
    <row r="971" spans="1:17" x14ac:dyDescent="0.25">
      <c r="A971" s="20" t="s">
        <v>154</v>
      </c>
      <c r="E971" s="20" t="s">
        <v>491</v>
      </c>
      <c r="F971" s="20" t="s">
        <v>2347</v>
      </c>
      <c r="G971" s="20" t="s">
        <v>577</v>
      </c>
      <c r="H971" s="20" t="s">
        <v>566</v>
      </c>
      <c r="I971" s="20" t="s">
        <v>2339</v>
      </c>
      <c r="J971" s="20" t="s">
        <v>159</v>
      </c>
      <c r="K971" s="20" t="s">
        <v>160</v>
      </c>
      <c r="L971" s="20" t="s">
        <v>161</v>
      </c>
      <c r="M971" s="20" t="s">
        <v>492</v>
      </c>
      <c r="N971" s="20" t="s">
        <v>2340</v>
      </c>
      <c r="O971" s="20" t="s">
        <v>291</v>
      </c>
      <c r="P971" s="20" t="s">
        <v>292</v>
      </c>
      <c r="Q971" s="20" t="s">
        <v>290</v>
      </c>
    </row>
    <row r="972" spans="1:17" x14ac:dyDescent="0.25">
      <c r="A972" s="20" t="s">
        <v>154</v>
      </c>
      <c r="E972" s="20" t="s">
        <v>491</v>
      </c>
      <c r="F972" s="20" t="s">
        <v>2348</v>
      </c>
      <c r="G972" s="20" t="s">
        <v>602</v>
      </c>
      <c r="H972" s="20" t="s">
        <v>158</v>
      </c>
      <c r="I972" s="20" t="s">
        <v>2349</v>
      </c>
      <c r="J972" s="20" t="s">
        <v>159</v>
      </c>
      <c r="K972" s="20" t="s">
        <v>160</v>
      </c>
      <c r="L972" s="20" t="s">
        <v>161</v>
      </c>
      <c r="M972" s="20" t="s">
        <v>492</v>
      </c>
      <c r="N972" s="20" t="s">
        <v>2340</v>
      </c>
      <c r="O972" s="20" t="s">
        <v>291</v>
      </c>
      <c r="P972" s="20" t="s">
        <v>292</v>
      </c>
      <c r="Q972" s="20" t="s">
        <v>290</v>
      </c>
    </row>
    <row r="973" spans="1:17" x14ac:dyDescent="0.25">
      <c r="A973" s="20" t="s">
        <v>154</v>
      </c>
      <c r="E973" s="20" t="s">
        <v>491</v>
      </c>
      <c r="F973" s="20" t="s">
        <v>2350</v>
      </c>
      <c r="G973" s="20" t="s">
        <v>577</v>
      </c>
      <c r="H973" s="20" t="s">
        <v>747</v>
      </c>
      <c r="I973" s="20" t="s">
        <v>2351</v>
      </c>
      <c r="J973" s="20" t="s">
        <v>159</v>
      </c>
      <c r="K973" s="20" t="s">
        <v>160</v>
      </c>
      <c r="L973" s="20" t="s">
        <v>161</v>
      </c>
      <c r="M973" s="20" t="s">
        <v>492</v>
      </c>
      <c r="N973" s="20" t="s">
        <v>2340</v>
      </c>
      <c r="O973" s="20" t="s">
        <v>345</v>
      </c>
      <c r="P973" s="20" t="s">
        <v>346</v>
      </c>
      <c r="Q973" s="20" t="s">
        <v>313</v>
      </c>
    </row>
    <row r="974" spans="1:17" x14ac:dyDescent="0.25">
      <c r="A974" s="20" t="s">
        <v>154</v>
      </c>
      <c r="E974" s="20" t="s">
        <v>491</v>
      </c>
      <c r="F974" s="20" t="s">
        <v>2352</v>
      </c>
      <c r="G974" s="20" t="s">
        <v>630</v>
      </c>
      <c r="H974" s="20" t="s">
        <v>566</v>
      </c>
      <c r="I974" s="20" t="s">
        <v>2353</v>
      </c>
      <c r="J974" s="20" t="s">
        <v>159</v>
      </c>
      <c r="K974" s="20" t="s">
        <v>160</v>
      </c>
      <c r="L974" s="20" t="s">
        <v>161</v>
      </c>
      <c r="M974" s="20" t="s">
        <v>492</v>
      </c>
      <c r="N974" s="20" t="s">
        <v>2340</v>
      </c>
      <c r="O974" s="20" t="s">
        <v>320</v>
      </c>
      <c r="P974" s="20" t="s">
        <v>321</v>
      </c>
      <c r="Q974" s="20" t="s">
        <v>313</v>
      </c>
    </row>
    <row r="975" spans="1:17" x14ac:dyDescent="0.25">
      <c r="A975" s="20" t="s">
        <v>154</v>
      </c>
      <c r="E975" s="20" t="s">
        <v>491</v>
      </c>
      <c r="F975" s="20" t="s">
        <v>2354</v>
      </c>
      <c r="G975" s="20" t="s">
        <v>591</v>
      </c>
      <c r="H975" s="20" t="s">
        <v>566</v>
      </c>
      <c r="I975" s="20" t="s">
        <v>2353</v>
      </c>
      <c r="J975" s="20" t="s">
        <v>159</v>
      </c>
      <c r="K975" s="20" t="s">
        <v>160</v>
      </c>
      <c r="L975" s="20" t="s">
        <v>161</v>
      </c>
      <c r="M975" s="20" t="s">
        <v>492</v>
      </c>
      <c r="N975" s="20" t="s">
        <v>2340</v>
      </c>
      <c r="O975" s="20" t="s">
        <v>301</v>
      </c>
      <c r="P975" s="20" t="s">
        <v>344</v>
      </c>
      <c r="Q975" s="20" t="s">
        <v>313</v>
      </c>
    </row>
    <row r="976" spans="1:17" x14ac:dyDescent="0.25">
      <c r="A976" s="20" t="s">
        <v>154</v>
      </c>
      <c r="E976" s="20" t="s">
        <v>491</v>
      </c>
      <c r="F976" s="20" t="s">
        <v>2355</v>
      </c>
      <c r="G976" s="20" t="s">
        <v>633</v>
      </c>
      <c r="H976" s="20" t="s">
        <v>747</v>
      </c>
      <c r="I976" s="20" t="s">
        <v>2351</v>
      </c>
      <c r="J976" s="20" t="s">
        <v>159</v>
      </c>
      <c r="K976" s="20" t="s">
        <v>160</v>
      </c>
      <c r="L976" s="20" t="s">
        <v>161</v>
      </c>
      <c r="M976" s="20" t="s">
        <v>492</v>
      </c>
      <c r="N976" s="20" t="s">
        <v>2340</v>
      </c>
      <c r="O976" s="20" t="s">
        <v>345</v>
      </c>
      <c r="P976" s="20" t="s">
        <v>346</v>
      </c>
      <c r="Q976" s="20" t="s">
        <v>313</v>
      </c>
    </row>
    <row r="977" spans="1:17" x14ac:dyDescent="0.25">
      <c r="A977" s="20" t="s">
        <v>154</v>
      </c>
      <c r="E977" s="20" t="s">
        <v>491</v>
      </c>
      <c r="F977" s="20" t="s">
        <v>2356</v>
      </c>
      <c r="G977" s="20" t="s">
        <v>570</v>
      </c>
      <c r="H977" s="20" t="s">
        <v>158</v>
      </c>
      <c r="I977" s="20" t="s">
        <v>2357</v>
      </c>
      <c r="J977" s="20" t="s">
        <v>159</v>
      </c>
      <c r="K977" s="20" t="s">
        <v>160</v>
      </c>
      <c r="L977" s="20" t="s">
        <v>161</v>
      </c>
      <c r="M977" s="20" t="s">
        <v>492</v>
      </c>
      <c r="N977" s="20" t="s">
        <v>2340</v>
      </c>
      <c r="O977" s="20" t="s">
        <v>347</v>
      </c>
      <c r="P977" s="20" t="s">
        <v>348</v>
      </c>
      <c r="Q977" s="20" t="s">
        <v>290</v>
      </c>
    </row>
    <row r="978" spans="1:17" x14ac:dyDescent="0.25">
      <c r="A978" s="20" t="s">
        <v>154</v>
      </c>
      <c r="E978" s="20" t="s">
        <v>491</v>
      </c>
      <c r="F978" s="20" t="s">
        <v>2358</v>
      </c>
      <c r="G978" s="20" t="s">
        <v>570</v>
      </c>
      <c r="H978" s="20" t="s">
        <v>566</v>
      </c>
      <c r="I978" s="20" t="s">
        <v>2359</v>
      </c>
      <c r="J978" s="20" t="s">
        <v>159</v>
      </c>
      <c r="K978" s="20" t="s">
        <v>160</v>
      </c>
      <c r="L978" s="20" t="s">
        <v>161</v>
      </c>
      <c r="M978" s="20" t="s">
        <v>492</v>
      </c>
      <c r="N978" s="20" t="s">
        <v>2340</v>
      </c>
      <c r="O978" s="20" t="s">
        <v>349</v>
      </c>
      <c r="P978" s="20" t="s">
        <v>350</v>
      </c>
      <c r="Q978" s="20" t="s">
        <v>290</v>
      </c>
    </row>
    <row r="979" spans="1:17" x14ac:dyDescent="0.25">
      <c r="A979" s="20" t="s">
        <v>154</v>
      </c>
      <c r="E979" s="20" t="s">
        <v>491</v>
      </c>
      <c r="F979" s="20" t="s">
        <v>2360</v>
      </c>
      <c r="G979" s="20" t="s">
        <v>565</v>
      </c>
      <c r="H979" s="20" t="s">
        <v>566</v>
      </c>
      <c r="I979" s="20" t="s">
        <v>2353</v>
      </c>
      <c r="J979" s="20" t="s">
        <v>159</v>
      </c>
      <c r="K979" s="20" t="s">
        <v>160</v>
      </c>
      <c r="L979" s="20" t="s">
        <v>161</v>
      </c>
      <c r="M979" s="20" t="s">
        <v>492</v>
      </c>
      <c r="N979" s="20" t="s">
        <v>2340</v>
      </c>
      <c r="O979" s="20" t="s">
        <v>375</v>
      </c>
      <c r="P979" s="20" t="s">
        <v>376</v>
      </c>
      <c r="Q979" s="20" t="s">
        <v>290</v>
      </c>
    </row>
    <row r="980" spans="1:17" x14ac:dyDescent="0.25">
      <c r="A980" s="20" t="s">
        <v>154</v>
      </c>
      <c r="E980" s="20" t="s">
        <v>491</v>
      </c>
      <c r="F980" s="20" t="s">
        <v>2361</v>
      </c>
      <c r="G980" s="20" t="s">
        <v>625</v>
      </c>
      <c r="H980" s="20" t="s">
        <v>566</v>
      </c>
      <c r="I980" s="20" t="s">
        <v>2353</v>
      </c>
      <c r="J980" s="20" t="s">
        <v>159</v>
      </c>
      <c r="K980" s="20" t="s">
        <v>160</v>
      </c>
      <c r="L980" s="20" t="s">
        <v>161</v>
      </c>
      <c r="M980" s="20" t="s">
        <v>492</v>
      </c>
      <c r="N980" s="20" t="s">
        <v>2340</v>
      </c>
      <c r="O980" s="20" t="s">
        <v>309</v>
      </c>
      <c r="P980" s="20" t="s">
        <v>310</v>
      </c>
      <c r="Q980" s="20" t="s">
        <v>290</v>
      </c>
    </row>
    <row r="981" spans="1:17" x14ac:dyDescent="0.25">
      <c r="A981" s="20" t="s">
        <v>154</v>
      </c>
      <c r="E981" s="20" t="s">
        <v>491</v>
      </c>
      <c r="F981" s="20" t="s">
        <v>2362</v>
      </c>
      <c r="G981" s="20" t="s">
        <v>591</v>
      </c>
      <c r="H981" s="20" t="s">
        <v>566</v>
      </c>
      <c r="I981" s="20" t="s">
        <v>2353</v>
      </c>
      <c r="J981" s="20" t="s">
        <v>159</v>
      </c>
      <c r="K981" s="20" t="s">
        <v>160</v>
      </c>
      <c r="L981" s="20" t="s">
        <v>161</v>
      </c>
      <c r="M981" s="20" t="s">
        <v>492</v>
      </c>
      <c r="N981" s="20" t="s">
        <v>2340</v>
      </c>
      <c r="O981" s="20" t="s">
        <v>320</v>
      </c>
      <c r="P981" s="20" t="s">
        <v>321</v>
      </c>
      <c r="Q981" s="20" t="s">
        <v>313</v>
      </c>
    </row>
    <row r="982" spans="1:17" x14ac:dyDescent="0.25">
      <c r="A982" s="20" t="s">
        <v>154</v>
      </c>
      <c r="E982" s="20" t="s">
        <v>493</v>
      </c>
      <c r="F982" s="20" t="s">
        <v>2363</v>
      </c>
      <c r="G982" s="20" t="s">
        <v>587</v>
      </c>
      <c r="H982" s="20" t="s">
        <v>566</v>
      </c>
      <c r="I982" s="20" t="s">
        <v>2364</v>
      </c>
      <c r="J982" s="20" t="s">
        <v>159</v>
      </c>
      <c r="K982" s="20" t="s">
        <v>160</v>
      </c>
      <c r="L982" s="20" t="s">
        <v>161</v>
      </c>
      <c r="M982" s="20" t="s">
        <v>494</v>
      </c>
      <c r="N982" s="20" t="s">
        <v>2365</v>
      </c>
      <c r="O982" s="20" t="s">
        <v>307</v>
      </c>
      <c r="P982" s="20" t="s">
        <v>308</v>
      </c>
      <c r="Q982" s="20" t="s">
        <v>290</v>
      </c>
    </row>
    <row r="983" spans="1:17" x14ac:dyDescent="0.25">
      <c r="A983" s="20" t="s">
        <v>154</v>
      </c>
      <c r="E983" s="20" t="s">
        <v>493</v>
      </c>
      <c r="F983" s="20" t="s">
        <v>2366</v>
      </c>
      <c r="G983" s="20" t="s">
        <v>612</v>
      </c>
      <c r="H983" s="20" t="s">
        <v>571</v>
      </c>
      <c r="I983" s="20" t="s">
        <v>2367</v>
      </c>
      <c r="J983" s="20" t="s">
        <v>159</v>
      </c>
      <c r="K983" s="20" t="s">
        <v>160</v>
      </c>
      <c r="L983" s="20" t="s">
        <v>161</v>
      </c>
      <c r="M983" s="20" t="s">
        <v>494</v>
      </c>
      <c r="N983" s="20" t="s">
        <v>2365</v>
      </c>
      <c r="O983" s="20" t="s">
        <v>288</v>
      </c>
      <c r="P983" s="20" t="s">
        <v>289</v>
      </c>
      <c r="Q983" s="20" t="s">
        <v>290</v>
      </c>
    </row>
    <row r="984" spans="1:17" x14ac:dyDescent="0.25">
      <c r="A984" s="20" t="s">
        <v>154</v>
      </c>
      <c r="E984" s="20" t="s">
        <v>493</v>
      </c>
      <c r="F984" s="20" t="s">
        <v>2368</v>
      </c>
      <c r="G984" s="20" t="s">
        <v>570</v>
      </c>
      <c r="H984" s="20" t="s">
        <v>566</v>
      </c>
      <c r="I984" s="20" t="s">
        <v>2369</v>
      </c>
      <c r="J984" s="20" t="s">
        <v>159</v>
      </c>
      <c r="K984" s="20" t="s">
        <v>160</v>
      </c>
      <c r="L984" s="20" t="s">
        <v>161</v>
      </c>
      <c r="M984" s="20" t="s">
        <v>494</v>
      </c>
      <c r="N984" s="20" t="s">
        <v>2365</v>
      </c>
      <c r="O984" s="20" t="s">
        <v>301</v>
      </c>
      <c r="P984" s="20" t="s">
        <v>344</v>
      </c>
      <c r="Q984" s="20" t="s">
        <v>313</v>
      </c>
    </row>
    <row r="985" spans="1:17" x14ac:dyDescent="0.25">
      <c r="A985" s="20" t="s">
        <v>154</v>
      </c>
      <c r="E985" s="20" t="s">
        <v>493</v>
      </c>
      <c r="F985" s="20" t="s">
        <v>2370</v>
      </c>
      <c r="G985" s="20" t="s">
        <v>587</v>
      </c>
      <c r="H985" s="20" t="s">
        <v>566</v>
      </c>
      <c r="I985" s="20" t="s">
        <v>2371</v>
      </c>
      <c r="J985" s="20" t="s">
        <v>159</v>
      </c>
      <c r="K985" s="20" t="s">
        <v>160</v>
      </c>
      <c r="L985" s="20" t="s">
        <v>161</v>
      </c>
      <c r="M985" s="20" t="s">
        <v>494</v>
      </c>
      <c r="N985" s="20" t="s">
        <v>2365</v>
      </c>
      <c r="O985" s="20" t="s">
        <v>345</v>
      </c>
      <c r="P985" s="20" t="s">
        <v>346</v>
      </c>
      <c r="Q985" s="20" t="s">
        <v>313</v>
      </c>
    </row>
    <row r="986" spans="1:17" x14ac:dyDescent="0.25">
      <c r="A986" s="20" t="s">
        <v>154</v>
      </c>
      <c r="E986" s="20" t="s">
        <v>493</v>
      </c>
      <c r="F986" s="20" t="s">
        <v>2372</v>
      </c>
      <c r="G986" s="20" t="s">
        <v>591</v>
      </c>
      <c r="H986" s="20" t="s">
        <v>158</v>
      </c>
      <c r="I986" s="20" t="s">
        <v>2373</v>
      </c>
      <c r="J986" s="20" t="s">
        <v>159</v>
      </c>
      <c r="K986" s="20" t="s">
        <v>160</v>
      </c>
      <c r="L986" s="20" t="s">
        <v>161</v>
      </c>
      <c r="M986" s="20" t="s">
        <v>494</v>
      </c>
      <c r="N986" s="20" t="s">
        <v>2365</v>
      </c>
      <c r="O986" s="20" t="s">
        <v>301</v>
      </c>
      <c r="P986" s="20" t="s">
        <v>344</v>
      </c>
      <c r="Q986" s="20" t="s">
        <v>313</v>
      </c>
    </row>
    <row r="987" spans="1:17" x14ac:dyDescent="0.25">
      <c r="A987" s="20" t="s">
        <v>154</v>
      </c>
      <c r="E987" s="20" t="s">
        <v>493</v>
      </c>
      <c r="F987" s="20" t="s">
        <v>2374</v>
      </c>
      <c r="G987" s="20" t="s">
        <v>630</v>
      </c>
      <c r="H987" s="20" t="s">
        <v>627</v>
      </c>
      <c r="I987" s="20" t="s">
        <v>2375</v>
      </c>
      <c r="J987" s="20" t="s">
        <v>159</v>
      </c>
      <c r="K987" s="20" t="s">
        <v>160</v>
      </c>
      <c r="L987" s="20" t="s">
        <v>161</v>
      </c>
      <c r="M987" s="20" t="s">
        <v>494</v>
      </c>
      <c r="N987" s="20" t="s">
        <v>2365</v>
      </c>
      <c r="O987" s="20" t="s">
        <v>473</v>
      </c>
      <c r="P987" s="20" t="s">
        <v>474</v>
      </c>
      <c r="Q987" s="20" t="s">
        <v>272</v>
      </c>
    </row>
    <row r="988" spans="1:17" x14ac:dyDescent="0.25">
      <c r="A988" s="20" t="s">
        <v>154</v>
      </c>
      <c r="E988" s="20" t="s">
        <v>493</v>
      </c>
      <c r="F988" s="20" t="s">
        <v>2376</v>
      </c>
      <c r="G988" s="20" t="s">
        <v>577</v>
      </c>
      <c r="H988" s="20" t="s">
        <v>571</v>
      </c>
      <c r="I988" s="20" t="s">
        <v>2377</v>
      </c>
      <c r="J988" s="20" t="s">
        <v>159</v>
      </c>
      <c r="K988" s="20" t="s">
        <v>160</v>
      </c>
      <c r="L988" s="20" t="s">
        <v>161</v>
      </c>
      <c r="M988" s="20" t="s">
        <v>494</v>
      </c>
      <c r="N988" s="20" t="s">
        <v>2365</v>
      </c>
      <c r="O988" s="20" t="s">
        <v>297</v>
      </c>
      <c r="P988" s="20" t="s">
        <v>298</v>
      </c>
      <c r="Q988" s="20" t="s">
        <v>272</v>
      </c>
    </row>
    <row r="989" spans="1:17" x14ac:dyDescent="0.25">
      <c r="A989" s="20" t="s">
        <v>154</v>
      </c>
      <c r="E989" s="20" t="s">
        <v>493</v>
      </c>
      <c r="F989" s="20" t="s">
        <v>2378</v>
      </c>
      <c r="G989" s="20" t="s">
        <v>616</v>
      </c>
      <c r="H989" s="20" t="s">
        <v>627</v>
      </c>
      <c r="I989" s="20" t="s">
        <v>2379</v>
      </c>
      <c r="J989" s="20" t="s">
        <v>159</v>
      </c>
      <c r="K989" s="20" t="s">
        <v>160</v>
      </c>
      <c r="L989" s="20" t="s">
        <v>161</v>
      </c>
      <c r="M989" s="20" t="s">
        <v>494</v>
      </c>
      <c r="N989" s="20" t="s">
        <v>2365</v>
      </c>
      <c r="O989" s="20" t="s">
        <v>336</v>
      </c>
      <c r="P989" s="20" t="s">
        <v>337</v>
      </c>
      <c r="Q989" s="20" t="s">
        <v>290</v>
      </c>
    </row>
    <row r="990" spans="1:17" x14ac:dyDescent="0.25">
      <c r="A990" s="20" t="s">
        <v>154</v>
      </c>
      <c r="E990" s="20" t="s">
        <v>493</v>
      </c>
      <c r="F990" s="20" t="s">
        <v>2380</v>
      </c>
      <c r="G990" s="20" t="s">
        <v>630</v>
      </c>
      <c r="H990" s="20" t="s">
        <v>566</v>
      </c>
      <c r="I990" s="20" t="s">
        <v>2381</v>
      </c>
      <c r="J990" s="20" t="s">
        <v>159</v>
      </c>
      <c r="K990" s="20" t="s">
        <v>160</v>
      </c>
      <c r="L990" s="20" t="s">
        <v>161</v>
      </c>
      <c r="M990" s="20" t="s">
        <v>494</v>
      </c>
      <c r="N990" s="20" t="s">
        <v>2365</v>
      </c>
      <c r="O990" s="20" t="s">
        <v>328</v>
      </c>
      <c r="P990" s="20" t="s">
        <v>329</v>
      </c>
      <c r="Q990" s="20" t="s">
        <v>290</v>
      </c>
    </row>
    <row r="991" spans="1:17" x14ac:dyDescent="0.25">
      <c r="A991" s="20" t="s">
        <v>154</v>
      </c>
      <c r="E991" s="20" t="s">
        <v>493</v>
      </c>
      <c r="F991" s="20" t="s">
        <v>2382</v>
      </c>
      <c r="G991" s="20" t="s">
        <v>619</v>
      </c>
      <c r="H991" s="20" t="s">
        <v>566</v>
      </c>
      <c r="I991" s="20" t="s">
        <v>2383</v>
      </c>
      <c r="J991" s="20" t="s">
        <v>159</v>
      </c>
      <c r="K991" s="20" t="s">
        <v>160</v>
      </c>
      <c r="L991" s="20" t="s">
        <v>161</v>
      </c>
      <c r="M991" s="20" t="s">
        <v>494</v>
      </c>
      <c r="N991" s="20" t="s">
        <v>2365</v>
      </c>
      <c r="O991" s="20" t="s">
        <v>326</v>
      </c>
      <c r="P991" s="20" t="s">
        <v>327</v>
      </c>
      <c r="Q991" s="20" t="s">
        <v>290</v>
      </c>
    </row>
    <row r="992" spans="1:17" x14ac:dyDescent="0.25">
      <c r="A992" s="20" t="s">
        <v>154</v>
      </c>
      <c r="E992" s="20" t="s">
        <v>493</v>
      </c>
      <c r="F992" s="20" t="s">
        <v>2384</v>
      </c>
      <c r="G992" s="20" t="s">
        <v>591</v>
      </c>
      <c r="H992" s="20" t="s">
        <v>188</v>
      </c>
      <c r="I992" s="20" t="s">
        <v>2385</v>
      </c>
      <c r="J992" s="20" t="s">
        <v>159</v>
      </c>
      <c r="K992" s="20" t="s">
        <v>160</v>
      </c>
      <c r="L992" s="20" t="s">
        <v>161</v>
      </c>
      <c r="M992" s="20" t="s">
        <v>494</v>
      </c>
      <c r="N992" s="20" t="s">
        <v>2365</v>
      </c>
      <c r="O992" s="20" t="s">
        <v>320</v>
      </c>
      <c r="P992" s="20" t="s">
        <v>321</v>
      </c>
      <c r="Q992" s="20" t="s">
        <v>313</v>
      </c>
    </row>
    <row r="993" spans="1:17" x14ac:dyDescent="0.25">
      <c r="A993" s="20" t="s">
        <v>154</v>
      </c>
      <c r="E993" s="20" t="s">
        <v>493</v>
      </c>
      <c r="F993" s="20" t="s">
        <v>2386</v>
      </c>
      <c r="G993" s="20" t="s">
        <v>625</v>
      </c>
      <c r="H993" s="20" t="s">
        <v>643</v>
      </c>
      <c r="I993" s="20" t="s">
        <v>2387</v>
      </c>
      <c r="J993" s="20" t="s">
        <v>159</v>
      </c>
      <c r="K993" s="20" t="s">
        <v>160</v>
      </c>
      <c r="L993" s="20" t="s">
        <v>161</v>
      </c>
      <c r="M993" s="20" t="s">
        <v>494</v>
      </c>
      <c r="N993" s="20" t="s">
        <v>2365</v>
      </c>
      <c r="O993" s="20" t="s">
        <v>320</v>
      </c>
      <c r="P993" s="20" t="s">
        <v>321</v>
      </c>
      <c r="Q993" s="20" t="s">
        <v>313</v>
      </c>
    </row>
    <row r="994" spans="1:17" x14ac:dyDescent="0.25">
      <c r="A994" s="20" t="s">
        <v>154</v>
      </c>
      <c r="E994" s="20" t="s">
        <v>493</v>
      </c>
      <c r="F994" s="20" t="s">
        <v>2388</v>
      </c>
      <c r="G994" s="20" t="s">
        <v>579</v>
      </c>
      <c r="H994" s="20" t="s">
        <v>180</v>
      </c>
      <c r="I994" s="20" t="s">
        <v>2389</v>
      </c>
      <c r="J994" s="20" t="s">
        <v>159</v>
      </c>
      <c r="K994" s="20" t="s">
        <v>160</v>
      </c>
      <c r="L994" s="20" t="s">
        <v>161</v>
      </c>
      <c r="M994" s="20" t="s">
        <v>494</v>
      </c>
      <c r="N994" s="20" t="s">
        <v>2365</v>
      </c>
      <c r="O994" s="20" t="s">
        <v>330</v>
      </c>
      <c r="P994" s="20" t="s">
        <v>331</v>
      </c>
      <c r="Q994" s="20" t="s">
        <v>313</v>
      </c>
    </row>
    <row r="995" spans="1:17" x14ac:dyDescent="0.25">
      <c r="A995" s="20" t="s">
        <v>154</v>
      </c>
      <c r="E995" s="20" t="s">
        <v>495</v>
      </c>
      <c r="F995" s="20" t="s">
        <v>2390</v>
      </c>
      <c r="G995" s="20" t="s">
        <v>587</v>
      </c>
      <c r="H995" s="20" t="s">
        <v>627</v>
      </c>
      <c r="I995" s="20" t="s">
        <v>2391</v>
      </c>
      <c r="J995" s="20" t="s">
        <v>159</v>
      </c>
      <c r="K995" s="20" t="s">
        <v>160</v>
      </c>
      <c r="L995" s="20" t="s">
        <v>161</v>
      </c>
      <c r="M995" s="20" t="s">
        <v>496</v>
      </c>
      <c r="N995" s="20" t="s">
        <v>2392</v>
      </c>
      <c r="O995" s="20" t="s">
        <v>307</v>
      </c>
      <c r="P995" s="20" t="s">
        <v>308</v>
      </c>
      <c r="Q995" s="20" t="s">
        <v>290</v>
      </c>
    </row>
    <row r="996" spans="1:17" x14ac:dyDescent="0.25">
      <c r="A996" s="20" t="s">
        <v>154</v>
      </c>
      <c r="E996" s="20" t="s">
        <v>495</v>
      </c>
      <c r="F996" s="20" t="s">
        <v>2393</v>
      </c>
      <c r="G996" s="20" t="s">
        <v>612</v>
      </c>
      <c r="H996" s="20" t="s">
        <v>1267</v>
      </c>
      <c r="I996" s="20" t="s">
        <v>2394</v>
      </c>
      <c r="J996" s="20" t="s">
        <v>159</v>
      </c>
      <c r="K996" s="20" t="s">
        <v>160</v>
      </c>
      <c r="L996" s="20" t="s">
        <v>161</v>
      </c>
      <c r="M996" s="20" t="s">
        <v>496</v>
      </c>
      <c r="N996" s="20" t="s">
        <v>2392</v>
      </c>
      <c r="O996" s="20" t="s">
        <v>288</v>
      </c>
      <c r="P996" s="20" t="s">
        <v>289</v>
      </c>
      <c r="Q996" s="20" t="s">
        <v>290</v>
      </c>
    </row>
    <row r="997" spans="1:17" x14ac:dyDescent="0.25">
      <c r="A997" s="20" t="s">
        <v>154</v>
      </c>
      <c r="E997" s="20" t="s">
        <v>495</v>
      </c>
      <c r="F997" s="20" t="s">
        <v>2395</v>
      </c>
      <c r="G997" s="20" t="s">
        <v>602</v>
      </c>
      <c r="H997" s="20" t="s">
        <v>566</v>
      </c>
      <c r="I997" s="20" t="s">
        <v>2396</v>
      </c>
      <c r="J997" s="20" t="s">
        <v>159</v>
      </c>
      <c r="K997" s="20" t="s">
        <v>160</v>
      </c>
      <c r="L997" s="20" t="s">
        <v>161</v>
      </c>
      <c r="M997" s="20" t="s">
        <v>496</v>
      </c>
      <c r="N997" s="20" t="s">
        <v>2392</v>
      </c>
      <c r="O997" s="20" t="s">
        <v>291</v>
      </c>
      <c r="P997" s="20" t="s">
        <v>292</v>
      </c>
      <c r="Q997" s="20" t="s">
        <v>290</v>
      </c>
    </row>
    <row r="998" spans="1:17" x14ac:dyDescent="0.25">
      <c r="A998" s="20" t="s">
        <v>154</v>
      </c>
      <c r="E998" s="20" t="s">
        <v>495</v>
      </c>
      <c r="F998" s="20" t="s">
        <v>2397</v>
      </c>
      <c r="G998" s="20" t="s">
        <v>612</v>
      </c>
      <c r="H998" s="20" t="s">
        <v>627</v>
      </c>
      <c r="I998" s="20" t="s">
        <v>2398</v>
      </c>
      <c r="J998" s="20" t="s">
        <v>159</v>
      </c>
      <c r="K998" s="20" t="s">
        <v>160</v>
      </c>
      <c r="L998" s="20" t="s">
        <v>161</v>
      </c>
      <c r="M998" s="20" t="s">
        <v>496</v>
      </c>
      <c r="N998" s="20" t="s">
        <v>2392</v>
      </c>
      <c r="O998" s="20" t="s">
        <v>309</v>
      </c>
      <c r="P998" s="20" t="s">
        <v>310</v>
      </c>
      <c r="Q998" s="20" t="s">
        <v>290</v>
      </c>
    </row>
    <row r="999" spans="1:17" x14ac:dyDescent="0.25">
      <c r="A999" s="20" t="s">
        <v>154</v>
      </c>
      <c r="E999" s="20" t="s">
        <v>495</v>
      </c>
      <c r="F999" s="20" t="s">
        <v>2399</v>
      </c>
      <c r="G999" s="20" t="s">
        <v>591</v>
      </c>
      <c r="H999" s="20" t="s">
        <v>566</v>
      </c>
      <c r="I999" s="20" t="s">
        <v>2396</v>
      </c>
      <c r="J999" s="20" t="s">
        <v>159</v>
      </c>
      <c r="K999" s="20" t="s">
        <v>160</v>
      </c>
      <c r="L999" s="20" t="s">
        <v>161</v>
      </c>
      <c r="M999" s="20" t="s">
        <v>496</v>
      </c>
      <c r="N999" s="20" t="s">
        <v>2392</v>
      </c>
      <c r="O999" s="20" t="s">
        <v>320</v>
      </c>
      <c r="P999" s="20" t="s">
        <v>321</v>
      </c>
      <c r="Q999" s="20" t="s">
        <v>313</v>
      </c>
    </row>
    <row r="1000" spans="1:17" x14ac:dyDescent="0.25">
      <c r="A1000" s="20" t="s">
        <v>154</v>
      </c>
      <c r="E1000" s="20" t="s">
        <v>495</v>
      </c>
      <c r="F1000" s="20" t="s">
        <v>2400</v>
      </c>
      <c r="G1000" s="20" t="s">
        <v>591</v>
      </c>
      <c r="H1000" s="20" t="s">
        <v>627</v>
      </c>
      <c r="I1000" s="20" t="s">
        <v>2398</v>
      </c>
      <c r="J1000" s="20" t="s">
        <v>159</v>
      </c>
      <c r="K1000" s="20" t="s">
        <v>160</v>
      </c>
      <c r="L1000" s="20" t="s">
        <v>161</v>
      </c>
      <c r="M1000" s="20" t="s">
        <v>496</v>
      </c>
      <c r="N1000" s="20" t="s">
        <v>2392</v>
      </c>
      <c r="O1000" s="20" t="s">
        <v>301</v>
      </c>
      <c r="P1000" s="20" t="s">
        <v>344</v>
      </c>
      <c r="Q1000" s="20" t="s">
        <v>313</v>
      </c>
    </row>
    <row r="1001" spans="1:17" x14ac:dyDescent="0.25">
      <c r="A1001" s="20" t="s">
        <v>154</v>
      </c>
      <c r="E1001" s="20" t="s">
        <v>495</v>
      </c>
      <c r="F1001" s="20" t="s">
        <v>2401</v>
      </c>
      <c r="G1001" s="20" t="s">
        <v>605</v>
      </c>
      <c r="H1001" s="20" t="s">
        <v>571</v>
      </c>
      <c r="I1001" s="20" t="s">
        <v>2402</v>
      </c>
      <c r="J1001" s="20" t="s">
        <v>159</v>
      </c>
      <c r="K1001" s="20" t="s">
        <v>160</v>
      </c>
      <c r="L1001" s="20" t="s">
        <v>161</v>
      </c>
      <c r="M1001" s="20" t="s">
        <v>496</v>
      </c>
      <c r="N1001" s="20" t="s">
        <v>2392</v>
      </c>
      <c r="O1001" s="20" t="s">
        <v>330</v>
      </c>
      <c r="P1001" s="20" t="s">
        <v>331</v>
      </c>
      <c r="Q1001" s="20" t="s">
        <v>313</v>
      </c>
    </row>
    <row r="1002" spans="1:17" x14ac:dyDescent="0.25">
      <c r="A1002" s="20" t="s">
        <v>154</v>
      </c>
      <c r="E1002" s="20" t="s">
        <v>495</v>
      </c>
      <c r="F1002" s="20" t="s">
        <v>2403</v>
      </c>
      <c r="G1002" s="20" t="s">
        <v>605</v>
      </c>
      <c r="H1002" s="20" t="s">
        <v>571</v>
      </c>
      <c r="I1002" s="20" t="s">
        <v>2404</v>
      </c>
      <c r="J1002" s="20" t="s">
        <v>159</v>
      </c>
      <c r="K1002" s="20" t="s">
        <v>160</v>
      </c>
      <c r="L1002" s="20" t="s">
        <v>161</v>
      </c>
      <c r="M1002" s="20" t="s">
        <v>496</v>
      </c>
      <c r="N1002" s="20" t="s">
        <v>2392</v>
      </c>
      <c r="O1002" s="20" t="s">
        <v>293</v>
      </c>
      <c r="P1002" s="20" t="s">
        <v>294</v>
      </c>
      <c r="Q1002" s="20" t="s">
        <v>272</v>
      </c>
    </row>
    <row r="1003" spans="1:17" x14ac:dyDescent="0.25">
      <c r="A1003" s="20" t="s">
        <v>154</v>
      </c>
      <c r="E1003" s="20" t="s">
        <v>495</v>
      </c>
      <c r="F1003" s="20" t="s">
        <v>2405</v>
      </c>
      <c r="G1003" s="20" t="s">
        <v>616</v>
      </c>
      <c r="H1003" s="20" t="s">
        <v>627</v>
      </c>
      <c r="I1003" s="20" t="s">
        <v>2406</v>
      </c>
      <c r="J1003" s="20" t="s">
        <v>159</v>
      </c>
      <c r="K1003" s="20" t="s">
        <v>160</v>
      </c>
      <c r="L1003" s="20" t="s">
        <v>161</v>
      </c>
      <c r="M1003" s="20" t="s">
        <v>496</v>
      </c>
      <c r="N1003" s="20" t="s">
        <v>2392</v>
      </c>
      <c r="O1003" s="20" t="s">
        <v>336</v>
      </c>
      <c r="P1003" s="20" t="s">
        <v>337</v>
      </c>
      <c r="Q1003" s="20" t="s">
        <v>290</v>
      </c>
    </row>
    <row r="1004" spans="1:17" x14ac:dyDescent="0.25">
      <c r="A1004" s="20" t="s">
        <v>154</v>
      </c>
      <c r="E1004" s="20" t="s">
        <v>495</v>
      </c>
      <c r="F1004" s="20" t="s">
        <v>2407</v>
      </c>
      <c r="G1004" s="20" t="s">
        <v>570</v>
      </c>
      <c r="H1004" s="20" t="s">
        <v>627</v>
      </c>
      <c r="I1004" s="20" t="s">
        <v>2408</v>
      </c>
      <c r="J1004" s="20" t="s">
        <v>159</v>
      </c>
      <c r="K1004" s="20" t="s">
        <v>160</v>
      </c>
      <c r="L1004" s="20" t="s">
        <v>161</v>
      </c>
      <c r="M1004" s="20" t="s">
        <v>496</v>
      </c>
      <c r="N1004" s="20" t="s">
        <v>2392</v>
      </c>
      <c r="O1004" s="20" t="s">
        <v>307</v>
      </c>
      <c r="P1004" s="20" t="s">
        <v>308</v>
      </c>
      <c r="Q1004" s="20" t="s">
        <v>290</v>
      </c>
    </row>
    <row r="1005" spans="1:17" x14ac:dyDescent="0.25">
      <c r="A1005" s="20" t="s">
        <v>154</v>
      </c>
      <c r="E1005" s="20" t="s">
        <v>495</v>
      </c>
      <c r="F1005" s="20" t="s">
        <v>2409</v>
      </c>
      <c r="G1005" s="20" t="s">
        <v>674</v>
      </c>
      <c r="H1005" s="20" t="s">
        <v>566</v>
      </c>
      <c r="I1005" s="20" t="s">
        <v>2410</v>
      </c>
      <c r="J1005" s="20" t="s">
        <v>159</v>
      </c>
      <c r="K1005" s="20" t="s">
        <v>160</v>
      </c>
      <c r="L1005" s="20" t="s">
        <v>161</v>
      </c>
      <c r="M1005" s="20" t="s">
        <v>496</v>
      </c>
      <c r="N1005" s="20" t="s">
        <v>2392</v>
      </c>
      <c r="O1005" s="20" t="s">
        <v>379</v>
      </c>
      <c r="P1005" s="20" t="s">
        <v>380</v>
      </c>
      <c r="Q1005" s="20" t="s">
        <v>290</v>
      </c>
    </row>
    <row r="1006" spans="1:17" x14ac:dyDescent="0.25">
      <c r="A1006" s="20" t="s">
        <v>154</v>
      </c>
      <c r="E1006" s="20" t="s">
        <v>495</v>
      </c>
      <c r="F1006" s="20" t="s">
        <v>2411</v>
      </c>
      <c r="G1006" s="20" t="s">
        <v>587</v>
      </c>
      <c r="H1006" s="20" t="s">
        <v>680</v>
      </c>
      <c r="I1006" s="20" t="s">
        <v>2412</v>
      </c>
      <c r="J1006" s="20" t="s">
        <v>159</v>
      </c>
      <c r="K1006" s="20" t="s">
        <v>160</v>
      </c>
      <c r="L1006" s="20" t="s">
        <v>161</v>
      </c>
      <c r="M1006" s="20" t="s">
        <v>496</v>
      </c>
      <c r="N1006" s="20" t="s">
        <v>2392</v>
      </c>
      <c r="O1006" s="20" t="s">
        <v>338</v>
      </c>
      <c r="P1006" s="20" t="s">
        <v>339</v>
      </c>
      <c r="Q1006" s="20" t="s">
        <v>290</v>
      </c>
    </row>
    <row r="1007" spans="1:17" x14ac:dyDescent="0.25">
      <c r="A1007" s="20" t="s">
        <v>154</v>
      </c>
      <c r="E1007" s="20" t="s">
        <v>495</v>
      </c>
      <c r="F1007" s="20" t="s">
        <v>2413</v>
      </c>
      <c r="G1007" s="20" t="s">
        <v>591</v>
      </c>
      <c r="H1007" s="20" t="s">
        <v>1267</v>
      </c>
      <c r="I1007" s="20" t="s">
        <v>2414</v>
      </c>
      <c r="J1007" s="20" t="s">
        <v>159</v>
      </c>
      <c r="K1007" s="20" t="s">
        <v>160</v>
      </c>
      <c r="L1007" s="20" t="s">
        <v>161</v>
      </c>
      <c r="M1007" s="20" t="s">
        <v>496</v>
      </c>
      <c r="N1007" s="20" t="s">
        <v>2392</v>
      </c>
      <c r="O1007" s="20" t="s">
        <v>309</v>
      </c>
      <c r="P1007" s="20" t="s">
        <v>310</v>
      </c>
      <c r="Q1007" s="20" t="s">
        <v>290</v>
      </c>
    </row>
    <row r="1008" spans="1:17" x14ac:dyDescent="0.25">
      <c r="A1008" s="20" t="s">
        <v>154</v>
      </c>
      <c r="E1008" s="20" t="s">
        <v>495</v>
      </c>
      <c r="F1008" s="20" t="s">
        <v>2415</v>
      </c>
      <c r="G1008" s="20" t="s">
        <v>625</v>
      </c>
      <c r="H1008" s="20" t="s">
        <v>571</v>
      </c>
      <c r="I1008" s="20" t="s">
        <v>2402</v>
      </c>
      <c r="J1008" s="20" t="s">
        <v>159</v>
      </c>
      <c r="K1008" s="20" t="s">
        <v>160</v>
      </c>
      <c r="L1008" s="20" t="s">
        <v>161</v>
      </c>
      <c r="M1008" s="20" t="s">
        <v>496</v>
      </c>
      <c r="N1008" s="20" t="s">
        <v>2392</v>
      </c>
      <c r="O1008" s="20" t="s">
        <v>309</v>
      </c>
      <c r="P1008" s="20" t="s">
        <v>310</v>
      </c>
      <c r="Q1008" s="20" t="s">
        <v>290</v>
      </c>
    </row>
    <row r="1009" spans="1:17" x14ac:dyDescent="0.25">
      <c r="A1009" s="20" t="s">
        <v>154</v>
      </c>
      <c r="E1009" s="20" t="s">
        <v>495</v>
      </c>
      <c r="F1009" s="20" t="s">
        <v>2416</v>
      </c>
      <c r="G1009" s="20" t="s">
        <v>633</v>
      </c>
      <c r="H1009" s="20" t="s">
        <v>566</v>
      </c>
      <c r="I1009" s="20" t="s">
        <v>2417</v>
      </c>
      <c r="J1009" s="20" t="s">
        <v>159</v>
      </c>
      <c r="K1009" s="20" t="s">
        <v>160</v>
      </c>
      <c r="L1009" s="20" t="s">
        <v>161</v>
      </c>
      <c r="M1009" s="20" t="s">
        <v>496</v>
      </c>
      <c r="N1009" s="20" t="s">
        <v>2392</v>
      </c>
      <c r="O1009" s="20" t="s">
        <v>316</v>
      </c>
      <c r="P1009" s="20" t="s">
        <v>317</v>
      </c>
      <c r="Q1009" s="20" t="s">
        <v>272</v>
      </c>
    </row>
    <row r="1010" spans="1:17" x14ac:dyDescent="0.25">
      <c r="A1010" s="20" t="s">
        <v>154</v>
      </c>
      <c r="E1010" s="20" t="s">
        <v>497</v>
      </c>
      <c r="F1010" s="20" t="s">
        <v>2418</v>
      </c>
      <c r="G1010" s="20" t="s">
        <v>587</v>
      </c>
      <c r="H1010" s="20" t="s">
        <v>566</v>
      </c>
      <c r="I1010" s="20" t="s">
        <v>2419</v>
      </c>
      <c r="J1010" s="20" t="s">
        <v>159</v>
      </c>
      <c r="K1010" s="20" t="s">
        <v>160</v>
      </c>
      <c r="L1010" s="20" t="s">
        <v>161</v>
      </c>
      <c r="M1010" s="20" t="s">
        <v>498</v>
      </c>
      <c r="N1010" s="20" t="s">
        <v>2420</v>
      </c>
      <c r="O1010" s="20" t="s">
        <v>307</v>
      </c>
      <c r="P1010" s="20" t="s">
        <v>308</v>
      </c>
      <c r="Q1010" s="20" t="s">
        <v>290</v>
      </c>
    </row>
    <row r="1011" spans="1:17" x14ac:dyDescent="0.25">
      <c r="A1011" s="20" t="s">
        <v>154</v>
      </c>
      <c r="E1011" s="20" t="s">
        <v>497</v>
      </c>
      <c r="F1011" s="20" t="s">
        <v>2421</v>
      </c>
      <c r="G1011" s="20" t="s">
        <v>861</v>
      </c>
      <c r="H1011" s="20" t="s">
        <v>566</v>
      </c>
      <c r="I1011" s="20" t="s">
        <v>2422</v>
      </c>
      <c r="J1011" s="20" t="s">
        <v>159</v>
      </c>
      <c r="K1011" s="20" t="s">
        <v>160</v>
      </c>
      <c r="L1011" s="20" t="s">
        <v>161</v>
      </c>
      <c r="M1011" s="20" t="s">
        <v>498</v>
      </c>
      <c r="N1011" s="20" t="s">
        <v>2420</v>
      </c>
      <c r="O1011" s="20" t="s">
        <v>328</v>
      </c>
      <c r="P1011" s="20" t="s">
        <v>329</v>
      </c>
      <c r="Q1011" s="20" t="s">
        <v>290</v>
      </c>
    </row>
    <row r="1012" spans="1:17" x14ac:dyDescent="0.25">
      <c r="A1012" s="20" t="s">
        <v>154</v>
      </c>
      <c r="E1012" s="20" t="s">
        <v>497</v>
      </c>
      <c r="F1012" s="20" t="s">
        <v>2423</v>
      </c>
      <c r="G1012" s="20" t="s">
        <v>619</v>
      </c>
      <c r="H1012" s="20" t="s">
        <v>566</v>
      </c>
      <c r="I1012" s="20" t="s">
        <v>2424</v>
      </c>
      <c r="J1012" s="20" t="s">
        <v>159</v>
      </c>
      <c r="K1012" s="20" t="s">
        <v>160</v>
      </c>
      <c r="L1012" s="20" t="s">
        <v>161</v>
      </c>
      <c r="M1012" s="20" t="s">
        <v>498</v>
      </c>
      <c r="N1012" s="20" t="s">
        <v>2420</v>
      </c>
      <c r="O1012" s="20" t="s">
        <v>324</v>
      </c>
      <c r="P1012" s="20" t="s">
        <v>325</v>
      </c>
      <c r="Q1012" s="20" t="s">
        <v>290</v>
      </c>
    </row>
    <row r="1013" spans="1:17" x14ac:dyDescent="0.25">
      <c r="A1013" s="20" t="s">
        <v>154</v>
      </c>
      <c r="E1013" s="20" t="s">
        <v>497</v>
      </c>
      <c r="F1013" s="20" t="s">
        <v>2425</v>
      </c>
      <c r="G1013" s="20" t="s">
        <v>602</v>
      </c>
      <c r="H1013" s="20" t="s">
        <v>158</v>
      </c>
      <c r="I1013" s="20" t="s">
        <v>2426</v>
      </c>
      <c r="J1013" s="20" t="s">
        <v>159</v>
      </c>
      <c r="K1013" s="20" t="s">
        <v>160</v>
      </c>
      <c r="L1013" s="20" t="s">
        <v>161</v>
      </c>
      <c r="M1013" s="20" t="s">
        <v>498</v>
      </c>
      <c r="N1013" s="20" t="s">
        <v>2420</v>
      </c>
      <c r="O1013" s="20" t="s">
        <v>291</v>
      </c>
      <c r="P1013" s="20" t="s">
        <v>292</v>
      </c>
      <c r="Q1013" s="20" t="s">
        <v>290</v>
      </c>
    </row>
    <row r="1014" spans="1:17" x14ac:dyDescent="0.25">
      <c r="A1014" s="20" t="s">
        <v>154</v>
      </c>
      <c r="E1014" s="20" t="s">
        <v>497</v>
      </c>
      <c r="F1014" s="20" t="s">
        <v>2427</v>
      </c>
      <c r="G1014" s="20" t="s">
        <v>612</v>
      </c>
      <c r="H1014" s="20" t="s">
        <v>566</v>
      </c>
      <c r="I1014" s="20" t="s">
        <v>2422</v>
      </c>
      <c r="J1014" s="20" t="s">
        <v>159</v>
      </c>
      <c r="K1014" s="20" t="s">
        <v>160</v>
      </c>
      <c r="L1014" s="20" t="s">
        <v>161</v>
      </c>
      <c r="M1014" s="20" t="s">
        <v>498</v>
      </c>
      <c r="N1014" s="20" t="s">
        <v>2420</v>
      </c>
      <c r="O1014" s="20" t="s">
        <v>309</v>
      </c>
      <c r="P1014" s="20" t="s">
        <v>310</v>
      </c>
      <c r="Q1014" s="20" t="s">
        <v>290</v>
      </c>
    </row>
    <row r="1015" spans="1:17" x14ac:dyDescent="0.25">
      <c r="A1015" s="20" t="s">
        <v>154</v>
      </c>
      <c r="E1015" s="20" t="s">
        <v>497</v>
      </c>
      <c r="F1015" s="20" t="s">
        <v>2428</v>
      </c>
      <c r="G1015" s="20" t="s">
        <v>633</v>
      </c>
      <c r="H1015" s="20" t="s">
        <v>566</v>
      </c>
      <c r="I1015" s="20" t="s">
        <v>2429</v>
      </c>
      <c r="J1015" s="20" t="s">
        <v>159</v>
      </c>
      <c r="K1015" s="20" t="s">
        <v>160</v>
      </c>
      <c r="L1015" s="20" t="s">
        <v>161</v>
      </c>
      <c r="M1015" s="20" t="s">
        <v>498</v>
      </c>
      <c r="N1015" s="20" t="s">
        <v>2420</v>
      </c>
      <c r="O1015" s="20" t="s">
        <v>345</v>
      </c>
      <c r="P1015" s="20" t="s">
        <v>346</v>
      </c>
      <c r="Q1015" s="20" t="s">
        <v>313</v>
      </c>
    </row>
    <row r="1016" spans="1:17" x14ac:dyDescent="0.25">
      <c r="A1016" s="20" t="s">
        <v>154</v>
      </c>
      <c r="E1016" s="20" t="s">
        <v>497</v>
      </c>
      <c r="F1016" s="20" t="s">
        <v>2430</v>
      </c>
      <c r="G1016" s="20" t="s">
        <v>619</v>
      </c>
      <c r="H1016" s="20" t="s">
        <v>627</v>
      </c>
      <c r="I1016" s="20" t="s">
        <v>2431</v>
      </c>
      <c r="J1016" s="20" t="s">
        <v>159</v>
      </c>
      <c r="K1016" s="20" t="s">
        <v>160</v>
      </c>
      <c r="L1016" s="20" t="s">
        <v>161</v>
      </c>
      <c r="M1016" s="20" t="s">
        <v>498</v>
      </c>
      <c r="N1016" s="20" t="s">
        <v>2420</v>
      </c>
      <c r="O1016" s="20" t="s">
        <v>332</v>
      </c>
      <c r="P1016" s="20" t="s">
        <v>333</v>
      </c>
      <c r="Q1016" s="20" t="s">
        <v>272</v>
      </c>
    </row>
    <row r="1017" spans="1:17" x14ac:dyDescent="0.25">
      <c r="A1017" s="20" t="s">
        <v>154</v>
      </c>
      <c r="E1017" s="20" t="s">
        <v>497</v>
      </c>
      <c r="F1017" s="20" t="s">
        <v>2432</v>
      </c>
      <c r="G1017" s="20" t="s">
        <v>587</v>
      </c>
      <c r="H1017" s="20" t="s">
        <v>158</v>
      </c>
      <c r="I1017" s="20" t="s">
        <v>2433</v>
      </c>
      <c r="J1017" s="20" t="s">
        <v>159</v>
      </c>
      <c r="K1017" s="20" t="s">
        <v>160</v>
      </c>
      <c r="L1017" s="20" t="s">
        <v>161</v>
      </c>
      <c r="M1017" s="20" t="s">
        <v>498</v>
      </c>
      <c r="N1017" s="20" t="s">
        <v>2420</v>
      </c>
      <c r="O1017" s="20" t="s">
        <v>293</v>
      </c>
      <c r="P1017" s="20" t="s">
        <v>294</v>
      </c>
      <c r="Q1017" s="20" t="s">
        <v>272</v>
      </c>
    </row>
    <row r="1018" spans="1:17" x14ac:dyDescent="0.25">
      <c r="A1018" s="20" t="s">
        <v>154</v>
      </c>
      <c r="E1018" s="20" t="s">
        <v>497</v>
      </c>
      <c r="F1018" s="20" t="s">
        <v>2434</v>
      </c>
      <c r="G1018" s="20" t="s">
        <v>570</v>
      </c>
      <c r="H1018" s="20" t="s">
        <v>566</v>
      </c>
      <c r="I1018" s="20" t="s">
        <v>2435</v>
      </c>
      <c r="J1018" s="20" t="s">
        <v>159</v>
      </c>
      <c r="K1018" s="20" t="s">
        <v>160</v>
      </c>
      <c r="L1018" s="20" t="s">
        <v>161</v>
      </c>
      <c r="M1018" s="20" t="s">
        <v>498</v>
      </c>
      <c r="N1018" s="20" t="s">
        <v>2420</v>
      </c>
      <c r="O1018" s="20" t="s">
        <v>349</v>
      </c>
      <c r="P1018" s="20" t="s">
        <v>350</v>
      </c>
      <c r="Q1018" s="20" t="s">
        <v>290</v>
      </c>
    </row>
    <row r="1019" spans="1:17" x14ac:dyDescent="0.25">
      <c r="A1019" s="20" t="s">
        <v>154</v>
      </c>
      <c r="E1019" s="20" t="s">
        <v>497</v>
      </c>
      <c r="F1019" s="20" t="s">
        <v>2436</v>
      </c>
      <c r="G1019" s="20" t="s">
        <v>577</v>
      </c>
      <c r="H1019" s="20" t="s">
        <v>187</v>
      </c>
      <c r="I1019" s="20" t="s">
        <v>2437</v>
      </c>
      <c r="J1019" s="20" t="s">
        <v>159</v>
      </c>
      <c r="K1019" s="20" t="s">
        <v>160</v>
      </c>
      <c r="L1019" s="20" t="s">
        <v>161</v>
      </c>
      <c r="M1019" s="20" t="s">
        <v>498</v>
      </c>
      <c r="N1019" s="20" t="s">
        <v>2420</v>
      </c>
      <c r="O1019" s="20" t="s">
        <v>309</v>
      </c>
      <c r="P1019" s="20" t="s">
        <v>310</v>
      </c>
      <c r="Q1019" s="20" t="s">
        <v>290</v>
      </c>
    </row>
    <row r="1020" spans="1:17" x14ac:dyDescent="0.25">
      <c r="A1020" s="20" t="s">
        <v>154</v>
      </c>
      <c r="E1020" s="20" t="s">
        <v>497</v>
      </c>
      <c r="F1020" s="20" t="s">
        <v>2438</v>
      </c>
      <c r="G1020" s="20" t="s">
        <v>565</v>
      </c>
      <c r="H1020" s="20" t="s">
        <v>566</v>
      </c>
      <c r="I1020" s="20" t="s">
        <v>2422</v>
      </c>
      <c r="J1020" s="20" t="s">
        <v>159</v>
      </c>
      <c r="K1020" s="20" t="s">
        <v>160</v>
      </c>
      <c r="L1020" s="20" t="s">
        <v>161</v>
      </c>
      <c r="M1020" s="20" t="s">
        <v>498</v>
      </c>
      <c r="N1020" s="20" t="s">
        <v>2420</v>
      </c>
      <c r="O1020" s="20" t="s">
        <v>375</v>
      </c>
      <c r="P1020" s="20" t="s">
        <v>376</v>
      </c>
      <c r="Q1020" s="20" t="s">
        <v>290</v>
      </c>
    </row>
    <row r="1021" spans="1:17" x14ac:dyDescent="0.25">
      <c r="A1021" s="20" t="s">
        <v>154</v>
      </c>
      <c r="E1021" s="20" t="s">
        <v>497</v>
      </c>
      <c r="F1021" s="20" t="s">
        <v>2439</v>
      </c>
      <c r="G1021" s="20" t="s">
        <v>904</v>
      </c>
      <c r="H1021" s="20" t="s">
        <v>571</v>
      </c>
      <c r="I1021" s="20" t="s">
        <v>2440</v>
      </c>
      <c r="J1021" s="20" t="s">
        <v>159</v>
      </c>
      <c r="K1021" s="20" t="s">
        <v>160</v>
      </c>
      <c r="L1021" s="20" t="s">
        <v>161</v>
      </c>
      <c r="M1021" s="20" t="s">
        <v>498</v>
      </c>
      <c r="N1021" s="20" t="s">
        <v>2420</v>
      </c>
      <c r="O1021" s="20" t="s">
        <v>330</v>
      </c>
      <c r="P1021" s="20" t="s">
        <v>331</v>
      </c>
      <c r="Q1021" s="20" t="s">
        <v>313</v>
      </c>
    </row>
    <row r="1022" spans="1:17" x14ac:dyDescent="0.25">
      <c r="A1022" s="20" t="s">
        <v>154</v>
      </c>
      <c r="E1022" s="20" t="s">
        <v>497</v>
      </c>
      <c r="F1022" s="20" t="s">
        <v>2441</v>
      </c>
      <c r="G1022" s="20" t="s">
        <v>854</v>
      </c>
      <c r="H1022" s="20" t="s">
        <v>187</v>
      </c>
      <c r="I1022" s="20" t="s">
        <v>2442</v>
      </c>
      <c r="J1022" s="20" t="s">
        <v>159</v>
      </c>
      <c r="K1022" s="20" t="s">
        <v>160</v>
      </c>
      <c r="L1022" s="20" t="s">
        <v>161</v>
      </c>
      <c r="M1022" s="20" t="s">
        <v>498</v>
      </c>
      <c r="N1022" s="20" t="s">
        <v>2420</v>
      </c>
      <c r="O1022" s="20" t="s">
        <v>332</v>
      </c>
      <c r="P1022" s="20" t="s">
        <v>333</v>
      </c>
      <c r="Q1022" s="20" t="s">
        <v>272</v>
      </c>
    </row>
    <row r="1023" spans="1:17" x14ac:dyDescent="0.25">
      <c r="A1023" s="20" t="s">
        <v>154</v>
      </c>
      <c r="E1023" s="20" t="s">
        <v>497</v>
      </c>
      <c r="F1023" s="20" t="s">
        <v>2443</v>
      </c>
      <c r="G1023" s="20" t="s">
        <v>636</v>
      </c>
      <c r="H1023" s="20" t="s">
        <v>1600</v>
      </c>
      <c r="I1023" s="20" t="s">
        <v>2444</v>
      </c>
      <c r="J1023" s="20" t="s">
        <v>159</v>
      </c>
      <c r="K1023" s="20" t="s">
        <v>160</v>
      </c>
      <c r="L1023" s="20" t="s">
        <v>161</v>
      </c>
      <c r="M1023" s="20" t="s">
        <v>498</v>
      </c>
      <c r="N1023" s="20" t="s">
        <v>2420</v>
      </c>
      <c r="O1023" s="20" t="s">
        <v>295</v>
      </c>
      <c r="P1023" s="20" t="s">
        <v>296</v>
      </c>
      <c r="Q1023" s="20" t="s">
        <v>272</v>
      </c>
    </row>
    <row r="1024" spans="1:17" x14ac:dyDescent="0.25">
      <c r="A1024" s="20" t="s">
        <v>154</v>
      </c>
      <c r="E1024" s="20" t="s">
        <v>497</v>
      </c>
      <c r="F1024" s="20" t="s">
        <v>2445</v>
      </c>
      <c r="G1024" s="20" t="s">
        <v>579</v>
      </c>
      <c r="H1024" s="20" t="s">
        <v>643</v>
      </c>
      <c r="I1024" s="20" t="s">
        <v>2446</v>
      </c>
      <c r="J1024" s="20" t="s">
        <v>159</v>
      </c>
      <c r="K1024" s="20" t="s">
        <v>160</v>
      </c>
      <c r="L1024" s="20" t="s">
        <v>161</v>
      </c>
      <c r="M1024" s="20" t="s">
        <v>498</v>
      </c>
      <c r="N1024" s="20" t="s">
        <v>2420</v>
      </c>
      <c r="O1024" s="20" t="s">
        <v>330</v>
      </c>
      <c r="P1024" s="20" t="s">
        <v>331</v>
      </c>
      <c r="Q1024" s="20" t="s">
        <v>313</v>
      </c>
    </row>
    <row r="1025" spans="1:17" x14ac:dyDescent="0.25">
      <c r="A1025" s="20" t="s">
        <v>154</v>
      </c>
      <c r="E1025" s="20" t="s">
        <v>499</v>
      </c>
      <c r="F1025" s="20" t="s">
        <v>2447</v>
      </c>
      <c r="G1025" s="20" t="s">
        <v>587</v>
      </c>
      <c r="H1025" s="20" t="s">
        <v>566</v>
      </c>
      <c r="I1025" s="20" t="s">
        <v>2448</v>
      </c>
      <c r="J1025" s="20" t="s">
        <v>159</v>
      </c>
      <c r="K1025" s="20" t="s">
        <v>160</v>
      </c>
      <c r="L1025" s="20" t="s">
        <v>161</v>
      </c>
      <c r="M1025" s="20" t="s">
        <v>500</v>
      </c>
      <c r="N1025" s="20" t="s">
        <v>2449</v>
      </c>
      <c r="O1025" s="20" t="s">
        <v>307</v>
      </c>
      <c r="P1025" s="20" t="s">
        <v>308</v>
      </c>
      <c r="Q1025" s="20" t="s">
        <v>290</v>
      </c>
    </row>
    <row r="1026" spans="1:17" x14ac:dyDescent="0.25">
      <c r="A1026" s="20" t="s">
        <v>154</v>
      </c>
      <c r="E1026" s="20" t="s">
        <v>499</v>
      </c>
      <c r="F1026" s="20" t="s">
        <v>2450</v>
      </c>
      <c r="G1026" s="20" t="s">
        <v>612</v>
      </c>
      <c r="H1026" s="20" t="s">
        <v>566</v>
      </c>
      <c r="I1026" s="20" t="s">
        <v>2451</v>
      </c>
      <c r="J1026" s="20" t="s">
        <v>159</v>
      </c>
      <c r="K1026" s="20" t="s">
        <v>160</v>
      </c>
      <c r="L1026" s="20" t="s">
        <v>161</v>
      </c>
      <c r="M1026" s="20" t="s">
        <v>500</v>
      </c>
      <c r="N1026" s="20" t="s">
        <v>2449</v>
      </c>
      <c r="O1026" s="20" t="s">
        <v>288</v>
      </c>
      <c r="P1026" s="20" t="s">
        <v>289</v>
      </c>
      <c r="Q1026" s="20" t="s">
        <v>290</v>
      </c>
    </row>
    <row r="1027" spans="1:17" x14ac:dyDescent="0.25">
      <c r="A1027" s="20" t="s">
        <v>154</v>
      </c>
      <c r="E1027" s="20" t="s">
        <v>499</v>
      </c>
      <c r="F1027" s="20" t="s">
        <v>2452</v>
      </c>
      <c r="G1027" s="20" t="s">
        <v>612</v>
      </c>
      <c r="H1027" s="20" t="s">
        <v>571</v>
      </c>
      <c r="I1027" s="20" t="s">
        <v>2453</v>
      </c>
      <c r="J1027" s="20" t="s">
        <v>159</v>
      </c>
      <c r="K1027" s="20" t="s">
        <v>160</v>
      </c>
      <c r="L1027" s="20" t="s">
        <v>161</v>
      </c>
      <c r="M1027" s="20" t="s">
        <v>500</v>
      </c>
      <c r="N1027" s="20" t="s">
        <v>2449</v>
      </c>
      <c r="O1027" s="20" t="s">
        <v>309</v>
      </c>
      <c r="P1027" s="20" t="s">
        <v>310</v>
      </c>
      <c r="Q1027" s="20" t="s">
        <v>290</v>
      </c>
    </row>
    <row r="1028" spans="1:17" x14ac:dyDescent="0.25">
      <c r="A1028" s="20" t="s">
        <v>154</v>
      </c>
      <c r="E1028" s="20" t="s">
        <v>499</v>
      </c>
      <c r="F1028" s="20" t="s">
        <v>2454</v>
      </c>
      <c r="G1028" s="20" t="s">
        <v>674</v>
      </c>
      <c r="H1028" s="20" t="s">
        <v>566</v>
      </c>
      <c r="I1028" s="20" t="s">
        <v>2455</v>
      </c>
      <c r="J1028" s="20" t="s">
        <v>159</v>
      </c>
      <c r="K1028" s="20" t="s">
        <v>160</v>
      </c>
      <c r="L1028" s="20" t="s">
        <v>161</v>
      </c>
      <c r="M1028" s="20" t="s">
        <v>500</v>
      </c>
      <c r="N1028" s="20" t="s">
        <v>2449</v>
      </c>
      <c r="O1028" s="20" t="s">
        <v>309</v>
      </c>
      <c r="P1028" s="20" t="s">
        <v>310</v>
      </c>
      <c r="Q1028" s="20" t="s">
        <v>290</v>
      </c>
    </row>
    <row r="1029" spans="1:17" x14ac:dyDescent="0.25">
      <c r="A1029" s="20" t="s">
        <v>154</v>
      </c>
      <c r="E1029" s="20" t="s">
        <v>499</v>
      </c>
      <c r="F1029" s="20" t="s">
        <v>2456</v>
      </c>
      <c r="G1029" s="20" t="s">
        <v>577</v>
      </c>
      <c r="H1029" s="20" t="s">
        <v>566</v>
      </c>
      <c r="I1029" s="20" t="s">
        <v>2457</v>
      </c>
      <c r="J1029" s="20" t="s">
        <v>159</v>
      </c>
      <c r="K1029" s="20" t="s">
        <v>160</v>
      </c>
      <c r="L1029" s="20" t="s">
        <v>161</v>
      </c>
      <c r="M1029" s="20" t="s">
        <v>500</v>
      </c>
      <c r="N1029" s="20" t="s">
        <v>2449</v>
      </c>
      <c r="O1029" s="20" t="s">
        <v>345</v>
      </c>
      <c r="P1029" s="20" t="s">
        <v>346</v>
      </c>
      <c r="Q1029" s="20" t="s">
        <v>313</v>
      </c>
    </row>
    <row r="1030" spans="1:17" x14ac:dyDescent="0.25">
      <c r="A1030" s="20" t="s">
        <v>154</v>
      </c>
      <c r="E1030" s="20" t="s">
        <v>499</v>
      </c>
      <c r="F1030" s="20" t="s">
        <v>2458</v>
      </c>
      <c r="G1030" s="20" t="s">
        <v>633</v>
      </c>
      <c r="H1030" s="20" t="s">
        <v>187</v>
      </c>
      <c r="I1030" s="20" t="s">
        <v>2459</v>
      </c>
      <c r="J1030" s="20" t="s">
        <v>159</v>
      </c>
      <c r="K1030" s="20" t="s">
        <v>160</v>
      </c>
      <c r="L1030" s="20" t="s">
        <v>161</v>
      </c>
      <c r="M1030" s="20" t="s">
        <v>500</v>
      </c>
      <c r="N1030" s="20" t="s">
        <v>2449</v>
      </c>
      <c r="O1030" s="20" t="s">
        <v>345</v>
      </c>
      <c r="P1030" s="20" t="s">
        <v>346</v>
      </c>
      <c r="Q1030" s="20" t="s">
        <v>313</v>
      </c>
    </row>
    <row r="1031" spans="1:17" x14ac:dyDescent="0.25">
      <c r="A1031" s="20" t="s">
        <v>154</v>
      </c>
      <c r="E1031" s="20" t="s">
        <v>499</v>
      </c>
      <c r="F1031" s="20" t="s">
        <v>2460</v>
      </c>
      <c r="G1031" s="20" t="s">
        <v>605</v>
      </c>
      <c r="H1031" s="20" t="s">
        <v>571</v>
      </c>
      <c r="I1031" s="20" t="s">
        <v>2461</v>
      </c>
      <c r="J1031" s="20" t="s">
        <v>159</v>
      </c>
      <c r="K1031" s="20" t="s">
        <v>160</v>
      </c>
      <c r="L1031" s="20" t="s">
        <v>161</v>
      </c>
      <c r="M1031" s="20" t="s">
        <v>500</v>
      </c>
      <c r="N1031" s="20" t="s">
        <v>2449</v>
      </c>
      <c r="O1031" s="20" t="s">
        <v>293</v>
      </c>
      <c r="P1031" s="20" t="s">
        <v>294</v>
      </c>
      <c r="Q1031" s="20" t="s">
        <v>272</v>
      </c>
    </row>
    <row r="1032" spans="1:17" x14ac:dyDescent="0.25">
      <c r="A1032" s="20" t="s">
        <v>154</v>
      </c>
      <c r="E1032" s="20" t="s">
        <v>499</v>
      </c>
      <c r="F1032" s="20" t="s">
        <v>2462</v>
      </c>
      <c r="G1032" s="20" t="s">
        <v>630</v>
      </c>
      <c r="H1032" s="20" t="s">
        <v>566</v>
      </c>
      <c r="I1032" s="20" t="s">
        <v>2448</v>
      </c>
      <c r="J1032" s="20" t="s">
        <v>159</v>
      </c>
      <c r="K1032" s="20" t="s">
        <v>160</v>
      </c>
      <c r="L1032" s="20" t="s">
        <v>161</v>
      </c>
      <c r="M1032" s="20" t="s">
        <v>500</v>
      </c>
      <c r="N1032" s="20" t="s">
        <v>2449</v>
      </c>
      <c r="O1032" s="20" t="s">
        <v>473</v>
      </c>
      <c r="P1032" s="20" t="s">
        <v>474</v>
      </c>
      <c r="Q1032" s="20" t="s">
        <v>272</v>
      </c>
    </row>
    <row r="1033" spans="1:17" x14ac:dyDescent="0.25">
      <c r="A1033" s="20" t="s">
        <v>154</v>
      </c>
      <c r="E1033" s="20" t="s">
        <v>499</v>
      </c>
      <c r="F1033" s="20" t="s">
        <v>2463</v>
      </c>
      <c r="G1033" s="20" t="s">
        <v>577</v>
      </c>
      <c r="H1033" s="20" t="s">
        <v>566</v>
      </c>
      <c r="I1033" s="20" t="s">
        <v>2464</v>
      </c>
      <c r="J1033" s="20" t="s">
        <v>159</v>
      </c>
      <c r="K1033" s="20" t="s">
        <v>160</v>
      </c>
      <c r="L1033" s="20" t="s">
        <v>161</v>
      </c>
      <c r="M1033" s="20" t="s">
        <v>500</v>
      </c>
      <c r="N1033" s="20" t="s">
        <v>2449</v>
      </c>
      <c r="O1033" s="20" t="s">
        <v>297</v>
      </c>
      <c r="P1033" s="20" t="s">
        <v>298</v>
      </c>
      <c r="Q1033" s="20" t="s">
        <v>272</v>
      </c>
    </row>
    <row r="1034" spans="1:17" x14ac:dyDescent="0.25">
      <c r="A1034" s="20" t="s">
        <v>154</v>
      </c>
      <c r="E1034" s="20" t="s">
        <v>499</v>
      </c>
      <c r="F1034" s="20" t="s">
        <v>2465</v>
      </c>
      <c r="G1034" s="20" t="s">
        <v>616</v>
      </c>
      <c r="H1034" s="20" t="s">
        <v>566</v>
      </c>
      <c r="I1034" s="20" t="s">
        <v>2451</v>
      </c>
      <c r="J1034" s="20" t="s">
        <v>159</v>
      </c>
      <c r="K1034" s="20" t="s">
        <v>160</v>
      </c>
      <c r="L1034" s="20" t="s">
        <v>161</v>
      </c>
      <c r="M1034" s="20" t="s">
        <v>500</v>
      </c>
      <c r="N1034" s="20" t="s">
        <v>2449</v>
      </c>
      <c r="O1034" s="20" t="s">
        <v>336</v>
      </c>
      <c r="P1034" s="20" t="s">
        <v>337</v>
      </c>
      <c r="Q1034" s="20" t="s">
        <v>290</v>
      </c>
    </row>
    <row r="1035" spans="1:17" x14ac:dyDescent="0.25">
      <c r="A1035" s="20" t="s">
        <v>154</v>
      </c>
      <c r="E1035" s="20" t="s">
        <v>499</v>
      </c>
      <c r="F1035" s="20" t="s">
        <v>2466</v>
      </c>
      <c r="G1035" s="20" t="s">
        <v>587</v>
      </c>
      <c r="H1035" s="20" t="s">
        <v>566</v>
      </c>
      <c r="I1035" s="20" t="s">
        <v>2448</v>
      </c>
      <c r="J1035" s="20" t="s">
        <v>159</v>
      </c>
      <c r="K1035" s="20" t="s">
        <v>160</v>
      </c>
      <c r="L1035" s="20" t="s">
        <v>161</v>
      </c>
      <c r="M1035" s="20" t="s">
        <v>500</v>
      </c>
      <c r="N1035" s="20" t="s">
        <v>2449</v>
      </c>
      <c r="O1035" s="20" t="s">
        <v>326</v>
      </c>
      <c r="P1035" s="20" t="s">
        <v>327</v>
      </c>
      <c r="Q1035" s="20" t="s">
        <v>290</v>
      </c>
    </row>
    <row r="1036" spans="1:17" x14ac:dyDescent="0.25">
      <c r="A1036" s="20" t="s">
        <v>154</v>
      </c>
      <c r="E1036" s="20" t="s">
        <v>499</v>
      </c>
      <c r="F1036" s="20" t="s">
        <v>2467</v>
      </c>
      <c r="G1036" s="20" t="s">
        <v>577</v>
      </c>
      <c r="H1036" s="20" t="s">
        <v>1267</v>
      </c>
      <c r="I1036" s="20" t="s">
        <v>2468</v>
      </c>
      <c r="J1036" s="20" t="s">
        <v>159</v>
      </c>
      <c r="K1036" s="20" t="s">
        <v>160</v>
      </c>
      <c r="L1036" s="20" t="s">
        <v>161</v>
      </c>
      <c r="M1036" s="20" t="s">
        <v>500</v>
      </c>
      <c r="N1036" s="20" t="s">
        <v>2449</v>
      </c>
      <c r="O1036" s="20" t="s">
        <v>309</v>
      </c>
      <c r="P1036" s="20" t="s">
        <v>310</v>
      </c>
      <c r="Q1036" s="20" t="s">
        <v>290</v>
      </c>
    </row>
    <row r="1037" spans="1:17" x14ac:dyDescent="0.25">
      <c r="A1037" s="20" t="s">
        <v>154</v>
      </c>
      <c r="E1037" s="20" t="s">
        <v>499</v>
      </c>
      <c r="F1037" s="20" t="s">
        <v>2469</v>
      </c>
      <c r="G1037" s="20" t="s">
        <v>565</v>
      </c>
      <c r="H1037" s="20" t="s">
        <v>566</v>
      </c>
      <c r="I1037" s="20" t="s">
        <v>2470</v>
      </c>
      <c r="J1037" s="20" t="s">
        <v>159</v>
      </c>
      <c r="K1037" s="20" t="s">
        <v>160</v>
      </c>
      <c r="L1037" s="20" t="s">
        <v>161</v>
      </c>
      <c r="M1037" s="20" t="s">
        <v>500</v>
      </c>
      <c r="N1037" s="20" t="s">
        <v>2449</v>
      </c>
      <c r="O1037" s="20" t="s">
        <v>375</v>
      </c>
      <c r="P1037" s="20" t="s">
        <v>376</v>
      </c>
      <c r="Q1037" s="20" t="s">
        <v>290</v>
      </c>
    </row>
    <row r="1038" spans="1:17" x14ac:dyDescent="0.25">
      <c r="A1038" s="20" t="s">
        <v>154</v>
      </c>
      <c r="E1038" s="20" t="s">
        <v>499</v>
      </c>
      <c r="F1038" s="20" t="s">
        <v>2471</v>
      </c>
      <c r="G1038" s="20" t="s">
        <v>587</v>
      </c>
      <c r="H1038" s="20" t="s">
        <v>158</v>
      </c>
      <c r="I1038" s="20" t="s">
        <v>2472</v>
      </c>
      <c r="J1038" s="20" t="s">
        <v>159</v>
      </c>
      <c r="K1038" s="20" t="s">
        <v>160</v>
      </c>
      <c r="L1038" s="20" t="s">
        <v>161</v>
      </c>
      <c r="M1038" s="20" t="s">
        <v>500</v>
      </c>
      <c r="N1038" s="20" t="s">
        <v>2449</v>
      </c>
      <c r="O1038" s="20" t="s">
        <v>338</v>
      </c>
      <c r="P1038" s="20" t="s">
        <v>339</v>
      </c>
      <c r="Q1038" s="20" t="s">
        <v>290</v>
      </c>
    </row>
    <row r="1039" spans="1:17" x14ac:dyDescent="0.25">
      <c r="A1039" s="20" t="s">
        <v>154</v>
      </c>
      <c r="E1039" s="20" t="s">
        <v>499</v>
      </c>
      <c r="F1039" s="20" t="s">
        <v>2473</v>
      </c>
      <c r="G1039" s="20" t="s">
        <v>625</v>
      </c>
      <c r="H1039" s="20" t="s">
        <v>571</v>
      </c>
      <c r="I1039" s="20" t="s">
        <v>2453</v>
      </c>
      <c r="J1039" s="20" t="s">
        <v>159</v>
      </c>
      <c r="K1039" s="20" t="s">
        <v>160</v>
      </c>
      <c r="L1039" s="20" t="s">
        <v>161</v>
      </c>
      <c r="M1039" s="20" t="s">
        <v>500</v>
      </c>
      <c r="N1039" s="20" t="s">
        <v>2449</v>
      </c>
      <c r="O1039" s="20" t="s">
        <v>309</v>
      </c>
      <c r="P1039" s="20" t="s">
        <v>310</v>
      </c>
      <c r="Q1039" s="20" t="s">
        <v>290</v>
      </c>
    </row>
    <row r="1040" spans="1:17" x14ac:dyDescent="0.25">
      <c r="A1040" s="20" t="s">
        <v>154</v>
      </c>
      <c r="E1040" s="20" t="s">
        <v>499</v>
      </c>
      <c r="F1040" s="20" t="s">
        <v>2474</v>
      </c>
      <c r="G1040" s="20" t="s">
        <v>616</v>
      </c>
      <c r="H1040" s="20" t="s">
        <v>158</v>
      </c>
      <c r="I1040" s="20" t="s">
        <v>2472</v>
      </c>
      <c r="J1040" s="20" t="s">
        <v>159</v>
      </c>
      <c r="K1040" s="20" t="s">
        <v>160</v>
      </c>
      <c r="L1040" s="20" t="s">
        <v>161</v>
      </c>
      <c r="M1040" s="20" t="s">
        <v>500</v>
      </c>
      <c r="N1040" s="20" t="s">
        <v>2449</v>
      </c>
      <c r="O1040" s="20" t="s">
        <v>311</v>
      </c>
      <c r="P1040" s="20" t="s">
        <v>312</v>
      </c>
      <c r="Q1040" s="20" t="s">
        <v>313</v>
      </c>
    </row>
    <row r="1041" spans="1:17" x14ac:dyDescent="0.25">
      <c r="A1041" s="20" t="s">
        <v>154</v>
      </c>
      <c r="E1041" s="20" t="s">
        <v>499</v>
      </c>
      <c r="F1041" s="20" t="s">
        <v>2475</v>
      </c>
      <c r="G1041" s="20" t="s">
        <v>612</v>
      </c>
      <c r="H1041" s="20" t="s">
        <v>158</v>
      </c>
      <c r="I1041" s="20" t="s">
        <v>2472</v>
      </c>
      <c r="J1041" s="20" t="s">
        <v>159</v>
      </c>
      <c r="K1041" s="20" t="s">
        <v>160</v>
      </c>
      <c r="L1041" s="20" t="s">
        <v>161</v>
      </c>
      <c r="M1041" s="20" t="s">
        <v>500</v>
      </c>
      <c r="N1041" s="20" t="s">
        <v>2449</v>
      </c>
      <c r="O1041" s="20" t="s">
        <v>351</v>
      </c>
      <c r="P1041" s="20" t="s">
        <v>352</v>
      </c>
      <c r="Q1041" s="20" t="s">
        <v>313</v>
      </c>
    </row>
    <row r="1042" spans="1:17" x14ac:dyDescent="0.25">
      <c r="A1042" s="20" t="s">
        <v>154</v>
      </c>
      <c r="E1042" s="20" t="s">
        <v>499</v>
      </c>
      <c r="F1042" s="20" t="s">
        <v>2476</v>
      </c>
      <c r="G1042" s="20" t="s">
        <v>854</v>
      </c>
      <c r="H1042" s="20" t="s">
        <v>566</v>
      </c>
      <c r="I1042" s="20" t="s">
        <v>2477</v>
      </c>
      <c r="J1042" s="20" t="s">
        <v>159</v>
      </c>
      <c r="K1042" s="20" t="s">
        <v>160</v>
      </c>
      <c r="L1042" s="20" t="s">
        <v>161</v>
      </c>
      <c r="M1042" s="20" t="s">
        <v>500</v>
      </c>
      <c r="N1042" s="20" t="s">
        <v>2449</v>
      </c>
      <c r="O1042" s="20" t="s">
        <v>332</v>
      </c>
      <c r="P1042" s="20" t="s">
        <v>333</v>
      </c>
      <c r="Q1042" s="20" t="s">
        <v>272</v>
      </c>
    </row>
    <row r="1043" spans="1:17" x14ac:dyDescent="0.25">
      <c r="A1043" s="20" t="s">
        <v>154</v>
      </c>
      <c r="E1043" s="20" t="s">
        <v>499</v>
      </c>
      <c r="F1043" s="20" t="s">
        <v>2478</v>
      </c>
      <c r="G1043" s="20" t="s">
        <v>625</v>
      </c>
      <c r="H1043" s="20" t="s">
        <v>643</v>
      </c>
      <c r="I1043" s="20" t="s">
        <v>2479</v>
      </c>
      <c r="J1043" s="20" t="s">
        <v>159</v>
      </c>
      <c r="K1043" s="20" t="s">
        <v>160</v>
      </c>
      <c r="L1043" s="20" t="s">
        <v>161</v>
      </c>
      <c r="M1043" s="20" t="s">
        <v>500</v>
      </c>
      <c r="N1043" s="20" t="s">
        <v>2449</v>
      </c>
      <c r="O1043" s="20" t="s">
        <v>320</v>
      </c>
      <c r="P1043" s="20" t="s">
        <v>321</v>
      </c>
      <c r="Q1043" s="20" t="s">
        <v>313</v>
      </c>
    </row>
    <row r="1044" spans="1:17" x14ac:dyDescent="0.25">
      <c r="A1044" s="20" t="s">
        <v>154</v>
      </c>
      <c r="E1044" s="20" t="s">
        <v>501</v>
      </c>
      <c r="F1044" s="20" t="s">
        <v>2480</v>
      </c>
      <c r="G1044" s="20" t="s">
        <v>612</v>
      </c>
      <c r="H1044" s="20" t="s">
        <v>566</v>
      </c>
      <c r="I1044" s="20" t="s">
        <v>2481</v>
      </c>
      <c r="J1044" s="20" t="s">
        <v>159</v>
      </c>
      <c r="K1044" s="20" t="s">
        <v>160</v>
      </c>
      <c r="L1044" s="20" t="s">
        <v>161</v>
      </c>
      <c r="M1044" s="20" t="s">
        <v>502</v>
      </c>
      <c r="N1044" s="20" t="s">
        <v>2482</v>
      </c>
      <c r="O1044" s="20" t="s">
        <v>288</v>
      </c>
      <c r="P1044" s="20" t="s">
        <v>289</v>
      </c>
      <c r="Q1044" s="20" t="s">
        <v>290</v>
      </c>
    </row>
    <row r="1045" spans="1:17" x14ac:dyDescent="0.25">
      <c r="A1045" s="20" t="s">
        <v>154</v>
      </c>
      <c r="E1045" s="20" t="s">
        <v>501</v>
      </c>
      <c r="F1045" s="20" t="s">
        <v>2483</v>
      </c>
      <c r="G1045" s="20" t="s">
        <v>577</v>
      </c>
      <c r="H1045" s="20" t="s">
        <v>566</v>
      </c>
      <c r="I1045" s="20" t="s">
        <v>2484</v>
      </c>
      <c r="J1045" s="20" t="s">
        <v>159</v>
      </c>
      <c r="K1045" s="20" t="s">
        <v>160</v>
      </c>
      <c r="L1045" s="20" t="s">
        <v>161</v>
      </c>
      <c r="M1045" s="20" t="s">
        <v>502</v>
      </c>
      <c r="N1045" s="20" t="s">
        <v>2482</v>
      </c>
      <c r="O1045" s="20" t="s">
        <v>291</v>
      </c>
      <c r="P1045" s="20" t="s">
        <v>292</v>
      </c>
      <c r="Q1045" s="20" t="s">
        <v>290</v>
      </c>
    </row>
    <row r="1046" spans="1:17" x14ac:dyDescent="0.25">
      <c r="A1046" s="20" t="s">
        <v>154</v>
      </c>
      <c r="E1046" s="20" t="s">
        <v>501</v>
      </c>
      <c r="F1046" s="20" t="s">
        <v>2485</v>
      </c>
      <c r="G1046" s="20" t="s">
        <v>612</v>
      </c>
      <c r="H1046" s="20" t="s">
        <v>566</v>
      </c>
      <c r="I1046" s="20" t="s">
        <v>2486</v>
      </c>
      <c r="J1046" s="20" t="s">
        <v>159</v>
      </c>
      <c r="K1046" s="20" t="s">
        <v>160</v>
      </c>
      <c r="L1046" s="20" t="s">
        <v>161</v>
      </c>
      <c r="M1046" s="20" t="s">
        <v>502</v>
      </c>
      <c r="N1046" s="20" t="s">
        <v>2482</v>
      </c>
      <c r="O1046" s="20" t="s">
        <v>309</v>
      </c>
      <c r="P1046" s="20" t="s">
        <v>310</v>
      </c>
      <c r="Q1046" s="20" t="s">
        <v>290</v>
      </c>
    </row>
    <row r="1047" spans="1:17" x14ac:dyDescent="0.25">
      <c r="A1047" s="20" t="s">
        <v>154</v>
      </c>
      <c r="E1047" s="20" t="s">
        <v>501</v>
      </c>
      <c r="F1047" s="20" t="s">
        <v>2487</v>
      </c>
      <c r="G1047" s="20" t="s">
        <v>587</v>
      </c>
      <c r="H1047" s="20" t="s">
        <v>566</v>
      </c>
      <c r="I1047" s="20" t="s">
        <v>2488</v>
      </c>
      <c r="J1047" s="20" t="s">
        <v>159</v>
      </c>
      <c r="K1047" s="20" t="s">
        <v>160</v>
      </c>
      <c r="L1047" s="20" t="s">
        <v>161</v>
      </c>
      <c r="M1047" s="20" t="s">
        <v>502</v>
      </c>
      <c r="N1047" s="20" t="s">
        <v>2482</v>
      </c>
      <c r="O1047" s="20" t="s">
        <v>293</v>
      </c>
      <c r="P1047" s="20" t="s">
        <v>294</v>
      </c>
      <c r="Q1047" s="20" t="s">
        <v>272</v>
      </c>
    </row>
    <row r="1048" spans="1:17" x14ac:dyDescent="0.25">
      <c r="A1048" s="20" t="s">
        <v>154</v>
      </c>
      <c r="E1048" s="20" t="s">
        <v>501</v>
      </c>
      <c r="F1048" s="20" t="s">
        <v>2489</v>
      </c>
      <c r="G1048" s="20" t="s">
        <v>630</v>
      </c>
      <c r="H1048" s="20" t="s">
        <v>566</v>
      </c>
      <c r="I1048" s="20" t="s">
        <v>2484</v>
      </c>
      <c r="J1048" s="20" t="s">
        <v>159</v>
      </c>
      <c r="K1048" s="20" t="s">
        <v>160</v>
      </c>
      <c r="L1048" s="20" t="s">
        <v>161</v>
      </c>
      <c r="M1048" s="20" t="s">
        <v>502</v>
      </c>
      <c r="N1048" s="20" t="s">
        <v>2482</v>
      </c>
      <c r="O1048" s="20" t="s">
        <v>473</v>
      </c>
      <c r="P1048" s="20" t="s">
        <v>474</v>
      </c>
      <c r="Q1048" s="20" t="s">
        <v>272</v>
      </c>
    </row>
    <row r="1049" spans="1:17" x14ac:dyDescent="0.25">
      <c r="A1049" s="20" t="s">
        <v>154</v>
      </c>
      <c r="E1049" s="20" t="s">
        <v>501</v>
      </c>
      <c r="F1049" s="20" t="s">
        <v>2490</v>
      </c>
      <c r="G1049" s="20" t="s">
        <v>616</v>
      </c>
      <c r="H1049" s="20" t="s">
        <v>627</v>
      </c>
      <c r="I1049" s="20" t="s">
        <v>2491</v>
      </c>
      <c r="J1049" s="20" t="s">
        <v>159</v>
      </c>
      <c r="K1049" s="20" t="s">
        <v>160</v>
      </c>
      <c r="L1049" s="20" t="s">
        <v>161</v>
      </c>
      <c r="M1049" s="20" t="s">
        <v>502</v>
      </c>
      <c r="N1049" s="20" t="s">
        <v>2482</v>
      </c>
      <c r="O1049" s="20" t="s">
        <v>336</v>
      </c>
      <c r="P1049" s="20" t="s">
        <v>337</v>
      </c>
      <c r="Q1049" s="20" t="s">
        <v>290</v>
      </c>
    </row>
    <row r="1050" spans="1:17" x14ac:dyDescent="0.25">
      <c r="A1050" s="20" t="s">
        <v>154</v>
      </c>
      <c r="E1050" s="20" t="s">
        <v>501</v>
      </c>
      <c r="F1050" s="20" t="s">
        <v>2492</v>
      </c>
      <c r="G1050" s="20" t="s">
        <v>630</v>
      </c>
      <c r="H1050" s="20" t="s">
        <v>566</v>
      </c>
      <c r="I1050" s="20" t="s">
        <v>2493</v>
      </c>
      <c r="J1050" s="20" t="s">
        <v>159</v>
      </c>
      <c r="K1050" s="20" t="s">
        <v>160</v>
      </c>
      <c r="L1050" s="20" t="s">
        <v>161</v>
      </c>
      <c r="M1050" s="20" t="s">
        <v>502</v>
      </c>
      <c r="N1050" s="20" t="s">
        <v>2482</v>
      </c>
      <c r="O1050" s="20" t="s">
        <v>328</v>
      </c>
      <c r="P1050" s="20" t="s">
        <v>329</v>
      </c>
      <c r="Q1050" s="20" t="s">
        <v>290</v>
      </c>
    </row>
    <row r="1051" spans="1:17" x14ac:dyDescent="0.25">
      <c r="A1051" s="20" t="s">
        <v>154</v>
      </c>
      <c r="E1051" s="20" t="s">
        <v>501</v>
      </c>
      <c r="F1051" s="20" t="s">
        <v>2494</v>
      </c>
      <c r="G1051" s="20" t="s">
        <v>619</v>
      </c>
      <c r="H1051" s="20" t="s">
        <v>566</v>
      </c>
      <c r="I1051" s="20" t="s">
        <v>2495</v>
      </c>
      <c r="J1051" s="20" t="s">
        <v>159</v>
      </c>
      <c r="K1051" s="20" t="s">
        <v>160</v>
      </c>
      <c r="L1051" s="20" t="s">
        <v>161</v>
      </c>
      <c r="M1051" s="20" t="s">
        <v>502</v>
      </c>
      <c r="N1051" s="20" t="s">
        <v>2482</v>
      </c>
      <c r="O1051" s="20" t="s">
        <v>326</v>
      </c>
      <c r="P1051" s="20" t="s">
        <v>327</v>
      </c>
      <c r="Q1051" s="20" t="s">
        <v>290</v>
      </c>
    </row>
    <row r="1052" spans="1:17" x14ac:dyDescent="0.25">
      <c r="A1052" s="20" t="s">
        <v>154</v>
      </c>
      <c r="E1052" s="20" t="s">
        <v>501</v>
      </c>
      <c r="F1052" s="20" t="s">
        <v>2496</v>
      </c>
      <c r="G1052" s="20" t="s">
        <v>570</v>
      </c>
      <c r="H1052" s="20" t="s">
        <v>566</v>
      </c>
      <c r="I1052" s="20" t="s">
        <v>2497</v>
      </c>
      <c r="J1052" s="20" t="s">
        <v>159</v>
      </c>
      <c r="K1052" s="20" t="s">
        <v>160</v>
      </c>
      <c r="L1052" s="20" t="s">
        <v>161</v>
      </c>
      <c r="M1052" s="20" t="s">
        <v>502</v>
      </c>
      <c r="N1052" s="20" t="s">
        <v>2482</v>
      </c>
      <c r="O1052" s="20" t="s">
        <v>347</v>
      </c>
      <c r="P1052" s="20" t="s">
        <v>348</v>
      </c>
      <c r="Q1052" s="20" t="s">
        <v>290</v>
      </c>
    </row>
    <row r="1053" spans="1:17" x14ac:dyDescent="0.25">
      <c r="A1053" s="20" t="s">
        <v>154</v>
      </c>
      <c r="E1053" s="20" t="s">
        <v>501</v>
      </c>
      <c r="F1053" s="20" t="s">
        <v>2498</v>
      </c>
      <c r="G1053" s="20" t="s">
        <v>565</v>
      </c>
      <c r="H1053" s="20" t="s">
        <v>566</v>
      </c>
      <c r="I1053" s="20" t="s">
        <v>2486</v>
      </c>
      <c r="J1053" s="20" t="s">
        <v>159</v>
      </c>
      <c r="K1053" s="20" t="s">
        <v>160</v>
      </c>
      <c r="L1053" s="20" t="s">
        <v>161</v>
      </c>
      <c r="M1053" s="20" t="s">
        <v>502</v>
      </c>
      <c r="N1053" s="20" t="s">
        <v>2482</v>
      </c>
      <c r="O1053" s="20" t="s">
        <v>375</v>
      </c>
      <c r="P1053" s="20" t="s">
        <v>376</v>
      </c>
      <c r="Q1053" s="20" t="s">
        <v>290</v>
      </c>
    </row>
    <row r="1054" spans="1:17" x14ac:dyDescent="0.25">
      <c r="A1054" s="20" t="s">
        <v>154</v>
      </c>
      <c r="E1054" s="20" t="s">
        <v>501</v>
      </c>
      <c r="F1054" s="20" t="s">
        <v>2499</v>
      </c>
      <c r="G1054" s="20" t="s">
        <v>591</v>
      </c>
      <c r="H1054" s="20" t="s">
        <v>566</v>
      </c>
      <c r="I1054" s="20" t="s">
        <v>2486</v>
      </c>
      <c r="J1054" s="20" t="s">
        <v>159</v>
      </c>
      <c r="K1054" s="20" t="s">
        <v>160</v>
      </c>
      <c r="L1054" s="20" t="s">
        <v>161</v>
      </c>
      <c r="M1054" s="20" t="s">
        <v>502</v>
      </c>
      <c r="N1054" s="20" t="s">
        <v>2482</v>
      </c>
      <c r="O1054" s="20" t="s">
        <v>309</v>
      </c>
      <c r="P1054" s="20" t="s">
        <v>310</v>
      </c>
      <c r="Q1054" s="20" t="s">
        <v>290</v>
      </c>
    </row>
    <row r="1055" spans="1:17" x14ac:dyDescent="0.25">
      <c r="A1055" s="20" t="s">
        <v>154</v>
      </c>
      <c r="E1055" s="20" t="s">
        <v>503</v>
      </c>
      <c r="F1055" s="20" t="s">
        <v>2500</v>
      </c>
      <c r="G1055" s="20" t="s">
        <v>565</v>
      </c>
      <c r="H1055" s="20" t="s">
        <v>566</v>
      </c>
      <c r="I1055" s="20" t="s">
        <v>2501</v>
      </c>
      <c r="J1055" s="20" t="s">
        <v>159</v>
      </c>
      <c r="K1055" s="20" t="s">
        <v>160</v>
      </c>
      <c r="L1055" s="20" t="s">
        <v>161</v>
      </c>
      <c r="M1055" s="20" t="s">
        <v>504</v>
      </c>
      <c r="N1055" s="20" t="s">
        <v>2502</v>
      </c>
      <c r="O1055" s="20" t="s">
        <v>328</v>
      </c>
      <c r="P1055" s="20" t="s">
        <v>329</v>
      </c>
      <c r="Q1055" s="20" t="s">
        <v>290</v>
      </c>
    </row>
    <row r="1056" spans="1:17" x14ac:dyDescent="0.25">
      <c r="A1056" s="20" t="s">
        <v>154</v>
      </c>
      <c r="E1056" s="20" t="s">
        <v>503</v>
      </c>
      <c r="F1056" s="20" t="s">
        <v>2503</v>
      </c>
      <c r="G1056" s="20" t="s">
        <v>587</v>
      </c>
      <c r="H1056" s="20" t="s">
        <v>566</v>
      </c>
      <c r="I1056" s="20" t="s">
        <v>2504</v>
      </c>
      <c r="J1056" s="20" t="s">
        <v>159</v>
      </c>
      <c r="K1056" s="20" t="s">
        <v>160</v>
      </c>
      <c r="L1056" s="20" t="s">
        <v>161</v>
      </c>
      <c r="M1056" s="20" t="s">
        <v>504</v>
      </c>
      <c r="N1056" s="20" t="s">
        <v>2502</v>
      </c>
      <c r="O1056" s="20" t="s">
        <v>307</v>
      </c>
      <c r="P1056" s="20" t="s">
        <v>308</v>
      </c>
      <c r="Q1056" s="20" t="s">
        <v>290</v>
      </c>
    </row>
    <row r="1057" spans="1:17" x14ac:dyDescent="0.25">
      <c r="A1057" s="20" t="s">
        <v>154</v>
      </c>
      <c r="E1057" s="20" t="s">
        <v>503</v>
      </c>
      <c r="F1057" s="20" t="s">
        <v>2505</v>
      </c>
      <c r="G1057" s="20" t="s">
        <v>612</v>
      </c>
      <c r="H1057" s="20" t="s">
        <v>566</v>
      </c>
      <c r="I1057" s="20" t="s">
        <v>2506</v>
      </c>
      <c r="J1057" s="20" t="s">
        <v>159</v>
      </c>
      <c r="K1057" s="20" t="s">
        <v>160</v>
      </c>
      <c r="L1057" s="20" t="s">
        <v>161</v>
      </c>
      <c r="M1057" s="20" t="s">
        <v>504</v>
      </c>
      <c r="N1057" s="20" t="s">
        <v>2502</v>
      </c>
      <c r="O1057" s="20" t="s">
        <v>288</v>
      </c>
      <c r="P1057" s="20" t="s">
        <v>289</v>
      </c>
      <c r="Q1057" s="20" t="s">
        <v>290</v>
      </c>
    </row>
    <row r="1058" spans="1:17" x14ac:dyDescent="0.25">
      <c r="A1058" s="20" t="s">
        <v>154</v>
      </c>
      <c r="E1058" s="20" t="s">
        <v>503</v>
      </c>
      <c r="F1058" s="20" t="s">
        <v>2507</v>
      </c>
      <c r="G1058" s="20" t="s">
        <v>633</v>
      </c>
      <c r="H1058" s="20" t="s">
        <v>566</v>
      </c>
      <c r="I1058" s="20" t="s">
        <v>2508</v>
      </c>
      <c r="J1058" s="20" t="s">
        <v>159</v>
      </c>
      <c r="K1058" s="20" t="s">
        <v>160</v>
      </c>
      <c r="L1058" s="20" t="s">
        <v>161</v>
      </c>
      <c r="M1058" s="20" t="s">
        <v>504</v>
      </c>
      <c r="N1058" s="20" t="s">
        <v>2502</v>
      </c>
      <c r="O1058" s="20" t="s">
        <v>328</v>
      </c>
      <c r="P1058" s="20" t="s">
        <v>329</v>
      </c>
      <c r="Q1058" s="20" t="s">
        <v>290</v>
      </c>
    </row>
    <row r="1059" spans="1:17" x14ac:dyDescent="0.25">
      <c r="A1059" s="20" t="s">
        <v>154</v>
      </c>
      <c r="E1059" s="20" t="s">
        <v>503</v>
      </c>
      <c r="F1059" s="20" t="s">
        <v>2509</v>
      </c>
      <c r="G1059" s="20" t="s">
        <v>577</v>
      </c>
      <c r="H1059" s="20" t="s">
        <v>566</v>
      </c>
      <c r="I1059" s="20" t="s">
        <v>2504</v>
      </c>
      <c r="J1059" s="20" t="s">
        <v>159</v>
      </c>
      <c r="K1059" s="20" t="s">
        <v>160</v>
      </c>
      <c r="L1059" s="20" t="s">
        <v>161</v>
      </c>
      <c r="M1059" s="20" t="s">
        <v>504</v>
      </c>
      <c r="N1059" s="20" t="s">
        <v>2502</v>
      </c>
      <c r="O1059" s="20" t="s">
        <v>291</v>
      </c>
      <c r="P1059" s="20" t="s">
        <v>292</v>
      </c>
      <c r="Q1059" s="20" t="s">
        <v>290</v>
      </c>
    </row>
    <row r="1060" spans="1:17" x14ac:dyDescent="0.25">
      <c r="A1060" s="20" t="s">
        <v>154</v>
      </c>
      <c r="E1060" s="20" t="s">
        <v>503</v>
      </c>
      <c r="F1060" s="20" t="s">
        <v>2510</v>
      </c>
      <c r="G1060" s="20" t="s">
        <v>565</v>
      </c>
      <c r="H1060" s="20" t="s">
        <v>909</v>
      </c>
      <c r="I1060" s="20" t="s">
        <v>2511</v>
      </c>
      <c r="J1060" s="20" t="s">
        <v>159</v>
      </c>
      <c r="K1060" s="20" t="s">
        <v>160</v>
      </c>
      <c r="L1060" s="20" t="s">
        <v>161</v>
      </c>
      <c r="M1060" s="20" t="s">
        <v>504</v>
      </c>
      <c r="N1060" s="20" t="s">
        <v>2502</v>
      </c>
      <c r="O1060" s="20" t="s">
        <v>342</v>
      </c>
      <c r="P1060" s="20" t="s">
        <v>343</v>
      </c>
      <c r="Q1060" s="20" t="s">
        <v>290</v>
      </c>
    </row>
    <row r="1061" spans="1:17" x14ac:dyDescent="0.25">
      <c r="A1061" s="20" t="s">
        <v>154</v>
      </c>
      <c r="E1061" s="20" t="s">
        <v>503</v>
      </c>
      <c r="F1061" s="20" t="s">
        <v>2512</v>
      </c>
      <c r="G1061" s="20" t="s">
        <v>612</v>
      </c>
      <c r="H1061" s="20" t="s">
        <v>747</v>
      </c>
      <c r="I1061" s="20" t="s">
        <v>2513</v>
      </c>
      <c r="J1061" s="20" t="s">
        <v>159</v>
      </c>
      <c r="K1061" s="20" t="s">
        <v>160</v>
      </c>
      <c r="L1061" s="20" t="s">
        <v>161</v>
      </c>
      <c r="M1061" s="20" t="s">
        <v>504</v>
      </c>
      <c r="N1061" s="20" t="s">
        <v>2502</v>
      </c>
      <c r="O1061" s="20" t="s">
        <v>309</v>
      </c>
      <c r="P1061" s="20" t="s">
        <v>310</v>
      </c>
      <c r="Q1061" s="20" t="s">
        <v>290</v>
      </c>
    </row>
    <row r="1062" spans="1:17" x14ac:dyDescent="0.25">
      <c r="A1062" s="20" t="s">
        <v>154</v>
      </c>
      <c r="E1062" s="20" t="s">
        <v>503</v>
      </c>
      <c r="F1062" s="20" t="s">
        <v>2514</v>
      </c>
      <c r="G1062" s="20" t="s">
        <v>587</v>
      </c>
      <c r="H1062" s="20" t="s">
        <v>158</v>
      </c>
      <c r="I1062" s="20" t="s">
        <v>2515</v>
      </c>
      <c r="J1062" s="20" t="s">
        <v>159</v>
      </c>
      <c r="K1062" s="20" t="s">
        <v>160</v>
      </c>
      <c r="L1062" s="20" t="s">
        <v>161</v>
      </c>
      <c r="M1062" s="20" t="s">
        <v>504</v>
      </c>
      <c r="N1062" s="20" t="s">
        <v>2502</v>
      </c>
      <c r="O1062" s="20" t="s">
        <v>345</v>
      </c>
      <c r="P1062" s="20" t="s">
        <v>346</v>
      </c>
      <c r="Q1062" s="20" t="s">
        <v>313</v>
      </c>
    </row>
    <row r="1063" spans="1:17" x14ac:dyDescent="0.25">
      <c r="A1063" s="20" t="s">
        <v>154</v>
      </c>
      <c r="E1063" s="20" t="s">
        <v>503</v>
      </c>
      <c r="F1063" s="20" t="s">
        <v>2516</v>
      </c>
      <c r="G1063" s="20" t="s">
        <v>591</v>
      </c>
      <c r="H1063" s="20" t="s">
        <v>566</v>
      </c>
      <c r="I1063" s="20" t="s">
        <v>2517</v>
      </c>
      <c r="J1063" s="20" t="s">
        <v>159</v>
      </c>
      <c r="K1063" s="20" t="s">
        <v>160</v>
      </c>
      <c r="L1063" s="20" t="s">
        <v>161</v>
      </c>
      <c r="M1063" s="20" t="s">
        <v>504</v>
      </c>
      <c r="N1063" s="20" t="s">
        <v>2502</v>
      </c>
      <c r="O1063" s="20" t="s">
        <v>301</v>
      </c>
      <c r="P1063" s="20" t="s">
        <v>344</v>
      </c>
      <c r="Q1063" s="20" t="s">
        <v>313</v>
      </c>
    </row>
    <row r="1064" spans="1:17" x14ac:dyDescent="0.25">
      <c r="A1064" s="20" t="s">
        <v>154</v>
      </c>
      <c r="E1064" s="20" t="s">
        <v>503</v>
      </c>
      <c r="F1064" s="20" t="s">
        <v>2518</v>
      </c>
      <c r="G1064" s="20" t="s">
        <v>605</v>
      </c>
      <c r="H1064" s="20" t="s">
        <v>566</v>
      </c>
      <c r="I1064" s="20" t="s">
        <v>2517</v>
      </c>
      <c r="J1064" s="20" t="s">
        <v>159</v>
      </c>
      <c r="K1064" s="20" t="s">
        <v>160</v>
      </c>
      <c r="L1064" s="20" t="s">
        <v>161</v>
      </c>
      <c r="M1064" s="20" t="s">
        <v>504</v>
      </c>
      <c r="N1064" s="20" t="s">
        <v>2502</v>
      </c>
      <c r="O1064" s="20" t="s">
        <v>330</v>
      </c>
      <c r="P1064" s="20" t="s">
        <v>331</v>
      </c>
      <c r="Q1064" s="20" t="s">
        <v>313</v>
      </c>
    </row>
    <row r="1065" spans="1:17" x14ac:dyDescent="0.25">
      <c r="A1065" s="20" t="s">
        <v>154</v>
      </c>
      <c r="E1065" s="20" t="s">
        <v>503</v>
      </c>
      <c r="F1065" s="20" t="s">
        <v>2519</v>
      </c>
      <c r="G1065" s="20" t="s">
        <v>616</v>
      </c>
      <c r="H1065" s="20" t="s">
        <v>566</v>
      </c>
      <c r="I1065" s="20" t="s">
        <v>2506</v>
      </c>
      <c r="J1065" s="20" t="s">
        <v>159</v>
      </c>
      <c r="K1065" s="20" t="s">
        <v>160</v>
      </c>
      <c r="L1065" s="20" t="s">
        <v>161</v>
      </c>
      <c r="M1065" s="20" t="s">
        <v>504</v>
      </c>
      <c r="N1065" s="20" t="s">
        <v>2502</v>
      </c>
      <c r="O1065" s="20" t="s">
        <v>314</v>
      </c>
      <c r="P1065" s="20" t="s">
        <v>315</v>
      </c>
      <c r="Q1065" s="20" t="s">
        <v>272</v>
      </c>
    </row>
    <row r="1066" spans="1:17" x14ac:dyDescent="0.25">
      <c r="A1066" s="20" t="s">
        <v>154</v>
      </c>
      <c r="E1066" s="20" t="s">
        <v>503</v>
      </c>
      <c r="F1066" s="20" t="s">
        <v>2520</v>
      </c>
      <c r="G1066" s="20" t="s">
        <v>587</v>
      </c>
      <c r="H1066" s="20" t="s">
        <v>566</v>
      </c>
      <c r="I1066" s="20" t="s">
        <v>2506</v>
      </c>
      <c r="J1066" s="20" t="s">
        <v>159</v>
      </c>
      <c r="K1066" s="20" t="s">
        <v>160</v>
      </c>
      <c r="L1066" s="20" t="s">
        <v>161</v>
      </c>
      <c r="M1066" s="20" t="s">
        <v>504</v>
      </c>
      <c r="N1066" s="20" t="s">
        <v>2502</v>
      </c>
      <c r="O1066" s="20" t="s">
        <v>293</v>
      </c>
      <c r="P1066" s="20" t="s">
        <v>294</v>
      </c>
      <c r="Q1066" s="20" t="s">
        <v>272</v>
      </c>
    </row>
    <row r="1067" spans="1:17" x14ac:dyDescent="0.25">
      <c r="A1067" s="20" t="s">
        <v>154</v>
      </c>
      <c r="E1067" s="20" t="s">
        <v>503</v>
      </c>
      <c r="F1067" s="20" t="s">
        <v>2521</v>
      </c>
      <c r="G1067" s="20" t="s">
        <v>605</v>
      </c>
      <c r="H1067" s="20" t="s">
        <v>566</v>
      </c>
      <c r="I1067" s="20" t="s">
        <v>2522</v>
      </c>
      <c r="J1067" s="20" t="s">
        <v>159</v>
      </c>
      <c r="K1067" s="20" t="s">
        <v>160</v>
      </c>
      <c r="L1067" s="20" t="s">
        <v>161</v>
      </c>
      <c r="M1067" s="20" t="s">
        <v>504</v>
      </c>
      <c r="N1067" s="20" t="s">
        <v>2502</v>
      </c>
      <c r="O1067" s="20" t="s">
        <v>293</v>
      </c>
      <c r="P1067" s="20" t="s">
        <v>294</v>
      </c>
      <c r="Q1067" s="20" t="s">
        <v>272</v>
      </c>
    </row>
    <row r="1068" spans="1:17" x14ac:dyDescent="0.25">
      <c r="A1068" s="20" t="s">
        <v>154</v>
      </c>
      <c r="E1068" s="20" t="s">
        <v>503</v>
      </c>
      <c r="F1068" s="20" t="s">
        <v>2523</v>
      </c>
      <c r="G1068" s="20" t="s">
        <v>587</v>
      </c>
      <c r="H1068" s="20" t="s">
        <v>566</v>
      </c>
      <c r="I1068" s="20" t="s">
        <v>2524</v>
      </c>
      <c r="J1068" s="20" t="s">
        <v>159</v>
      </c>
      <c r="K1068" s="20" t="s">
        <v>160</v>
      </c>
      <c r="L1068" s="20" t="s">
        <v>161</v>
      </c>
      <c r="M1068" s="20" t="s">
        <v>504</v>
      </c>
      <c r="N1068" s="20" t="s">
        <v>2502</v>
      </c>
      <c r="O1068" s="20" t="s">
        <v>295</v>
      </c>
      <c r="P1068" s="20" t="s">
        <v>296</v>
      </c>
      <c r="Q1068" s="20" t="s">
        <v>272</v>
      </c>
    </row>
    <row r="1069" spans="1:17" x14ac:dyDescent="0.25">
      <c r="A1069" s="20" t="s">
        <v>154</v>
      </c>
      <c r="E1069" s="20" t="s">
        <v>503</v>
      </c>
      <c r="F1069" s="20" t="s">
        <v>2525</v>
      </c>
      <c r="G1069" s="20" t="s">
        <v>619</v>
      </c>
      <c r="H1069" s="20" t="s">
        <v>566</v>
      </c>
      <c r="I1069" s="20" t="s">
        <v>2526</v>
      </c>
      <c r="J1069" s="20" t="s">
        <v>159</v>
      </c>
      <c r="K1069" s="20" t="s">
        <v>160</v>
      </c>
      <c r="L1069" s="20" t="s">
        <v>161</v>
      </c>
      <c r="M1069" s="20" t="s">
        <v>504</v>
      </c>
      <c r="N1069" s="20" t="s">
        <v>2502</v>
      </c>
      <c r="O1069" s="20" t="s">
        <v>326</v>
      </c>
      <c r="P1069" s="20" t="s">
        <v>327</v>
      </c>
      <c r="Q1069" s="20" t="s">
        <v>290</v>
      </c>
    </row>
    <row r="1070" spans="1:17" x14ac:dyDescent="0.25">
      <c r="A1070" s="20" t="s">
        <v>154</v>
      </c>
      <c r="E1070" s="20" t="s">
        <v>503</v>
      </c>
      <c r="F1070" s="20" t="s">
        <v>2527</v>
      </c>
      <c r="G1070" s="20" t="s">
        <v>570</v>
      </c>
      <c r="H1070" s="20" t="s">
        <v>158</v>
      </c>
      <c r="I1070" s="20" t="s">
        <v>2528</v>
      </c>
      <c r="J1070" s="20" t="s">
        <v>159</v>
      </c>
      <c r="K1070" s="20" t="s">
        <v>160</v>
      </c>
      <c r="L1070" s="20" t="s">
        <v>161</v>
      </c>
      <c r="M1070" s="20" t="s">
        <v>504</v>
      </c>
      <c r="N1070" s="20" t="s">
        <v>2502</v>
      </c>
      <c r="O1070" s="20" t="s">
        <v>347</v>
      </c>
      <c r="P1070" s="20" t="s">
        <v>348</v>
      </c>
      <c r="Q1070" s="20" t="s">
        <v>290</v>
      </c>
    </row>
    <row r="1071" spans="1:17" x14ac:dyDescent="0.25">
      <c r="A1071" s="20" t="s">
        <v>154</v>
      </c>
      <c r="E1071" s="20" t="s">
        <v>503</v>
      </c>
      <c r="F1071" s="20" t="s">
        <v>2529</v>
      </c>
      <c r="G1071" s="20" t="s">
        <v>570</v>
      </c>
      <c r="H1071" s="20" t="s">
        <v>566</v>
      </c>
      <c r="I1071" s="20" t="s">
        <v>2530</v>
      </c>
      <c r="J1071" s="20" t="s">
        <v>159</v>
      </c>
      <c r="K1071" s="20" t="s">
        <v>160</v>
      </c>
      <c r="L1071" s="20" t="s">
        <v>161</v>
      </c>
      <c r="M1071" s="20" t="s">
        <v>504</v>
      </c>
      <c r="N1071" s="20" t="s">
        <v>2502</v>
      </c>
      <c r="O1071" s="20" t="s">
        <v>349</v>
      </c>
      <c r="P1071" s="20" t="s">
        <v>350</v>
      </c>
      <c r="Q1071" s="20" t="s">
        <v>290</v>
      </c>
    </row>
    <row r="1072" spans="1:17" x14ac:dyDescent="0.25">
      <c r="A1072" s="20" t="s">
        <v>154</v>
      </c>
      <c r="E1072" s="20" t="s">
        <v>503</v>
      </c>
      <c r="F1072" s="20" t="s">
        <v>2531</v>
      </c>
      <c r="G1072" s="20" t="s">
        <v>904</v>
      </c>
      <c r="H1072" s="20" t="s">
        <v>909</v>
      </c>
      <c r="I1072" s="20" t="s">
        <v>2532</v>
      </c>
      <c r="J1072" s="20" t="s">
        <v>159</v>
      </c>
      <c r="K1072" s="20" t="s">
        <v>160</v>
      </c>
      <c r="L1072" s="20" t="s">
        <v>161</v>
      </c>
      <c r="M1072" s="20" t="s">
        <v>504</v>
      </c>
      <c r="N1072" s="20" t="s">
        <v>2502</v>
      </c>
      <c r="O1072" s="20" t="s">
        <v>330</v>
      </c>
      <c r="P1072" s="20" t="s">
        <v>331</v>
      </c>
      <c r="Q1072" s="20" t="s">
        <v>313</v>
      </c>
    </row>
    <row r="1073" spans="1:17" x14ac:dyDescent="0.25">
      <c r="A1073" s="20" t="s">
        <v>154</v>
      </c>
      <c r="E1073" s="20" t="s">
        <v>503</v>
      </c>
      <c r="F1073" s="20" t="s">
        <v>2533</v>
      </c>
      <c r="G1073" s="20" t="s">
        <v>616</v>
      </c>
      <c r="H1073" s="20" t="s">
        <v>189</v>
      </c>
      <c r="I1073" s="20" t="s">
        <v>2534</v>
      </c>
      <c r="J1073" s="20" t="s">
        <v>159</v>
      </c>
      <c r="K1073" s="20" t="s">
        <v>160</v>
      </c>
      <c r="L1073" s="20" t="s">
        <v>161</v>
      </c>
      <c r="M1073" s="20" t="s">
        <v>504</v>
      </c>
      <c r="N1073" s="20" t="s">
        <v>2502</v>
      </c>
      <c r="O1073" s="20" t="s">
        <v>311</v>
      </c>
      <c r="P1073" s="20" t="s">
        <v>312</v>
      </c>
      <c r="Q1073" s="20" t="s">
        <v>313</v>
      </c>
    </row>
    <row r="1074" spans="1:17" x14ac:dyDescent="0.25">
      <c r="A1074" s="20" t="s">
        <v>154</v>
      </c>
      <c r="E1074" s="20" t="s">
        <v>503</v>
      </c>
      <c r="F1074" s="20" t="s">
        <v>2535</v>
      </c>
      <c r="G1074" s="20" t="s">
        <v>625</v>
      </c>
      <c r="H1074" s="20" t="s">
        <v>566</v>
      </c>
      <c r="I1074" s="20" t="s">
        <v>2517</v>
      </c>
      <c r="J1074" s="20" t="s">
        <v>159</v>
      </c>
      <c r="K1074" s="20" t="s">
        <v>160</v>
      </c>
      <c r="L1074" s="20" t="s">
        <v>161</v>
      </c>
      <c r="M1074" s="20" t="s">
        <v>504</v>
      </c>
      <c r="N1074" s="20" t="s">
        <v>2502</v>
      </c>
      <c r="O1074" s="20" t="s">
        <v>351</v>
      </c>
      <c r="P1074" s="20" t="s">
        <v>352</v>
      </c>
      <c r="Q1074" s="20" t="s">
        <v>313</v>
      </c>
    </row>
    <row r="1075" spans="1:17" x14ac:dyDescent="0.25">
      <c r="A1075" s="20" t="s">
        <v>154</v>
      </c>
      <c r="E1075" s="20" t="s">
        <v>503</v>
      </c>
      <c r="F1075" s="20" t="s">
        <v>2536</v>
      </c>
      <c r="G1075" s="20" t="s">
        <v>636</v>
      </c>
      <c r="H1075" s="20" t="s">
        <v>2537</v>
      </c>
      <c r="I1075" s="20" t="s">
        <v>2538</v>
      </c>
      <c r="J1075" s="20" t="s">
        <v>159</v>
      </c>
      <c r="K1075" s="20" t="s">
        <v>160</v>
      </c>
      <c r="L1075" s="20" t="s">
        <v>161</v>
      </c>
      <c r="M1075" s="20" t="s">
        <v>504</v>
      </c>
      <c r="N1075" s="20" t="s">
        <v>2502</v>
      </c>
      <c r="O1075" s="20" t="s">
        <v>295</v>
      </c>
      <c r="P1075" s="20" t="s">
        <v>296</v>
      </c>
      <c r="Q1075" s="20" t="s">
        <v>272</v>
      </c>
    </row>
    <row r="1076" spans="1:17" x14ac:dyDescent="0.25">
      <c r="A1076" s="20" t="s">
        <v>154</v>
      </c>
      <c r="E1076" s="20" t="s">
        <v>503</v>
      </c>
      <c r="F1076" s="20" t="s">
        <v>2539</v>
      </c>
      <c r="G1076" s="20" t="s">
        <v>641</v>
      </c>
      <c r="H1076" s="20" t="s">
        <v>182</v>
      </c>
      <c r="I1076" s="20" t="s">
        <v>2540</v>
      </c>
      <c r="J1076" s="20" t="s">
        <v>159</v>
      </c>
      <c r="K1076" s="20" t="s">
        <v>160</v>
      </c>
      <c r="L1076" s="20" t="s">
        <v>161</v>
      </c>
      <c r="M1076" s="20" t="s">
        <v>504</v>
      </c>
      <c r="N1076" s="20" t="s">
        <v>2502</v>
      </c>
      <c r="O1076" s="20" t="s">
        <v>375</v>
      </c>
      <c r="P1076" s="20" t="s">
        <v>376</v>
      </c>
      <c r="Q1076" s="20" t="s">
        <v>290</v>
      </c>
    </row>
    <row r="1077" spans="1:17" x14ac:dyDescent="0.25">
      <c r="A1077" s="20" t="s">
        <v>154</v>
      </c>
      <c r="E1077" s="20" t="s">
        <v>505</v>
      </c>
      <c r="F1077" s="20" t="s">
        <v>2541</v>
      </c>
      <c r="G1077" s="20" t="s">
        <v>587</v>
      </c>
      <c r="H1077" s="20" t="s">
        <v>566</v>
      </c>
      <c r="I1077" s="20" t="s">
        <v>2542</v>
      </c>
      <c r="J1077" s="20" t="s">
        <v>159</v>
      </c>
      <c r="K1077" s="20" t="s">
        <v>160</v>
      </c>
      <c r="L1077" s="20" t="s">
        <v>161</v>
      </c>
      <c r="M1077" s="20" t="s">
        <v>506</v>
      </c>
      <c r="N1077" s="20" t="s">
        <v>2543</v>
      </c>
      <c r="O1077" s="20" t="s">
        <v>307</v>
      </c>
      <c r="P1077" s="20" t="s">
        <v>308</v>
      </c>
      <c r="Q1077" s="20" t="s">
        <v>290</v>
      </c>
    </row>
    <row r="1078" spans="1:17" x14ac:dyDescent="0.25">
      <c r="A1078" s="20" t="s">
        <v>154</v>
      </c>
      <c r="E1078" s="20" t="s">
        <v>505</v>
      </c>
      <c r="F1078" s="20" t="s">
        <v>2544</v>
      </c>
      <c r="G1078" s="20" t="s">
        <v>861</v>
      </c>
      <c r="H1078" s="20" t="s">
        <v>158</v>
      </c>
      <c r="I1078" s="20" t="s">
        <v>2545</v>
      </c>
      <c r="J1078" s="20" t="s">
        <v>159</v>
      </c>
      <c r="K1078" s="20" t="s">
        <v>160</v>
      </c>
      <c r="L1078" s="20" t="s">
        <v>161</v>
      </c>
      <c r="M1078" s="20" t="s">
        <v>506</v>
      </c>
      <c r="N1078" s="20" t="s">
        <v>2543</v>
      </c>
      <c r="O1078" s="20" t="s">
        <v>328</v>
      </c>
      <c r="P1078" s="20" t="s">
        <v>329</v>
      </c>
      <c r="Q1078" s="20" t="s">
        <v>290</v>
      </c>
    </row>
    <row r="1079" spans="1:17" x14ac:dyDescent="0.25">
      <c r="A1079" s="20" t="s">
        <v>154</v>
      </c>
      <c r="E1079" s="20" t="s">
        <v>505</v>
      </c>
      <c r="F1079" s="20" t="s">
        <v>2546</v>
      </c>
      <c r="G1079" s="20" t="s">
        <v>619</v>
      </c>
      <c r="H1079" s="20" t="s">
        <v>158</v>
      </c>
      <c r="I1079" s="20" t="s">
        <v>2547</v>
      </c>
      <c r="J1079" s="20" t="s">
        <v>159</v>
      </c>
      <c r="K1079" s="20" t="s">
        <v>160</v>
      </c>
      <c r="L1079" s="20" t="s">
        <v>161</v>
      </c>
      <c r="M1079" s="20" t="s">
        <v>506</v>
      </c>
      <c r="N1079" s="20" t="s">
        <v>2543</v>
      </c>
      <c r="O1079" s="20" t="s">
        <v>324</v>
      </c>
      <c r="P1079" s="20" t="s">
        <v>325</v>
      </c>
      <c r="Q1079" s="20" t="s">
        <v>290</v>
      </c>
    </row>
    <row r="1080" spans="1:17" x14ac:dyDescent="0.25">
      <c r="A1080" s="20" t="s">
        <v>154</v>
      </c>
      <c r="E1080" s="20" t="s">
        <v>505</v>
      </c>
      <c r="F1080" s="20" t="s">
        <v>2548</v>
      </c>
      <c r="G1080" s="20" t="s">
        <v>612</v>
      </c>
      <c r="H1080" s="20" t="s">
        <v>189</v>
      </c>
      <c r="I1080" s="20" t="s">
        <v>2549</v>
      </c>
      <c r="J1080" s="20" t="s">
        <v>159</v>
      </c>
      <c r="K1080" s="20" t="s">
        <v>160</v>
      </c>
      <c r="L1080" s="20" t="s">
        <v>161</v>
      </c>
      <c r="M1080" s="20" t="s">
        <v>506</v>
      </c>
      <c r="N1080" s="20" t="s">
        <v>2543</v>
      </c>
      <c r="O1080" s="20" t="s">
        <v>288</v>
      </c>
      <c r="P1080" s="20" t="s">
        <v>289</v>
      </c>
      <c r="Q1080" s="20" t="s">
        <v>290</v>
      </c>
    </row>
    <row r="1081" spans="1:17" x14ac:dyDescent="0.25">
      <c r="A1081" s="20" t="s">
        <v>154</v>
      </c>
      <c r="E1081" s="20" t="s">
        <v>505</v>
      </c>
      <c r="F1081" s="20" t="s">
        <v>2550</v>
      </c>
      <c r="G1081" s="20" t="s">
        <v>577</v>
      </c>
      <c r="H1081" s="20" t="s">
        <v>187</v>
      </c>
      <c r="I1081" s="20" t="s">
        <v>2551</v>
      </c>
      <c r="J1081" s="20" t="s">
        <v>159</v>
      </c>
      <c r="K1081" s="20" t="s">
        <v>160</v>
      </c>
      <c r="L1081" s="20" t="s">
        <v>161</v>
      </c>
      <c r="M1081" s="20" t="s">
        <v>506</v>
      </c>
      <c r="N1081" s="20" t="s">
        <v>2543</v>
      </c>
      <c r="O1081" s="20" t="s">
        <v>291</v>
      </c>
      <c r="P1081" s="20" t="s">
        <v>292</v>
      </c>
      <c r="Q1081" s="20" t="s">
        <v>290</v>
      </c>
    </row>
    <row r="1082" spans="1:17" x14ac:dyDescent="0.25">
      <c r="A1082" s="20" t="s">
        <v>154</v>
      </c>
      <c r="E1082" s="20" t="s">
        <v>505</v>
      </c>
      <c r="F1082" s="20" t="s">
        <v>2552</v>
      </c>
      <c r="G1082" s="20" t="s">
        <v>565</v>
      </c>
      <c r="H1082" s="20" t="s">
        <v>571</v>
      </c>
      <c r="I1082" s="20" t="s">
        <v>2553</v>
      </c>
      <c r="J1082" s="20" t="s">
        <v>159</v>
      </c>
      <c r="K1082" s="20" t="s">
        <v>160</v>
      </c>
      <c r="L1082" s="20" t="s">
        <v>161</v>
      </c>
      <c r="M1082" s="20" t="s">
        <v>506</v>
      </c>
      <c r="N1082" s="20" t="s">
        <v>2543</v>
      </c>
      <c r="O1082" s="20" t="s">
        <v>342</v>
      </c>
      <c r="P1082" s="20" t="s">
        <v>343</v>
      </c>
      <c r="Q1082" s="20" t="s">
        <v>290</v>
      </c>
    </row>
    <row r="1083" spans="1:17" x14ac:dyDescent="0.25">
      <c r="A1083" s="20" t="s">
        <v>154</v>
      </c>
      <c r="E1083" s="20" t="s">
        <v>505</v>
      </c>
      <c r="F1083" s="20" t="s">
        <v>2554</v>
      </c>
      <c r="G1083" s="20" t="s">
        <v>602</v>
      </c>
      <c r="H1083" s="20" t="s">
        <v>187</v>
      </c>
      <c r="I1083" s="20" t="s">
        <v>2555</v>
      </c>
      <c r="J1083" s="20" t="s">
        <v>159</v>
      </c>
      <c r="K1083" s="20" t="s">
        <v>160</v>
      </c>
      <c r="L1083" s="20" t="s">
        <v>161</v>
      </c>
      <c r="M1083" s="20" t="s">
        <v>506</v>
      </c>
      <c r="N1083" s="20" t="s">
        <v>2543</v>
      </c>
      <c r="O1083" s="20" t="s">
        <v>291</v>
      </c>
      <c r="P1083" s="20" t="s">
        <v>292</v>
      </c>
      <c r="Q1083" s="20" t="s">
        <v>290</v>
      </c>
    </row>
    <row r="1084" spans="1:17" x14ac:dyDescent="0.25">
      <c r="A1084" s="20" t="s">
        <v>154</v>
      </c>
      <c r="E1084" s="20" t="s">
        <v>505</v>
      </c>
      <c r="F1084" s="20" t="s">
        <v>2556</v>
      </c>
      <c r="G1084" s="20" t="s">
        <v>674</v>
      </c>
      <c r="H1084" s="20" t="s">
        <v>747</v>
      </c>
      <c r="I1084" s="20" t="s">
        <v>2557</v>
      </c>
      <c r="J1084" s="20" t="s">
        <v>159</v>
      </c>
      <c r="K1084" s="20" t="s">
        <v>160</v>
      </c>
      <c r="L1084" s="20" t="s">
        <v>161</v>
      </c>
      <c r="M1084" s="20" t="s">
        <v>506</v>
      </c>
      <c r="N1084" s="20" t="s">
        <v>2543</v>
      </c>
      <c r="O1084" s="20" t="s">
        <v>309</v>
      </c>
      <c r="P1084" s="20" t="s">
        <v>310</v>
      </c>
      <c r="Q1084" s="20" t="s">
        <v>290</v>
      </c>
    </row>
    <row r="1085" spans="1:17" x14ac:dyDescent="0.25">
      <c r="A1085" s="20" t="s">
        <v>154</v>
      </c>
      <c r="E1085" s="20" t="s">
        <v>505</v>
      </c>
      <c r="F1085" s="20" t="s">
        <v>2558</v>
      </c>
      <c r="G1085" s="20" t="s">
        <v>630</v>
      </c>
      <c r="H1085" s="20" t="s">
        <v>188</v>
      </c>
      <c r="I1085" s="20" t="s">
        <v>2559</v>
      </c>
      <c r="J1085" s="20" t="s">
        <v>159</v>
      </c>
      <c r="K1085" s="20" t="s">
        <v>160</v>
      </c>
      <c r="L1085" s="20" t="s">
        <v>161</v>
      </c>
      <c r="M1085" s="20" t="s">
        <v>506</v>
      </c>
      <c r="N1085" s="20" t="s">
        <v>2543</v>
      </c>
      <c r="O1085" s="20" t="s">
        <v>320</v>
      </c>
      <c r="P1085" s="20" t="s">
        <v>321</v>
      </c>
      <c r="Q1085" s="20" t="s">
        <v>313</v>
      </c>
    </row>
    <row r="1086" spans="1:17" x14ac:dyDescent="0.25">
      <c r="A1086" s="20" t="s">
        <v>154</v>
      </c>
      <c r="E1086" s="20" t="s">
        <v>505</v>
      </c>
      <c r="F1086" s="20" t="s">
        <v>2560</v>
      </c>
      <c r="G1086" s="20" t="s">
        <v>591</v>
      </c>
      <c r="H1086" s="20" t="s">
        <v>566</v>
      </c>
      <c r="I1086" s="20" t="s">
        <v>1433</v>
      </c>
      <c r="J1086" s="20" t="s">
        <v>159</v>
      </c>
      <c r="K1086" s="20" t="s">
        <v>160</v>
      </c>
      <c r="L1086" s="20" t="s">
        <v>161</v>
      </c>
      <c r="M1086" s="20" t="s">
        <v>506</v>
      </c>
      <c r="N1086" s="20" t="s">
        <v>2543</v>
      </c>
      <c r="O1086" s="20" t="s">
        <v>320</v>
      </c>
      <c r="P1086" s="20" t="s">
        <v>321</v>
      </c>
      <c r="Q1086" s="20" t="s">
        <v>313</v>
      </c>
    </row>
    <row r="1087" spans="1:17" x14ac:dyDescent="0.25">
      <c r="A1087" s="20" t="s">
        <v>154</v>
      </c>
      <c r="E1087" s="20" t="s">
        <v>505</v>
      </c>
      <c r="F1087" s="20" t="s">
        <v>2561</v>
      </c>
      <c r="G1087" s="20" t="s">
        <v>570</v>
      </c>
      <c r="H1087" s="20" t="s">
        <v>158</v>
      </c>
      <c r="I1087" s="20" t="s">
        <v>2545</v>
      </c>
      <c r="J1087" s="20" t="s">
        <v>159</v>
      </c>
      <c r="K1087" s="20" t="s">
        <v>160</v>
      </c>
      <c r="L1087" s="20" t="s">
        <v>161</v>
      </c>
      <c r="M1087" s="20" t="s">
        <v>506</v>
      </c>
      <c r="N1087" s="20" t="s">
        <v>2543</v>
      </c>
      <c r="O1087" s="20" t="s">
        <v>301</v>
      </c>
      <c r="P1087" s="20" t="s">
        <v>344</v>
      </c>
      <c r="Q1087" s="20" t="s">
        <v>313</v>
      </c>
    </row>
    <row r="1088" spans="1:17" x14ac:dyDescent="0.25">
      <c r="A1088" s="20" t="s">
        <v>154</v>
      </c>
      <c r="E1088" s="20" t="s">
        <v>505</v>
      </c>
      <c r="F1088" s="20" t="s">
        <v>2562</v>
      </c>
      <c r="G1088" s="20" t="s">
        <v>591</v>
      </c>
      <c r="H1088" s="20" t="s">
        <v>158</v>
      </c>
      <c r="I1088" s="20" t="s">
        <v>2545</v>
      </c>
      <c r="J1088" s="20" t="s">
        <v>159</v>
      </c>
      <c r="K1088" s="20" t="s">
        <v>160</v>
      </c>
      <c r="L1088" s="20" t="s">
        <v>161</v>
      </c>
      <c r="M1088" s="20" t="s">
        <v>506</v>
      </c>
      <c r="N1088" s="20" t="s">
        <v>2543</v>
      </c>
      <c r="O1088" s="20" t="s">
        <v>301</v>
      </c>
      <c r="P1088" s="20" t="s">
        <v>344</v>
      </c>
      <c r="Q1088" s="20" t="s">
        <v>313</v>
      </c>
    </row>
    <row r="1089" spans="1:17" x14ac:dyDescent="0.25">
      <c r="A1089" s="20" t="s">
        <v>154</v>
      </c>
      <c r="E1089" s="20" t="s">
        <v>505</v>
      </c>
      <c r="F1089" s="20" t="s">
        <v>2563</v>
      </c>
      <c r="G1089" s="20" t="s">
        <v>619</v>
      </c>
      <c r="H1089" s="20" t="s">
        <v>566</v>
      </c>
      <c r="I1089" s="20" t="s">
        <v>2564</v>
      </c>
      <c r="J1089" s="20" t="s">
        <v>159</v>
      </c>
      <c r="K1089" s="20" t="s">
        <v>160</v>
      </c>
      <c r="L1089" s="20" t="s">
        <v>161</v>
      </c>
      <c r="M1089" s="20" t="s">
        <v>506</v>
      </c>
      <c r="N1089" s="20" t="s">
        <v>2543</v>
      </c>
      <c r="O1089" s="20" t="s">
        <v>332</v>
      </c>
      <c r="P1089" s="20" t="s">
        <v>333</v>
      </c>
      <c r="Q1089" s="20" t="s">
        <v>272</v>
      </c>
    </row>
    <row r="1090" spans="1:17" x14ac:dyDescent="0.25">
      <c r="A1090" s="20" t="s">
        <v>154</v>
      </c>
      <c r="E1090" s="20" t="s">
        <v>505</v>
      </c>
      <c r="F1090" s="20" t="s">
        <v>2565</v>
      </c>
      <c r="G1090" s="20" t="s">
        <v>587</v>
      </c>
      <c r="H1090" s="20" t="s">
        <v>158</v>
      </c>
      <c r="I1090" s="20" t="s">
        <v>2545</v>
      </c>
      <c r="J1090" s="20" t="s">
        <v>159</v>
      </c>
      <c r="K1090" s="20" t="s">
        <v>160</v>
      </c>
      <c r="L1090" s="20" t="s">
        <v>161</v>
      </c>
      <c r="M1090" s="20" t="s">
        <v>506</v>
      </c>
      <c r="N1090" s="20" t="s">
        <v>2543</v>
      </c>
      <c r="O1090" s="20" t="s">
        <v>295</v>
      </c>
      <c r="P1090" s="20" t="s">
        <v>296</v>
      </c>
      <c r="Q1090" s="20" t="s">
        <v>272</v>
      </c>
    </row>
    <row r="1091" spans="1:17" x14ac:dyDescent="0.25">
      <c r="A1091" s="20" t="s">
        <v>154</v>
      </c>
      <c r="E1091" s="20" t="s">
        <v>505</v>
      </c>
      <c r="F1091" s="20" t="s">
        <v>2566</v>
      </c>
      <c r="G1091" s="20" t="s">
        <v>612</v>
      </c>
      <c r="H1091" s="20" t="s">
        <v>566</v>
      </c>
      <c r="I1091" s="20" t="s">
        <v>2567</v>
      </c>
      <c r="J1091" s="20" t="s">
        <v>159</v>
      </c>
      <c r="K1091" s="20" t="s">
        <v>160</v>
      </c>
      <c r="L1091" s="20" t="s">
        <v>161</v>
      </c>
      <c r="M1091" s="20" t="s">
        <v>506</v>
      </c>
      <c r="N1091" s="20" t="s">
        <v>2543</v>
      </c>
      <c r="O1091" s="20" t="s">
        <v>299</v>
      </c>
      <c r="P1091" s="20" t="s">
        <v>300</v>
      </c>
      <c r="Q1091" s="20" t="s">
        <v>272</v>
      </c>
    </row>
    <row r="1092" spans="1:17" x14ac:dyDescent="0.25">
      <c r="A1092" s="20" t="s">
        <v>154</v>
      </c>
      <c r="E1092" s="20" t="s">
        <v>505</v>
      </c>
      <c r="F1092" s="20" t="s">
        <v>2568</v>
      </c>
      <c r="G1092" s="20" t="s">
        <v>619</v>
      </c>
      <c r="H1092" s="20" t="s">
        <v>188</v>
      </c>
      <c r="I1092" s="20" t="s">
        <v>2569</v>
      </c>
      <c r="J1092" s="20" t="s">
        <v>159</v>
      </c>
      <c r="K1092" s="20" t="s">
        <v>160</v>
      </c>
      <c r="L1092" s="20" t="s">
        <v>161</v>
      </c>
      <c r="M1092" s="20" t="s">
        <v>506</v>
      </c>
      <c r="N1092" s="20" t="s">
        <v>2543</v>
      </c>
      <c r="O1092" s="20" t="s">
        <v>326</v>
      </c>
      <c r="P1092" s="20" t="s">
        <v>327</v>
      </c>
      <c r="Q1092" s="20" t="s">
        <v>290</v>
      </c>
    </row>
    <row r="1093" spans="1:17" x14ac:dyDescent="0.25">
      <c r="A1093" s="20" t="s">
        <v>154</v>
      </c>
      <c r="E1093" s="20" t="s">
        <v>505</v>
      </c>
      <c r="F1093" s="20" t="s">
        <v>2570</v>
      </c>
      <c r="G1093" s="20" t="s">
        <v>570</v>
      </c>
      <c r="H1093" s="20" t="s">
        <v>158</v>
      </c>
      <c r="I1093" s="20" t="s">
        <v>2545</v>
      </c>
      <c r="J1093" s="20" t="s">
        <v>159</v>
      </c>
      <c r="K1093" s="20" t="s">
        <v>160</v>
      </c>
      <c r="L1093" s="20" t="s">
        <v>161</v>
      </c>
      <c r="M1093" s="20" t="s">
        <v>506</v>
      </c>
      <c r="N1093" s="20" t="s">
        <v>2543</v>
      </c>
      <c r="O1093" s="20" t="s">
        <v>326</v>
      </c>
      <c r="P1093" s="20" t="s">
        <v>327</v>
      </c>
      <c r="Q1093" s="20" t="s">
        <v>290</v>
      </c>
    </row>
    <row r="1094" spans="1:17" x14ac:dyDescent="0.25">
      <c r="A1094" s="20" t="s">
        <v>154</v>
      </c>
      <c r="E1094" s="20" t="s">
        <v>505</v>
      </c>
      <c r="F1094" s="20" t="s">
        <v>2571</v>
      </c>
      <c r="G1094" s="20" t="s">
        <v>587</v>
      </c>
      <c r="H1094" s="20" t="s">
        <v>566</v>
      </c>
      <c r="I1094" s="20" t="s">
        <v>2542</v>
      </c>
      <c r="J1094" s="20" t="s">
        <v>159</v>
      </c>
      <c r="K1094" s="20" t="s">
        <v>160</v>
      </c>
      <c r="L1094" s="20" t="s">
        <v>161</v>
      </c>
      <c r="M1094" s="20" t="s">
        <v>506</v>
      </c>
      <c r="N1094" s="20" t="s">
        <v>2543</v>
      </c>
      <c r="O1094" s="20" t="s">
        <v>326</v>
      </c>
      <c r="P1094" s="20" t="s">
        <v>327</v>
      </c>
      <c r="Q1094" s="20" t="s">
        <v>290</v>
      </c>
    </row>
    <row r="1095" spans="1:17" x14ac:dyDescent="0.25">
      <c r="A1095" s="20" t="s">
        <v>154</v>
      </c>
      <c r="E1095" s="20" t="s">
        <v>505</v>
      </c>
      <c r="F1095" s="20" t="s">
        <v>2572</v>
      </c>
      <c r="G1095" s="20" t="s">
        <v>570</v>
      </c>
      <c r="H1095" s="20" t="s">
        <v>566</v>
      </c>
      <c r="I1095" s="20" t="s">
        <v>2573</v>
      </c>
      <c r="J1095" s="20" t="s">
        <v>159</v>
      </c>
      <c r="K1095" s="20" t="s">
        <v>160</v>
      </c>
      <c r="L1095" s="20" t="s">
        <v>161</v>
      </c>
      <c r="M1095" s="20" t="s">
        <v>506</v>
      </c>
      <c r="N1095" s="20" t="s">
        <v>2543</v>
      </c>
      <c r="O1095" s="20" t="s">
        <v>307</v>
      </c>
      <c r="P1095" s="20" t="s">
        <v>308</v>
      </c>
      <c r="Q1095" s="20" t="s">
        <v>290</v>
      </c>
    </row>
    <row r="1096" spans="1:17" x14ac:dyDescent="0.25">
      <c r="A1096" s="20" t="s">
        <v>154</v>
      </c>
      <c r="E1096" s="20" t="s">
        <v>505</v>
      </c>
      <c r="F1096" s="20" t="s">
        <v>2574</v>
      </c>
      <c r="G1096" s="20" t="s">
        <v>591</v>
      </c>
      <c r="H1096" s="20" t="s">
        <v>158</v>
      </c>
      <c r="I1096" s="20" t="s">
        <v>2545</v>
      </c>
      <c r="J1096" s="20" t="s">
        <v>159</v>
      </c>
      <c r="K1096" s="20" t="s">
        <v>160</v>
      </c>
      <c r="L1096" s="20" t="s">
        <v>161</v>
      </c>
      <c r="M1096" s="20" t="s">
        <v>506</v>
      </c>
      <c r="N1096" s="20" t="s">
        <v>2543</v>
      </c>
      <c r="O1096" s="20" t="s">
        <v>320</v>
      </c>
      <c r="P1096" s="20" t="s">
        <v>321</v>
      </c>
      <c r="Q1096" s="20" t="s">
        <v>313</v>
      </c>
    </row>
    <row r="1097" spans="1:17" x14ac:dyDescent="0.25">
      <c r="A1097" s="20" t="s">
        <v>154</v>
      </c>
      <c r="E1097" s="20" t="s">
        <v>505</v>
      </c>
      <c r="F1097" s="20" t="s">
        <v>2575</v>
      </c>
      <c r="G1097" s="20" t="s">
        <v>625</v>
      </c>
      <c r="H1097" s="20" t="s">
        <v>158</v>
      </c>
      <c r="I1097" s="20" t="s">
        <v>2545</v>
      </c>
      <c r="J1097" s="20" t="s">
        <v>159</v>
      </c>
      <c r="K1097" s="20" t="s">
        <v>160</v>
      </c>
      <c r="L1097" s="20" t="s">
        <v>161</v>
      </c>
      <c r="M1097" s="20" t="s">
        <v>506</v>
      </c>
      <c r="N1097" s="20" t="s">
        <v>2543</v>
      </c>
      <c r="O1097" s="20" t="s">
        <v>351</v>
      </c>
      <c r="P1097" s="20" t="s">
        <v>352</v>
      </c>
      <c r="Q1097" s="20" t="s">
        <v>313</v>
      </c>
    </row>
    <row r="1098" spans="1:17" x14ac:dyDescent="0.25">
      <c r="A1098" s="20" t="s">
        <v>154</v>
      </c>
      <c r="E1098" s="20" t="s">
        <v>505</v>
      </c>
      <c r="F1098" s="20" t="s">
        <v>2576</v>
      </c>
      <c r="G1098" s="20" t="s">
        <v>636</v>
      </c>
      <c r="H1098" s="20" t="s">
        <v>566</v>
      </c>
      <c r="I1098" s="20" t="s">
        <v>2577</v>
      </c>
      <c r="J1098" s="20" t="s">
        <v>159</v>
      </c>
      <c r="K1098" s="20" t="s">
        <v>160</v>
      </c>
      <c r="L1098" s="20" t="s">
        <v>161</v>
      </c>
      <c r="M1098" s="20" t="s">
        <v>506</v>
      </c>
      <c r="N1098" s="20" t="s">
        <v>2543</v>
      </c>
      <c r="O1098" s="20" t="s">
        <v>295</v>
      </c>
      <c r="P1098" s="20" t="s">
        <v>296</v>
      </c>
      <c r="Q1098" s="20" t="s">
        <v>272</v>
      </c>
    </row>
    <row r="1099" spans="1:17" x14ac:dyDescent="0.25">
      <c r="A1099" s="20" t="s">
        <v>154</v>
      </c>
      <c r="E1099" s="20" t="s">
        <v>505</v>
      </c>
      <c r="F1099" s="20" t="s">
        <v>2578</v>
      </c>
      <c r="G1099" s="20" t="s">
        <v>625</v>
      </c>
      <c r="H1099" s="20" t="s">
        <v>182</v>
      </c>
      <c r="I1099" s="20" t="s">
        <v>2579</v>
      </c>
      <c r="J1099" s="20" t="s">
        <v>159</v>
      </c>
      <c r="K1099" s="20" t="s">
        <v>160</v>
      </c>
      <c r="L1099" s="20" t="s">
        <v>161</v>
      </c>
      <c r="M1099" s="20" t="s">
        <v>506</v>
      </c>
      <c r="N1099" s="20" t="s">
        <v>2543</v>
      </c>
      <c r="O1099" s="20" t="s">
        <v>320</v>
      </c>
      <c r="P1099" s="20" t="s">
        <v>321</v>
      </c>
      <c r="Q1099" s="20" t="s">
        <v>313</v>
      </c>
    </row>
    <row r="1100" spans="1:17" x14ac:dyDescent="0.25">
      <c r="A1100" s="20" t="s">
        <v>154</v>
      </c>
      <c r="E1100" s="20" t="s">
        <v>507</v>
      </c>
      <c r="F1100" s="20" t="s">
        <v>2580</v>
      </c>
      <c r="G1100" s="20" t="s">
        <v>612</v>
      </c>
      <c r="H1100" s="20" t="s">
        <v>566</v>
      </c>
      <c r="I1100" s="20" t="s">
        <v>2581</v>
      </c>
      <c r="J1100" s="20" t="s">
        <v>159</v>
      </c>
      <c r="K1100" s="20" t="s">
        <v>160</v>
      </c>
      <c r="L1100" s="20" t="s">
        <v>161</v>
      </c>
      <c r="M1100" s="20" t="s">
        <v>508</v>
      </c>
      <c r="N1100" s="20" t="s">
        <v>2582</v>
      </c>
      <c r="O1100" s="20" t="s">
        <v>309</v>
      </c>
      <c r="P1100" s="20" t="s">
        <v>310</v>
      </c>
      <c r="Q1100" s="20" t="s">
        <v>290</v>
      </c>
    </row>
    <row r="1101" spans="1:17" x14ac:dyDescent="0.25">
      <c r="A1101" s="20" t="s">
        <v>154</v>
      </c>
      <c r="E1101" s="20" t="s">
        <v>507</v>
      </c>
      <c r="F1101" s="20" t="s">
        <v>2583</v>
      </c>
      <c r="G1101" s="20" t="s">
        <v>587</v>
      </c>
      <c r="H1101" s="20" t="s">
        <v>627</v>
      </c>
      <c r="I1101" s="20" t="s">
        <v>2584</v>
      </c>
      <c r="J1101" s="20" t="s">
        <v>159</v>
      </c>
      <c r="K1101" s="20" t="s">
        <v>160</v>
      </c>
      <c r="L1101" s="20" t="s">
        <v>161</v>
      </c>
      <c r="M1101" s="20" t="s">
        <v>508</v>
      </c>
      <c r="N1101" s="20" t="s">
        <v>2582</v>
      </c>
      <c r="O1101" s="20" t="s">
        <v>345</v>
      </c>
      <c r="P1101" s="20" t="s">
        <v>346</v>
      </c>
      <c r="Q1101" s="20" t="s">
        <v>313</v>
      </c>
    </row>
    <row r="1102" spans="1:17" x14ac:dyDescent="0.25">
      <c r="A1102" s="20" t="s">
        <v>154</v>
      </c>
      <c r="E1102" s="20" t="s">
        <v>507</v>
      </c>
      <c r="F1102" s="20" t="s">
        <v>2585</v>
      </c>
      <c r="G1102" s="20" t="s">
        <v>605</v>
      </c>
      <c r="H1102" s="20" t="s">
        <v>566</v>
      </c>
      <c r="I1102" s="20" t="s">
        <v>2581</v>
      </c>
      <c r="J1102" s="20" t="s">
        <v>159</v>
      </c>
      <c r="K1102" s="20" t="s">
        <v>160</v>
      </c>
      <c r="L1102" s="20" t="s">
        <v>161</v>
      </c>
      <c r="M1102" s="20" t="s">
        <v>508</v>
      </c>
      <c r="N1102" s="20" t="s">
        <v>2582</v>
      </c>
      <c r="O1102" s="20" t="s">
        <v>330</v>
      </c>
      <c r="P1102" s="20" t="s">
        <v>331</v>
      </c>
      <c r="Q1102" s="20" t="s">
        <v>313</v>
      </c>
    </row>
    <row r="1103" spans="1:17" x14ac:dyDescent="0.25">
      <c r="A1103" s="20" t="s">
        <v>154</v>
      </c>
      <c r="E1103" s="20" t="s">
        <v>507</v>
      </c>
      <c r="F1103" s="20" t="s">
        <v>2586</v>
      </c>
      <c r="G1103" s="20" t="s">
        <v>587</v>
      </c>
      <c r="H1103" s="20" t="s">
        <v>747</v>
      </c>
      <c r="I1103" s="20" t="s">
        <v>2587</v>
      </c>
      <c r="J1103" s="20" t="s">
        <v>159</v>
      </c>
      <c r="K1103" s="20" t="s">
        <v>160</v>
      </c>
      <c r="L1103" s="20" t="s">
        <v>161</v>
      </c>
      <c r="M1103" s="20" t="s">
        <v>508</v>
      </c>
      <c r="N1103" s="20" t="s">
        <v>2582</v>
      </c>
      <c r="O1103" s="20" t="s">
        <v>293</v>
      </c>
      <c r="P1103" s="20" t="s">
        <v>294</v>
      </c>
      <c r="Q1103" s="20" t="s">
        <v>272</v>
      </c>
    </row>
    <row r="1104" spans="1:17" x14ac:dyDescent="0.25">
      <c r="A1104" s="20" t="s">
        <v>154</v>
      </c>
      <c r="E1104" s="20" t="s">
        <v>507</v>
      </c>
      <c r="F1104" s="20" t="s">
        <v>2588</v>
      </c>
      <c r="G1104" s="20" t="s">
        <v>619</v>
      </c>
      <c r="H1104" s="20" t="s">
        <v>566</v>
      </c>
      <c r="I1104" s="20" t="s">
        <v>2589</v>
      </c>
      <c r="J1104" s="20" t="s">
        <v>159</v>
      </c>
      <c r="K1104" s="20" t="s">
        <v>160</v>
      </c>
      <c r="L1104" s="20" t="s">
        <v>161</v>
      </c>
      <c r="M1104" s="20" t="s">
        <v>508</v>
      </c>
      <c r="N1104" s="20" t="s">
        <v>2582</v>
      </c>
      <c r="O1104" s="20" t="s">
        <v>326</v>
      </c>
      <c r="P1104" s="20" t="s">
        <v>327</v>
      </c>
      <c r="Q1104" s="20" t="s">
        <v>290</v>
      </c>
    </row>
    <row r="1105" spans="1:17" x14ac:dyDescent="0.25">
      <c r="A1105" s="20" t="s">
        <v>154</v>
      </c>
      <c r="E1105" s="20" t="s">
        <v>507</v>
      </c>
      <c r="F1105" s="20" t="s">
        <v>2590</v>
      </c>
      <c r="G1105" s="20" t="s">
        <v>674</v>
      </c>
      <c r="H1105" s="20" t="s">
        <v>158</v>
      </c>
      <c r="I1105" s="20" t="s">
        <v>2591</v>
      </c>
      <c r="J1105" s="20" t="s">
        <v>159</v>
      </c>
      <c r="K1105" s="20" t="s">
        <v>160</v>
      </c>
      <c r="L1105" s="20" t="s">
        <v>161</v>
      </c>
      <c r="M1105" s="20" t="s">
        <v>508</v>
      </c>
      <c r="N1105" s="20" t="s">
        <v>2582</v>
      </c>
      <c r="O1105" s="20" t="s">
        <v>379</v>
      </c>
      <c r="P1105" s="20" t="s">
        <v>380</v>
      </c>
      <c r="Q1105" s="20" t="s">
        <v>290</v>
      </c>
    </row>
    <row r="1106" spans="1:17" x14ac:dyDescent="0.25">
      <c r="A1106" s="20" t="s">
        <v>154</v>
      </c>
      <c r="E1106" s="20" t="s">
        <v>507</v>
      </c>
      <c r="F1106" s="20" t="s">
        <v>2592</v>
      </c>
      <c r="G1106" s="20" t="s">
        <v>625</v>
      </c>
      <c r="H1106" s="20" t="s">
        <v>158</v>
      </c>
      <c r="I1106" s="20" t="s">
        <v>2593</v>
      </c>
      <c r="J1106" s="20" t="s">
        <v>159</v>
      </c>
      <c r="K1106" s="20" t="s">
        <v>160</v>
      </c>
      <c r="L1106" s="20" t="s">
        <v>161</v>
      </c>
      <c r="M1106" s="20" t="s">
        <v>508</v>
      </c>
      <c r="N1106" s="20" t="s">
        <v>2582</v>
      </c>
      <c r="O1106" s="20" t="s">
        <v>309</v>
      </c>
      <c r="P1106" s="20" t="s">
        <v>310</v>
      </c>
      <c r="Q1106" s="20" t="s">
        <v>290</v>
      </c>
    </row>
    <row r="1107" spans="1:17" x14ac:dyDescent="0.25">
      <c r="A1107" s="20" t="s">
        <v>154</v>
      </c>
      <c r="E1107" s="20" t="s">
        <v>507</v>
      </c>
      <c r="F1107" s="20" t="s">
        <v>2594</v>
      </c>
      <c r="G1107" s="20" t="s">
        <v>633</v>
      </c>
      <c r="H1107" s="20" t="s">
        <v>566</v>
      </c>
      <c r="I1107" s="20" t="s">
        <v>2595</v>
      </c>
      <c r="J1107" s="20" t="s">
        <v>159</v>
      </c>
      <c r="K1107" s="20" t="s">
        <v>160</v>
      </c>
      <c r="L1107" s="20" t="s">
        <v>161</v>
      </c>
      <c r="M1107" s="20" t="s">
        <v>508</v>
      </c>
      <c r="N1107" s="20" t="s">
        <v>2582</v>
      </c>
      <c r="O1107" s="20" t="s">
        <v>316</v>
      </c>
      <c r="P1107" s="20" t="s">
        <v>317</v>
      </c>
      <c r="Q1107" s="20" t="s">
        <v>272</v>
      </c>
    </row>
    <row r="1108" spans="1:17" x14ac:dyDescent="0.25">
      <c r="A1108" s="20" t="s">
        <v>154</v>
      </c>
      <c r="E1108" s="20" t="s">
        <v>507</v>
      </c>
      <c r="F1108" s="20" t="s">
        <v>2596</v>
      </c>
      <c r="G1108" s="20" t="s">
        <v>591</v>
      </c>
      <c r="H1108" s="20" t="s">
        <v>643</v>
      </c>
      <c r="I1108" s="20" t="s">
        <v>2597</v>
      </c>
      <c r="J1108" s="20" t="s">
        <v>159</v>
      </c>
      <c r="K1108" s="20" t="s">
        <v>160</v>
      </c>
      <c r="L1108" s="20" t="s">
        <v>161</v>
      </c>
      <c r="M1108" s="20" t="s">
        <v>508</v>
      </c>
      <c r="N1108" s="20" t="s">
        <v>2582</v>
      </c>
      <c r="O1108" s="20" t="s">
        <v>320</v>
      </c>
      <c r="P1108" s="20" t="s">
        <v>321</v>
      </c>
      <c r="Q1108" s="20" t="s">
        <v>313</v>
      </c>
    </row>
    <row r="1109" spans="1:17" x14ac:dyDescent="0.25">
      <c r="A1109" s="20" t="s">
        <v>154</v>
      </c>
      <c r="E1109" s="20" t="s">
        <v>509</v>
      </c>
      <c r="F1109" s="20" t="s">
        <v>2598</v>
      </c>
      <c r="G1109" s="20" t="s">
        <v>565</v>
      </c>
      <c r="H1109" s="20" t="s">
        <v>188</v>
      </c>
      <c r="I1109" s="20" t="s">
        <v>2599</v>
      </c>
      <c r="J1109" s="20" t="s">
        <v>159</v>
      </c>
      <c r="K1109" s="20" t="s">
        <v>160</v>
      </c>
      <c r="L1109" s="20" t="s">
        <v>161</v>
      </c>
      <c r="M1109" s="20" t="s">
        <v>510</v>
      </c>
      <c r="N1109" s="20" t="s">
        <v>2600</v>
      </c>
      <c r="O1109" s="20" t="s">
        <v>328</v>
      </c>
      <c r="P1109" s="20" t="s">
        <v>329</v>
      </c>
      <c r="Q1109" s="20" t="s">
        <v>290</v>
      </c>
    </row>
    <row r="1110" spans="1:17" x14ac:dyDescent="0.25">
      <c r="A1110" s="20" t="s">
        <v>154</v>
      </c>
      <c r="E1110" s="20" t="s">
        <v>509</v>
      </c>
      <c r="F1110" s="20" t="s">
        <v>2601</v>
      </c>
      <c r="G1110" s="20" t="s">
        <v>630</v>
      </c>
      <c r="H1110" s="20" t="s">
        <v>158</v>
      </c>
      <c r="I1110" s="20" t="s">
        <v>2602</v>
      </c>
      <c r="J1110" s="20" t="s">
        <v>159</v>
      </c>
      <c r="K1110" s="20" t="s">
        <v>160</v>
      </c>
      <c r="L1110" s="20" t="s">
        <v>161</v>
      </c>
      <c r="M1110" s="20" t="s">
        <v>510</v>
      </c>
      <c r="N1110" s="20" t="s">
        <v>2600</v>
      </c>
      <c r="O1110" s="20" t="s">
        <v>320</v>
      </c>
      <c r="P1110" s="20" t="s">
        <v>321</v>
      </c>
      <c r="Q1110" s="20" t="s">
        <v>313</v>
      </c>
    </row>
    <row r="1111" spans="1:17" x14ac:dyDescent="0.25">
      <c r="A1111" s="20" t="s">
        <v>154</v>
      </c>
      <c r="E1111" s="20" t="s">
        <v>509</v>
      </c>
      <c r="F1111" s="20" t="s">
        <v>2603</v>
      </c>
      <c r="G1111" s="20" t="s">
        <v>591</v>
      </c>
      <c r="H1111" s="20" t="s">
        <v>566</v>
      </c>
      <c r="I1111" s="20" t="s">
        <v>2604</v>
      </c>
      <c r="J1111" s="20" t="s">
        <v>159</v>
      </c>
      <c r="K1111" s="20" t="s">
        <v>160</v>
      </c>
      <c r="L1111" s="20" t="s">
        <v>161</v>
      </c>
      <c r="M1111" s="20" t="s">
        <v>510</v>
      </c>
      <c r="N1111" s="20" t="s">
        <v>2600</v>
      </c>
      <c r="O1111" s="20" t="s">
        <v>320</v>
      </c>
      <c r="P1111" s="20" t="s">
        <v>321</v>
      </c>
      <c r="Q1111" s="20" t="s">
        <v>313</v>
      </c>
    </row>
    <row r="1112" spans="1:17" x14ac:dyDescent="0.25">
      <c r="A1112" s="20" t="s">
        <v>154</v>
      </c>
      <c r="E1112" s="20" t="s">
        <v>509</v>
      </c>
      <c r="F1112" s="20" t="s">
        <v>2605</v>
      </c>
      <c r="G1112" s="20" t="s">
        <v>633</v>
      </c>
      <c r="H1112" s="20" t="s">
        <v>158</v>
      </c>
      <c r="I1112" s="20" t="s">
        <v>2606</v>
      </c>
      <c r="J1112" s="20" t="s">
        <v>159</v>
      </c>
      <c r="K1112" s="20" t="s">
        <v>160</v>
      </c>
      <c r="L1112" s="20" t="s">
        <v>161</v>
      </c>
      <c r="M1112" s="20" t="s">
        <v>510</v>
      </c>
      <c r="N1112" s="20" t="s">
        <v>2600</v>
      </c>
      <c r="O1112" s="20" t="s">
        <v>345</v>
      </c>
      <c r="P1112" s="20" t="s">
        <v>346</v>
      </c>
      <c r="Q1112" s="20" t="s">
        <v>313</v>
      </c>
    </row>
    <row r="1113" spans="1:17" x14ac:dyDescent="0.25">
      <c r="A1113" s="20" t="s">
        <v>154</v>
      </c>
      <c r="E1113" s="20" t="s">
        <v>509</v>
      </c>
      <c r="F1113" s="20" t="s">
        <v>2607</v>
      </c>
      <c r="G1113" s="20" t="s">
        <v>587</v>
      </c>
      <c r="H1113" s="20" t="s">
        <v>566</v>
      </c>
      <c r="I1113" s="20" t="s">
        <v>2608</v>
      </c>
      <c r="J1113" s="20" t="s">
        <v>159</v>
      </c>
      <c r="K1113" s="20" t="s">
        <v>160</v>
      </c>
      <c r="L1113" s="20" t="s">
        <v>161</v>
      </c>
      <c r="M1113" s="20" t="s">
        <v>510</v>
      </c>
      <c r="N1113" s="20" t="s">
        <v>2600</v>
      </c>
      <c r="O1113" s="20" t="s">
        <v>293</v>
      </c>
      <c r="P1113" s="20" t="s">
        <v>294</v>
      </c>
      <c r="Q1113" s="20" t="s">
        <v>272</v>
      </c>
    </row>
    <row r="1114" spans="1:17" x14ac:dyDescent="0.25">
      <c r="A1114" s="20" t="s">
        <v>154</v>
      </c>
      <c r="E1114" s="20" t="s">
        <v>509</v>
      </c>
      <c r="F1114" s="20" t="s">
        <v>2609</v>
      </c>
      <c r="G1114" s="20" t="s">
        <v>577</v>
      </c>
      <c r="H1114" s="20" t="s">
        <v>571</v>
      </c>
      <c r="I1114" s="20" t="s">
        <v>2610</v>
      </c>
      <c r="J1114" s="20" t="s">
        <v>159</v>
      </c>
      <c r="K1114" s="20" t="s">
        <v>160</v>
      </c>
      <c r="L1114" s="20" t="s">
        <v>161</v>
      </c>
      <c r="M1114" s="20" t="s">
        <v>510</v>
      </c>
      <c r="N1114" s="20" t="s">
        <v>2600</v>
      </c>
      <c r="O1114" s="20" t="s">
        <v>297</v>
      </c>
      <c r="P1114" s="20" t="s">
        <v>298</v>
      </c>
      <c r="Q1114" s="20" t="s">
        <v>272</v>
      </c>
    </row>
    <row r="1115" spans="1:17" x14ac:dyDescent="0.25">
      <c r="A1115" s="20" t="s">
        <v>154</v>
      </c>
      <c r="E1115" s="20" t="s">
        <v>509</v>
      </c>
      <c r="F1115" s="20" t="s">
        <v>2611</v>
      </c>
      <c r="G1115" s="20" t="s">
        <v>619</v>
      </c>
      <c r="H1115" s="20" t="s">
        <v>627</v>
      </c>
      <c r="I1115" s="20" t="s">
        <v>2612</v>
      </c>
      <c r="J1115" s="20" t="s">
        <v>159</v>
      </c>
      <c r="K1115" s="20" t="s">
        <v>160</v>
      </c>
      <c r="L1115" s="20" t="s">
        <v>161</v>
      </c>
      <c r="M1115" s="20" t="s">
        <v>510</v>
      </c>
      <c r="N1115" s="20" t="s">
        <v>2600</v>
      </c>
      <c r="O1115" s="20" t="s">
        <v>326</v>
      </c>
      <c r="P1115" s="20" t="s">
        <v>327</v>
      </c>
      <c r="Q1115" s="20" t="s">
        <v>290</v>
      </c>
    </row>
    <row r="1116" spans="1:17" x14ac:dyDescent="0.25">
      <c r="A1116" s="20" t="s">
        <v>154</v>
      </c>
      <c r="E1116" s="20" t="s">
        <v>509</v>
      </c>
      <c r="F1116" s="20" t="s">
        <v>2613</v>
      </c>
      <c r="G1116" s="20" t="s">
        <v>570</v>
      </c>
      <c r="H1116" s="20" t="s">
        <v>187</v>
      </c>
      <c r="I1116" s="20" t="s">
        <v>2614</v>
      </c>
      <c r="J1116" s="20" t="s">
        <v>159</v>
      </c>
      <c r="K1116" s="20" t="s">
        <v>160</v>
      </c>
      <c r="L1116" s="20" t="s">
        <v>161</v>
      </c>
      <c r="M1116" s="20" t="s">
        <v>510</v>
      </c>
      <c r="N1116" s="20" t="s">
        <v>2600</v>
      </c>
      <c r="O1116" s="20" t="s">
        <v>349</v>
      </c>
      <c r="P1116" s="20" t="s">
        <v>350</v>
      </c>
      <c r="Q1116" s="20" t="s">
        <v>290</v>
      </c>
    </row>
    <row r="1117" spans="1:17" x14ac:dyDescent="0.25">
      <c r="A1117" s="20" t="s">
        <v>154</v>
      </c>
      <c r="E1117" s="20" t="s">
        <v>509</v>
      </c>
      <c r="F1117" s="20" t="s">
        <v>2615</v>
      </c>
      <c r="G1117" s="20" t="s">
        <v>674</v>
      </c>
      <c r="H1117" s="20" t="s">
        <v>566</v>
      </c>
      <c r="I1117" s="20" t="s">
        <v>2616</v>
      </c>
      <c r="J1117" s="20" t="s">
        <v>159</v>
      </c>
      <c r="K1117" s="20" t="s">
        <v>160</v>
      </c>
      <c r="L1117" s="20" t="s">
        <v>161</v>
      </c>
      <c r="M1117" s="20" t="s">
        <v>510</v>
      </c>
      <c r="N1117" s="20" t="s">
        <v>2600</v>
      </c>
      <c r="O1117" s="20" t="s">
        <v>379</v>
      </c>
      <c r="P1117" s="20" t="s">
        <v>380</v>
      </c>
      <c r="Q1117" s="20" t="s">
        <v>290</v>
      </c>
    </row>
    <row r="1118" spans="1:17" x14ac:dyDescent="0.25">
      <c r="A1118" s="20" t="s">
        <v>154</v>
      </c>
      <c r="E1118" s="20" t="s">
        <v>509</v>
      </c>
      <c r="F1118" s="20" t="s">
        <v>2617</v>
      </c>
      <c r="G1118" s="20" t="s">
        <v>904</v>
      </c>
      <c r="H1118" s="20" t="s">
        <v>158</v>
      </c>
      <c r="I1118" s="20" t="s">
        <v>2602</v>
      </c>
      <c r="J1118" s="20" t="s">
        <v>159</v>
      </c>
      <c r="K1118" s="20" t="s">
        <v>160</v>
      </c>
      <c r="L1118" s="20" t="s">
        <v>161</v>
      </c>
      <c r="M1118" s="20" t="s">
        <v>510</v>
      </c>
      <c r="N1118" s="20" t="s">
        <v>2600</v>
      </c>
      <c r="O1118" s="20" t="s">
        <v>330</v>
      </c>
      <c r="P1118" s="20" t="s">
        <v>331</v>
      </c>
      <c r="Q1118" s="20" t="s">
        <v>313</v>
      </c>
    </row>
    <row r="1119" spans="1:17" x14ac:dyDescent="0.25">
      <c r="A1119" s="20" t="s">
        <v>154</v>
      </c>
      <c r="E1119" s="20" t="s">
        <v>509</v>
      </c>
      <c r="F1119" s="20" t="s">
        <v>2618</v>
      </c>
      <c r="G1119" s="20" t="s">
        <v>612</v>
      </c>
      <c r="H1119" s="20" t="s">
        <v>627</v>
      </c>
      <c r="I1119" s="20" t="s">
        <v>2619</v>
      </c>
      <c r="J1119" s="20" t="s">
        <v>159</v>
      </c>
      <c r="K1119" s="20" t="s">
        <v>160</v>
      </c>
      <c r="L1119" s="20" t="s">
        <v>161</v>
      </c>
      <c r="M1119" s="20" t="s">
        <v>510</v>
      </c>
      <c r="N1119" s="20" t="s">
        <v>2600</v>
      </c>
      <c r="O1119" s="20" t="s">
        <v>351</v>
      </c>
      <c r="P1119" s="20" t="s">
        <v>352</v>
      </c>
      <c r="Q1119" s="20" t="s">
        <v>313</v>
      </c>
    </row>
    <row r="1120" spans="1:17" x14ac:dyDescent="0.25">
      <c r="A1120" s="20" t="s">
        <v>154</v>
      </c>
      <c r="E1120" s="20" t="s">
        <v>509</v>
      </c>
      <c r="F1120" s="20" t="s">
        <v>2620</v>
      </c>
      <c r="G1120" s="20" t="s">
        <v>625</v>
      </c>
      <c r="H1120" s="20" t="s">
        <v>188</v>
      </c>
      <c r="I1120" s="20" t="s">
        <v>2621</v>
      </c>
      <c r="J1120" s="20" t="s">
        <v>159</v>
      </c>
      <c r="K1120" s="20" t="s">
        <v>160</v>
      </c>
      <c r="L1120" s="20" t="s">
        <v>161</v>
      </c>
      <c r="M1120" s="20" t="s">
        <v>510</v>
      </c>
      <c r="N1120" s="20" t="s">
        <v>2600</v>
      </c>
      <c r="O1120" s="20" t="s">
        <v>351</v>
      </c>
      <c r="P1120" s="20" t="s">
        <v>352</v>
      </c>
      <c r="Q1120" s="20" t="s">
        <v>313</v>
      </c>
    </row>
    <row r="1121" spans="1:17" x14ac:dyDescent="0.25">
      <c r="A1121" s="20" t="s">
        <v>154</v>
      </c>
      <c r="E1121" s="20" t="s">
        <v>509</v>
      </c>
      <c r="F1121" s="20" t="s">
        <v>2622</v>
      </c>
      <c r="G1121" s="20" t="s">
        <v>625</v>
      </c>
      <c r="H1121" s="20" t="s">
        <v>1338</v>
      </c>
      <c r="I1121" s="20" t="s">
        <v>2623</v>
      </c>
      <c r="J1121" s="20" t="s">
        <v>159</v>
      </c>
      <c r="K1121" s="20" t="s">
        <v>160</v>
      </c>
      <c r="L1121" s="20" t="s">
        <v>161</v>
      </c>
      <c r="M1121" s="20" t="s">
        <v>510</v>
      </c>
      <c r="N1121" s="20" t="s">
        <v>2600</v>
      </c>
      <c r="O1121" s="20" t="s">
        <v>293</v>
      </c>
      <c r="P1121" s="20" t="s">
        <v>294</v>
      </c>
      <c r="Q1121" s="20" t="s">
        <v>272</v>
      </c>
    </row>
    <row r="1122" spans="1:17" x14ac:dyDescent="0.25">
      <c r="A1122" s="20" t="s">
        <v>154</v>
      </c>
      <c r="E1122" s="20" t="s">
        <v>509</v>
      </c>
      <c r="F1122" s="20" t="s">
        <v>2624</v>
      </c>
      <c r="G1122" s="20" t="s">
        <v>633</v>
      </c>
      <c r="H1122" s="20" t="s">
        <v>571</v>
      </c>
      <c r="I1122" s="20" t="s">
        <v>2625</v>
      </c>
      <c r="J1122" s="20" t="s">
        <v>159</v>
      </c>
      <c r="K1122" s="20" t="s">
        <v>160</v>
      </c>
      <c r="L1122" s="20" t="s">
        <v>161</v>
      </c>
      <c r="M1122" s="20" t="s">
        <v>510</v>
      </c>
      <c r="N1122" s="20" t="s">
        <v>2600</v>
      </c>
      <c r="O1122" s="20" t="s">
        <v>316</v>
      </c>
      <c r="P1122" s="20" t="s">
        <v>317</v>
      </c>
      <c r="Q1122" s="20" t="s">
        <v>272</v>
      </c>
    </row>
    <row r="1123" spans="1:17" x14ac:dyDescent="0.25">
      <c r="A1123" s="20" t="s">
        <v>154</v>
      </c>
      <c r="E1123" s="20" t="s">
        <v>509</v>
      </c>
      <c r="F1123" s="20" t="s">
        <v>2626</v>
      </c>
      <c r="G1123" s="20" t="s">
        <v>625</v>
      </c>
      <c r="H1123" s="20" t="s">
        <v>643</v>
      </c>
      <c r="I1123" s="20" t="s">
        <v>2627</v>
      </c>
      <c r="J1123" s="20" t="s">
        <v>159</v>
      </c>
      <c r="K1123" s="20" t="s">
        <v>160</v>
      </c>
      <c r="L1123" s="20" t="s">
        <v>161</v>
      </c>
      <c r="M1123" s="20" t="s">
        <v>510</v>
      </c>
      <c r="N1123" s="20" t="s">
        <v>2600</v>
      </c>
      <c r="O1123" s="20" t="s">
        <v>320</v>
      </c>
      <c r="P1123" s="20" t="s">
        <v>321</v>
      </c>
      <c r="Q1123" s="20" t="s">
        <v>313</v>
      </c>
    </row>
    <row r="1124" spans="1:17" x14ac:dyDescent="0.25">
      <c r="A1124" s="20" t="s">
        <v>154</v>
      </c>
      <c r="E1124" s="20" t="s">
        <v>511</v>
      </c>
      <c r="F1124" s="20" t="s">
        <v>2628</v>
      </c>
      <c r="G1124" s="20" t="s">
        <v>587</v>
      </c>
      <c r="H1124" s="20" t="s">
        <v>566</v>
      </c>
      <c r="I1124" s="20" t="s">
        <v>2629</v>
      </c>
      <c r="J1124" s="20" t="s">
        <v>159</v>
      </c>
      <c r="K1124" s="20" t="s">
        <v>160</v>
      </c>
      <c r="L1124" s="20" t="s">
        <v>161</v>
      </c>
      <c r="M1124" s="20" t="s">
        <v>512</v>
      </c>
      <c r="N1124" s="20" t="s">
        <v>2630</v>
      </c>
      <c r="O1124" s="20" t="s">
        <v>307</v>
      </c>
      <c r="P1124" s="20" t="s">
        <v>308</v>
      </c>
      <c r="Q1124" s="20" t="s">
        <v>290</v>
      </c>
    </row>
    <row r="1125" spans="1:17" x14ac:dyDescent="0.25">
      <c r="A1125" s="20" t="s">
        <v>154</v>
      </c>
      <c r="E1125" s="20" t="s">
        <v>511</v>
      </c>
      <c r="F1125" s="20" t="s">
        <v>2631</v>
      </c>
      <c r="G1125" s="20" t="s">
        <v>861</v>
      </c>
      <c r="H1125" s="20" t="s">
        <v>566</v>
      </c>
      <c r="I1125" s="20" t="s">
        <v>2632</v>
      </c>
      <c r="J1125" s="20" t="s">
        <v>159</v>
      </c>
      <c r="K1125" s="20" t="s">
        <v>160</v>
      </c>
      <c r="L1125" s="20" t="s">
        <v>161</v>
      </c>
      <c r="M1125" s="20" t="s">
        <v>512</v>
      </c>
      <c r="N1125" s="20" t="s">
        <v>2630</v>
      </c>
      <c r="O1125" s="20" t="s">
        <v>328</v>
      </c>
      <c r="P1125" s="20" t="s">
        <v>329</v>
      </c>
      <c r="Q1125" s="20" t="s">
        <v>290</v>
      </c>
    </row>
    <row r="1126" spans="1:17" x14ac:dyDescent="0.25">
      <c r="A1126" s="20" t="s">
        <v>154</v>
      </c>
      <c r="E1126" s="20" t="s">
        <v>511</v>
      </c>
      <c r="F1126" s="20" t="s">
        <v>2633</v>
      </c>
      <c r="G1126" s="20" t="s">
        <v>633</v>
      </c>
      <c r="H1126" s="20" t="s">
        <v>566</v>
      </c>
      <c r="I1126" s="20" t="s">
        <v>2634</v>
      </c>
      <c r="J1126" s="20" t="s">
        <v>159</v>
      </c>
      <c r="K1126" s="20" t="s">
        <v>160</v>
      </c>
      <c r="L1126" s="20" t="s">
        <v>161</v>
      </c>
      <c r="M1126" s="20" t="s">
        <v>512</v>
      </c>
      <c r="N1126" s="20" t="s">
        <v>2630</v>
      </c>
      <c r="O1126" s="20" t="s">
        <v>328</v>
      </c>
      <c r="P1126" s="20" t="s">
        <v>329</v>
      </c>
      <c r="Q1126" s="20" t="s">
        <v>290</v>
      </c>
    </row>
    <row r="1127" spans="1:17" x14ac:dyDescent="0.25">
      <c r="A1127" s="20" t="s">
        <v>154</v>
      </c>
      <c r="E1127" s="20" t="s">
        <v>511</v>
      </c>
      <c r="F1127" s="20" t="s">
        <v>2635</v>
      </c>
      <c r="G1127" s="20" t="s">
        <v>602</v>
      </c>
      <c r="H1127" s="20" t="s">
        <v>158</v>
      </c>
      <c r="I1127" s="20" t="s">
        <v>2636</v>
      </c>
      <c r="J1127" s="20" t="s">
        <v>159</v>
      </c>
      <c r="K1127" s="20" t="s">
        <v>160</v>
      </c>
      <c r="L1127" s="20" t="s">
        <v>161</v>
      </c>
      <c r="M1127" s="20" t="s">
        <v>512</v>
      </c>
      <c r="N1127" s="20" t="s">
        <v>2630</v>
      </c>
      <c r="O1127" s="20" t="s">
        <v>291</v>
      </c>
      <c r="P1127" s="20" t="s">
        <v>292</v>
      </c>
      <c r="Q1127" s="20" t="s">
        <v>290</v>
      </c>
    </row>
    <row r="1128" spans="1:17" x14ac:dyDescent="0.25">
      <c r="A1128" s="20" t="s">
        <v>154</v>
      </c>
      <c r="E1128" s="20" t="s">
        <v>511</v>
      </c>
      <c r="F1128" s="20" t="s">
        <v>2637</v>
      </c>
      <c r="G1128" s="20" t="s">
        <v>612</v>
      </c>
      <c r="H1128" s="20" t="s">
        <v>566</v>
      </c>
      <c r="I1128" s="20" t="s">
        <v>2632</v>
      </c>
      <c r="J1128" s="20" t="s">
        <v>159</v>
      </c>
      <c r="K1128" s="20" t="s">
        <v>160</v>
      </c>
      <c r="L1128" s="20" t="s">
        <v>161</v>
      </c>
      <c r="M1128" s="20" t="s">
        <v>512</v>
      </c>
      <c r="N1128" s="20" t="s">
        <v>2630</v>
      </c>
      <c r="O1128" s="20" t="s">
        <v>309</v>
      </c>
      <c r="P1128" s="20" t="s">
        <v>310</v>
      </c>
      <c r="Q1128" s="20" t="s">
        <v>290</v>
      </c>
    </row>
    <row r="1129" spans="1:17" x14ac:dyDescent="0.25">
      <c r="A1129" s="20" t="s">
        <v>154</v>
      </c>
      <c r="E1129" s="20" t="s">
        <v>511</v>
      </c>
      <c r="F1129" s="20" t="s">
        <v>2638</v>
      </c>
      <c r="G1129" s="20" t="s">
        <v>630</v>
      </c>
      <c r="H1129" s="20" t="s">
        <v>566</v>
      </c>
      <c r="I1129" s="20" t="s">
        <v>2632</v>
      </c>
      <c r="J1129" s="20" t="s">
        <v>159</v>
      </c>
      <c r="K1129" s="20" t="s">
        <v>160</v>
      </c>
      <c r="L1129" s="20" t="s">
        <v>161</v>
      </c>
      <c r="M1129" s="20" t="s">
        <v>512</v>
      </c>
      <c r="N1129" s="20" t="s">
        <v>2630</v>
      </c>
      <c r="O1129" s="20" t="s">
        <v>320</v>
      </c>
      <c r="P1129" s="20" t="s">
        <v>321</v>
      </c>
      <c r="Q1129" s="20" t="s">
        <v>313</v>
      </c>
    </row>
    <row r="1130" spans="1:17" x14ac:dyDescent="0.25">
      <c r="A1130" s="20" t="s">
        <v>154</v>
      </c>
      <c r="E1130" s="20" t="s">
        <v>511</v>
      </c>
      <c r="F1130" s="20" t="s">
        <v>2639</v>
      </c>
      <c r="G1130" s="20" t="s">
        <v>591</v>
      </c>
      <c r="H1130" s="20" t="s">
        <v>566</v>
      </c>
      <c r="I1130" s="20" t="s">
        <v>2632</v>
      </c>
      <c r="J1130" s="20" t="s">
        <v>159</v>
      </c>
      <c r="K1130" s="20" t="s">
        <v>160</v>
      </c>
      <c r="L1130" s="20" t="s">
        <v>161</v>
      </c>
      <c r="M1130" s="20" t="s">
        <v>512</v>
      </c>
      <c r="N1130" s="20" t="s">
        <v>2630</v>
      </c>
      <c r="O1130" s="20" t="s">
        <v>320</v>
      </c>
      <c r="P1130" s="20" t="s">
        <v>321</v>
      </c>
      <c r="Q1130" s="20" t="s">
        <v>313</v>
      </c>
    </row>
    <row r="1131" spans="1:17" x14ac:dyDescent="0.25">
      <c r="A1131" s="20" t="s">
        <v>154</v>
      </c>
      <c r="E1131" s="20" t="s">
        <v>511</v>
      </c>
      <c r="F1131" s="20" t="s">
        <v>2640</v>
      </c>
      <c r="G1131" s="20" t="s">
        <v>630</v>
      </c>
      <c r="H1131" s="20" t="s">
        <v>1267</v>
      </c>
      <c r="I1131" s="20" t="s">
        <v>2641</v>
      </c>
      <c r="J1131" s="20" t="s">
        <v>159</v>
      </c>
      <c r="K1131" s="20" t="s">
        <v>160</v>
      </c>
      <c r="L1131" s="20" t="s">
        <v>161</v>
      </c>
      <c r="M1131" s="20" t="s">
        <v>512</v>
      </c>
      <c r="N1131" s="20" t="s">
        <v>2630</v>
      </c>
      <c r="O1131" s="20" t="s">
        <v>473</v>
      </c>
      <c r="P1131" s="20" t="s">
        <v>474</v>
      </c>
      <c r="Q1131" s="20" t="s">
        <v>272</v>
      </c>
    </row>
    <row r="1132" spans="1:17" x14ac:dyDescent="0.25">
      <c r="A1132" s="20" t="s">
        <v>154</v>
      </c>
      <c r="E1132" s="20" t="s">
        <v>511</v>
      </c>
      <c r="F1132" s="20" t="s">
        <v>2642</v>
      </c>
      <c r="G1132" s="20" t="s">
        <v>619</v>
      </c>
      <c r="H1132" s="20" t="s">
        <v>189</v>
      </c>
      <c r="I1132" s="20" t="s">
        <v>2643</v>
      </c>
      <c r="J1132" s="20" t="s">
        <v>159</v>
      </c>
      <c r="K1132" s="20" t="s">
        <v>160</v>
      </c>
      <c r="L1132" s="20" t="s">
        <v>161</v>
      </c>
      <c r="M1132" s="20" t="s">
        <v>512</v>
      </c>
      <c r="N1132" s="20" t="s">
        <v>2630</v>
      </c>
      <c r="O1132" s="20" t="s">
        <v>326</v>
      </c>
      <c r="P1132" s="20" t="s">
        <v>327</v>
      </c>
      <c r="Q1132" s="20" t="s">
        <v>290</v>
      </c>
    </row>
    <row r="1133" spans="1:17" x14ac:dyDescent="0.25">
      <c r="A1133" s="20" t="s">
        <v>154</v>
      </c>
      <c r="E1133" s="20" t="s">
        <v>511</v>
      </c>
      <c r="F1133" s="20" t="s">
        <v>2644</v>
      </c>
      <c r="G1133" s="20" t="s">
        <v>587</v>
      </c>
      <c r="H1133" s="20" t="s">
        <v>747</v>
      </c>
      <c r="I1133" s="20" t="s">
        <v>2645</v>
      </c>
      <c r="J1133" s="20" t="s">
        <v>159</v>
      </c>
      <c r="K1133" s="20" t="s">
        <v>160</v>
      </c>
      <c r="L1133" s="20" t="s">
        <v>161</v>
      </c>
      <c r="M1133" s="20" t="s">
        <v>512</v>
      </c>
      <c r="N1133" s="20" t="s">
        <v>2630</v>
      </c>
      <c r="O1133" s="20" t="s">
        <v>326</v>
      </c>
      <c r="P1133" s="20" t="s">
        <v>327</v>
      </c>
      <c r="Q1133" s="20" t="s">
        <v>290</v>
      </c>
    </row>
    <row r="1134" spans="1:17" x14ac:dyDescent="0.25">
      <c r="A1134" s="20" t="s">
        <v>154</v>
      </c>
      <c r="E1134" s="20" t="s">
        <v>511</v>
      </c>
      <c r="F1134" s="20" t="s">
        <v>2646</v>
      </c>
      <c r="G1134" s="20" t="s">
        <v>570</v>
      </c>
      <c r="H1134" s="20" t="s">
        <v>566</v>
      </c>
      <c r="I1134" s="20" t="s">
        <v>2634</v>
      </c>
      <c r="J1134" s="20" t="s">
        <v>159</v>
      </c>
      <c r="K1134" s="20" t="s">
        <v>160</v>
      </c>
      <c r="L1134" s="20" t="s">
        <v>161</v>
      </c>
      <c r="M1134" s="20" t="s">
        <v>512</v>
      </c>
      <c r="N1134" s="20" t="s">
        <v>2630</v>
      </c>
      <c r="O1134" s="20" t="s">
        <v>307</v>
      </c>
      <c r="P1134" s="20" t="s">
        <v>308</v>
      </c>
      <c r="Q1134" s="20" t="s">
        <v>290</v>
      </c>
    </row>
    <row r="1135" spans="1:17" x14ac:dyDescent="0.25">
      <c r="A1135" s="20" t="s">
        <v>154</v>
      </c>
      <c r="E1135" s="20" t="s">
        <v>511</v>
      </c>
      <c r="F1135" s="20" t="s">
        <v>2647</v>
      </c>
      <c r="G1135" s="20" t="s">
        <v>570</v>
      </c>
      <c r="H1135" s="20" t="s">
        <v>158</v>
      </c>
      <c r="I1135" s="20" t="s">
        <v>2648</v>
      </c>
      <c r="J1135" s="20" t="s">
        <v>159</v>
      </c>
      <c r="K1135" s="20" t="s">
        <v>160</v>
      </c>
      <c r="L1135" s="20" t="s">
        <v>161</v>
      </c>
      <c r="M1135" s="20" t="s">
        <v>512</v>
      </c>
      <c r="N1135" s="20" t="s">
        <v>2630</v>
      </c>
      <c r="O1135" s="20" t="s">
        <v>349</v>
      </c>
      <c r="P1135" s="20" t="s">
        <v>350</v>
      </c>
      <c r="Q1135" s="20" t="s">
        <v>290</v>
      </c>
    </row>
    <row r="1136" spans="1:17" x14ac:dyDescent="0.25">
      <c r="A1136" s="20" t="s">
        <v>154</v>
      </c>
      <c r="E1136" s="20" t="s">
        <v>511</v>
      </c>
      <c r="F1136" s="20" t="s">
        <v>2649</v>
      </c>
      <c r="G1136" s="20" t="s">
        <v>565</v>
      </c>
      <c r="H1136" s="20" t="s">
        <v>158</v>
      </c>
      <c r="I1136" s="20" t="s">
        <v>2636</v>
      </c>
      <c r="J1136" s="20" t="s">
        <v>159</v>
      </c>
      <c r="K1136" s="20" t="s">
        <v>160</v>
      </c>
      <c r="L1136" s="20" t="s">
        <v>161</v>
      </c>
      <c r="M1136" s="20" t="s">
        <v>512</v>
      </c>
      <c r="N1136" s="20" t="s">
        <v>2630</v>
      </c>
      <c r="O1136" s="20" t="s">
        <v>375</v>
      </c>
      <c r="P1136" s="20" t="s">
        <v>376</v>
      </c>
      <c r="Q1136" s="20" t="s">
        <v>290</v>
      </c>
    </row>
    <row r="1137" spans="1:17" x14ac:dyDescent="0.25">
      <c r="A1137" s="20" t="s">
        <v>154</v>
      </c>
      <c r="E1137" s="20" t="s">
        <v>511</v>
      </c>
      <c r="F1137" s="20" t="s">
        <v>2650</v>
      </c>
      <c r="G1137" s="20" t="s">
        <v>625</v>
      </c>
      <c r="H1137" s="20" t="s">
        <v>566</v>
      </c>
      <c r="I1137" s="20" t="s">
        <v>2632</v>
      </c>
      <c r="J1137" s="20" t="s">
        <v>159</v>
      </c>
      <c r="K1137" s="20" t="s">
        <v>160</v>
      </c>
      <c r="L1137" s="20" t="s">
        <v>161</v>
      </c>
      <c r="M1137" s="20" t="s">
        <v>512</v>
      </c>
      <c r="N1137" s="20" t="s">
        <v>2630</v>
      </c>
      <c r="O1137" s="20" t="s">
        <v>309</v>
      </c>
      <c r="P1137" s="20" t="s">
        <v>310</v>
      </c>
      <c r="Q1137" s="20" t="s">
        <v>290</v>
      </c>
    </row>
    <row r="1138" spans="1:17" x14ac:dyDescent="0.25">
      <c r="A1138" s="20" t="s">
        <v>154</v>
      </c>
      <c r="E1138" s="20" t="s">
        <v>511</v>
      </c>
      <c r="F1138" s="20" t="s">
        <v>2651</v>
      </c>
      <c r="G1138" s="20" t="s">
        <v>904</v>
      </c>
      <c r="H1138" s="20" t="s">
        <v>187</v>
      </c>
      <c r="I1138" s="20" t="s">
        <v>2652</v>
      </c>
      <c r="J1138" s="20" t="s">
        <v>159</v>
      </c>
      <c r="K1138" s="20" t="s">
        <v>160</v>
      </c>
      <c r="L1138" s="20" t="s">
        <v>161</v>
      </c>
      <c r="M1138" s="20" t="s">
        <v>512</v>
      </c>
      <c r="N1138" s="20" t="s">
        <v>2630</v>
      </c>
      <c r="O1138" s="20" t="s">
        <v>330</v>
      </c>
      <c r="P1138" s="20" t="s">
        <v>331</v>
      </c>
      <c r="Q1138" s="20" t="s">
        <v>313</v>
      </c>
    </row>
    <row r="1139" spans="1:17" x14ac:dyDescent="0.25">
      <c r="A1139" s="20" t="s">
        <v>154</v>
      </c>
      <c r="E1139" s="20" t="s">
        <v>511</v>
      </c>
      <c r="F1139" s="20" t="s">
        <v>2653</v>
      </c>
      <c r="G1139" s="20" t="s">
        <v>591</v>
      </c>
      <c r="H1139" s="20" t="s">
        <v>1137</v>
      </c>
      <c r="I1139" s="20" t="s">
        <v>2654</v>
      </c>
      <c r="J1139" s="20" t="s">
        <v>159</v>
      </c>
      <c r="K1139" s="20" t="s">
        <v>160</v>
      </c>
      <c r="L1139" s="20" t="s">
        <v>161</v>
      </c>
      <c r="M1139" s="20" t="s">
        <v>512</v>
      </c>
      <c r="N1139" s="20" t="s">
        <v>2630</v>
      </c>
      <c r="O1139" s="20" t="s">
        <v>320</v>
      </c>
      <c r="P1139" s="20" t="s">
        <v>321</v>
      </c>
      <c r="Q1139" s="20" t="s">
        <v>313</v>
      </c>
    </row>
    <row r="1140" spans="1:17" x14ac:dyDescent="0.25">
      <c r="A1140" s="20" t="s">
        <v>154</v>
      </c>
      <c r="E1140" s="20" t="s">
        <v>511</v>
      </c>
      <c r="F1140" s="20" t="s">
        <v>2655</v>
      </c>
      <c r="G1140" s="20" t="s">
        <v>625</v>
      </c>
      <c r="H1140" s="20" t="s">
        <v>566</v>
      </c>
      <c r="I1140" s="20" t="s">
        <v>2632</v>
      </c>
      <c r="J1140" s="20" t="s">
        <v>159</v>
      </c>
      <c r="K1140" s="20" t="s">
        <v>160</v>
      </c>
      <c r="L1140" s="20" t="s">
        <v>161</v>
      </c>
      <c r="M1140" s="20" t="s">
        <v>512</v>
      </c>
      <c r="N1140" s="20" t="s">
        <v>2630</v>
      </c>
      <c r="O1140" s="20" t="s">
        <v>351</v>
      </c>
      <c r="P1140" s="20" t="s">
        <v>352</v>
      </c>
      <c r="Q1140" s="20" t="s">
        <v>313</v>
      </c>
    </row>
    <row r="1141" spans="1:17" x14ac:dyDescent="0.25">
      <c r="A1141" s="20" t="s">
        <v>154</v>
      </c>
      <c r="E1141" s="20" t="s">
        <v>511</v>
      </c>
      <c r="F1141" s="20" t="s">
        <v>2656</v>
      </c>
      <c r="G1141" s="20" t="s">
        <v>625</v>
      </c>
      <c r="H1141" s="20" t="s">
        <v>180</v>
      </c>
      <c r="I1141" s="20" t="s">
        <v>2657</v>
      </c>
      <c r="J1141" s="20" t="s">
        <v>159</v>
      </c>
      <c r="K1141" s="20" t="s">
        <v>160</v>
      </c>
      <c r="L1141" s="20" t="s">
        <v>161</v>
      </c>
      <c r="M1141" s="20" t="s">
        <v>512</v>
      </c>
      <c r="N1141" s="20" t="s">
        <v>2630</v>
      </c>
      <c r="O1141" s="20" t="s">
        <v>320</v>
      </c>
      <c r="P1141" s="20" t="s">
        <v>321</v>
      </c>
      <c r="Q1141" s="20" t="s">
        <v>313</v>
      </c>
    </row>
    <row r="1142" spans="1:17" x14ac:dyDescent="0.25">
      <c r="A1142" s="20" t="s">
        <v>154</v>
      </c>
      <c r="E1142" s="20" t="s">
        <v>511</v>
      </c>
      <c r="F1142" s="20" t="s">
        <v>2658</v>
      </c>
      <c r="G1142" s="20" t="s">
        <v>591</v>
      </c>
      <c r="H1142" s="20" t="s">
        <v>643</v>
      </c>
      <c r="I1142" s="20" t="s">
        <v>2659</v>
      </c>
      <c r="J1142" s="20" t="s">
        <v>159</v>
      </c>
      <c r="K1142" s="20" t="s">
        <v>160</v>
      </c>
      <c r="L1142" s="20" t="s">
        <v>161</v>
      </c>
      <c r="M1142" s="20" t="s">
        <v>512</v>
      </c>
      <c r="N1142" s="20" t="s">
        <v>2630</v>
      </c>
      <c r="O1142" s="20" t="s">
        <v>320</v>
      </c>
      <c r="P1142" s="20" t="s">
        <v>321</v>
      </c>
      <c r="Q1142" s="20" t="s">
        <v>313</v>
      </c>
    </row>
    <row r="1143" spans="1:17" x14ac:dyDescent="0.25">
      <c r="A1143" s="20" t="s">
        <v>154</v>
      </c>
      <c r="E1143" s="20" t="s">
        <v>513</v>
      </c>
      <c r="F1143" s="20" t="s">
        <v>2660</v>
      </c>
      <c r="G1143" s="20" t="s">
        <v>861</v>
      </c>
      <c r="H1143" s="20" t="s">
        <v>566</v>
      </c>
      <c r="I1143" s="20" t="s">
        <v>2661</v>
      </c>
      <c r="J1143" s="20" t="s">
        <v>159</v>
      </c>
      <c r="K1143" s="20" t="s">
        <v>160</v>
      </c>
      <c r="L1143" s="20" t="s">
        <v>161</v>
      </c>
      <c r="M1143" s="20" t="s">
        <v>514</v>
      </c>
      <c r="N1143" s="20" t="s">
        <v>2662</v>
      </c>
      <c r="O1143" s="20" t="s">
        <v>328</v>
      </c>
      <c r="P1143" s="20" t="s">
        <v>329</v>
      </c>
      <c r="Q1143" s="20" t="s">
        <v>290</v>
      </c>
    </row>
    <row r="1144" spans="1:17" x14ac:dyDescent="0.25">
      <c r="A1144" s="20" t="s">
        <v>154</v>
      </c>
      <c r="E1144" s="20" t="s">
        <v>513</v>
      </c>
      <c r="F1144" s="20" t="s">
        <v>2663</v>
      </c>
      <c r="G1144" s="20" t="s">
        <v>602</v>
      </c>
      <c r="H1144" s="20" t="s">
        <v>566</v>
      </c>
      <c r="I1144" s="20" t="s">
        <v>2661</v>
      </c>
      <c r="J1144" s="20" t="s">
        <v>159</v>
      </c>
      <c r="K1144" s="20" t="s">
        <v>160</v>
      </c>
      <c r="L1144" s="20" t="s">
        <v>161</v>
      </c>
      <c r="M1144" s="20" t="s">
        <v>514</v>
      </c>
      <c r="N1144" s="20" t="s">
        <v>2662</v>
      </c>
      <c r="O1144" s="20" t="s">
        <v>291</v>
      </c>
      <c r="P1144" s="20" t="s">
        <v>292</v>
      </c>
      <c r="Q1144" s="20" t="s">
        <v>290</v>
      </c>
    </row>
    <row r="1145" spans="1:17" x14ac:dyDescent="0.25">
      <c r="A1145" s="20" t="s">
        <v>154</v>
      </c>
      <c r="E1145" s="20" t="s">
        <v>513</v>
      </c>
      <c r="F1145" s="20" t="s">
        <v>2664</v>
      </c>
      <c r="G1145" s="20" t="s">
        <v>630</v>
      </c>
      <c r="H1145" s="20" t="s">
        <v>158</v>
      </c>
      <c r="I1145" s="20" t="s">
        <v>2665</v>
      </c>
      <c r="J1145" s="20" t="s">
        <v>159</v>
      </c>
      <c r="K1145" s="20" t="s">
        <v>160</v>
      </c>
      <c r="L1145" s="20" t="s">
        <v>161</v>
      </c>
      <c r="M1145" s="20" t="s">
        <v>514</v>
      </c>
      <c r="N1145" s="20" t="s">
        <v>2662</v>
      </c>
      <c r="O1145" s="20" t="s">
        <v>320</v>
      </c>
      <c r="P1145" s="20" t="s">
        <v>321</v>
      </c>
      <c r="Q1145" s="20" t="s">
        <v>313</v>
      </c>
    </row>
    <row r="1146" spans="1:17" x14ac:dyDescent="0.25">
      <c r="A1146" s="20" t="s">
        <v>154</v>
      </c>
      <c r="E1146" s="20" t="s">
        <v>513</v>
      </c>
      <c r="F1146" s="20" t="s">
        <v>2666</v>
      </c>
      <c r="G1146" s="20" t="s">
        <v>570</v>
      </c>
      <c r="H1146" s="20" t="s">
        <v>158</v>
      </c>
      <c r="I1146" s="20" t="s">
        <v>2665</v>
      </c>
      <c r="J1146" s="20" t="s">
        <v>159</v>
      </c>
      <c r="K1146" s="20" t="s">
        <v>160</v>
      </c>
      <c r="L1146" s="20" t="s">
        <v>161</v>
      </c>
      <c r="M1146" s="20" t="s">
        <v>514</v>
      </c>
      <c r="N1146" s="20" t="s">
        <v>2662</v>
      </c>
      <c r="O1146" s="20" t="s">
        <v>301</v>
      </c>
      <c r="P1146" s="20" t="s">
        <v>344</v>
      </c>
      <c r="Q1146" s="20" t="s">
        <v>313</v>
      </c>
    </row>
    <row r="1147" spans="1:17" x14ac:dyDescent="0.25">
      <c r="A1147" s="20" t="s">
        <v>154</v>
      </c>
      <c r="E1147" s="20" t="s">
        <v>513</v>
      </c>
      <c r="F1147" s="20" t="s">
        <v>2667</v>
      </c>
      <c r="G1147" s="20" t="s">
        <v>587</v>
      </c>
      <c r="H1147" s="20" t="s">
        <v>566</v>
      </c>
      <c r="I1147" s="20" t="s">
        <v>2668</v>
      </c>
      <c r="J1147" s="20" t="s">
        <v>159</v>
      </c>
      <c r="K1147" s="20" t="s">
        <v>160</v>
      </c>
      <c r="L1147" s="20" t="s">
        <v>161</v>
      </c>
      <c r="M1147" s="20" t="s">
        <v>514</v>
      </c>
      <c r="N1147" s="20" t="s">
        <v>2662</v>
      </c>
      <c r="O1147" s="20" t="s">
        <v>345</v>
      </c>
      <c r="P1147" s="20" t="s">
        <v>346</v>
      </c>
      <c r="Q1147" s="20" t="s">
        <v>313</v>
      </c>
    </row>
    <row r="1148" spans="1:17" x14ac:dyDescent="0.25">
      <c r="A1148" s="20" t="s">
        <v>154</v>
      </c>
      <c r="E1148" s="20" t="s">
        <v>513</v>
      </c>
      <c r="F1148" s="20" t="s">
        <v>2669</v>
      </c>
      <c r="G1148" s="20" t="s">
        <v>619</v>
      </c>
      <c r="H1148" s="20" t="s">
        <v>566</v>
      </c>
      <c r="I1148" s="20" t="s">
        <v>2670</v>
      </c>
      <c r="J1148" s="20" t="s">
        <v>159</v>
      </c>
      <c r="K1148" s="20" t="s">
        <v>160</v>
      </c>
      <c r="L1148" s="20" t="s">
        <v>161</v>
      </c>
      <c r="M1148" s="20" t="s">
        <v>514</v>
      </c>
      <c r="N1148" s="20" t="s">
        <v>2662</v>
      </c>
      <c r="O1148" s="20" t="s">
        <v>332</v>
      </c>
      <c r="P1148" s="20" t="s">
        <v>333</v>
      </c>
      <c r="Q1148" s="20" t="s">
        <v>272</v>
      </c>
    </row>
    <row r="1149" spans="1:17" x14ac:dyDescent="0.25">
      <c r="A1149" s="20" t="s">
        <v>154</v>
      </c>
      <c r="E1149" s="20" t="s">
        <v>513</v>
      </c>
      <c r="F1149" s="20" t="s">
        <v>2671</v>
      </c>
      <c r="G1149" s="20" t="s">
        <v>616</v>
      </c>
      <c r="H1149" s="20" t="s">
        <v>158</v>
      </c>
      <c r="I1149" s="20" t="s">
        <v>2433</v>
      </c>
      <c r="J1149" s="20" t="s">
        <v>159</v>
      </c>
      <c r="K1149" s="20" t="s">
        <v>160</v>
      </c>
      <c r="L1149" s="20" t="s">
        <v>161</v>
      </c>
      <c r="M1149" s="20" t="s">
        <v>514</v>
      </c>
      <c r="N1149" s="20" t="s">
        <v>2662</v>
      </c>
      <c r="O1149" s="20" t="s">
        <v>336</v>
      </c>
      <c r="P1149" s="20" t="s">
        <v>337</v>
      </c>
      <c r="Q1149" s="20" t="s">
        <v>290</v>
      </c>
    </row>
    <row r="1150" spans="1:17" x14ac:dyDescent="0.25">
      <c r="A1150" s="20" t="s">
        <v>154</v>
      </c>
      <c r="E1150" s="20" t="s">
        <v>513</v>
      </c>
      <c r="F1150" s="20" t="s">
        <v>2672</v>
      </c>
      <c r="G1150" s="20" t="s">
        <v>570</v>
      </c>
      <c r="H1150" s="20" t="s">
        <v>566</v>
      </c>
      <c r="I1150" s="20" t="s">
        <v>2673</v>
      </c>
      <c r="J1150" s="20" t="s">
        <v>159</v>
      </c>
      <c r="K1150" s="20" t="s">
        <v>160</v>
      </c>
      <c r="L1150" s="20" t="s">
        <v>161</v>
      </c>
      <c r="M1150" s="20" t="s">
        <v>514</v>
      </c>
      <c r="N1150" s="20" t="s">
        <v>2662</v>
      </c>
      <c r="O1150" s="20" t="s">
        <v>347</v>
      </c>
      <c r="P1150" s="20" t="s">
        <v>348</v>
      </c>
      <c r="Q1150" s="20" t="s">
        <v>290</v>
      </c>
    </row>
    <row r="1151" spans="1:17" x14ac:dyDescent="0.25">
      <c r="A1151" s="20" t="s">
        <v>154</v>
      </c>
      <c r="E1151" s="20" t="s">
        <v>513</v>
      </c>
      <c r="F1151" s="20" t="s">
        <v>2674</v>
      </c>
      <c r="G1151" s="20" t="s">
        <v>570</v>
      </c>
      <c r="H1151" s="20" t="s">
        <v>566</v>
      </c>
      <c r="I1151" s="20" t="s">
        <v>2675</v>
      </c>
      <c r="J1151" s="20" t="s">
        <v>159</v>
      </c>
      <c r="K1151" s="20" t="s">
        <v>160</v>
      </c>
      <c r="L1151" s="20" t="s">
        <v>161</v>
      </c>
      <c r="M1151" s="20" t="s">
        <v>514</v>
      </c>
      <c r="N1151" s="20" t="s">
        <v>2662</v>
      </c>
      <c r="O1151" s="20" t="s">
        <v>307</v>
      </c>
      <c r="P1151" s="20" t="s">
        <v>308</v>
      </c>
      <c r="Q1151" s="20" t="s">
        <v>290</v>
      </c>
    </row>
    <row r="1152" spans="1:17" x14ac:dyDescent="0.25">
      <c r="A1152" s="20" t="s">
        <v>154</v>
      </c>
      <c r="E1152" s="20" t="s">
        <v>513</v>
      </c>
      <c r="F1152" s="20" t="s">
        <v>2676</v>
      </c>
      <c r="G1152" s="20" t="s">
        <v>577</v>
      </c>
      <c r="H1152" s="20" t="s">
        <v>566</v>
      </c>
      <c r="I1152" s="20" t="s">
        <v>2677</v>
      </c>
      <c r="J1152" s="20" t="s">
        <v>159</v>
      </c>
      <c r="K1152" s="20" t="s">
        <v>160</v>
      </c>
      <c r="L1152" s="20" t="s">
        <v>161</v>
      </c>
      <c r="M1152" s="20" t="s">
        <v>514</v>
      </c>
      <c r="N1152" s="20" t="s">
        <v>2662</v>
      </c>
      <c r="O1152" s="20" t="s">
        <v>309</v>
      </c>
      <c r="P1152" s="20" t="s">
        <v>310</v>
      </c>
      <c r="Q1152" s="20" t="s">
        <v>290</v>
      </c>
    </row>
    <row r="1153" spans="1:17" x14ac:dyDescent="0.25">
      <c r="A1153" s="20" t="s">
        <v>154</v>
      </c>
      <c r="E1153" s="20" t="s">
        <v>513</v>
      </c>
      <c r="F1153" s="20" t="s">
        <v>2678</v>
      </c>
      <c r="G1153" s="20" t="s">
        <v>625</v>
      </c>
      <c r="H1153" s="20" t="s">
        <v>566</v>
      </c>
      <c r="I1153" s="20" t="s">
        <v>2661</v>
      </c>
      <c r="J1153" s="20" t="s">
        <v>159</v>
      </c>
      <c r="K1153" s="20" t="s">
        <v>160</v>
      </c>
      <c r="L1153" s="20" t="s">
        <v>161</v>
      </c>
      <c r="M1153" s="20" t="s">
        <v>514</v>
      </c>
      <c r="N1153" s="20" t="s">
        <v>2662</v>
      </c>
      <c r="O1153" s="20" t="s">
        <v>309</v>
      </c>
      <c r="P1153" s="20" t="s">
        <v>310</v>
      </c>
      <c r="Q1153" s="20" t="s">
        <v>290</v>
      </c>
    </row>
    <row r="1154" spans="1:17" x14ac:dyDescent="0.25">
      <c r="A1154" s="20" t="s">
        <v>154</v>
      </c>
      <c r="E1154" s="20" t="s">
        <v>513</v>
      </c>
      <c r="F1154" s="20" t="s">
        <v>2679</v>
      </c>
      <c r="G1154" s="20" t="s">
        <v>612</v>
      </c>
      <c r="H1154" s="20" t="s">
        <v>566</v>
      </c>
      <c r="I1154" s="20" t="s">
        <v>2661</v>
      </c>
      <c r="J1154" s="20" t="s">
        <v>159</v>
      </c>
      <c r="K1154" s="20" t="s">
        <v>160</v>
      </c>
      <c r="L1154" s="20" t="s">
        <v>161</v>
      </c>
      <c r="M1154" s="20" t="s">
        <v>514</v>
      </c>
      <c r="N1154" s="20" t="s">
        <v>2662</v>
      </c>
      <c r="O1154" s="20" t="s">
        <v>351</v>
      </c>
      <c r="P1154" s="20" t="s">
        <v>352</v>
      </c>
      <c r="Q1154" s="20" t="s">
        <v>313</v>
      </c>
    </row>
    <row r="1155" spans="1:17" x14ac:dyDescent="0.25">
      <c r="A1155" s="20" t="s">
        <v>154</v>
      </c>
      <c r="E1155" s="20" t="s">
        <v>513</v>
      </c>
      <c r="F1155" s="20" t="s">
        <v>2680</v>
      </c>
      <c r="G1155" s="20" t="s">
        <v>612</v>
      </c>
      <c r="H1155" s="20" t="s">
        <v>189</v>
      </c>
      <c r="I1155" s="20" t="s">
        <v>2681</v>
      </c>
      <c r="J1155" s="20" t="s">
        <v>159</v>
      </c>
      <c r="K1155" s="20" t="s">
        <v>160</v>
      </c>
      <c r="L1155" s="20" t="s">
        <v>161</v>
      </c>
      <c r="M1155" s="20" t="s">
        <v>514</v>
      </c>
      <c r="N1155" s="20" t="s">
        <v>2662</v>
      </c>
      <c r="O1155" s="20" t="s">
        <v>318</v>
      </c>
      <c r="P1155" s="20" t="s">
        <v>319</v>
      </c>
      <c r="Q1155" s="20" t="s">
        <v>272</v>
      </c>
    </row>
    <row r="1156" spans="1:17" x14ac:dyDescent="0.25">
      <c r="A1156" s="20" t="s">
        <v>154</v>
      </c>
      <c r="E1156" s="20" t="s">
        <v>513</v>
      </c>
      <c r="F1156" s="20" t="s">
        <v>2682</v>
      </c>
      <c r="G1156" s="20" t="s">
        <v>641</v>
      </c>
      <c r="H1156" s="20" t="s">
        <v>566</v>
      </c>
      <c r="I1156" s="20" t="s">
        <v>2661</v>
      </c>
      <c r="J1156" s="20" t="s">
        <v>159</v>
      </c>
      <c r="K1156" s="20" t="s">
        <v>160</v>
      </c>
      <c r="L1156" s="20" t="s">
        <v>161</v>
      </c>
      <c r="M1156" s="20" t="s">
        <v>514</v>
      </c>
      <c r="N1156" s="20" t="s">
        <v>2662</v>
      </c>
      <c r="O1156" s="20" t="s">
        <v>297</v>
      </c>
      <c r="P1156" s="20" t="s">
        <v>298</v>
      </c>
      <c r="Q1156" s="20" t="s">
        <v>272</v>
      </c>
    </row>
    <row r="1157" spans="1:17" x14ac:dyDescent="0.25">
      <c r="A1157" s="20" t="s">
        <v>154</v>
      </c>
      <c r="E1157" s="20" t="s">
        <v>513</v>
      </c>
      <c r="F1157" s="20" t="s">
        <v>2683</v>
      </c>
      <c r="G1157" s="20" t="s">
        <v>641</v>
      </c>
      <c r="H1157" s="20" t="s">
        <v>643</v>
      </c>
      <c r="I1157" s="20" t="s">
        <v>2684</v>
      </c>
      <c r="J1157" s="20" t="s">
        <v>159</v>
      </c>
      <c r="K1157" s="20" t="s">
        <v>160</v>
      </c>
      <c r="L1157" s="20" t="s">
        <v>161</v>
      </c>
      <c r="M1157" s="20" t="s">
        <v>514</v>
      </c>
      <c r="N1157" s="20" t="s">
        <v>2662</v>
      </c>
      <c r="O1157" s="20" t="s">
        <v>375</v>
      </c>
      <c r="P1157" s="20" t="s">
        <v>376</v>
      </c>
      <c r="Q1157" s="20" t="s">
        <v>290</v>
      </c>
    </row>
    <row r="1158" spans="1:17" x14ac:dyDescent="0.25">
      <c r="A1158" s="20" t="s">
        <v>154</v>
      </c>
      <c r="E1158" s="20" t="s">
        <v>515</v>
      </c>
      <c r="F1158" s="20" t="s">
        <v>2685</v>
      </c>
      <c r="G1158" s="20" t="s">
        <v>565</v>
      </c>
      <c r="H1158" s="20" t="s">
        <v>627</v>
      </c>
      <c r="I1158" s="20" t="s">
        <v>2686</v>
      </c>
      <c r="J1158" s="20" t="s">
        <v>159</v>
      </c>
      <c r="K1158" s="20" t="s">
        <v>160</v>
      </c>
      <c r="L1158" s="20" t="s">
        <v>161</v>
      </c>
      <c r="M1158" s="20" t="s">
        <v>516</v>
      </c>
      <c r="N1158" s="20" t="s">
        <v>2687</v>
      </c>
      <c r="O1158" s="20" t="s">
        <v>328</v>
      </c>
      <c r="P1158" s="20" t="s">
        <v>329</v>
      </c>
      <c r="Q1158" s="20" t="s">
        <v>290</v>
      </c>
    </row>
    <row r="1159" spans="1:17" x14ac:dyDescent="0.25">
      <c r="A1159" s="20" t="s">
        <v>154</v>
      </c>
      <c r="E1159" s="20" t="s">
        <v>515</v>
      </c>
      <c r="F1159" s="20" t="s">
        <v>2688</v>
      </c>
      <c r="G1159" s="20" t="s">
        <v>587</v>
      </c>
      <c r="H1159" s="20" t="s">
        <v>158</v>
      </c>
      <c r="I1159" s="20" t="s">
        <v>1490</v>
      </c>
      <c r="J1159" s="20" t="s">
        <v>159</v>
      </c>
      <c r="K1159" s="20" t="s">
        <v>160</v>
      </c>
      <c r="L1159" s="20" t="s">
        <v>161</v>
      </c>
      <c r="M1159" s="20" t="s">
        <v>516</v>
      </c>
      <c r="N1159" s="20" t="s">
        <v>2687</v>
      </c>
      <c r="O1159" s="20" t="s">
        <v>324</v>
      </c>
      <c r="P1159" s="20" t="s">
        <v>325</v>
      </c>
      <c r="Q1159" s="20" t="s">
        <v>290</v>
      </c>
    </row>
    <row r="1160" spans="1:17" x14ac:dyDescent="0.25">
      <c r="A1160" s="20" t="s">
        <v>154</v>
      </c>
      <c r="E1160" s="20" t="s">
        <v>515</v>
      </c>
      <c r="F1160" s="20" t="s">
        <v>2689</v>
      </c>
      <c r="G1160" s="20" t="s">
        <v>602</v>
      </c>
      <c r="H1160" s="20" t="s">
        <v>566</v>
      </c>
      <c r="I1160" s="20" t="s">
        <v>2690</v>
      </c>
      <c r="J1160" s="20" t="s">
        <v>159</v>
      </c>
      <c r="K1160" s="20" t="s">
        <v>160</v>
      </c>
      <c r="L1160" s="20" t="s">
        <v>161</v>
      </c>
      <c r="M1160" s="20" t="s">
        <v>516</v>
      </c>
      <c r="N1160" s="20" t="s">
        <v>2687</v>
      </c>
      <c r="O1160" s="20" t="s">
        <v>291</v>
      </c>
      <c r="P1160" s="20" t="s">
        <v>292</v>
      </c>
      <c r="Q1160" s="20" t="s">
        <v>290</v>
      </c>
    </row>
    <row r="1161" spans="1:17" x14ac:dyDescent="0.25">
      <c r="A1161" s="20" t="s">
        <v>154</v>
      </c>
      <c r="E1161" s="20" t="s">
        <v>515</v>
      </c>
      <c r="F1161" s="20" t="s">
        <v>2691</v>
      </c>
      <c r="G1161" s="20" t="s">
        <v>612</v>
      </c>
      <c r="H1161" s="20" t="s">
        <v>566</v>
      </c>
      <c r="I1161" s="20" t="s">
        <v>2690</v>
      </c>
      <c r="J1161" s="20" t="s">
        <v>159</v>
      </c>
      <c r="K1161" s="20" t="s">
        <v>160</v>
      </c>
      <c r="L1161" s="20" t="s">
        <v>161</v>
      </c>
      <c r="M1161" s="20" t="s">
        <v>516</v>
      </c>
      <c r="N1161" s="20" t="s">
        <v>2687</v>
      </c>
      <c r="O1161" s="20" t="s">
        <v>309</v>
      </c>
      <c r="P1161" s="20" t="s">
        <v>310</v>
      </c>
      <c r="Q1161" s="20" t="s">
        <v>290</v>
      </c>
    </row>
    <row r="1162" spans="1:17" x14ac:dyDescent="0.25">
      <c r="A1162" s="20" t="s">
        <v>154</v>
      </c>
      <c r="E1162" s="20" t="s">
        <v>515</v>
      </c>
      <c r="F1162" s="20" t="s">
        <v>2692</v>
      </c>
      <c r="G1162" s="20" t="s">
        <v>577</v>
      </c>
      <c r="H1162" s="20" t="s">
        <v>566</v>
      </c>
      <c r="I1162" s="20" t="s">
        <v>2693</v>
      </c>
      <c r="J1162" s="20" t="s">
        <v>159</v>
      </c>
      <c r="K1162" s="20" t="s">
        <v>160</v>
      </c>
      <c r="L1162" s="20" t="s">
        <v>161</v>
      </c>
      <c r="M1162" s="20" t="s">
        <v>516</v>
      </c>
      <c r="N1162" s="20" t="s">
        <v>2687</v>
      </c>
      <c r="O1162" s="20" t="s">
        <v>345</v>
      </c>
      <c r="P1162" s="20" t="s">
        <v>346</v>
      </c>
      <c r="Q1162" s="20" t="s">
        <v>313</v>
      </c>
    </row>
    <row r="1163" spans="1:17" x14ac:dyDescent="0.25">
      <c r="A1163" s="20" t="s">
        <v>154</v>
      </c>
      <c r="E1163" s="20" t="s">
        <v>515</v>
      </c>
      <c r="F1163" s="20" t="s">
        <v>2694</v>
      </c>
      <c r="G1163" s="20" t="s">
        <v>591</v>
      </c>
      <c r="H1163" s="20" t="s">
        <v>189</v>
      </c>
      <c r="I1163" s="20" t="s">
        <v>2695</v>
      </c>
      <c r="J1163" s="20" t="s">
        <v>159</v>
      </c>
      <c r="K1163" s="20" t="s">
        <v>160</v>
      </c>
      <c r="L1163" s="20" t="s">
        <v>161</v>
      </c>
      <c r="M1163" s="20" t="s">
        <v>516</v>
      </c>
      <c r="N1163" s="20" t="s">
        <v>2687</v>
      </c>
      <c r="O1163" s="20" t="s">
        <v>320</v>
      </c>
      <c r="P1163" s="20" t="s">
        <v>321</v>
      </c>
      <c r="Q1163" s="20" t="s">
        <v>313</v>
      </c>
    </row>
    <row r="1164" spans="1:17" x14ac:dyDescent="0.25">
      <c r="A1164" s="20" t="s">
        <v>154</v>
      </c>
      <c r="E1164" s="20" t="s">
        <v>515</v>
      </c>
      <c r="F1164" s="20" t="s">
        <v>2696</v>
      </c>
      <c r="G1164" s="20" t="s">
        <v>570</v>
      </c>
      <c r="H1164" s="20" t="s">
        <v>566</v>
      </c>
      <c r="I1164" s="20" t="s">
        <v>2690</v>
      </c>
      <c r="J1164" s="20" t="s">
        <v>159</v>
      </c>
      <c r="K1164" s="20" t="s">
        <v>160</v>
      </c>
      <c r="L1164" s="20" t="s">
        <v>161</v>
      </c>
      <c r="M1164" s="20" t="s">
        <v>516</v>
      </c>
      <c r="N1164" s="20" t="s">
        <v>2687</v>
      </c>
      <c r="O1164" s="20" t="s">
        <v>301</v>
      </c>
      <c r="P1164" s="20" t="s">
        <v>344</v>
      </c>
      <c r="Q1164" s="20" t="s">
        <v>313</v>
      </c>
    </row>
    <row r="1165" spans="1:17" x14ac:dyDescent="0.25">
      <c r="A1165" s="20" t="s">
        <v>154</v>
      </c>
      <c r="E1165" s="20" t="s">
        <v>515</v>
      </c>
      <c r="F1165" s="20" t="s">
        <v>2697</v>
      </c>
      <c r="G1165" s="20" t="s">
        <v>605</v>
      </c>
      <c r="H1165" s="20" t="s">
        <v>1113</v>
      </c>
      <c r="I1165" s="20" t="s">
        <v>2698</v>
      </c>
      <c r="J1165" s="20" t="s">
        <v>159</v>
      </c>
      <c r="K1165" s="20" t="s">
        <v>160</v>
      </c>
      <c r="L1165" s="20" t="s">
        <v>161</v>
      </c>
      <c r="M1165" s="20" t="s">
        <v>516</v>
      </c>
      <c r="N1165" s="20" t="s">
        <v>2687</v>
      </c>
      <c r="O1165" s="20" t="s">
        <v>330</v>
      </c>
      <c r="P1165" s="20" t="s">
        <v>331</v>
      </c>
      <c r="Q1165" s="20" t="s">
        <v>313</v>
      </c>
    </row>
    <row r="1166" spans="1:17" x14ac:dyDescent="0.25">
      <c r="A1166" s="20" t="s">
        <v>154</v>
      </c>
      <c r="E1166" s="20" t="s">
        <v>515</v>
      </c>
      <c r="F1166" s="20" t="s">
        <v>2699</v>
      </c>
      <c r="G1166" s="20" t="s">
        <v>605</v>
      </c>
      <c r="H1166" s="20" t="s">
        <v>566</v>
      </c>
      <c r="I1166" s="20" t="s">
        <v>2700</v>
      </c>
      <c r="J1166" s="20" t="s">
        <v>159</v>
      </c>
      <c r="K1166" s="20" t="s">
        <v>160</v>
      </c>
      <c r="L1166" s="20" t="s">
        <v>161</v>
      </c>
      <c r="M1166" s="20" t="s">
        <v>516</v>
      </c>
      <c r="N1166" s="20" t="s">
        <v>2687</v>
      </c>
      <c r="O1166" s="20" t="s">
        <v>293</v>
      </c>
      <c r="P1166" s="20" t="s">
        <v>294</v>
      </c>
      <c r="Q1166" s="20" t="s">
        <v>272</v>
      </c>
    </row>
    <row r="1167" spans="1:17" x14ac:dyDescent="0.25">
      <c r="A1167" s="20" t="s">
        <v>154</v>
      </c>
      <c r="E1167" s="20" t="s">
        <v>515</v>
      </c>
      <c r="F1167" s="20" t="s">
        <v>2701</v>
      </c>
      <c r="G1167" s="20" t="s">
        <v>587</v>
      </c>
      <c r="H1167" s="20" t="s">
        <v>566</v>
      </c>
      <c r="I1167" s="20" t="s">
        <v>2702</v>
      </c>
      <c r="J1167" s="20" t="s">
        <v>159</v>
      </c>
      <c r="K1167" s="20" t="s">
        <v>160</v>
      </c>
      <c r="L1167" s="20" t="s">
        <v>161</v>
      </c>
      <c r="M1167" s="20" t="s">
        <v>516</v>
      </c>
      <c r="N1167" s="20" t="s">
        <v>2687</v>
      </c>
      <c r="O1167" s="20" t="s">
        <v>295</v>
      </c>
      <c r="P1167" s="20" t="s">
        <v>296</v>
      </c>
      <c r="Q1167" s="20" t="s">
        <v>272</v>
      </c>
    </row>
    <row r="1168" spans="1:17" x14ac:dyDescent="0.25">
      <c r="A1168" s="20" t="s">
        <v>154</v>
      </c>
      <c r="E1168" s="20" t="s">
        <v>515</v>
      </c>
      <c r="F1168" s="20" t="s">
        <v>2703</v>
      </c>
      <c r="G1168" s="20" t="s">
        <v>630</v>
      </c>
      <c r="H1168" s="20" t="s">
        <v>1113</v>
      </c>
      <c r="I1168" s="20" t="s">
        <v>2704</v>
      </c>
      <c r="J1168" s="20" t="s">
        <v>159</v>
      </c>
      <c r="K1168" s="20" t="s">
        <v>160</v>
      </c>
      <c r="L1168" s="20" t="s">
        <v>161</v>
      </c>
      <c r="M1168" s="20" t="s">
        <v>516</v>
      </c>
      <c r="N1168" s="20" t="s">
        <v>2687</v>
      </c>
      <c r="O1168" s="20" t="s">
        <v>473</v>
      </c>
      <c r="P1168" s="20" t="s">
        <v>474</v>
      </c>
      <c r="Q1168" s="20" t="s">
        <v>272</v>
      </c>
    </row>
    <row r="1169" spans="1:17" x14ac:dyDescent="0.25">
      <c r="A1169" s="20" t="s">
        <v>154</v>
      </c>
      <c r="E1169" s="20" t="s">
        <v>515</v>
      </c>
      <c r="F1169" s="20" t="s">
        <v>2705</v>
      </c>
      <c r="G1169" s="20" t="s">
        <v>612</v>
      </c>
      <c r="H1169" s="20" t="s">
        <v>566</v>
      </c>
      <c r="I1169" s="20" t="s">
        <v>2706</v>
      </c>
      <c r="J1169" s="20" t="s">
        <v>159</v>
      </c>
      <c r="K1169" s="20" t="s">
        <v>160</v>
      </c>
      <c r="L1169" s="20" t="s">
        <v>161</v>
      </c>
      <c r="M1169" s="20" t="s">
        <v>516</v>
      </c>
      <c r="N1169" s="20" t="s">
        <v>2687</v>
      </c>
      <c r="O1169" s="20" t="s">
        <v>299</v>
      </c>
      <c r="P1169" s="20" t="s">
        <v>300</v>
      </c>
      <c r="Q1169" s="20" t="s">
        <v>272</v>
      </c>
    </row>
    <row r="1170" spans="1:17" x14ac:dyDescent="0.25">
      <c r="A1170" s="20" t="s">
        <v>154</v>
      </c>
      <c r="E1170" s="20" t="s">
        <v>515</v>
      </c>
      <c r="F1170" s="20" t="s">
        <v>2707</v>
      </c>
      <c r="G1170" s="20" t="s">
        <v>630</v>
      </c>
      <c r="H1170" s="20" t="s">
        <v>909</v>
      </c>
      <c r="I1170" s="20" t="s">
        <v>2708</v>
      </c>
      <c r="J1170" s="20" t="s">
        <v>159</v>
      </c>
      <c r="K1170" s="20" t="s">
        <v>160</v>
      </c>
      <c r="L1170" s="20" t="s">
        <v>161</v>
      </c>
      <c r="M1170" s="20" t="s">
        <v>516</v>
      </c>
      <c r="N1170" s="20" t="s">
        <v>2687</v>
      </c>
      <c r="O1170" s="20" t="s">
        <v>328</v>
      </c>
      <c r="P1170" s="20" t="s">
        <v>329</v>
      </c>
      <c r="Q1170" s="20" t="s">
        <v>290</v>
      </c>
    </row>
    <row r="1171" spans="1:17" x14ac:dyDescent="0.25">
      <c r="A1171" s="20" t="s">
        <v>154</v>
      </c>
      <c r="E1171" s="20" t="s">
        <v>515</v>
      </c>
      <c r="F1171" s="20" t="s">
        <v>2709</v>
      </c>
      <c r="G1171" s="20" t="s">
        <v>619</v>
      </c>
      <c r="H1171" s="20" t="s">
        <v>627</v>
      </c>
      <c r="I1171" s="20" t="s">
        <v>2710</v>
      </c>
      <c r="J1171" s="20" t="s">
        <v>159</v>
      </c>
      <c r="K1171" s="20" t="s">
        <v>160</v>
      </c>
      <c r="L1171" s="20" t="s">
        <v>161</v>
      </c>
      <c r="M1171" s="20" t="s">
        <v>516</v>
      </c>
      <c r="N1171" s="20" t="s">
        <v>2687</v>
      </c>
      <c r="O1171" s="20" t="s">
        <v>326</v>
      </c>
      <c r="P1171" s="20" t="s">
        <v>327</v>
      </c>
      <c r="Q1171" s="20" t="s">
        <v>290</v>
      </c>
    </row>
    <row r="1172" spans="1:17" x14ac:dyDescent="0.25">
      <c r="A1172" s="20" t="s">
        <v>154</v>
      </c>
      <c r="E1172" s="20" t="s">
        <v>515</v>
      </c>
      <c r="F1172" s="20" t="s">
        <v>2711</v>
      </c>
      <c r="G1172" s="20" t="s">
        <v>587</v>
      </c>
      <c r="H1172" s="20" t="s">
        <v>566</v>
      </c>
      <c r="I1172" s="20" t="s">
        <v>2706</v>
      </c>
      <c r="J1172" s="20" t="s">
        <v>159</v>
      </c>
      <c r="K1172" s="20" t="s">
        <v>160</v>
      </c>
      <c r="L1172" s="20" t="s">
        <v>161</v>
      </c>
      <c r="M1172" s="20" t="s">
        <v>516</v>
      </c>
      <c r="N1172" s="20" t="s">
        <v>2687</v>
      </c>
      <c r="O1172" s="20" t="s">
        <v>326</v>
      </c>
      <c r="P1172" s="20" t="s">
        <v>327</v>
      </c>
      <c r="Q1172" s="20" t="s">
        <v>290</v>
      </c>
    </row>
    <row r="1173" spans="1:17" x14ac:dyDescent="0.25">
      <c r="A1173" s="20" t="s">
        <v>154</v>
      </c>
      <c r="E1173" s="20" t="s">
        <v>515</v>
      </c>
      <c r="F1173" s="20" t="s">
        <v>2712</v>
      </c>
      <c r="G1173" s="20" t="s">
        <v>570</v>
      </c>
      <c r="H1173" s="20" t="s">
        <v>189</v>
      </c>
      <c r="I1173" s="20" t="s">
        <v>2713</v>
      </c>
      <c r="J1173" s="20" t="s">
        <v>159</v>
      </c>
      <c r="K1173" s="20" t="s">
        <v>160</v>
      </c>
      <c r="L1173" s="20" t="s">
        <v>161</v>
      </c>
      <c r="M1173" s="20" t="s">
        <v>516</v>
      </c>
      <c r="N1173" s="20" t="s">
        <v>2687</v>
      </c>
      <c r="O1173" s="20" t="s">
        <v>307</v>
      </c>
      <c r="P1173" s="20" t="s">
        <v>308</v>
      </c>
      <c r="Q1173" s="20" t="s">
        <v>290</v>
      </c>
    </row>
    <row r="1174" spans="1:17" x14ac:dyDescent="0.25">
      <c r="A1174" s="20" t="s">
        <v>154</v>
      </c>
      <c r="E1174" s="20" t="s">
        <v>515</v>
      </c>
      <c r="F1174" s="20" t="s">
        <v>2714</v>
      </c>
      <c r="G1174" s="20" t="s">
        <v>570</v>
      </c>
      <c r="H1174" s="20" t="s">
        <v>189</v>
      </c>
      <c r="I1174" s="20" t="s">
        <v>2715</v>
      </c>
      <c r="J1174" s="20" t="s">
        <v>159</v>
      </c>
      <c r="K1174" s="20" t="s">
        <v>160</v>
      </c>
      <c r="L1174" s="20" t="s">
        <v>161</v>
      </c>
      <c r="M1174" s="20" t="s">
        <v>516</v>
      </c>
      <c r="N1174" s="20" t="s">
        <v>2687</v>
      </c>
      <c r="O1174" s="20" t="s">
        <v>349</v>
      </c>
      <c r="P1174" s="20" t="s">
        <v>350</v>
      </c>
      <c r="Q1174" s="20" t="s">
        <v>290</v>
      </c>
    </row>
    <row r="1175" spans="1:17" x14ac:dyDescent="0.25">
      <c r="A1175" s="20" t="s">
        <v>154</v>
      </c>
      <c r="E1175" s="20" t="s">
        <v>515</v>
      </c>
      <c r="F1175" s="20" t="s">
        <v>2716</v>
      </c>
      <c r="G1175" s="20" t="s">
        <v>674</v>
      </c>
      <c r="H1175" s="20" t="s">
        <v>189</v>
      </c>
      <c r="I1175" s="20" t="s">
        <v>2717</v>
      </c>
      <c r="J1175" s="20" t="s">
        <v>159</v>
      </c>
      <c r="K1175" s="20" t="s">
        <v>160</v>
      </c>
      <c r="L1175" s="20" t="s">
        <v>161</v>
      </c>
      <c r="M1175" s="20" t="s">
        <v>516</v>
      </c>
      <c r="N1175" s="20" t="s">
        <v>2687</v>
      </c>
      <c r="O1175" s="20" t="s">
        <v>379</v>
      </c>
      <c r="P1175" s="20" t="s">
        <v>380</v>
      </c>
      <c r="Q1175" s="20" t="s">
        <v>290</v>
      </c>
    </row>
    <row r="1176" spans="1:17" x14ac:dyDescent="0.25">
      <c r="A1176" s="20" t="s">
        <v>154</v>
      </c>
      <c r="E1176" s="20" t="s">
        <v>515</v>
      </c>
      <c r="F1176" s="20" t="s">
        <v>2718</v>
      </c>
      <c r="G1176" s="20" t="s">
        <v>565</v>
      </c>
      <c r="H1176" s="20" t="s">
        <v>566</v>
      </c>
      <c r="I1176" s="20" t="s">
        <v>2690</v>
      </c>
      <c r="J1176" s="20" t="s">
        <v>159</v>
      </c>
      <c r="K1176" s="20" t="s">
        <v>160</v>
      </c>
      <c r="L1176" s="20" t="s">
        <v>161</v>
      </c>
      <c r="M1176" s="20" t="s">
        <v>516</v>
      </c>
      <c r="N1176" s="20" t="s">
        <v>2687</v>
      </c>
      <c r="O1176" s="20" t="s">
        <v>375</v>
      </c>
      <c r="P1176" s="20" t="s">
        <v>376</v>
      </c>
      <c r="Q1176" s="20" t="s">
        <v>290</v>
      </c>
    </row>
    <row r="1177" spans="1:17" x14ac:dyDescent="0.25">
      <c r="A1177" s="20" t="s">
        <v>154</v>
      </c>
      <c r="E1177" s="20" t="s">
        <v>515</v>
      </c>
      <c r="F1177" s="20" t="s">
        <v>2719</v>
      </c>
      <c r="G1177" s="20" t="s">
        <v>591</v>
      </c>
      <c r="H1177" s="20" t="s">
        <v>566</v>
      </c>
      <c r="I1177" s="20" t="s">
        <v>2690</v>
      </c>
      <c r="J1177" s="20" t="s">
        <v>159</v>
      </c>
      <c r="K1177" s="20" t="s">
        <v>160</v>
      </c>
      <c r="L1177" s="20" t="s">
        <v>161</v>
      </c>
      <c r="M1177" s="20" t="s">
        <v>516</v>
      </c>
      <c r="N1177" s="20" t="s">
        <v>2687</v>
      </c>
      <c r="O1177" s="20" t="s">
        <v>309</v>
      </c>
      <c r="P1177" s="20" t="s">
        <v>310</v>
      </c>
      <c r="Q1177" s="20" t="s">
        <v>290</v>
      </c>
    </row>
    <row r="1178" spans="1:17" x14ac:dyDescent="0.25">
      <c r="A1178" s="20" t="s">
        <v>154</v>
      </c>
      <c r="E1178" s="20" t="s">
        <v>515</v>
      </c>
      <c r="F1178" s="20" t="s">
        <v>2720</v>
      </c>
      <c r="G1178" s="20" t="s">
        <v>630</v>
      </c>
      <c r="H1178" s="20" t="s">
        <v>566</v>
      </c>
      <c r="I1178" s="20" t="s">
        <v>2721</v>
      </c>
      <c r="J1178" s="20" t="s">
        <v>159</v>
      </c>
      <c r="K1178" s="20" t="s">
        <v>160</v>
      </c>
      <c r="L1178" s="20" t="s">
        <v>161</v>
      </c>
      <c r="M1178" s="20" t="s">
        <v>516</v>
      </c>
      <c r="N1178" s="20" t="s">
        <v>2687</v>
      </c>
      <c r="O1178" s="20" t="s">
        <v>314</v>
      </c>
      <c r="P1178" s="20" t="s">
        <v>315</v>
      </c>
      <c r="Q1178" s="20" t="s">
        <v>272</v>
      </c>
    </row>
    <row r="1179" spans="1:17" x14ac:dyDescent="0.25">
      <c r="A1179" s="20" t="s">
        <v>154</v>
      </c>
      <c r="E1179" s="20" t="s">
        <v>515</v>
      </c>
      <c r="F1179" s="20" t="s">
        <v>2722</v>
      </c>
      <c r="G1179" s="20" t="s">
        <v>854</v>
      </c>
      <c r="H1179" s="20" t="s">
        <v>566</v>
      </c>
      <c r="I1179" s="20" t="s">
        <v>2723</v>
      </c>
      <c r="J1179" s="20" t="s">
        <v>159</v>
      </c>
      <c r="K1179" s="20" t="s">
        <v>160</v>
      </c>
      <c r="L1179" s="20" t="s">
        <v>161</v>
      </c>
      <c r="M1179" s="20" t="s">
        <v>516</v>
      </c>
      <c r="N1179" s="20" t="s">
        <v>2687</v>
      </c>
      <c r="O1179" s="20" t="s">
        <v>332</v>
      </c>
      <c r="P1179" s="20" t="s">
        <v>333</v>
      </c>
      <c r="Q1179" s="20" t="s">
        <v>272</v>
      </c>
    </row>
    <row r="1180" spans="1:17" x14ac:dyDescent="0.25">
      <c r="A1180" s="20" t="s">
        <v>154</v>
      </c>
      <c r="E1180" s="20" t="s">
        <v>517</v>
      </c>
      <c r="F1180" s="20" t="s">
        <v>2724</v>
      </c>
      <c r="G1180" s="20" t="s">
        <v>587</v>
      </c>
      <c r="H1180" s="20" t="s">
        <v>627</v>
      </c>
      <c r="I1180" s="20" t="s">
        <v>2725</v>
      </c>
      <c r="J1180" s="20" t="s">
        <v>159</v>
      </c>
      <c r="K1180" s="20" t="s">
        <v>160</v>
      </c>
      <c r="L1180" s="20" t="s">
        <v>161</v>
      </c>
      <c r="M1180" s="20" t="s">
        <v>518</v>
      </c>
      <c r="N1180" s="20" t="s">
        <v>2726</v>
      </c>
      <c r="O1180" s="20" t="s">
        <v>307</v>
      </c>
      <c r="P1180" s="20" t="s">
        <v>308</v>
      </c>
      <c r="Q1180" s="20" t="s">
        <v>290</v>
      </c>
    </row>
    <row r="1181" spans="1:17" x14ac:dyDescent="0.25">
      <c r="A1181" s="20" t="s">
        <v>154</v>
      </c>
      <c r="E1181" s="20" t="s">
        <v>517</v>
      </c>
      <c r="F1181" s="20" t="s">
        <v>2727</v>
      </c>
      <c r="G1181" s="20" t="s">
        <v>619</v>
      </c>
      <c r="H1181" s="20" t="s">
        <v>566</v>
      </c>
      <c r="I1181" s="20" t="s">
        <v>2728</v>
      </c>
      <c r="J1181" s="20" t="s">
        <v>159</v>
      </c>
      <c r="K1181" s="20" t="s">
        <v>160</v>
      </c>
      <c r="L1181" s="20" t="s">
        <v>161</v>
      </c>
      <c r="M1181" s="20" t="s">
        <v>518</v>
      </c>
      <c r="N1181" s="20" t="s">
        <v>2726</v>
      </c>
      <c r="O1181" s="20" t="s">
        <v>324</v>
      </c>
      <c r="P1181" s="20" t="s">
        <v>325</v>
      </c>
      <c r="Q1181" s="20" t="s">
        <v>290</v>
      </c>
    </row>
    <row r="1182" spans="1:17" x14ac:dyDescent="0.25">
      <c r="A1182" s="20" t="s">
        <v>154</v>
      </c>
      <c r="E1182" s="20" t="s">
        <v>517</v>
      </c>
      <c r="F1182" s="20" t="s">
        <v>2729</v>
      </c>
      <c r="G1182" s="20" t="s">
        <v>612</v>
      </c>
      <c r="H1182" s="20" t="s">
        <v>566</v>
      </c>
      <c r="I1182" s="20" t="s">
        <v>2730</v>
      </c>
      <c r="J1182" s="20" t="s">
        <v>159</v>
      </c>
      <c r="K1182" s="20" t="s">
        <v>160</v>
      </c>
      <c r="L1182" s="20" t="s">
        <v>161</v>
      </c>
      <c r="M1182" s="20" t="s">
        <v>518</v>
      </c>
      <c r="N1182" s="20" t="s">
        <v>2726</v>
      </c>
      <c r="O1182" s="20" t="s">
        <v>288</v>
      </c>
      <c r="P1182" s="20" t="s">
        <v>289</v>
      </c>
      <c r="Q1182" s="20" t="s">
        <v>290</v>
      </c>
    </row>
    <row r="1183" spans="1:17" x14ac:dyDescent="0.25">
      <c r="A1183" s="20" t="s">
        <v>154</v>
      </c>
      <c r="E1183" s="20" t="s">
        <v>517</v>
      </c>
      <c r="F1183" s="20" t="s">
        <v>2731</v>
      </c>
      <c r="G1183" s="20" t="s">
        <v>577</v>
      </c>
      <c r="H1183" s="20" t="s">
        <v>566</v>
      </c>
      <c r="I1183" s="20" t="s">
        <v>2732</v>
      </c>
      <c r="J1183" s="20" t="s">
        <v>159</v>
      </c>
      <c r="K1183" s="20" t="s">
        <v>160</v>
      </c>
      <c r="L1183" s="20" t="s">
        <v>161</v>
      </c>
      <c r="M1183" s="20" t="s">
        <v>518</v>
      </c>
      <c r="N1183" s="20" t="s">
        <v>2726</v>
      </c>
      <c r="O1183" s="20" t="s">
        <v>291</v>
      </c>
      <c r="P1183" s="20" t="s">
        <v>292</v>
      </c>
      <c r="Q1183" s="20" t="s">
        <v>290</v>
      </c>
    </row>
    <row r="1184" spans="1:17" x14ac:dyDescent="0.25">
      <c r="A1184" s="20" t="s">
        <v>154</v>
      </c>
      <c r="E1184" s="20" t="s">
        <v>517</v>
      </c>
      <c r="F1184" s="20" t="s">
        <v>2733</v>
      </c>
      <c r="G1184" s="20" t="s">
        <v>565</v>
      </c>
      <c r="H1184" s="20" t="s">
        <v>566</v>
      </c>
      <c r="I1184" s="20" t="s">
        <v>2734</v>
      </c>
      <c r="J1184" s="20" t="s">
        <v>159</v>
      </c>
      <c r="K1184" s="20" t="s">
        <v>160</v>
      </c>
      <c r="L1184" s="20" t="s">
        <v>161</v>
      </c>
      <c r="M1184" s="20" t="s">
        <v>518</v>
      </c>
      <c r="N1184" s="20" t="s">
        <v>2726</v>
      </c>
      <c r="O1184" s="20" t="s">
        <v>342</v>
      </c>
      <c r="P1184" s="20" t="s">
        <v>343</v>
      </c>
      <c r="Q1184" s="20" t="s">
        <v>290</v>
      </c>
    </row>
    <row r="1185" spans="1:17" x14ac:dyDescent="0.25">
      <c r="A1185" s="20" t="s">
        <v>154</v>
      </c>
      <c r="E1185" s="20" t="s">
        <v>517</v>
      </c>
      <c r="F1185" s="20" t="s">
        <v>2735</v>
      </c>
      <c r="G1185" s="20" t="s">
        <v>674</v>
      </c>
      <c r="H1185" s="20" t="s">
        <v>627</v>
      </c>
      <c r="I1185" s="20" t="s">
        <v>2736</v>
      </c>
      <c r="J1185" s="20" t="s">
        <v>159</v>
      </c>
      <c r="K1185" s="20" t="s">
        <v>160</v>
      </c>
      <c r="L1185" s="20" t="s">
        <v>161</v>
      </c>
      <c r="M1185" s="20" t="s">
        <v>518</v>
      </c>
      <c r="N1185" s="20" t="s">
        <v>2726</v>
      </c>
      <c r="O1185" s="20" t="s">
        <v>309</v>
      </c>
      <c r="P1185" s="20" t="s">
        <v>310</v>
      </c>
      <c r="Q1185" s="20" t="s">
        <v>290</v>
      </c>
    </row>
    <row r="1186" spans="1:17" x14ac:dyDescent="0.25">
      <c r="A1186" s="20" t="s">
        <v>154</v>
      </c>
      <c r="E1186" s="20" t="s">
        <v>517</v>
      </c>
      <c r="F1186" s="20" t="s">
        <v>2737</v>
      </c>
      <c r="G1186" s="20" t="s">
        <v>630</v>
      </c>
      <c r="H1186" s="20" t="s">
        <v>158</v>
      </c>
      <c r="I1186" s="20" t="s">
        <v>2738</v>
      </c>
      <c r="J1186" s="20" t="s">
        <v>159</v>
      </c>
      <c r="K1186" s="20" t="s">
        <v>160</v>
      </c>
      <c r="L1186" s="20" t="s">
        <v>161</v>
      </c>
      <c r="M1186" s="20" t="s">
        <v>518</v>
      </c>
      <c r="N1186" s="20" t="s">
        <v>2726</v>
      </c>
      <c r="O1186" s="20" t="s">
        <v>320</v>
      </c>
      <c r="P1186" s="20" t="s">
        <v>321</v>
      </c>
      <c r="Q1186" s="20" t="s">
        <v>313</v>
      </c>
    </row>
    <row r="1187" spans="1:17" x14ac:dyDescent="0.25">
      <c r="A1187" s="20" t="s">
        <v>154</v>
      </c>
      <c r="E1187" s="20" t="s">
        <v>517</v>
      </c>
      <c r="F1187" s="20" t="s">
        <v>2739</v>
      </c>
      <c r="G1187" s="20" t="s">
        <v>570</v>
      </c>
      <c r="H1187" s="20" t="s">
        <v>566</v>
      </c>
      <c r="I1187" s="20" t="s">
        <v>2740</v>
      </c>
      <c r="J1187" s="20" t="s">
        <v>159</v>
      </c>
      <c r="K1187" s="20" t="s">
        <v>160</v>
      </c>
      <c r="L1187" s="20" t="s">
        <v>161</v>
      </c>
      <c r="M1187" s="20" t="s">
        <v>518</v>
      </c>
      <c r="N1187" s="20" t="s">
        <v>2726</v>
      </c>
      <c r="O1187" s="20" t="s">
        <v>301</v>
      </c>
      <c r="P1187" s="20" t="s">
        <v>344</v>
      </c>
      <c r="Q1187" s="20" t="s">
        <v>313</v>
      </c>
    </row>
    <row r="1188" spans="1:17" x14ac:dyDescent="0.25">
      <c r="A1188" s="20" t="s">
        <v>154</v>
      </c>
      <c r="E1188" s="20" t="s">
        <v>517</v>
      </c>
      <c r="F1188" s="20" t="s">
        <v>2741</v>
      </c>
      <c r="G1188" s="20" t="s">
        <v>619</v>
      </c>
      <c r="H1188" s="20" t="s">
        <v>188</v>
      </c>
      <c r="I1188" s="20" t="s">
        <v>2742</v>
      </c>
      <c r="J1188" s="20" t="s">
        <v>159</v>
      </c>
      <c r="K1188" s="20" t="s">
        <v>160</v>
      </c>
      <c r="L1188" s="20" t="s">
        <v>161</v>
      </c>
      <c r="M1188" s="20" t="s">
        <v>518</v>
      </c>
      <c r="N1188" s="20" t="s">
        <v>2726</v>
      </c>
      <c r="O1188" s="20" t="s">
        <v>332</v>
      </c>
      <c r="P1188" s="20" t="s">
        <v>333</v>
      </c>
      <c r="Q1188" s="20" t="s">
        <v>272</v>
      </c>
    </row>
    <row r="1189" spans="1:17" x14ac:dyDescent="0.25">
      <c r="A1189" s="20" t="s">
        <v>154</v>
      </c>
      <c r="E1189" s="20" t="s">
        <v>517</v>
      </c>
      <c r="F1189" s="20" t="s">
        <v>2743</v>
      </c>
      <c r="G1189" s="20" t="s">
        <v>616</v>
      </c>
      <c r="H1189" s="20" t="s">
        <v>566</v>
      </c>
      <c r="I1189" s="20" t="s">
        <v>2744</v>
      </c>
      <c r="J1189" s="20" t="s">
        <v>159</v>
      </c>
      <c r="K1189" s="20" t="s">
        <v>160</v>
      </c>
      <c r="L1189" s="20" t="s">
        <v>161</v>
      </c>
      <c r="M1189" s="20" t="s">
        <v>518</v>
      </c>
      <c r="N1189" s="20" t="s">
        <v>2726</v>
      </c>
      <c r="O1189" s="20" t="s">
        <v>314</v>
      </c>
      <c r="P1189" s="20" t="s">
        <v>315</v>
      </c>
      <c r="Q1189" s="20" t="s">
        <v>272</v>
      </c>
    </row>
    <row r="1190" spans="1:17" x14ac:dyDescent="0.25">
      <c r="A1190" s="20" t="s">
        <v>154</v>
      </c>
      <c r="E1190" s="20" t="s">
        <v>517</v>
      </c>
      <c r="F1190" s="20" t="s">
        <v>2745</v>
      </c>
      <c r="G1190" s="20" t="s">
        <v>587</v>
      </c>
      <c r="H1190" s="20" t="s">
        <v>158</v>
      </c>
      <c r="I1190" s="20" t="s">
        <v>2746</v>
      </c>
      <c r="J1190" s="20" t="s">
        <v>159</v>
      </c>
      <c r="K1190" s="20" t="s">
        <v>160</v>
      </c>
      <c r="L1190" s="20" t="s">
        <v>161</v>
      </c>
      <c r="M1190" s="20" t="s">
        <v>518</v>
      </c>
      <c r="N1190" s="20" t="s">
        <v>2726</v>
      </c>
      <c r="O1190" s="20" t="s">
        <v>293</v>
      </c>
      <c r="P1190" s="20" t="s">
        <v>294</v>
      </c>
      <c r="Q1190" s="20" t="s">
        <v>272</v>
      </c>
    </row>
    <row r="1191" spans="1:17" x14ac:dyDescent="0.25">
      <c r="A1191" s="20" t="s">
        <v>154</v>
      </c>
      <c r="E1191" s="20" t="s">
        <v>517</v>
      </c>
      <c r="F1191" s="20" t="s">
        <v>2747</v>
      </c>
      <c r="G1191" s="20" t="s">
        <v>605</v>
      </c>
      <c r="H1191" s="20" t="s">
        <v>571</v>
      </c>
      <c r="I1191" s="20" t="s">
        <v>2748</v>
      </c>
      <c r="J1191" s="20" t="s">
        <v>159</v>
      </c>
      <c r="K1191" s="20" t="s">
        <v>160</v>
      </c>
      <c r="L1191" s="20" t="s">
        <v>161</v>
      </c>
      <c r="M1191" s="20" t="s">
        <v>518</v>
      </c>
      <c r="N1191" s="20" t="s">
        <v>2726</v>
      </c>
      <c r="O1191" s="20" t="s">
        <v>293</v>
      </c>
      <c r="P1191" s="20" t="s">
        <v>294</v>
      </c>
      <c r="Q1191" s="20" t="s">
        <v>272</v>
      </c>
    </row>
    <row r="1192" spans="1:17" x14ac:dyDescent="0.25">
      <c r="A1192" s="20" t="s">
        <v>154</v>
      </c>
      <c r="E1192" s="20" t="s">
        <v>517</v>
      </c>
      <c r="F1192" s="20" t="s">
        <v>2749</v>
      </c>
      <c r="G1192" s="20" t="s">
        <v>630</v>
      </c>
      <c r="H1192" s="20" t="s">
        <v>566</v>
      </c>
      <c r="I1192" s="20" t="s">
        <v>2750</v>
      </c>
      <c r="J1192" s="20" t="s">
        <v>159</v>
      </c>
      <c r="K1192" s="20" t="s">
        <v>160</v>
      </c>
      <c r="L1192" s="20" t="s">
        <v>161</v>
      </c>
      <c r="M1192" s="20" t="s">
        <v>518</v>
      </c>
      <c r="N1192" s="20" t="s">
        <v>2726</v>
      </c>
      <c r="O1192" s="20" t="s">
        <v>473</v>
      </c>
      <c r="P1192" s="20" t="s">
        <v>474</v>
      </c>
      <c r="Q1192" s="20" t="s">
        <v>272</v>
      </c>
    </row>
    <row r="1193" spans="1:17" x14ac:dyDescent="0.25">
      <c r="A1193" s="20" t="s">
        <v>154</v>
      </c>
      <c r="E1193" s="20" t="s">
        <v>517</v>
      </c>
      <c r="F1193" s="20" t="s">
        <v>2751</v>
      </c>
      <c r="G1193" s="20" t="s">
        <v>612</v>
      </c>
      <c r="H1193" s="20" t="s">
        <v>566</v>
      </c>
      <c r="I1193" s="20" t="s">
        <v>2732</v>
      </c>
      <c r="J1193" s="20" t="s">
        <v>159</v>
      </c>
      <c r="K1193" s="20" t="s">
        <v>160</v>
      </c>
      <c r="L1193" s="20" t="s">
        <v>161</v>
      </c>
      <c r="M1193" s="20" t="s">
        <v>518</v>
      </c>
      <c r="N1193" s="20" t="s">
        <v>2726</v>
      </c>
      <c r="O1193" s="20" t="s">
        <v>299</v>
      </c>
      <c r="P1193" s="20" t="s">
        <v>300</v>
      </c>
      <c r="Q1193" s="20" t="s">
        <v>272</v>
      </c>
    </row>
    <row r="1194" spans="1:17" x14ac:dyDescent="0.25">
      <c r="A1194" s="20" t="s">
        <v>154</v>
      </c>
      <c r="E1194" s="20" t="s">
        <v>517</v>
      </c>
      <c r="F1194" s="20" t="s">
        <v>2752</v>
      </c>
      <c r="G1194" s="20" t="s">
        <v>570</v>
      </c>
      <c r="H1194" s="20" t="s">
        <v>158</v>
      </c>
      <c r="I1194" s="20" t="s">
        <v>2753</v>
      </c>
      <c r="J1194" s="20" t="s">
        <v>159</v>
      </c>
      <c r="K1194" s="20" t="s">
        <v>160</v>
      </c>
      <c r="L1194" s="20" t="s">
        <v>161</v>
      </c>
      <c r="M1194" s="20" t="s">
        <v>518</v>
      </c>
      <c r="N1194" s="20" t="s">
        <v>2726</v>
      </c>
      <c r="O1194" s="20" t="s">
        <v>347</v>
      </c>
      <c r="P1194" s="20" t="s">
        <v>348</v>
      </c>
      <c r="Q1194" s="20" t="s">
        <v>290</v>
      </c>
    </row>
    <row r="1195" spans="1:17" x14ac:dyDescent="0.25">
      <c r="A1195" s="20" t="s">
        <v>154</v>
      </c>
      <c r="E1195" s="20" t="s">
        <v>517</v>
      </c>
      <c r="F1195" s="20" t="s">
        <v>2754</v>
      </c>
      <c r="G1195" s="20" t="s">
        <v>587</v>
      </c>
      <c r="H1195" s="20" t="s">
        <v>158</v>
      </c>
      <c r="I1195" s="20" t="s">
        <v>2755</v>
      </c>
      <c r="J1195" s="20" t="s">
        <v>159</v>
      </c>
      <c r="K1195" s="20" t="s">
        <v>160</v>
      </c>
      <c r="L1195" s="20" t="s">
        <v>161</v>
      </c>
      <c r="M1195" s="20" t="s">
        <v>518</v>
      </c>
      <c r="N1195" s="20" t="s">
        <v>2726</v>
      </c>
      <c r="O1195" s="20" t="s">
        <v>326</v>
      </c>
      <c r="P1195" s="20" t="s">
        <v>327</v>
      </c>
      <c r="Q1195" s="20" t="s">
        <v>290</v>
      </c>
    </row>
    <row r="1196" spans="1:17" x14ac:dyDescent="0.25">
      <c r="A1196" s="20" t="s">
        <v>154</v>
      </c>
      <c r="E1196" s="20" t="s">
        <v>517</v>
      </c>
      <c r="F1196" s="20" t="s">
        <v>2756</v>
      </c>
      <c r="G1196" s="20" t="s">
        <v>674</v>
      </c>
      <c r="H1196" s="20" t="s">
        <v>566</v>
      </c>
      <c r="I1196" s="20" t="s">
        <v>2728</v>
      </c>
      <c r="J1196" s="20" t="s">
        <v>159</v>
      </c>
      <c r="K1196" s="20" t="s">
        <v>160</v>
      </c>
      <c r="L1196" s="20" t="s">
        <v>161</v>
      </c>
      <c r="M1196" s="20" t="s">
        <v>518</v>
      </c>
      <c r="N1196" s="20" t="s">
        <v>2726</v>
      </c>
      <c r="O1196" s="20" t="s">
        <v>379</v>
      </c>
      <c r="P1196" s="20" t="s">
        <v>380</v>
      </c>
      <c r="Q1196" s="20" t="s">
        <v>290</v>
      </c>
    </row>
    <row r="1197" spans="1:17" x14ac:dyDescent="0.25">
      <c r="A1197" s="20" t="s">
        <v>154</v>
      </c>
      <c r="E1197" s="20" t="s">
        <v>517</v>
      </c>
      <c r="F1197" s="20" t="s">
        <v>2757</v>
      </c>
      <c r="G1197" s="20" t="s">
        <v>633</v>
      </c>
      <c r="H1197" s="20" t="s">
        <v>189</v>
      </c>
      <c r="I1197" s="20" t="s">
        <v>2758</v>
      </c>
      <c r="J1197" s="20" t="s">
        <v>159</v>
      </c>
      <c r="K1197" s="20" t="s">
        <v>160</v>
      </c>
      <c r="L1197" s="20" t="s">
        <v>161</v>
      </c>
      <c r="M1197" s="20" t="s">
        <v>518</v>
      </c>
      <c r="N1197" s="20" t="s">
        <v>2726</v>
      </c>
      <c r="O1197" s="20" t="s">
        <v>316</v>
      </c>
      <c r="P1197" s="20" t="s">
        <v>317</v>
      </c>
      <c r="Q1197" s="20" t="s">
        <v>272</v>
      </c>
    </row>
    <row r="1198" spans="1:17" x14ac:dyDescent="0.25">
      <c r="A1198" s="20" t="s">
        <v>154</v>
      </c>
      <c r="E1198" s="20" t="s">
        <v>517</v>
      </c>
      <c r="F1198" s="20" t="s">
        <v>2759</v>
      </c>
      <c r="G1198" s="20" t="s">
        <v>612</v>
      </c>
      <c r="H1198" s="20" t="s">
        <v>158</v>
      </c>
      <c r="I1198" s="20" t="s">
        <v>2755</v>
      </c>
      <c r="J1198" s="20" t="s">
        <v>159</v>
      </c>
      <c r="K1198" s="20" t="s">
        <v>160</v>
      </c>
      <c r="L1198" s="20" t="s">
        <v>161</v>
      </c>
      <c r="M1198" s="20" t="s">
        <v>518</v>
      </c>
      <c r="N1198" s="20" t="s">
        <v>2726</v>
      </c>
      <c r="O1198" s="20" t="s">
        <v>318</v>
      </c>
      <c r="P1198" s="20" t="s">
        <v>319</v>
      </c>
      <c r="Q1198" s="20" t="s">
        <v>272</v>
      </c>
    </row>
    <row r="1199" spans="1:17" x14ac:dyDescent="0.25">
      <c r="A1199" s="20" t="s">
        <v>154</v>
      </c>
      <c r="E1199" s="20" t="s">
        <v>519</v>
      </c>
      <c r="F1199" s="20" t="s">
        <v>2760</v>
      </c>
      <c r="G1199" s="20" t="s">
        <v>565</v>
      </c>
      <c r="H1199" s="20" t="s">
        <v>627</v>
      </c>
      <c r="I1199" s="20" t="s">
        <v>2761</v>
      </c>
      <c r="J1199" s="20" t="s">
        <v>159</v>
      </c>
      <c r="K1199" s="20" t="s">
        <v>160</v>
      </c>
      <c r="L1199" s="20" t="s">
        <v>161</v>
      </c>
      <c r="M1199" s="20" t="s">
        <v>520</v>
      </c>
      <c r="N1199" s="20" t="s">
        <v>2762</v>
      </c>
      <c r="O1199" s="20" t="s">
        <v>328</v>
      </c>
      <c r="P1199" s="20" t="s">
        <v>329</v>
      </c>
      <c r="Q1199" s="20" t="s">
        <v>290</v>
      </c>
    </row>
    <row r="1200" spans="1:17" x14ac:dyDescent="0.25">
      <c r="A1200" s="20" t="s">
        <v>154</v>
      </c>
      <c r="E1200" s="20" t="s">
        <v>519</v>
      </c>
      <c r="F1200" s="20" t="s">
        <v>2763</v>
      </c>
      <c r="G1200" s="20" t="s">
        <v>565</v>
      </c>
      <c r="H1200" s="20" t="s">
        <v>627</v>
      </c>
      <c r="I1200" s="20" t="s">
        <v>2761</v>
      </c>
      <c r="J1200" s="20" t="s">
        <v>159</v>
      </c>
      <c r="K1200" s="20" t="s">
        <v>160</v>
      </c>
      <c r="L1200" s="20" t="s">
        <v>161</v>
      </c>
      <c r="M1200" s="20" t="s">
        <v>520</v>
      </c>
      <c r="N1200" s="20" t="s">
        <v>2762</v>
      </c>
      <c r="O1200" s="20" t="s">
        <v>342</v>
      </c>
      <c r="P1200" s="20" t="s">
        <v>343</v>
      </c>
      <c r="Q1200" s="20" t="s">
        <v>290</v>
      </c>
    </row>
    <row r="1201" spans="1:17" x14ac:dyDescent="0.25">
      <c r="A1201" s="20" t="s">
        <v>154</v>
      </c>
      <c r="E1201" s="20" t="s">
        <v>519</v>
      </c>
      <c r="F1201" s="20" t="s">
        <v>2764</v>
      </c>
      <c r="G1201" s="20" t="s">
        <v>612</v>
      </c>
      <c r="H1201" s="20" t="s">
        <v>627</v>
      </c>
      <c r="I1201" s="20" t="s">
        <v>2765</v>
      </c>
      <c r="J1201" s="20" t="s">
        <v>159</v>
      </c>
      <c r="K1201" s="20" t="s">
        <v>160</v>
      </c>
      <c r="L1201" s="20" t="s">
        <v>161</v>
      </c>
      <c r="M1201" s="20" t="s">
        <v>520</v>
      </c>
      <c r="N1201" s="20" t="s">
        <v>2762</v>
      </c>
      <c r="O1201" s="20" t="s">
        <v>309</v>
      </c>
      <c r="P1201" s="20" t="s">
        <v>310</v>
      </c>
      <c r="Q1201" s="20" t="s">
        <v>290</v>
      </c>
    </row>
    <row r="1202" spans="1:17" x14ac:dyDescent="0.25">
      <c r="A1202" s="20" t="s">
        <v>154</v>
      </c>
      <c r="E1202" s="20" t="s">
        <v>519</v>
      </c>
      <c r="F1202" s="20" t="s">
        <v>2766</v>
      </c>
      <c r="G1202" s="20" t="s">
        <v>630</v>
      </c>
      <c r="H1202" s="20" t="s">
        <v>566</v>
      </c>
      <c r="I1202" s="20" t="s">
        <v>2767</v>
      </c>
      <c r="J1202" s="20" t="s">
        <v>159</v>
      </c>
      <c r="K1202" s="20" t="s">
        <v>160</v>
      </c>
      <c r="L1202" s="20" t="s">
        <v>161</v>
      </c>
      <c r="M1202" s="20" t="s">
        <v>520</v>
      </c>
      <c r="N1202" s="20" t="s">
        <v>2762</v>
      </c>
      <c r="O1202" s="20" t="s">
        <v>320</v>
      </c>
      <c r="P1202" s="20" t="s">
        <v>321</v>
      </c>
      <c r="Q1202" s="20" t="s">
        <v>313</v>
      </c>
    </row>
    <row r="1203" spans="1:17" x14ac:dyDescent="0.25">
      <c r="A1203" s="20" t="s">
        <v>154</v>
      </c>
      <c r="E1203" s="20" t="s">
        <v>519</v>
      </c>
      <c r="F1203" s="20" t="s">
        <v>2768</v>
      </c>
      <c r="G1203" s="20" t="s">
        <v>619</v>
      </c>
      <c r="H1203" s="20" t="s">
        <v>566</v>
      </c>
      <c r="I1203" s="20" t="s">
        <v>2769</v>
      </c>
      <c r="J1203" s="20" t="s">
        <v>159</v>
      </c>
      <c r="K1203" s="20" t="s">
        <v>160</v>
      </c>
      <c r="L1203" s="20" t="s">
        <v>161</v>
      </c>
      <c r="M1203" s="20" t="s">
        <v>520</v>
      </c>
      <c r="N1203" s="20" t="s">
        <v>2762</v>
      </c>
      <c r="O1203" s="20" t="s">
        <v>326</v>
      </c>
      <c r="P1203" s="20" t="s">
        <v>327</v>
      </c>
      <c r="Q1203" s="20" t="s">
        <v>290</v>
      </c>
    </row>
    <row r="1204" spans="1:17" x14ac:dyDescent="0.25">
      <c r="A1204" s="20" t="s">
        <v>154</v>
      </c>
      <c r="E1204" s="20" t="s">
        <v>519</v>
      </c>
      <c r="F1204" s="20" t="s">
        <v>2770</v>
      </c>
      <c r="G1204" s="20" t="s">
        <v>570</v>
      </c>
      <c r="H1204" s="20" t="s">
        <v>566</v>
      </c>
      <c r="I1204" s="20" t="s">
        <v>2767</v>
      </c>
      <c r="J1204" s="20" t="s">
        <v>159</v>
      </c>
      <c r="K1204" s="20" t="s">
        <v>160</v>
      </c>
      <c r="L1204" s="20" t="s">
        <v>161</v>
      </c>
      <c r="M1204" s="20" t="s">
        <v>520</v>
      </c>
      <c r="N1204" s="20" t="s">
        <v>2762</v>
      </c>
      <c r="O1204" s="20" t="s">
        <v>326</v>
      </c>
      <c r="P1204" s="20" t="s">
        <v>327</v>
      </c>
      <c r="Q1204" s="20" t="s">
        <v>290</v>
      </c>
    </row>
    <row r="1205" spans="1:17" x14ac:dyDescent="0.25">
      <c r="A1205" s="20" t="s">
        <v>154</v>
      </c>
      <c r="E1205" s="20" t="s">
        <v>519</v>
      </c>
      <c r="F1205" s="20" t="s">
        <v>2771</v>
      </c>
      <c r="G1205" s="20" t="s">
        <v>587</v>
      </c>
      <c r="H1205" s="20" t="s">
        <v>566</v>
      </c>
      <c r="I1205" s="20" t="s">
        <v>2772</v>
      </c>
      <c r="J1205" s="20" t="s">
        <v>159</v>
      </c>
      <c r="K1205" s="20" t="s">
        <v>160</v>
      </c>
      <c r="L1205" s="20" t="s">
        <v>161</v>
      </c>
      <c r="M1205" s="20" t="s">
        <v>520</v>
      </c>
      <c r="N1205" s="20" t="s">
        <v>2762</v>
      </c>
      <c r="O1205" s="20" t="s">
        <v>326</v>
      </c>
      <c r="P1205" s="20" t="s">
        <v>327</v>
      </c>
      <c r="Q1205" s="20" t="s">
        <v>290</v>
      </c>
    </row>
    <row r="1206" spans="1:17" x14ac:dyDescent="0.25">
      <c r="A1206" s="20" t="s">
        <v>154</v>
      </c>
      <c r="E1206" s="20" t="s">
        <v>519</v>
      </c>
      <c r="F1206" s="20" t="s">
        <v>2773</v>
      </c>
      <c r="G1206" s="20" t="s">
        <v>674</v>
      </c>
      <c r="H1206" s="20" t="s">
        <v>566</v>
      </c>
      <c r="I1206" s="20" t="s">
        <v>2774</v>
      </c>
      <c r="J1206" s="20" t="s">
        <v>159</v>
      </c>
      <c r="K1206" s="20" t="s">
        <v>160</v>
      </c>
      <c r="L1206" s="20" t="s">
        <v>161</v>
      </c>
      <c r="M1206" s="20" t="s">
        <v>520</v>
      </c>
      <c r="N1206" s="20" t="s">
        <v>2762</v>
      </c>
      <c r="O1206" s="20" t="s">
        <v>379</v>
      </c>
      <c r="P1206" s="20" t="s">
        <v>380</v>
      </c>
      <c r="Q1206" s="20" t="s">
        <v>290</v>
      </c>
    </row>
    <row r="1207" spans="1:17" x14ac:dyDescent="0.25">
      <c r="A1207" s="20" t="s">
        <v>154</v>
      </c>
      <c r="E1207" s="20" t="s">
        <v>519</v>
      </c>
      <c r="F1207" s="20" t="s">
        <v>2775</v>
      </c>
      <c r="G1207" s="20" t="s">
        <v>565</v>
      </c>
      <c r="H1207" s="20" t="s">
        <v>627</v>
      </c>
      <c r="I1207" s="20" t="s">
        <v>2765</v>
      </c>
      <c r="J1207" s="20" t="s">
        <v>159</v>
      </c>
      <c r="K1207" s="20" t="s">
        <v>160</v>
      </c>
      <c r="L1207" s="20" t="s">
        <v>161</v>
      </c>
      <c r="M1207" s="20" t="s">
        <v>520</v>
      </c>
      <c r="N1207" s="20" t="s">
        <v>2762</v>
      </c>
      <c r="O1207" s="20" t="s">
        <v>375</v>
      </c>
      <c r="P1207" s="20" t="s">
        <v>376</v>
      </c>
      <c r="Q1207" s="20" t="s">
        <v>290</v>
      </c>
    </row>
    <row r="1208" spans="1:17" x14ac:dyDescent="0.25">
      <c r="A1208" s="20" t="s">
        <v>154</v>
      </c>
      <c r="E1208" s="20" t="s">
        <v>519</v>
      </c>
      <c r="F1208" s="20" t="s">
        <v>2776</v>
      </c>
      <c r="G1208" s="20" t="s">
        <v>904</v>
      </c>
      <c r="H1208" s="20" t="s">
        <v>566</v>
      </c>
      <c r="I1208" s="20" t="s">
        <v>2767</v>
      </c>
      <c r="J1208" s="20" t="s">
        <v>159</v>
      </c>
      <c r="K1208" s="20" t="s">
        <v>160</v>
      </c>
      <c r="L1208" s="20" t="s">
        <v>161</v>
      </c>
      <c r="M1208" s="20" t="s">
        <v>520</v>
      </c>
      <c r="N1208" s="20" t="s">
        <v>2762</v>
      </c>
      <c r="O1208" s="20" t="s">
        <v>330</v>
      </c>
      <c r="P1208" s="20" t="s">
        <v>331</v>
      </c>
      <c r="Q1208" s="20" t="s">
        <v>313</v>
      </c>
    </row>
    <row r="1209" spans="1:17" x14ac:dyDescent="0.25">
      <c r="A1209" s="20" t="s">
        <v>154</v>
      </c>
      <c r="E1209" s="20" t="s">
        <v>519</v>
      </c>
      <c r="F1209" s="20" t="s">
        <v>2777</v>
      </c>
      <c r="G1209" s="20" t="s">
        <v>612</v>
      </c>
      <c r="H1209" s="20" t="s">
        <v>158</v>
      </c>
      <c r="I1209" s="20" t="s">
        <v>2778</v>
      </c>
      <c r="J1209" s="20" t="s">
        <v>159</v>
      </c>
      <c r="K1209" s="20" t="s">
        <v>160</v>
      </c>
      <c r="L1209" s="20" t="s">
        <v>161</v>
      </c>
      <c r="M1209" s="20" t="s">
        <v>520</v>
      </c>
      <c r="N1209" s="20" t="s">
        <v>2762</v>
      </c>
      <c r="O1209" s="20" t="s">
        <v>318</v>
      </c>
      <c r="P1209" s="20" t="s">
        <v>319</v>
      </c>
      <c r="Q1209" s="20" t="s">
        <v>272</v>
      </c>
    </row>
    <row r="1210" spans="1:17" x14ac:dyDescent="0.25">
      <c r="A1210" s="20" t="s">
        <v>154</v>
      </c>
      <c r="E1210" s="20" t="s">
        <v>521</v>
      </c>
      <c r="F1210" s="20" t="s">
        <v>2779</v>
      </c>
      <c r="G1210" s="20" t="s">
        <v>565</v>
      </c>
      <c r="H1210" s="20" t="s">
        <v>566</v>
      </c>
      <c r="I1210" s="20" t="s">
        <v>2780</v>
      </c>
      <c r="J1210" s="20" t="s">
        <v>159</v>
      </c>
      <c r="K1210" s="20" t="s">
        <v>160</v>
      </c>
      <c r="L1210" s="20" t="s">
        <v>161</v>
      </c>
      <c r="M1210" s="20" t="s">
        <v>522</v>
      </c>
      <c r="N1210" s="20" t="s">
        <v>2781</v>
      </c>
      <c r="O1210" s="20" t="s">
        <v>328</v>
      </c>
      <c r="P1210" s="20" t="s">
        <v>329</v>
      </c>
      <c r="Q1210" s="20" t="s">
        <v>290</v>
      </c>
    </row>
    <row r="1211" spans="1:17" x14ac:dyDescent="0.25">
      <c r="A1211" s="20" t="s">
        <v>154</v>
      </c>
      <c r="E1211" s="20" t="s">
        <v>521</v>
      </c>
      <c r="F1211" s="20" t="s">
        <v>2782</v>
      </c>
      <c r="G1211" s="20" t="s">
        <v>619</v>
      </c>
      <c r="H1211" s="20" t="s">
        <v>627</v>
      </c>
      <c r="I1211" s="20" t="s">
        <v>2783</v>
      </c>
      <c r="J1211" s="20" t="s">
        <v>159</v>
      </c>
      <c r="K1211" s="20" t="s">
        <v>160</v>
      </c>
      <c r="L1211" s="20" t="s">
        <v>161</v>
      </c>
      <c r="M1211" s="20" t="s">
        <v>522</v>
      </c>
      <c r="N1211" s="20" t="s">
        <v>2781</v>
      </c>
      <c r="O1211" s="20" t="s">
        <v>324</v>
      </c>
      <c r="P1211" s="20" t="s">
        <v>325</v>
      </c>
      <c r="Q1211" s="20" t="s">
        <v>290</v>
      </c>
    </row>
    <row r="1212" spans="1:17" x14ac:dyDescent="0.25">
      <c r="A1212" s="20" t="s">
        <v>154</v>
      </c>
      <c r="E1212" s="20" t="s">
        <v>521</v>
      </c>
      <c r="F1212" s="20" t="s">
        <v>2784</v>
      </c>
      <c r="G1212" s="20" t="s">
        <v>587</v>
      </c>
      <c r="H1212" s="20" t="s">
        <v>188</v>
      </c>
      <c r="I1212" s="20" t="s">
        <v>2785</v>
      </c>
      <c r="J1212" s="20" t="s">
        <v>159</v>
      </c>
      <c r="K1212" s="20" t="s">
        <v>160</v>
      </c>
      <c r="L1212" s="20" t="s">
        <v>161</v>
      </c>
      <c r="M1212" s="20" t="s">
        <v>522</v>
      </c>
      <c r="N1212" s="20" t="s">
        <v>2781</v>
      </c>
      <c r="O1212" s="20" t="s">
        <v>324</v>
      </c>
      <c r="P1212" s="20" t="s">
        <v>325</v>
      </c>
      <c r="Q1212" s="20" t="s">
        <v>290</v>
      </c>
    </row>
    <row r="1213" spans="1:17" x14ac:dyDescent="0.25">
      <c r="A1213" s="20" t="s">
        <v>154</v>
      </c>
      <c r="E1213" s="20" t="s">
        <v>521</v>
      </c>
      <c r="F1213" s="20" t="s">
        <v>2786</v>
      </c>
      <c r="G1213" s="20" t="s">
        <v>633</v>
      </c>
      <c r="H1213" s="20" t="s">
        <v>566</v>
      </c>
      <c r="I1213" s="20" t="s">
        <v>2787</v>
      </c>
      <c r="J1213" s="20" t="s">
        <v>159</v>
      </c>
      <c r="K1213" s="20" t="s">
        <v>160</v>
      </c>
      <c r="L1213" s="20" t="s">
        <v>161</v>
      </c>
      <c r="M1213" s="20" t="s">
        <v>522</v>
      </c>
      <c r="N1213" s="20" t="s">
        <v>2781</v>
      </c>
      <c r="O1213" s="20" t="s">
        <v>328</v>
      </c>
      <c r="P1213" s="20" t="s">
        <v>329</v>
      </c>
      <c r="Q1213" s="20" t="s">
        <v>290</v>
      </c>
    </row>
    <row r="1214" spans="1:17" x14ac:dyDescent="0.25">
      <c r="A1214" s="20" t="s">
        <v>154</v>
      </c>
      <c r="E1214" s="20" t="s">
        <v>521</v>
      </c>
      <c r="F1214" s="20" t="s">
        <v>2788</v>
      </c>
      <c r="G1214" s="20" t="s">
        <v>612</v>
      </c>
      <c r="H1214" s="20" t="s">
        <v>566</v>
      </c>
      <c r="I1214" s="20" t="s">
        <v>2789</v>
      </c>
      <c r="J1214" s="20" t="s">
        <v>159</v>
      </c>
      <c r="K1214" s="20" t="s">
        <v>160</v>
      </c>
      <c r="L1214" s="20" t="s">
        <v>161</v>
      </c>
      <c r="M1214" s="20" t="s">
        <v>522</v>
      </c>
      <c r="N1214" s="20" t="s">
        <v>2781</v>
      </c>
      <c r="O1214" s="20" t="s">
        <v>309</v>
      </c>
      <c r="P1214" s="20" t="s">
        <v>310</v>
      </c>
      <c r="Q1214" s="20" t="s">
        <v>290</v>
      </c>
    </row>
    <row r="1215" spans="1:17" x14ac:dyDescent="0.25">
      <c r="A1215" s="20" t="s">
        <v>154</v>
      </c>
      <c r="E1215" s="20" t="s">
        <v>521</v>
      </c>
      <c r="F1215" s="20" t="s">
        <v>2790</v>
      </c>
      <c r="G1215" s="20" t="s">
        <v>577</v>
      </c>
      <c r="H1215" s="20" t="s">
        <v>158</v>
      </c>
      <c r="I1215" s="20" t="s">
        <v>2791</v>
      </c>
      <c r="J1215" s="20" t="s">
        <v>159</v>
      </c>
      <c r="K1215" s="20" t="s">
        <v>160</v>
      </c>
      <c r="L1215" s="20" t="s">
        <v>161</v>
      </c>
      <c r="M1215" s="20" t="s">
        <v>522</v>
      </c>
      <c r="N1215" s="20" t="s">
        <v>2781</v>
      </c>
      <c r="O1215" s="20" t="s">
        <v>345</v>
      </c>
      <c r="P1215" s="20" t="s">
        <v>346</v>
      </c>
      <c r="Q1215" s="20" t="s">
        <v>313</v>
      </c>
    </row>
    <row r="1216" spans="1:17" x14ac:dyDescent="0.25">
      <c r="A1216" s="20" t="s">
        <v>154</v>
      </c>
      <c r="E1216" s="20" t="s">
        <v>521</v>
      </c>
      <c r="F1216" s="20" t="s">
        <v>2792</v>
      </c>
      <c r="G1216" s="20" t="s">
        <v>587</v>
      </c>
      <c r="H1216" s="20" t="s">
        <v>566</v>
      </c>
      <c r="I1216" s="20" t="s">
        <v>2793</v>
      </c>
      <c r="J1216" s="20" t="s">
        <v>159</v>
      </c>
      <c r="K1216" s="20" t="s">
        <v>160</v>
      </c>
      <c r="L1216" s="20" t="s">
        <v>161</v>
      </c>
      <c r="M1216" s="20" t="s">
        <v>522</v>
      </c>
      <c r="N1216" s="20" t="s">
        <v>2781</v>
      </c>
      <c r="O1216" s="20" t="s">
        <v>345</v>
      </c>
      <c r="P1216" s="20" t="s">
        <v>346</v>
      </c>
      <c r="Q1216" s="20" t="s">
        <v>313</v>
      </c>
    </row>
    <row r="1217" spans="1:17" x14ac:dyDescent="0.25">
      <c r="A1217" s="20" t="s">
        <v>154</v>
      </c>
      <c r="E1217" s="20" t="s">
        <v>521</v>
      </c>
      <c r="F1217" s="20" t="s">
        <v>2794</v>
      </c>
      <c r="G1217" s="20" t="s">
        <v>633</v>
      </c>
      <c r="H1217" s="20" t="s">
        <v>566</v>
      </c>
      <c r="I1217" s="20" t="s">
        <v>2793</v>
      </c>
      <c r="J1217" s="20" t="s">
        <v>159</v>
      </c>
      <c r="K1217" s="20" t="s">
        <v>160</v>
      </c>
      <c r="L1217" s="20" t="s">
        <v>161</v>
      </c>
      <c r="M1217" s="20" t="s">
        <v>522</v>
      </c>
      <c r="N1217" s="20" t="s">
        <v>2781</v>
      </c>
      <c r="O1217" s="20" t="s">
        <v>345</v>
      </c>
      <c r="P1217" s="20" t="s">
        <v>346</v>
      </c>
      <c r="Q1217" s="20" t="s">
        <v>313</v>
      </c>
    </row>
    <row r="1218" spans="1:17" x14ac:dyDescent="0.25">
      <c r="A1218" s="20" t="s">
        <v>154</v>
      </c>
      <c r="E1218" s="20" t="s">
        <v>521</v>
      </c>
      <c r="F1218" s="20" t="s">
        <v>2795</v>
      </c>
      <c r="G1218" s="20" t="s">
        <v>587</v>
      </c>
      <c r="H1218" s="20" t="s">
        <v>566</v>
      </c>
      <c r="I1218" s="20" t="s">
        <v>2796</v>
      </c>
      <c r="J1218" s="20" t="s">
        <v>159</v>
      </c>
      <c r="K1218" s="20" t="s">
        <v>160</v>
      </c>
      <c r="L1218" s="20" t="s">
        <v>161</v>
      </c>
      <c r="M1218" s="20" t="s">
        <v>522</v>
      </c>
      <c r="N1218" s="20" t="s">
        <v>2781</v>
      </c>
      <c r="O1218" s="20" t="s">
        <v>326</v>
      </c>
      <c r="P1218" s="20" t="s">
        <v>327</v>
      </c>
      <c r="Q1218" s="20" t="s">
        <v>290</v>
      </c>
    </row>
    <row r="1219" spans="1:17" x14ac:dyDescent="0.25">
      <c r="A1219" s="20" t="s">
        <v>154</v>
      </c>
      <c r="E1219" s="20" t="s">
        <v>521</v>
      </c>
      <c r="F1219" s="20" t="s">
        <v>2797</v>
      </c>
      <c r="G1219" s="20" t="s">
        <v>570</v>
      </c>
      <c r="H1219" s="20" t="s">
        <v>566</v>
      </c>
      <c r="I1219" s="20" t="s">
        <v>2787</v>
      </c>
      <c r="J1219" s="20" t="s">
        <v>159</v>
      </c>
      <c r="K1219" s="20" t="s">
        <v>160</v>
      </c>
      <c r="L1219" s="20" t="s">
        <v>161</v>
      </c>
      <c r="M1219" s="20" t="s">
        <v>522</v>
      </c>
      <c r="N1219" s="20" t="s">
        <v>2781</v>
      </c>
      <c r="O1219" s="20" t="s">
        <v>307</v>
      </c>
      <c r="P1219" s="20" t="s">
        <v>308</v>
      </c>
      <c r="Q1219" s="20" t="s">
        <v>290</v>
      </c>
    </row>
    <row r="1220" spans="1:17" x14ac:dyDescent="0.25">
      <c r="A1220" s="20" t="s">
        <v>154</v>
      </c>
      <c r="E1220" s="20" t="s">
        <v>521</v>
      </c>
      <c r="F1220" s="20" t="s">
        <v>2798</v>
      </c>
      <c r="G1220" s="20" t="s">
        <v>570</v>
      </c>
      <c r="H1220" s="20" t="s">
        <v>566</v>
      </c>
      <c r="I1220" s="20" t="s">
        <v>2799</v>
      </c>
      <c r="J1220" s="20" t="s">
        <v>159</v>
      </c>
      <c r="K1220" s="20" t="s">
        <v>160</v>
      </c>
      <c r="L1220" s="20" t="s">
        <v>161</v>
      </c>
      <c r="M1220" s="20" t="s">
        <v>522</v>
      </c>
      <c r="N1220" s="20" t="s">
        <v>2781</v>
      </c>
      <c r="O1220" s="20" t="s">
        <v>349</v>
      </c>
      <c r="P1220" s="20" t="s">
        <v>350</v>
      </c>
      <c r="Q1220" s="20" t="s">
        <v>290</v>
      </c>
    </row>
    <row r="1221" spans="1:17" x14ac:dyDescent="0.25">
      <c r="A1221" s="20" t="s">
        <v>154</v>
      </c>
      <c r="E1221" s="20" t="s">
        <v>521</v>
      </c>
      <c r="F1221" s="20" t="s">
        <v>2800</v>
      </c>
      <c r="G1221" s="20" t="s">
        <v>674</v>
      </c>
      <c r="H1221" s="20" t="s">
        <v>747</v>
      </c>
      <c r="I1221" s="20" t="s">
        <v>2801</v>
      </c>
      <c r="J1221" s="20" t="s">
        <v>159</v>
      </c>
      <c r="K1221" s="20" t="s">
        <v>160</v>
      </c>
      <c r="L1221" s="20" t="s">
        <v>161</v>
      </c>
      <c r="M1221" s="20" t="s">
        <v>522</v>
      </c>
      <c r="N1221" s="20" t="s">
        <v>2781</v>
      </c>
      <c r="O1221" s="20" t="s">
        <v>379</v>
      </c>
      <c r="P1221" s="20" t="s">
        <v>380</v>
      </c>
      <c r="Q1221" s="20" t="s">
        <v>290</v>
      </c>
    </row>
    <row r="1222" spans="1:17" x14ac:dyDescent="0.25">
      <c r="A1222" s="20" t="s">
        <v>154</v>
      </c>
      <c r="E1222" s="20" t="s">
        <v>521</v>
      </c>
      <c r="F1222" s="20" t="s">
        <v>2802</v>
      </c>
      <c r="G1222" s="20" t="s">
        <v>565</v>
      </c>
      <c r="H1222" s="20" t="s">
        <v>566</v>
      </c>
      <c r="I1222" s="20" t="s">
        <v>2789</v>
      </c>
      <c r="J1222" s="20" t="s">
        <v>159</v>
      </c>
      <c r="K1222" s="20" t="s">
        <v>160</v>
      </c>
      <c r="L1222" s="20" t="s">
        <v>161</v>
      </c>
      <c r="M1222" s="20" t="s">
        <v>522</v>
      </c>
      <c r="N1222" s="20" t="s">
        <v>2781</v>
      </c>
      <c r="O1222" s="20" t="s">
        <v>375</v>
      </c>
      <c r="P1222" s="20" t="s">
        <v>376</v>
      </c>
      <c r="Q1222" s="20" t="s">
        <v>290</v>
      </c>
    </row>
    <row r="1223" spans="1:17" x14ac:dyDescent="0.25">
      <c r="A1223" s="20" t="s">
        <v>154</v>
      </c>
      <c r="E1223" s="20" t="s">
        <v>521</v>
      </c>
      <c r="F1223" s="20" t="s">
        <v>2803</v>
      </c>
      <c r="G1223" s="20" t="s">
        <v>904</v>
      </c>
      <c r="H1223" s="20" t="s">
        <v>566</v>
      </c>
      <c r="I1223" s="20" t="s">
        <v>2789</v>
      </c>
      <c r="J1223" s="20" t="s">
        <v>159</v>
      </c>
      <c r="K1223" s="20" t="s">
        <v>160</v>
      </c>
      <c r="L1223" s="20" t="s">
        <v>161</v>
      </c>
      <c r="M1223" s="20" t="s">
        <v>522</v>
      </c>
      <c r="N1223" s="20" t="s">
        <v>2781</v>
      </c>
      <c r="O1223" s="20" t="s">
        <v>330</v>
      </c>
      <c r="P1223" s="20" t="s">
        <v>331</v>
      </c>
      <c r="Q1223" s="20" t="s">
        <v>313</v>
      </c>
    </row>
    <row r="1224" spans="1:17" x14ac:dyDescent="0.25">
      <c r="A1224" s="20" t="s">
        <v>154</v>
      </c>
      <c r="E1224" s="20" t="s">
        <v>521</v>
      </c>
      <c r="F1224" s="20" t="s">
        <v>2804</v>
      </c>
      <c r="G1224" s="20" t="s">
        <v>612</v>
      </c>
      <c r="H1224" s="20" t="s">
        <v>566</v>
      </c>
      <c r="I1224" s="20" t="s">
        <v>2789</v>
      </c>
      <c r="J1224" s="20" t="s">
        <v>159</v>
      </c>
      <c r="K1224" s="20" t="s">
        <v>160</v>
      </c>
      <c r="L1224" s="20" t="s">
        <v>161</v>
      </c>
      <c r="M1224" s="20" t="s">
        <v>522</v>
      </c>
      <c r="N1224" s="20" t="s">
        <v>2781</v>
      </c>
      <c r="O1224" s="20" t="s">
        <v>351</v>
      </c>
      <c r="P1224" s="20" t="s">
        <v>352</v>
      </c>
      <c r="Q1224" s="20" t="s">
        <v>313</v>
      </c>
    </row>
    <row r="1225" spans="1:17" x14ac:dyDescent="0.25">
      <c r="A1225" s="20" t="s">
        <v>154</v>
      </c>
      <c r="E1225" s="20" t="s">
        <v>521</v>
      </c>
      <c r="F1225" s="20" t="s">
        <v>2805</v>
      </c>
      <c r="G1225" s="20" t="s">
        <v>854</v>
      </c>
      <c r="H1225" s="20" t="s">
        <v>566</v>
      </c>
      <c r="I1225" s="20" t="s">
        <v>2806</v>
      </c>
      <c r="J1225" s="20" t="s">
        <v>159</v>
      </c>
      <c r="K1225" s="20" t="s">
        <v>160</v>
      </c>
      <c r="L1225" s="20" t="s">
        <v>161</v>
      </c>
      <c r="M1225" s="20" t="s">
        <v>522</v>
      </c>
      <c r="N1225" s="20" t="s">
        <v>2781</v>
      </c>
      <c r="O1225" s="20" t="s">
        <v>332</v>
      </c>
      <c r="P1225" s="20" t="s">
        <v>333</v>
      </c>
      <c r="Q1225" s="20" t="s">
        <v>272</v>
      </c>
    </row>
    <row r="1226" spans="1:17" x14ac:dyDescent="0.25">
      <c r="A1226" s="20" t="s">
        <v>154</v>
      </c>
      <c r="E1226" s="20" t="s">
        <v>521</v>
      </c>
      <c r="F1226" s="20" t="s">
        <v>2807</v>
      </c>
      <c r="G1226" s="20" t="s">
        <v>641</v>
      </c>
      <c r="H1226" s="20" t="s">
        <v>566</v>
      </c>
      <c r="I1226" s="20" t="s">
        <v>2789</v>
      </c>
      <c r="J1226" s="20" t="s">
        <v>159</v>
      </c>
      <c r="K1226" s="20" t="s">
        <v>160</v>
      </c>
      <c r="L1226" s="20" t="s">
        <v>161</v>
      </c>
      <c r="M1226" s="20" t="s">
        <v>522</v>
      </c>
      <c r="N1226" s="20" t="s">
        <v>2781</v>
      </c>
      <c r="O1226" s="20" t="s">
        <v>297</v>
      </c>
      <c r="P1226" s="20" t="s">
        <v>298</v>
      </c>
      <c r="Q1226" s="20" t="s">
        <v>272</v>
      </c>
    </row>
    <row r="1227" spans="1:17" x14ac:dyDescent="0.25">
      <c r="A1227" s="20" t="s">
        <v>154</v>
      </c>
      <c r="E1227" s="20" t="s">
        <v>521</v>
      </c>
      <c r="F1227" s="20" t="s">
        <v>2808</v>
      </c>
      <c r="G1227" s="20" t="s">
        <v>582</v>
      </c>
      <c r="H1227" s="20" t="s">
        <v>182</v>
      </c>
      <c r="I1227" s="20" t="s">
        <v>2809</v>
      </c>
      <c r="J1227" s="20" t="s">
        <v>159</v>
      </c>
      <c r="K1227" s="20" t="s">
        <v>160</v>
      </c>
      <c r="L1227" s="20" t="s">
        <v>161</v>
      </c>
      <c r="M1227" s="20" t="s">
        <v>522</v>
      </c>
      <c r="N1227" s="20" t="s">
        <v>2781</v>
      </c>
      <c r="O1227" s="20" t="s">
        <v>311</v>
      </c>
      <c r="P1227" s="20" t="s">
        <v>312</v>
      </c>
      <c r="Q1227" s="20" t="s">
        <v>313</v>
      </c>
    </row>
    <row r="1228" spans="1:17" x14ac:dyDescent="0.25">
      <c r="A1228" s="20" t="s">
        <v>154</v>
      </c>
      <c r="E1228" s="20" t="s">
        <v>523</v>
      </c>
      <c r="F1228" s="20" t="s">
        <v>2810</v>
      </c>
      <c r="G1228" s="20" t="s">
        <v>587</v>
      </c>
      <c r="H1228" s="20" t="s">
        <v>566</v>
      </c>
      <c r="I1228" s="20" t="s">
        <v>2811</v>
      </c>
      <c r="J1228" s="20" t="s">
        <v>159</v>
      </c>
      <c r="K1228" s="20" t="s">
        <v>160</v>
      </c>
      <c r="L1228" s="20" t="s">
        <v>161</v>
      </c>
      <c r="M1228" s="20" t="s">
        <v>524</v>
      </c>
      <c r="N1228" s="20" t="s">
        <v>2812</v>
      </c>
      <c r="O1228" s="20" t="s">
        <v>307</v>
      </c>
      <c r="P1228" s="20" t="s">
        <v>308</v>
      </c>
      <c r="Q1228" s="20" t="s">
        <v>290</v>
      </c>
    </row>
    <row r="1229" spans="1:17" x14ac:dyDescent="0.25">
      <c r="A1229" s="20" t="s">
        <v>154</v>
      </c>
      <c r="E1229" s="20" t="s">
        <v>523</v>
      </c>
      <c r="F1229" s="20" t="s">
        <v>2813</v>
      </c>
      <c r="G1229" s="20" t="s">
        <v>861</v>
      </c>
      <c r="H1229" s="20" t="s">
        <v>566</v>
      </c>
      <c r="I1229" s="20" t="s">
        <v>2814</v>
      </c>
      <c r="J1229" s="20" t="s">
        <v>159</v>
      </c>
      <c r="K1229" s="20" t="s">
        <v>160</v>
      </c>
      <c r="L1229" s="20" t="s">
        <v>161</v>
      </c>
      <c r="M1229" s="20" t="s">
        <v>524</v>
      </c>
      <c r="N1229" s="20" t="s">
        <v>2812</v>
      </c>
      <c r="O1229" s="20" t="s">
        <v>328</v>
      </c>
      <c r="P1229" s="20" t="s">
        <v>329</v>
      </c>
      <c r="Q1229" s="20" t="s">
        <v>290</v>
      </c>
    </row>
    <row r="1230" spans="1:17" x14ac:dyDescent="0.25">
      <c r="A1230" s="20" t="s">
        <v>154</v>
      </c>
      <c r="E1230" s="20" t="s">
        <v>523</v>
      </c>
      <c r="F1230" s="20" t="s">
        <v>2815</v>
      </c>
      <c r="G1230" s="20" t="s">
        <v>619</v>
      </c>
      <c r="H1230" s="20" t="s">
        <v>566</v>
      </c>
      <c r="I1230" s="20" t="s">
        <v>2816</v>
      </c>
      <c r="J1230" s="20" t="s">
        <v>159</v>
      </c>
      <c r="K1230" s="20" t="s">
        <v>160</v>
      </c>
      <c r="L1230" s="20" t="s">
        <v>161</v>
      </c>
      <c r="M1230" s="20" t="s">
        <v>524</v>
      </c>
      <c r="N1230" s="20" t="s">
        <v>2812</v>
      </c>
      <c r="O1230" s="20" t="s">
        <v>324</v>
      </c>
      <c r="P1230" s="20" t="s">
        <v>325</v>
      </c>
      <c r="Q1230" s="20" t="s">
        <v>290</v>
      </c>
    </row>
    <row r="1231" spans="1:17" x14ac:dyDescent="0.25">
      <c r="A1231" s="20" t="s">
        <v>154</v>
      </c>
      <c r="E1231" s="20" t="s">
        <v>523</v>
      </c>
      <c r="F1231" s="20" t="s">
        <v>2817</v>
      </c>
      <c r="G1231" s="20" t="s">
        <v>602</v>
      </c>
      <c r="H1231" s="20" t="s">
        <v>566</v>
      </c>
      <c r="I1231" s="20" t="s">
        <v>2814</v>
      </c>
      <c r="J1231" s="20" t="s">
        <v>159</v>
      </c>
      <c r="K1231" s="20" t="s">
        <v>160</v>
      </c>
      <c r="L1231" s="20" t="s">
        <v>161</v>
      </c>
      <c r="M1231" s="20" t="s">
        <v>524</v>
      </c>
      <c r="N1231" s="20" t="s">
        <v>2812</v>
      </c>
      <c r="O1231" s="20" t="s">
        <v>291</v>
      </c>
      <c r="P1231" s="20" t="s">
        <v>292</v>
      </c>
      <c r="Q1231" s="20" t="s">
        <v>290</v>
      </c>
    </row>
    <row r="1232" spans="1:17" x14ac:dyDescent="0.25">
      <c r="A1232" s="20" t="s">
        <v>154</v>
      </c>
      <c r="E1232" s="20" t="s">
        <v>523</v>
      </c>
      <c r="F1232" s="20" t="s">
        <v>2818</v>
      </c>
      <c r="G1232" s="20" t="s">
        <v>577</v>
      </c>
      <c r="H1232" s="20" t="s">
        <v>1267</v>
      </c>
      <c r="I1232" s="20" t="s">
        <v>2819</v>
      </c>
      <c r="J1232" s="20" t="s">
        <v>159</v>
      </c>
      <c r="K1232" s="20" t="s">
        <v>160</v>
      </c>
      <c r="L1232" s="20" t="s">
        <v>161</v>
      </c>
      <c r="M1232" s="20" t="s">
        <v>524</v>
      </c>
      <c r="N1232" s="20" t="s">
        <v>2812</v>
      </c>
      <c r="O1232" s="20" t="s">
        <v>345</v>
      </c>
      <c r="P1232" s="20" t="s">
        <v>346</v>
      </c>
      <c r="Q1232" s="20" t="s">
        <v>313</v>
      </c>
    </row>
    <row r="1233" spans="1:17" x14ac:dyDescent="0.25">
      <c r="A1233" s="20" t="s">
        <v>154</v>
      </c>
      <c r="E1233" s="20" t="s">
        <v>523</v>
      </c>
      <c r="F1233" s="20" t="s">
        <v>2820</v>
      </c>
      <c r="G1233" s="20" t="s">
        <v>630</v>
      </c>
      <c r="H1233" s="20" t="s">
        <v>566</v>
      </c>
      <c r="I1233" s="20" t="s">
        <v>2814</v>
      </c>
      <c r="J1233" s="20" t="s">
        <v>159</v>
      </c>
      <c r="K1233" s="20" t="s">
        <v>160</v>
      </c>
      <c r="L1233" s="20" t="s">
        <v>161</v>
      </c>
      <c r="M1233" s="20" t="s">
        <v>524</v>
      </c>
      <c r="N1233" s="20" t="s">
        <v>2812</v>
      </c>
      <c r="O1233" s="20" t="s">
        <v>320</v>
      </c>
      <c r="P1233" s="20" t="s">
        <v>321</v>
      </c>
      <c r="Q1233" s="20" t="s">
        <v>313</v>
      </c>
    </row>
    <row r="1234" spans="1:17" x14ac:dyDescent="0.25">
      <c r="A1234" s="20" t="s">
        <v>154</v>
      </c>
      <c r="E1234" s="20" t="s">
        <v>523</v>
      </c>
      <c r="F1234" s="20" t="s">
        <v>2821</v>
      </c>
      <c r="G1234" s="20" t="s">
        <v>630</v>
      </c>
      <c r="H1234" s="20" t="s">
        <v>566</v>
      </c>
      <c r="I1234" s="20" t="s">
        <v>2814</v>
      </c>
      <c r="J1234" s="20" t="s">
        <v>159</v>
      </c>
      <c r="K1234" s="20" t="s">
        <v>160</v>
      </c>
      <c r="L1234" s="20" t="s">
        <v>161</v>
      </c>
      <c r="M1234" s="20" t="s">
        <v>524</v>
      </c>
      <c r="N1234" s="20" t="s">
        <v>2812</v>
      </c>
      <c r="O1234" s="20" t="s">
        <v>320</v>
      </c>
      <c r="P1234" s="20" t="s">
        <v>321</v>
      </c>
      <c r="Q1234" s="20" t="s">
        <v>313</v>
      </c>
    </row>
    <row r="1235" spans="1:17" x14ac:dyDescent="0.25">
      <c r="A1235" s="20" t="s">
        <v>154</v>
      </c>
      <c r="E1235" s="20" t="s">
        <v>523</v>
      </c>
      <c r="F1235" s="20" t="s">
        <v>2822</v>
      </c>
      <c r="G1235" s="20" t="s">
        <v>591</v>
      </c>
      <c r="H1235" s="20" t="s">
        <v>566</v>
      </c>
      <c r="I1235" s="20" t="s">
        <v>2814</v>
      </c>
      <c r="J1235" s="20" t="s">
        <v>159</v>
      </c>
      <c r="K1235" s="20" t="s">
        <v>160</v>
      </c>
      <c r="L1235" s="20" t="s">
        <v>161</v>
      </c>
      <c r="M1235" s="20" t="s">
        <v>524</v>
      </c>
      <c r="N1235" s="20" t="s">
        <v>2812</v>
      </c>
      <c r="O1235" s="20" t="s">
        <v>320</v>
      </c>
      <c r="P1235" s="20" t="s">
        <v>321</v>
      </c>
      <c r="Q1235" s="20" t="s">
        <v>313</v>
      </c>
    </row>
    <row r="1236" spans="1:17" x14ac:dyDescent="0.25">
      <c r="A1236" s="20" t="s">
        <v>154</v>
      </c>
      <c r="E1236" s="20" t="s">
        <v>523</v>
      </c>
      <c r="F1236" s="20" t="s">
        <v>2823</v>
      </c>
      <c r="G1236" s="20" t="s">
        <v>570</v>
      </c>
      <c r="H1236" s="20" t="s">
        <v>680</v>
      </c>
      <c r="I1236" s="20" t="s">
        <v>2824</v>
      </c>
      <c r="J1236" s="20" t="s">
        <v>159</v>
      </c>
      <c r="K1236" s="20" t="s">
        <v>160</v>
      </c>
      <c r="L1236" s="20" t="s">
        <v>161</v>
      </c>
      <c r="M1236" s="20" t="s">
        <v>524</v>
      </c>
      <c r="N1236" s="20" t="s">
        <v>2812</v>
      </c>
      <c r="O1236" s="20" t="s">
        <v>301</v>
      </c>
      <c r="P1236" s="20" t="s">
        <v>344</v>
      </c>
      <c r="Q1236" s="20" t="s">
        <v>313</v>
      </c>
    </row>
    <row r="1237" spans="1:17" x14ac:dyDescent="0.25">
      <c r="A1237" s="20" t="s">
        <v>154</v>
      </c>
      <c r="E1237" s="20" t="s">
        <v>523</v>
      </c>
      <c r="F1237" s="20" t="s">
        <v>2825</v>
      </c>
      <c r="G1237" s="20" t="s">
        <v>587</v>
      </c>
      <c r="H1237" s="20" t="s">
        <v>627</v>
      </c>
      <c r="I1237" s="20" t="s">
        <v>2826</v>
      </c>
      <c r="J1237" s="20" t="s">
        <v>159</v>
      </c>
      <c r="K1237" s="20" t="s">
        <v>160</v>
      </c>
      <c r="L1237" s="20" t="s">
        <v>161</v>
      </c>
      <c r="M1237" s="20" t="s">
        <v>524</v>
      </c>
      <c r="N1237" s="20" t="s">
        <v>2812</v>
      </c>
      <c r="O1237" s="20" t="s">
        <v>345</v>
      </c>
      <c r="P1237" s="20" t="s">
        <v>346</v>
      </c>
      <c r="Q1237" s="20" t="s">
        <v>313</v>
      </c>
    </row>
    <row r="1238" spans="1:17" x14ac:dyDescent="0.25">
      <c r="A1238" s="20" t="s">
        <v>154</v>
      </c>
      <c r="E1238" s="20" t="s">
        <v>523</v>
      </c>
      <c r="F1238" s="20" t="s">
        <v>2827</v>
      </c>
      <c r="G1238" s="20" t="s">
        <v>591</v>
      </c>
      <c r="H1238" s="20" t="s">
        <v>162</v>
      </c>
      <c r="I1238" s="20" t="s">
        <v>1580</v>
      </c>
      <c r="J1238" s="20" t="s">
        <v>159</v>
      </c>
      <c r="K1238" s="20" t="s">
        <v>160</v>
      </c>
      <c r="L1238" s="20" t="s">
        <v>161</v>
      </c>
      <c r="M1238" s="20" t="s">
        <v>524</v>
      </c>
      <c r="N1238" s="20" t="s">
        <v>2812</v>
      </c>
      <c r="O1238" s="20" t="s">
        <v>301</v>
      </c>
      <c r="P1238" s="20" t="s">
        <v>344</v>
      </c>
      <c r="Q1238" s="20" t="s">
        <v>313</v>
      </c>
    </row>
    <row r="1239" spans="1:17" x14ac:dyDescent="0.25">
      <c r="A1239" s="20" t="s">
        <v>154</v>
      </c>
      <c r="E1239" s="20" t="s">
        <v>523</v>
      </c>
      <c r="F1239" s="20" t="s">
        <v>2828</v>
      </c>
      <c r="G1239" s="20" t="s">
        <v>605</v>
      </c>
      <c r="H1239" s="20" t="s">
        <v>158</v>
      </c>
      <c r="I1239" s="20" t="s">
        <v>2829</v>
      </c>
      <c r="J1239" s="20" t="s">
        <v>159</v>
      </c>
      <c r="K1239" s="20" t="s">
        <v>160</v>
      </c>
      <c r="L1239" s="20" t="s">
        <v>161</v>
      </c>
      <c r="M1239" s="20" t="s">
        <v>524</v>
      </c>
      <c r="N1239" s="20" t="s">
        <v>2812</v>
      </c>
      <c r="O1239" s="20" t="s">
        <v>330</v>
      </c>
      <c r="P1239" s="20" t="s">
        <v>331</v>
      </c>
      <c r="Q1239" s="20" t="s">
        <v>313</v>
      </c>
    </row>
    <row r="1240" spans="1:17" x14ac:dyDescent="0.25">
      <c r="A1240" s="20" t="s">
        <v>154</v>
      </c>
      <c r="E1240" s="20" t="s">
        <v>523</v>
      </c>
      <c r="F1240" s="20" t="s">
        <v>2830</v>
      </c>
      <c r="G1240" s="20" t="s">
        <v>616</v>
      </c>
      <c r="H1240" s="20" t="s">
        <v>566</v>
      </c>
      <c r="I1240" s="20" t="s">
        <v>2831</v>
      </c>
      <c r="J1240" s="20" t="s">
        <v>159</v>
      </c>
      <c r="K1240" s="20" t="s">
        <v>160</v>
      </c>
      <c r="L1240" s="20" t="s">
        <v>161</v>
      </c>
      <c r="M1240" s="20" t="s">
        <v>524</v>
      </c>
      <c r="N1240" s="20" t="s">
        <v>2812</v>
      </c>
      <c r="O1240" s="20" t="s">
        <v>336</v>
      </c>
      <c r="P1240" s="20" t="s">
        <v>337</v>
      </c>
      <c r="Q1240" s="20" t="s">
        <v>290</v>
      </c>
    </row>
    <row r="1241" spans="1:17" x14ac:dyDescent="0.25">
      <c r="A1241" s="20" t="s">
        <v>154</v>
      </c>
      <c r="E1241" s="20" t="s">
        <v>523</v>
      </c>
      <c r="F1241" s="20" t="s">
        <v>2832</v>
      </c>
      <c r="G1241" s="20" t="s">
        <v>570</v>
      </c>
      <c r="H1241" s="20" t="s">
        <v>566</v>
      </c>
      <c r="I1241" s="20" t="s">
        <v>2833</v>
      </c>
      <c r="J1241" s="20" t="s">
        <v>159</v>
      </c>
      <c r="K1241" s="20" t="s">
        <v>160</v>
      </c>
      <c r="L1241" s="20" t="s">
        <v>161</v>
      </c>
      <c r="M1241" s="20" t="s">
        <v>524</v>
      </c>
      <c r="N1241" s="20" t="s">
        <v>2812</v>
      </c>
      <c r="O1241" s="20" t="s">
        <v>307</v>
      </c>
      <c r="P1241" s="20" t="s">
        <v>308</v>
      </c>
      <c r="Q1241" s="20" t="s">
        <v>290</v>
      </c>
    </row>
    <row r="1242" spans="1:17" x14ac:dyDescent="0.25">
      <c r="A1242" s="20" t="s">
        <v>154</v>
      </c>
      <c r="E1242" s="20" t="s">
        <v>523</v>
      </c>
      <c r="F1242" s="20" t="s">
        <v>2834</v>
      </c>
      <c r="G1242" s="20" t="s">
        <v>674</v>
      </c>
      <c r="H1242" s="20" t="s">
        <v>158</v>
      </c>
      <c r="I1242" s="20" t="s">
        <v>2835</v>
      </c>
      <c r="J1242" s="20" t="s">
        <v>159</v>
      </c>
      <c r="K1242" s="20" t="s">
        <v>160</v>
      </c>
      <c r="L1242" s="20" t="s">
        <v>161</v>
      </c>
      <c r="M1242" s="20" t="s">
        <v>524</v>
      </c>
      <c r="N1242" s="20" t="s">
        <v>2812</v>
      </c>
      <c r="O1242" s="20" t="s">
        <v>379</v>
      </c>
      <c r="P1242" s="20" t="s">
        <v>380</v>
      </c>
      <c r="Q1242" s="20" t="s">
        <v>290</v>
      </c>
    </row>
    <row r="1243" spans="1:17" x14ac:dyDescent="0.25">
      <c r="A1243" s="20" t="s">
        <v>154</v>
      </c>
      <c r="E1243" s="20" t="s">
        <v>523</v>
      </c>
      <c r="F1243" s="20" t="s">
        <v>2836</v>
      </c>
      <c r="G1243" s="20" t="s">
        <v>577</v>
      </c>
      <c r="H1243" s="20" t="s">
        <v>747</v>
      </c>
      <c r="I1243" s="20" t="s">
        <v>2837</v>
      </c>
      <c r="J1243" s="20" t="s">
        <v>159</v>
      </c>
      <c r="K1243" s="20" t="s">
        <v>160</v>
      </c>
      <c r="L1243" s="20" t="s">
        <v>161</v>
      </c>
      <c r="M1243" s="20" t="s">
        <v>524</v>
      </c>
      <c r="N1243" s="20" t="s">
        <v>2812</v>
      </c>
      <c r="O1243" s="20" t="s">
        <v>309</v>
      </c>
      <c r="P1243" s="20" t="s">
        <v>310</v>
      </c>
      <c r="Q1243" s="20" t="s">
        <v>290</v>
      </c>
    </row>
    <row r="1244" spans="1:17" x14ac:dyDescent="0.25">
      <c r="A1244" s="20" t="s">
        <v>154</v>
      </c>
      <c r="E1244" s="20" t="s">
        <v>523</v>
      </c>
      <c r="F1244" s="20" t="s">
        <v>2838</v>
      </c>
      <c r="G1244" s="20" t="s">
        <v>565</v>
      </c>
      <c r="H1244" s="20" t="s">
        <v>627</v>
      </c>
      <c r="I1244" s="20" t="s">
        <v>2839</v>
      </c>
      <c r="J1244" s="20" t="s">
        <v>159</v>
      </c>
      <c r="K1244" s="20" t="s">
        <v>160</v>
      </c>
      <c r="L1244" s="20" t="s">
        <v>161</v>
      </c>
      <c r="M1244" s="20" t="s">
        <v>524</v>
      </c>
      <c r="N1244" s="20" t="s">
        <v>2812</v>
      </c>
      <c r="O1244" s="20" t="s">
        <v>375</v>
      </c>
      <c r="P1244" s="20" t="s">
        <v>376</v>
      </c>
      <c r="Q1244" s="20" t="s">
        <v>290</v>
      </c>
    </row>
    <row r="1245" spans="1:17" x14ac:dyDescent="0.25">
      <c r="A1245" s="20" t="s">
        <v>154</v>
      </c>
      <c r="E1245" s="20" t="s">
        <v>523</v>
      </c>
      <c r="F1245" s="20" t="s">
        <v>2840</v>
      </c>
      <c r="G1245" s="20" t="s">
        <v>591</v>
      </c>
      <c r="H1245" s="20" t="s">
        <v>566</v>
      </c>
      <c r="I1245" s="20" t="s">
        <v>2814</v>
      </c>
      <c r="J1245" s="20" t="s">
        <v>159</v>
      </c>
      <c r="K1245" s="20" t="s">
        <v>160</v>
      </c>
      <c r="L1245" s="20" t="s">
        <v>161</v>
      </c>
      <c r="M1245" s="20" t="s">
        <v>524</v>
      </c>
      <c r="N1245" s="20" t="s">
        <v>2812</v>
      </c>
      <c r="O1245" s="20" t="s">
        <v>309</v>
      </c>
      <c r="P1245" s="20" t="s">
        <v>310</v>
      </c>
      <c r="Q1245" s="20" t="s">
        <v>290</v>
      </c>
    </row>
    <row r="1246" spans="1:17" x14ac:dyDescent="0.25">
      <c r="A1246" s="20" t="s">
        <v>154</v>
      </c>
      <c r="E1246" s="20" t="s">
        <v>523</v>
      </c>
      <c r="F1246" s="20" t="s">
        <v>2841</v>
      </c>
      <c r="G1246" s="20" t="s">
        <v>904</v>
      </c>
      <c r="H1246" s="20" t="s">
        <v>187</v>
      </c>
      <c r="I1246" s="20" t="s">
        <v>2842</v>
      </c>
      <c r="J1246" s="20" t="s">
        <v>159</v>
      </c>
      <c r="K1246" s="20" t="s">
        <v>160</v>
      </c>
      <c r="L1246" s="20" t="s">
        <v>161</v>
      </c>
      <c r="M1246" s="20" t="s">
        <v>524</v>
      </c>
      <c r="N1246" s="20" t="s">
        <v>2812</v>
      </c>
      <c r="O1246" s="20" t="s">
        <v>330</v>
      </c>
      <c r="P1246" s="20" t="s">
        <v>331</v>
      </c>
      <c r="Q1246" s="20" t="s">
        <v>313</v>
      </c>
    </row>
    <row r="1247" spans="1:17" x14ac:dyDescent="0.25">
      <c r="A1247" s="20" t="s">
        <v>154</v>
      </c>
      <c r="E1247" s="20" t="s">
        <v>523</v>
      </c>
      <c r="F1247" s="20" t="s">
        <v>2843</v>
      </c>
      <c r="G1247" s="20" t="s">
        <v>616</v>
      </c>
      <c r="H1247" s="20" t="s">
        <v>747</v>
      </c>
      <c r="I1247" s="20" t="s">
        <v>2844</v>
      </c>
      <c r="J1247" s="20" t="s">
        <v>159</v>
      </c>
      <c r="K1247" s="20" t="s">
        <v>160</v>
      </c>
      <c r="L1247" s="20" t="s">
        <v>161</v>
      </c>
      <c r="M1247" s="20" t="s">
        <v>524</v>
      </c>
      <c r="N1247" s="20" t="s">
        <v>2812</v>
      </c>
      <c r="O1247" s="20" t="s">
        <v>311</v>
      </c>
      <c r="P1247" s="20" t="s">
        <v>312</v>
      </c>
      <c r="Q1247" s="20" t="s">
        <v>313</v>
      </c>
    </row>
    <row r="1248" spans="1:17" x14ac:dyDescent="0.25">
      <c r="A1248" s="20" t="s">
        <v>154</v>
      </c>
      <c r="E1248" s="20" t="s">
        <v>523</v>
      </c>
      <c r="F1248" s="20" t="s">
        <v>2845</v>
      </c>
      <c r="G1248" s="20" t="s">
        <v>591</v>
      </c>
      <c r="H1248" s="20" t="s">
        <v>566</v>
      </c>
      <c r="I1248" s="20" t="s">
        <v>2814</v>
      </c>
      <c r="J1248" s="20" t="s">
        <v>159</v>
      </c>
      <c r="K1248" s="20" t="s">
        <v>160</v>
      </c>
      <c r="L1248" s="20" t="s">
        <v>161</v>
      </c>
      <c r="M1248" s="20" t="s">
        <v>524</v>
      </c>
      <c r="N1248" s="20" t="s">
        <v>2812</v>
      </c>
      <c r="O1248" s="20" t="s">
        <v>320</v>
      </c>
      <c r="P1248" s="20" t="s">
        <v>321</v>
      </c>
      <c r="Q1248" s="20" t="s">
        <v>313</v>
      </c>
    </row>
    <row r="1249" spans="1:17" x14ac:dyDescent="0.25">
      <c r="A1249" s="20" t="s">
        <v>154</v>
      </c>
      <c r="E1249" s="20" t="s">
        <v>523</v>
      </c>
      <c r="F1249" s="20" t="s">
        <v>2846</v>
      </c>
      <c r="G1249" s="20" t="s">
        <v>625</v>
      </c>
      <c r="H1249" s="20" t="s">
        <v>158</v>
      </c>
      <c r="I1249" s="20" t="s">
        <v>2829</v>
      </c>
      <c r="J1249" s="20" t="s">
        <v>159</v>
      </c>
      <c r="K1249" s="20" t="s">
        <v>160</v>
      </c>
      <c r="L1249" s="20" t="s">
        <v>161</v>
      </c>
      <c r="M1249" s="20" t="s">
        <v>524</v>
      </c>
      <c r="N1249" s="20" t="s">
        <v>2812</v>
      </c>
      <c r="O1249" s="20" t="s">
        <v>351</v>
      </c>
      <c r="P1249" s="20" t="s">
        <v>352</v>
      </c>
      <c r="Q1249" s="20" t="s">
        <v>313</v>
      </c>
    </row>
    <row r="1250" spans="1:17" x14ac:dyDescent="0.25">
      <c r="A1250" s="20" t="s">
        <v>154</v>
      </c>
      <c r="E1250" s="20" t="s">
        <v>523</v>
      </c>
      <c r="F1250" s="20" t="s">
        <v>2847</v>
      </c>
      <c r="G1250" s="20" t="s">
        <v>630</v>
      </c>
      <c r="H1250" s="20" t="s">
        <v>162</v>
      </c>
      <c r="I1250" s="20" t="s">
        <v>2848</v>
      </c>
      <c r="J1250" s="20" t="s">
        <v>159</v>
      </c>
      <c r="K1250" s="20" t="s">
        <v>160</v>
      </c>
      <c r="L1250" s="20" t="s">
        <v>161</v>
      </c>
      <c r="M1250" s="20" t="s">
        <v>524</v>
      </c>
      <c r="N1250" s="20" t="s">
        <v>2812</v>
      </c>
      <c r="O1250" s="20" t="s">
        <v>314</v>
      </c>
      <c r="P1250" s="20" t="s">
        <v>315</v>
      </c>
      <c r="Q1250" s="20" t="s">
        <v>272</v>
      </c>
    </row>
    <row r="1251" spans="1:17" x14ac:dyDescent="0.25">
      <c r="A1251" s="20" t="s">
        <v>154</v>
      </c>
      <c r="E1251" s="20" t="s">
        <v>523</v>
      </c>
      <c r="F1251" s="20" t="s">
        <v>2849</v>
      </c>
      <c r="G1251" s="20" t="s">
        <v>854</v>
      </c>
      <c r="H1251" s="20" t="s">
        <v>566</v>
      </c>
      <c r="I1251" s="20" t="s">
        <v>2850</v>
      </c>
      <c r="J1251" s="20" t="s">
        <v>159</v>
      </c>
      <c r="K1251" s="20" t="s">
        <v>160</v>
      </c>
      <c r="L1251" s="20" t="s">
        <v>161</v>
      </c>
      <c r="M1251" s="20" t="s">
        <v>524</v>
      </c>
      <c r="N1251" s="20" t="s">
        <v>2812</v>
      </c>
      <c r="O1251" s="20" t="s">
        <v>332</v>
      </c>
      <c r="P1251" s="20" t="s">
        <v>333</v>
      </c>
      <c r="Q1251" s="20" t="s">
        <v>272</v>
      </c>
    </row>
    <row r="1252" spans="1:17" x14ac:dyDescent="0.25">
      <c r="A1252" s="20" t="s">
        <v>154</v>
      </c>
      <c r="E1252" s="20" t="s">
        <v>523</v>
      </c>
      <c r="F1252" s="20" t="s">
        <v>2851</v>
      </c>
      <c r="G1252" s="20" t="s">
        <v>641</v>
      </c>
      <c r="H1252" s="20" t="s">
        <v>571</v>
      </c>
      <c r="I1252" s="20" t="s">
        <v>2852</v>
      </c>
      <c r="J1252" s="20" t="s">
        <v>159</v>
      </c>
      <c r="K1252" s="20" t="s">
        <v>160</v>
      </c>
      <c r="L1252" s="20" t="s">
        <v>161</v>
      </c>
      <c r="M1252" s="20" t="s">
        <v>524</v>
      </c>
      <c r="N1252" s="20" t="s">
        <v>2812</v>
      </c>
      <c r="O1252" s="20" t="s">
        <v>297</v>
      </c>
      <c r="P1252" s="20" t="s">
        <v>298</v>
      </c>
      <c r="Q1252" s="20" t="s">
        <v>272</v>
      </c>
    </row>
    <row r="1253" spans="1:17" x14ac:dyDescent="0.25">
      <c r="A1253" s="20" t="s">
        <v>154</v>
      </c>
      <c r="E1253" s="20" t="s">
        <v>523</v>
      </c>
      <c r="F1253" s="20" t="s">
        <v>2853</v>
      </c>
      <c r="G1253" s="20" t="s">
        <v>625</v>
      </c>
      <c r="H1253" s="20" t="s">
        <v>1163</v>
      </c>
      <c r="I1253" s="20" t="s">
        <v>2854</v>
      </c>
      <c r="J1253" s="20" t="s">
        <v>159</v>
      </c>
      <c r="K1253" s="20" t="s">
        <v>160</v>
      </c>
      <c r="L1253" s="20" t="s">
        <v>161</v>
      </c>
      <c r="M1253" s="20" t="s">
        <v>524</v>
      </c>
      <c r="N1253" s="20" t="s">
        <v>2812</v>
      </c>
      <c r="O1253" s="20" t="s">
        <v>320</v>
      </c>
      <c r="P1253" s="20" t="s">
        <v>321</v>
      </c>
      <c r="Q1253" s="20" t="s">
        <v>313</v>
      </c>
    </row>
    <row r="1254" spans="1:17" x14ac:dyDescent="0.25">
      <c r="A1254" s="20" t="s">
        <v>154</v>
      </c>
      <c r="E1254" s="20" t="s">
        <v>525</v>
      </c>
      <c r="F1254" s="20" t="s">
        <v>2855</v>
      </c>
      <c r="G1254" s="20" t="s">
        <v>565</v>
      </c>
      <c r="H1254" s="20" t="s">
        <v>566</v>
      </c>
      <c r="I1254" s="20" t="s">
        <v>2856</v>
      </c>
      <c r="J1254" s="20" t="s">
        <v>159</v>
      </c>
      <c r="K1254" s="20" t="s">
        <v>160</v>
      </c>
      <c r="L1254" s="20" t="s">
        <v>161</v>
      </c>
      <c r="M1254" s="20" t="s">
        <v>526</v>
      </c>
      <c r="N1254" s="20" t="s">
        <v>2857</v>
      </c>
      <c r="O1254" s="20" t="s">
        <v>328</v>
      </c>
      <c r="P1254" s="20" t="s">
        <v>329</v>
      </c>
      <c r="Q1254" s="20" t="s">
        <v>290</v>
      </c>
    </row>
    <row r="1255" spans="1:17" x14ac:dyDescent="0.25">
      <c r="A1255" s="20" t="s">
        <v>154</v>
      </c>
      <c r="E1255" s="20" t="s">
        <v>525</v>
      </c>
      <c r="F1255" s="20" t="s">
        <v>2858</v>
      </c>
      <c r="G1255" s="20" t="s">
        <v>587</v>
      </c>
      <c r="H1255" s="20" t="s">
        <v>566</v>
      </c>
      <c r="I1255" s="20" t="s">
        <v>2859</v>
      </c>
      <c r="J1255" s="20" t="s">
        <v>159</v>
      </c>
      <c r="K1255" s="20" t="s">
        <v>160</v>
      </c>
      <c r="L1255" s="20" t="s">
        <v>161</v>
      </c>
      <c r="M1255" s="20" t="s">
        <v>526</v>
      </c>
      <c r="N1255" s="20" t="s">
        <v>2857</v>
      </c>
      <c r="O1255" s="20" t="s">
        <v>307</v>
      </c>
      <c r="P1255" s="20" t="s">
        <v>308</v>
      </c>
      <c r="Q1255" s="20" t="s">
        <v>290</v>
      </c>
    </row>
    <row r="1256" spans="1:17" x14ac:dyDescent="0.25">
      <c r="A1256" s="20" t="s">
        <v>154</v>
      </c>
      <c r="E1256" s="20" t="s">
        <v>525</v>
      </c>
      <c r="F1256" s="20" t="s">
        <v>2860</v>
      </c>
      <c r="G1256" s="20" t="s">
        <v>861</v>
      </c>
      <c r="H1256" s="20" t="s">
        <v>566</v>
      </c>
      <c r="I1256" s="20" t="s">
        <v>2861</v>
      </c>
      <c r="J1256" s="20" t="s">
        <v>159</v>
      </c>
      <c r="K1256" s="20" t="s">
        <v>160</v>
      </c>
      <c r="L1256" s="20" t="s">
        <v>161</v>
      </c>
      <c r="M1256" s="20" t="s">
        <v>526</v>
      </c>
      <c r="N1256" s="20" t="s">
        <v>2857</v>
      </c>
      <c r="O1256" s="20" t="s">
        <v>328</v>
      </c>
      <c r="P1256" s="20" t="s">
        <v>329</v>
      </c>
      <c r="Q1256" s="20" t="s">
        <v>290</v>
      </c>
    </row>
    <row r="1257" spans="1:17" x14ac:dyDescent="0.25">
      <c r="A1257" s="20" t="s">
        <v>154</v>
      </c>
      <c r="E1257" s="20" t="s">
        <v>525</v>
      </c>
      <c r="F1257" s="20" t="s">
        <v>2862</v>
      </c>
      <c r="G1257" s="20" t="s">
        <v>587</v>
      </c>
      <c r="H1257" s="20" t="s">
        <v>566</v>
      </c>
      <c r="I1257" s="20" t="s">
        <v>2863</v>
      </c>
      <c r="J1257" s="20" t="s">
        <v>159</v>
      </c>
      <c r="K1257" s="20" t="s">
        <v>160</v>
      </c>
      <c r="L1257" s="20" t="s">
        <v>161</v>
      </c>
      <c r="M1257" s="20" t="s">
        <v>526</v>
      </c>
      <c r="N1257" s="20" t="s">
        <v>2857</v>
      </c>
      <c r="O1257" s="20" t="s">
        <v>324</v>
      </c>
      <c r="P1257" s="20" t="s">
        <v>325</v>
      </c>
      <c r="Q1257" s="20" t="s">
        <v>290</v>
      </c>
    </row>
    <row r="1258" spans="1:17" x14ac:dyDescent="0.25">
      <c r="A1258" s="20" t="s">
        <v>154</v>
      </c>
      <c r="E1258" s="20" t="s">
        <v>525</v>
      </c>
      <c r="F1258" s="20" t="s">
        <v>2864</v>
      </c>
      <c r="G1258" s="20" t="s">
        <v>565</v>
      </c>
      <c r="H1258" s="20" t="s">
        <v>566</v>
      </c>
      <c r="I1258" s="20" t="s">
        <v>2856</v>
      </c>
      <c r="J1258" s="20" t="s">
        <v>159</v>
      </c>
      <c r="K1258" s="20" t="s">
        <v>160</v>
      </c>
      <c r="L1258" s="20" t="s">
        <v>161</v>
      </c>
      <c r="M1258" s="20" t="s">
        <v>526</v>
      </c>
      <c r="N1258" s="20" t="s">
        <v>2857</v>
      </c>
      <c r="O1258" s="20" t="s">
        <v>342</v>
      </c>
      <c r="P1258" s="20" t="s">
        <v>343</v>
      </c>
      <c r="Q1258" s="20" t="s">
        <v>290</v>
      </c>
    </row>
    <row r="1259" spans="1:17" x14ac:dyDescent="0.25">
      <c r="A1259" s="20" t="s">
        <v>154</v>
      </c>
      <c r="E1259" s="20" t="s">
        <v>525</v>
      </c>
      <c r="F1259" s="20" t="s">
        <v>2865</v>
      </c>
      <c r="G1259" s="20" t="s">
        <v>612</v>
      </c>
      <c r="H1259" s="20" t="s">
        <v>566</v>
      </c>
      <c r="I1259" s="20" t="s">
        <v>2861</v>
      </c>
      <c r="J1259" s="20" t="s">
        <v>159</v>
      </c>
      <c r="K1259" s="20" t="s">
        <v>160</v>
      </c>
      <c r="L1259" s="20" t="s">
        <v>161</v>
      </c>
      <c r="M1259" s="20" t="s">
        <v>526</v>
      </c>
      <c r="N1259" s="20" t="s">
        <v>2857</v>
      </c>
      <c r="O1259" s="20" t="s">
        <v>309</v>
      </c>
      <c r="P1259" s="20" t="s">
        <v>310</v>
      </c>
      <c r="Q1259" s="20" t="s">
        <v>290</v>
      </c>
    </row>
    <row r="1260" spans="1:17" x14ac:dyDescent="0.25">
      <c r="A1260" s="20" t="s">
        <v>154</v>
      </c>
      <c r="E1260" s="20" t="s">
        <v>525</v>
      </c>
      <c r="F1260" s="20" t="s">
        <v>2866</v>
      </c>
      <c r="G1260" s="20" t="s">
        <v>674</v>
      </c>
      <c r="H1260" s="20" t="s">
        <v>158</v>
      </c>
      <c r="I1260" s="20" t="s">
        <v>2867</v>
      </c>
      <c r="J1260" s="20" t="s">
        <v>159</v>
      </c>
      <c r="K1260" s="20" t="s">
        <v>160</v>
      </c>
      <c r="L1260" s="20" t="s">
        <v>161</v>
      </c>
      <c r="M1260" s="20" t="s">
        <v>526</v>
      </c>
      <c r="N1260" s="20" t="s">
        <v>2857</v>
      </c>
      <c r="O1260" s="20" t="s">
        <v>309</v>
      </c>
      <c r="P1260" s="20" t="s">
        <v>310</v>
      </c>
      <c r="Q1260" s="20" t="s">
        <v>290</v>
      </c>
    </row>
    <row r="1261" spans="1:17" x14ac:dyDescent="0.25">
      <c r="A1261" s="20" t="s">
        <v>154</v>
      </c>
      <c r="E1261" s="20" t="s">
        <v>525</v>
      </c>
      <c r="F1261" s="20" t="s">
        <v>2868</v>
      </c>
      <c r="G1261" s="20" t="s">
        <v>630</v>
      </c>
      <c r="H1261" s="20" t="s">
        <v>566</v>
      </c>
      <c r="I1261" s="20" t="s">
        <v>2861</v>
      </c>
      <c r="J1261" s="20" t="s">
        <v>159</v>
      </c>
      <c r="K1261" s="20" t="s">
        <v>160</v>
      </c>
      <c r="L1261" s="20" t="s">
        <v>161</v>
      </c>
      <c r="M1261" s="20" t="s">
        <v>526</v>
      </c>
      <c r="N1261" s="20" t="s">
        <v>2857</v>
      </c>
      <c r="O1261" s="20" t="s">
        <v>320</v>
      </c>
      <c r="P1261" s="20" t="s">
        <v>321</v>
      </c>
      <c r="Q1261" s="20" t="s">
        <v>313</v>
      </c>
    </row>
    <row r="1262" spans="1:17" x14ac:dyDescent="0.25">
      <c r="A1262" s="20" t="s">
        <v>154</v>
      </c>
      <c r="E1262" s="20" t="s">
        <v>525</v>
      </c>
      <c r="F1262" s="20" t="s">
        <v>2869</v>
      </c>
      <c r="G1262" s="20" t="s">
        <v>587</v>
      </c>
      <c r="H1262" s="20" t="s">
        <v>566</v>
      </c>
      <c r="I1262" s="20" t="s">
        <v>2870</v>
      </c>
      <c r="J1262" s="20" t="s">
        <v>159</v>
      </c>
      <c r="K1262" s="20" t="s">
        <v>160</v>
      </c>
      <c r="L1262" s="20" t="s">
        <v>161</v>
      </c>
      <c r="M1262" s="20" t="s">
        <v>526</v>
      </c>
      <c r="N1262" s="20" t="s">
        <v>2857</v>
      </c>
      <c r="O1262" s="20" t="s">
        <v>345</v>
      </c>
      <c r="P1262" s="20" t="s">
        <v>346</v>
      </c>
      <c r="Q1262" s="20" t="s">
        <v>313</v>
      </c>
    </row>
    <row r="1263" spans="1:17" x14ac:dyDescent="0.25">
      <c r="A1263" s="20" t="s">
        <v>154</v>
      </c>
      <c r="E1263" s="20" t="s">
        <v>525</v>
      </c>
      <c r="F1263" s="20" t="s">
        <v>2871</v>
      </c>
      <c r="G1263" s="20" t="s">
        <v>619</v>
      </c>
      <c r="H1263" s="20" t="s">
        <v>571</v>
      </c>
      <c r="I1263" s="20" t="s">
        <v>2872</v>
      </c>
      <c r="J1263" s="20" t="s">
        <v>159</v>
      </c>
      <c r="K1263" s="20" t="s">
        <v>160</v>
      </c>
      <c r="L1263" s="20" t="s">
        <v>161</v>
      </c>
      <c r="M1263" s="20" t="s">
        <v>526</v>
      </c>
      <c r="N1263" s="20" t="s">
        <v>2857</v>
      </c>
      <c r="O1263" s="20" t="s">
        <v>332</v>
      </c>
      <c r="P1263" s="20" t="s">
        <v>333</v>
      </c>
      <c r="Q1263" s="20" t="s">
        <v>272</v>
      </c>
    </row>
    <row r="1264" spans="1:17" x14ac:dyDescent="0.25">
      <c r="A1264" s="20" t="s">
        <v>154</v>
      </c>
      <c r="E1264" s="20" t="s">
        <v>525</v>
      </c>
      <c r="F1264" s="20" t="s">
        <v>2873</v>
      </c>
      <c r="G1264" s="20" t="s">
        <v>587</v>
      </c>
      <c r="H1264" s="20" t="s">
        <v>158</v>
      </c>
      <c r="I1264" s="20" t="s">
        <v>2874</v>
      </c>
      <c r="J1264" s="20" t="s">
        <v>159</v>
      </c>
      <c r="K1264" s="20" t="s">
        <v>160</v>
      </c>
      <c r="L1264" s="20" t="s">
        <v>161</v>
      </c>
      <c r="M1264" s="20" t="s">
        <v>526</v>
      </c>
      <c r="N1264" s="20" t="s">
        <v>2857</v>
      </c>
      <c r="O1264" s="20" t="s">
        <v>295</v>
      </c>
      <c r="P1264" s="20" t="s">
        <v>296</v>
      </c>
      <c r="Q1264" s="20" t="s">
        <v>272</v>
      </c>
    </row>
    <row r="1265" spans="1:17" x14ac:dyDescent="0.25">
      <c r="A1265" s="20" t="s">
        <v>154</v>
      </c>
      <c r="E1265" s="20" t="s">
        <v>525</v>
      </c>
      <c r="F1265" s="20" t="s">
        <v>2875</v>
      </c>
      <c r="G1265" s="20" t="s">
        <v>630</v>
      </c>
      <c r="H1265" s="20" t="s">
        <v>188</v>
      </c>
      <c r="I1265" s="20" t="s">
        <v>2876</v>
      </c>
      <c r="J1265" s="20" t="s">
        <v>159</v>
      </c>
      <c r="K1265" s="20" t="s">
        <v>160</v>
      </c>
      <c r="L1265" s="20" t="s">
        <v>161</v>
      </c>
      <c r="M1265" s="20" t="s">
        <v>526</v>
      </c>
      <c r="N1265" s="20" t="s">
        <v>2857</v>
      </c>
      <c r="O1265" s="20" t="s">
        <v>473</v>
      </c>
      <c r="P1265" s="20" t="s">
        <v>474</v>
      </c>
      <c r="Q1265" s="20" t="s">
        <v>272</v>
      </c>
    </row>
    <row r="1266" spans="1:17" x14ac:dyDescent="0.25">
      <c r="A1266" s="20" t="s">
        <v>154</v>
      </c>
      <c r="E1266" s="20" t="s">
        <v>525</v>
      </c>
      <c r="F1266" s="20" t="s">
        <v>2877</v>
      </c>
      <c r="G1266" s="20" t="s">
        <v>616</v>
      </c>
      <c r="H1266" s="20" t="s">
        <v>566</v>
      </c>
      <c r="I1266" s="20" t="s">
        <v>2878</v>
      </c>
      <c r="J1266" s="20" t="s">
        <v>159</v>
      </c>
      <c r="K1266" s="20" t="s">
        <v>160</v>
      </c>
      <c r="L1266" s="20" t="s">
        <v>161</v>
      </c>
      <c r="M1266" s="20" t="s">
        <v>526</v>
      </c>
      <c r="N1266" s="20" t="s">
        <v>2857</v>
      </c>
      <c r="O1266" s="20" t="s">
        <v>336</v>
      </c>
      <c r="P1266" s="20" t="s">
        <v>337</v>
      </c>
      <c r="Q1266" s="20" t="s">
        <v>290</v>
      </c>
    </row>
    <row r="1267" spans="1:17" x14ac:dyDescent="0.25">
      <c r="A1267" s="20" t="s">
        <v>154</v>
      </c>
      <c r="E1267" s="20" t="s">
        <v>525</v>
      </c>
      <c r="F1267" s="20" t="s">
        <v>2879</v>
      </c>
      <c r="G1267" s="20" t="s">
        <v>630</v>
      </c>
      <c r="H1267" s="20" t="s">
        <v>566</v>
      </c>
      <c r="I1267" s="20" t="s">
        <v>2880</v>
      </c>
      <c r="J1267" s="20" t="s">
        <v>159</v>
      </c>
      <c r="K1267" s="20" t="s">
        <v>160</v>
      </c>
      <c r="L1267" s="20" t="s">
        <v>161</v>
      </c>
      <c r="M1267" s="20" t="s">
        <v>526</v>
      </c>
      <c r="N1267" s="20" t="s">
        <v>2857</v>
      </c>
      <c r="O1267" s="20" t="s">
        <v>328</v>
      </c>
      <c r="P1267" s="20" t="s">
        <v>329</v>
      </c>
      <c r="Q1267" s="20" t="s">
        <v>290</v>
      </c>
    </row>
    <row r="1268" spans="1:17" x14ac:dyDescent="0.25">
      <c r="A1268" s="20" t="s">
        <v>154</v>
      </c>
      <c r="E1268" s="20" t="s">
        <v>525</v>
      </c>
      <c r="F1268" s="20" t="s">
        <v>2881</v>
      </c>
      <c r="G1268" s="20" t="s">
        <v>619</v>
      </c>
      <c r="H1268" s="20" t="s">
        <v>1272</v>
      </c>
      <c r="I1268" s="20" t="s">
        <v>2882</v>
      </c>
      <c r="J1268" s="20" t="s">
        <v>159</v>
      </c>
      <c r="K1268" s="20" t="s">
        <v>160</v>
      </c>
      <c r="L1268" s="20" t="s">
        <v>161</v>
      </c>
      <c r="M1268" s="20" t="s">
        <v>526</v>
      </c>
      <c r="N1268" s="20" t="s">
        <v>2857</v>
      </c>
      <c r="O1268" s="20" t="s">
        <v>326</v>
      </c>
      <c r="P1268" s="20" t="s">
        <v>327</v>
      </c>
      <c r="Q1268" s="20" t="s">
        <v>290</v>
      </c>
    </row>
    <row r="1269" spans="1:17" x14ac:dyDescent="0.25">
      <c r="A1269" s="20" t="s">
        <v>154</v>
      </c>
      <c r="E1269" s="20" t="s">
        <v>525</v>
      </c>
      <c r="F1269" s="20" t="s">
        <v>2883</v>
      </c>
      <c r="G1269" s="20" t="s">
        <v>570</v>
      </c>
      <c r="H1269" s="20" t="s">
        <v>158</v>
      </c>
      <c r="I1269" s="20" t="s">
        <v>2874</v>
      </c>
      <c r="J1269" s="20" t="s">
        <v>159</v>
      </c>
      <c r="K1269" s="20" t="s">
        <v>160</v>
      </c>
      <c r="L1269" s="20" t="s">
        <v>161</v>
      </c>
      <c r="M1269" s="20" t="s">
        <v>526</v>
      </c>
      <c r="N1269" s="20" t="s">
        <v>2857</v>
      </c>
      <c r="O1269" s="20" t="s">
        <v>326</v>
      </c>
      <c r="P1269" s="20" t="s">
        <v>327</v>
      </c>
      <c r="Q1269" s="20" t="s">
        <v>290</v>
      </c>
    </row>
    <row r="1270" spans="1:17" x14ac:dyDescent="0.25">
      <c r="A1270" s="20" t="s">
        <v>154</v>
      </c>
      <c r="E1270" s="20" t="s">
        <v>525</v>
      </c>
      <c r="F1270" s="20" t="s">
        <v>2884</v>
      </c>
      <c r="G1270" s="20" t="s">
        <v>587</v>
      </c>
      <c r="H1270" s="20" t="s">
        <v>747</v>
      </c>
      <c r="I1270" s="20" t="s">
        <v>2885</v>
      </c>
      <c r="J1270" s="20" t="s">
        <v>159</v>
      </c>
      <c r="K1270" s="20" t="s">
        <v>160</v>
      </c>
      <c r="L1270" s="20" t="s">
        <v>161</v>
      </c>
      <c r="M1270" s="20" t="s">
        <v>526</v>
      </c>
      <c r="N1270" s="20" t="s">
        <v>2857</v>
      </c>
      <c r="O1270" s="20" t="s">
        <v>326</v>
      </c>
      <c r="P1270" s="20" t="s">
        <v>327</v>
      </c>
      <c r="Q1270" s="20" t="s">
        <v>290</v>
      </c>
    </row>
    <row r="1271" spans="1:17" x14ac:dyDescent="0.25">
      <c r="A1271" s="20" t="s">
        <v>154</v>
      </c>
      <c r="E1271" s="20" t="s">
        <v>525</v>
      </c>
      <c r="F1271" s="20" t="s">
        <v>2886</v>
      </c>
      <c r="G1271" s="20" t="s">
        <v>570</v>
      </c>
      <c r="H1271" s="20" t="s">
        <v>747</v>
      </c>
      <c r="I1271" s="20" t="s">
        <v>2887</v>
      </c>
      <c r="J1271" s="20" t="s">
        <v>159</v>
      </c>
      <c r="K1271" s="20" t="s">
        <v>160</v>
      </c>
      <c r="L1271" s="20" t="s">
        <v>161</v>
      </c>
      <c r="M1271" s="20" t="s">
        <v>526</v>
      </c>
      <c r="N1271" s="20" t="s">
        <v>2857</v>
      </c>
      <c r="O1271" s="20" t="s">
        <v>307</v>
      </c>
      <c r="P1271" s="20" t="s">
        <v>308</v>
      </c>
      <c r="Q1271" s="20" t="s">
        <v>290</v>
      </c>
    </row>
    <row r="1272" spans="1:17" x14ac:dyDescent="0.25">
      <c r="A1272" s="20" t="s">
        <v>154</v>
      </c>
      <c r="E1272" s="20" t="s">
        <v>525</v>
      </c>
      <c r="F1272" s="20" t="s">
        <v>2888</v>
      </c>
      <c r="G1272" s="20" t="s">
        <v>570</v>
      </c>
      <c r="H1272" s="20" t="s">
        <v>566</v>
      </c>
      <c r="I1272" s="20" t="s">
        <v>2889</v>
      </c>
      <c r="J1272" s="20" t="s">
        <v>159</v>
      </c>
      <c r="K1272" s="20" t="s">
        <v>160</v>
      </c>
      <c r="L1272" s="20" t="s">
        <v>161</v>
      </c>
      <c r="M1272" s="20" t="s">
        <v>526</v>
      </c>
      <c r="N1272" s="20" t="s">
        <v>2857</v>
      </c>
      <c r="O1272" s="20" t="s">
        <v>349</v>
      </c>
      <c r="P1272" s="20" t="s">
        <v>350</v>
      </c>
      <c r="Q1272" s="20" t="s">
        <v>290</v>
      </c>
    </row>
    <row r="1273" spans="1:17" x14ac:dyDescent="0.25">
      <c r="A1273" s="20" t="s">
        <v>154</v>
      </c>
      <c r="E1273" s="20" t="s">
        <v>525</v>
      </c>
      <c r="F1273" s="20" t="s">
        <v>2890</v>
      </c>
      <c r="G1273" s="20" t="s">
        <v>577</v>
      </c>
      <c r="H1273" s="20" t="s">
        <v>747</v>
      </c>
      <c r="I1273" s="20" t="s">
        <v>2891</v>
      </c>
      <c r="J1273" s="20" t="s">
        <v>159</v>
      </c>
      <c r="K1273" s="20" t="s">
        <v>160</v>
      </c>
      <c r="L1273" s="20" t="s">
        <v>161</v>
      </c>
      <c r="M1273" s="20" t="s">
        <v>526</v>
      </c>
      <c r="N1273" s="20" t="s">
        <v>2857</v>
      </c>
      <c r="O1273" s="20" t="s">
        <v>309</v>
      </c>
      <c r="P1273" s="20" t="s">
        <v>310</v>
      </c>
      <c r="Q1273" s="20" t="s">
        <v>290</v>
      </c>
    </row>
    <row r="1274" spans="1:17" x14ac:dyDescent="0.25">
      <c r="A1274" s="20" t="s">
        <v>154</v>
      </c>
      <c r="E1274" s="20" t="s">
        <v>525</v>
      </c>
      <c r="F1274" s="20" t="s">
        <v>2892</v>
      </c>
      <c r="G1274" s="20" t="s">
        <v>565</v>
      </c>
      <c r="H1274" s="20" t="s">
        <v>627</v>
      </c>
      <c r="I1274" s="20" t="s">
        <v>2893</v>
      </c>
      <c r="J1274" s="20" t="s">
        <v>159</v>
      </c>
      <c r="K1274" s="20" t="s">
        <v>160</v>
      </c>
      <c r="L1274" s="20" t="s">
        <v>161</v>
      </c>
      <c r="M1274" s="20" t="s">
        <v>526</v>
      </c>
      <c r="N1274" s="20" t="s">
        <v>2857</v>
      </c>
      <c r="O1274" s="20" t="s">
        <v>375</v>
      </c>
      <c r="P1274" s="20" t="s">
        <v>376</v>
      </c>
      <c r="Q1274" s="20" t="s">
        <v>290</v>
      </c>
    </row>
    <row r="1275" spans="1:17" x14ac:dyDescent="0.25">
      <c r="A1275" s="20" t="s">
        <v>154</v>
      </c>
      <c r="E1275" s="20" t="s">
        <v>525</v>
      </c>
      <c r="F1275" s="20" t="s">
        <v>2894</v>
      </c>
      <c r="G1275" s="20" t="s">
        <v>591</v>
      </c>
      <c r="H1275" s="20" t="s">
        <v>627</v>
      </c>
      <c r="I1275" s="20" t="s">
        <v>2893</v>
      </c>
      <c r="J1275" s="20" t="s">
        <v>159</v>
      </c>
      <c r="K1275" s="20" t="s">
        <v>160</v>
      </c>
      <c r="L1275" s="20" t="s">
        <v>161</v>
      </c>
      <c r="M1275" s="20" t="s">
        <v>526</v>
      </c>
      <c r="N1275" s="20" t="s">
        <v>2857</v>
      </c>
      <c r="O1275" s="20" t="s">
        <v>309</v>
      </c>
      <c r="P1275" s="20" t="s">
        <v>310</v>
      </c>
      <c r="Q1275" s="20" t="s">
        <v>290</v>
      </c>
    </row>
    <row r="1276" spans="1:17" x14ac:dyDescent="0.25">
      <c r="A1276" s="20" t="s">
        <v>154</v>
      </c>
      <c r="E1276" s="20" t="s">
        <v>525</v>
      </c>
      <c r="F1276" s="20" t="s">
        <v>2895</v>
      </c>
      <c r="G1276" s="20" t="s">
        <v>591</v>
      </c>
      <c r="H1276" s="20" t="s">
        <v>747</v>
      </c>
      <c r="I1276" s="20" t="s">
        <v>2896</v>
      </c>
      <c r="J1276" s="20" t="s">
        <v>159</v>
      </c>
      <c r="K1276" s="20" t="s">
        <v>160</v>
      </c>
      <c r="L1276" s="20" t="s">
        <v>161</v>
      </c>
      <c r="M1276" s="20" t="s">
        <v>526</v>
      </c>
      <c r="N1276" s="20" t="s">
        <v>2857</v>
      </c>
      <c r="O1276" s="20" t="s">
        <v>320</v>
      </c>
      <c r="P1276" s="20" t="s">
        <v>321</v>
      </c>
      <c r="Q1276" s="20" t="s">
        <v>313</v>
      </c>
    </row>
    <row r="1277" spans="1:17" x14ac:dyDescent="0.25">
      <c r="A1277" s="20" t="s">
        <v>154</v>
      </c>
      <c r="E1277" s="20" t="s">
        <v>525</v>
      </c>
      <c r="F1277" s="20" t="s">
        <v>2897</v>
      </c>
      <c r="G1277" s="20" t="s">
        <v>625</v>
      </c>
      <c r="H1277" s="20" t="s">
        <v>158</v>
      </c>
      <c r="I1277" s="20" t="s">
        <v>2898</v>
      </c>
      <c r="J1277" s="20" t="s">
        <v>159</v>
      </c>
      <c r="K1277" s="20" t="s">
        <v>160</v>
      </c>
      <c r="L1277" s="20" t="s">
        <v>161</v>
      </c>
      <c r="M1277" s="20" t="s">
        <v>526</v>
      </c>
      <c r="N1277" s="20" t="s">
        <v>2857</v>
      </c>
      <c r="O1277" s="20" t="s">
        <v>293</v>
      </c>
      <c r="P1277" s="20" t="s">
        <v>294</v>
      </c>
      <c r="Q1277" s="20" t="s">
        <v>272</v>
      </c>
    </row>
    <row r="1278" spans="1:17" x14ac:dyDescent="0.25">
      <c r="A1278" s="20" t="s">
        <v>154</v>
      </c>
      <c r="E1278" s="20" t="s">
        <v>525</v>
      </c>
      <c r="F1278" s="20" t="s">
        <v>2899</v>
      </c>
      <c r="G1278" s="20" t="s">
        <v>633</v>
      </c>
      <c r="H1278" s="20" t="s">
        <v>158</v>
      </c>
      <c r="I1278" s="20" t="s">
        <v>2900</v>
      </c>
      <c r="J1278" s="20" t="s">
        <v>159</v>
      </c>
      <c r="K1278" s="20" t="s">
        <v>160</v>
      </c>
      <c r="L1278" s="20" t="s">
        <v>161</v>
      </c>
      <c r="M1278" s="20" t="s">
        <v>526</v>
      </c>
      <c r="N1278" s="20" t="s">
        <v>2857</v>
      </c>
      <c r="O1278" s="20" t="s">
        <v>316</v>
      </c>
      <c r="P1278" s="20" t="s">
        <v>317</v>
      </c>
      <c r="Q1278" s="20" t="s">
        <v>272</v>
      </c>
    </row>
    <row r="1279" spans="1:17" x14ac:dyDescent="0.25">
      <c r="A1279" s="20" t="s">
        <v>154</v>
      </c>
      <c r="E1279" s="20" t="s">
        <v>525</v>
      </c>
      <c r="F1279" s="20" t="s">
        <v>2901</v>
      </c>
      <c r="G1279" s="20" t="s">
        <v>636</v>
      </c>
      <c r="H1279" s="20" t="s">
        <v>566</v>
      </c>
      <c r="I1279" s="20" t="s">
        <v>2902</v>
      </c>
      <c r="J1279" s="20" t="s">
        <v>159</v>
      </c>
      <c r="K1279" s="20" t="s">
        <v>160</v>
      </c>
      <c r="L1279" s="20" t="s">
        <v>161</v>
      </c>
      <c r="M1279" s="20" t="s">
        <v>526</v>
      </c>
      <c r="N1279" s="20" t="s">
        <v>2857</v>
      </c>
      <c r="O1279" s="20" t="s">
        <v>295</v>
      </c>
      <c r="P1279" s="20" t="s">
        <v>296</v>
      </c>
      <c r="Q1279" s="20" t="s">
        <v>272</v>
      </c>
    </row>
    <row r="1280" spans="1:17" x14ac:dyDescent="0.25">
      <c r="A1280" s="20" t="s">
        <v>154</v>
      </c>
      <c r="E1280" s="20" t="s">
        <v>157</v>
      </c>
      <c r="F1280" s="20" t="s">
        <v>185</v>
      </c>
      <c r="H1280" s="20" t="s">
        <v>165</v>
      </c>
      <c r="I1280" s="20" t="s">
        <v>166</v>
      </c>
      <c r="J1280" s="20" t="s">
        <v>167</v>
      </c>
      <c r="K1280" s="20" t="s">
        <v>168</v>
      </c>
      <c r="L1280" s="20" t="s">
        <v>169</v>
      </c>
      <c r="N1280" s="20" t="s">
        <v>170</v>
      </c>
      <c r="Q1280" s="20"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showGridLines="0" topLeftCell="B3" zoomScaleNormal="100" workbookViewId="0"/>
  </sheetViews>
  <sheetFormatPr defaultRowHeight="15" customHeight="1" x14ac:dyDescent="0.25"/>
  <cols>
    <col min="1" max="1" width="9.140625" hidden="1" customWidth="1"/>
    <col min="3" max="3" width="29.5703125" bestFit="1" customWidth="1"/>
    <col min="4" max="6" width="45.140625" bestFit="1" customWidth="1"/>
  </cols>
  <sheetData>
    <row r="1" spans="1:9" ht="15" hidden="1" customHeight="1" x14ac:dyDescent="0.25">
      <c r="A1" s="1" t="s">
        <v>527</v>
      </c>
      <c r="B1" s="1"/>
      <c r="C1" s="1" t="s">
        <v>0</v>
      </c>
      <c r="D1" s="1" t="s">
        <v>0</v>
      </c>
      <c r="E1" s="1" t="s">
        <v>0</v>
      </c>
      <c r="F1" s="1" t="s">
        <v>0</v>
      </c>
      <c r="G1" s="1"/>
      <c r="H1" s="1"/>
      <c r="I1" s="1"/>
    </row>
    <row r="2" spans="1:9" ht="15" hidden="1" customHeight="1" x14ac:dyDescent="0.25">
      <c r="A2" s="1" t="s">
        <v>1</v>
      </c>
      <c r="B2" s="1"/>
      <c r="C2" s="1"/>
      <c r="D2" s="1" t="s">
        <v>2</v>
      </c>
      <c r="E2" s="1" t="s">
        <v>2</v>
      </c>
      <c r="F2" s="1" t="s">
        <v>2</v>
      </c>
      <c r="G2" s="1"/>
      <c r="H2" s="1"/>
      <c r="I2" s="1"/>
    </row>
    <row r="3" spans="1:9" ht="15" customHeight="1" x14ac:dyDescent="0.25">
      <c r="A3" s="1"/>
    </row>
    <row r="4" spans="1:9" ht="23.25" customHeight="1" x14ac:dyDescent="0.35">
      <c r="A4" s="1"/>
      <c r="C4" s="28" t="s">
        <v>3</v>
      </c>
      <c r="D4" s="29" t="str">
        <f>Report!$E$7</f>
        <v>C100003</v>
      </c>
      <c r="E4" s="29" t="str">
        <f>IF($D$4="*","","Cherry Finish Frame")</f>
        <v>Cherry Finish Frame</v>
      </c>
      <c r="F4" s="37" t="s">
        <v>202</v>
      </c>
    </row>
    <row r="5" spans="1:9" ht="15" customHeight="1" x14ac:dyDescent="0.25">
      <c r="A5" s="1"/>
      <c r="C5" s="30"/>
      <c r="D5" s="2"/>
      <c r="E5" s="2"/>
      <c r="F5" s="31"/>
    </row>
    <row r="6" spans="1:9" ht="18.75" customHeight="1" x14ac:dyDescent="0.3">
      <c r="A6" s="1"/>
      <c r="C6" s="32" t="s">
        <v>4</v>
      </c>
      <c r="D6" s="2"/>
      <c r="E6" s="27" t="s">
        <v>5</v>
      </c>
      <c r="F6" s="33" t="str">
        <f>Report!$E$6</f>
        <v>1/1/2019..2/1/2019</v>
      </c>
    </row>
    <row r="7" spans="1:9" ht="15" customHeight="1" x14ac:dyDescent="0.25">
      <c r="A7" s="1"/>
      <c r="C7" s="34"/>
      <c r="D7" s="35"/>
      <c r="E7" s="35"/>
      <c r="F7" s="36"/>
    </row>
    <row r="8" spans="1:9" ht="15" customHeight="1" x14ac:dyDescent="0.25">
      <c r="A8" s="1"/>
      <c r="C8" s="26" t="s">
        <v>6</v>
      </c>
      <c r="D8" s="26" t="s">
        <v>7</v>
      </c>
      <c r="E8" t="s">
        <v>206</v>
      </c>
      <c r="F8" t="s">
        <v>207</v>
      </c>
    </row>
    <row r="9" spans="1:9" ht="15" customHeight="1" x14ac:dyDescent="0.25">
      <c r="A9" s="1"/>
      <c r="C9" t="s">
        <v>340</v>
      </c>
      <c r="D9" t="s">
        <v>341</v>
      </c>
      <c r="E9" s="3">
        <v>736</v>
      </c>
      <c r="F9" s="4">
        <v>146639.01</v>
      </c>
    </row>
    <row r="10" spans="1:9" ht="15" customHeight="1" x14ac:dyDescent="0.25">
      <c r="A10" s="1"/>
      <c r="C10" t="s">
        <v>322</v>
      </c>
      <c r="D10" t="s">
        <v>323</v>
      </c>
      <c r="E10" s="3">
        <v>1018</v>
      </c>
      <c r="F10" s="4">
        <v>134189.07</v>
      </c>
    </row>
    <row r="11" spans="1:9" ht="15" customHeight="1" x14ac:dyDescent="0.25">
      <c r="A11" s="1"/>
      <c r="C11" t="s">
        <v>280</v>
      </c>
      <c r="D11" t="s">
        <v>281</v>
      </c>
      <c r="E11" s="3">
        <v>1995</v>
      </c>
      <c r="F11" s="4">
        <v>113500.88</v>
      </c>
    </row>
    <row r="12" spans="1:9" ht="15" customHeight="1" x14ac:dyDescent="0.25">
      <c r="A12" s="1"/>
      <c r="C12" t="s">
        <v>383</v>
      </c>
      <c r="D12" t="s">
        <v>384</v>
      </c>
      <c r="E12" s="3">
        <v>1608</v>
      </c>
      <c r="F12" s="4">
        <v>109321.63000000002</v>
      </c>
    </row>
    <row r="13" spans="1:9" ht="15" customHeight="1" x14ac:dyDescent="0.25">
      <c r="A13" s="1"/>
      <c r="C13" t="s">
        <v>377</v>
      </c>
      <c r="D13" t="s">
        <v>378</v>
      </c>
      <c r="E13" s="3">
        <v>374</v>
      </c>
      <c r="F13" s="4">
        <v>69368.739999999991</v>
      </c>
    </row>
    <row r="14" spans="1:9" ht="15" customHeight="1" x14ac:dyDescent="0.25">
      <c r="A14" s="1"/>
      <c r="C14" t="s">
        <v>425</v>
      </c>
      <c r="D14" t="s">
        <v>426</v>
      </c>
      <c r="E14" s="3">
        <v>818</v>
      </c>
      <c r="F14" s="4">
        <v>31440.200000000004</v>
      </c>
    </row>
    <row r="15" spans="1:9" ht="15" customHeight="1" x14ac:dyDescent="0.25">
      <c r="A15" s="1"/>
      <c r="C15" t="s">
        <v>501</v>
      </c>
      <c r="D15" t="s">
        <v>502</v>
      </c>
      <c r="E15" s="3">
        <v>1728</v>
      </c>
      <c r="F15" s="4">
        <v>31172.19</v>
      </c>
    </row>
    <row r="16" spans="1:9" ht="15" customHeight="1" x14ac:dyDescent="0.25">
      <c r="A16" s="1"/>
      <c r="C16" t="s">
        <v>445</v>
      </c>
      <c r="D16" t="s">
        <v>446</v>
      </c>
      <c r="E16" s="3">
        <v>780</v>
      </c>
      <c r="F16" s="4">
        <v>31007.46</v>
      </c>
    </row>
    <row r="17" spans="1:12" ht="15" customHeight="1" x14ac:dyDescent="0.25">
      <c r="A17" s="1"/>
      <c r="C17" t="s">
        <v>407</v>
      </c>
      <c r="D17" t="s">
        <v>408</v>
      </c>
      <c r="E17" s="3">
        <v>1685</v>
      </c>
      <c r="F17" s="4">
        <v>30710.74</v>
      </c>
    </row>
    <row r="18" spans="1:12" ht="15" customHeight="1" x14ac:dyDescent="0.25">
      <c r="A18" s="1"/>
      <c r="C18" t="s">
        <v>495</v>
      </c>
      <c r="D18" t="s">
        <v>496</v>
      </c>
      <c r="E18" s="3">
        <v>2509</v>
      </c>
      <c r="F18" s="4">
        <v>27150.19</v>
      </c>
    </row>
    <row r="19" spans="1:12" ht="15" customHeight="1" x14ac:dyDescent="0.25">
      <c r="A19" s="1"/>
      <c r="C19" t="s">
        <v>453</v>
      </c>
      <c r="D19" t="s">
        <v>454</v>
      </c>
      <c r="E19" s="3">
        <v>855</v>
      </c>
      <c r="F19" s="4">
        <v>26519.06</v>
      </c>
      <c r="L19" s="5"/>
    </row>
    <row r="20" spans="1:12" ht="15" customHeight="1" x14ac:dyDescent="0.25">
      <c r="A20" s="1"/>
      <c r="C20" t="s">
        <v>447</v>
      </c>
      <c r="D20" t="s">
        <v>448</v>
      </c>
      <c r="E20" s="3">
        <v>841</v>
      </c>
      <c r="F20" s="4">
        <v>26083.43</v>
      </c>
    </row>
    <row r="21" spans="1:12" ht="15" customHeight="1" x14ac:dyDescent="0.25">
      <c r="A21" s="1"/>
      <c r="C21" t="s">
        <v>503</v>
      </c>
      <c r="D21" t="s">
        <v>504</v>
      </c>
      <c r="E21" s="3">
        <v>2601</v>
      </c>
      <c r="F21" s="4">
        <v>25306.239999999994</v>
      </c>
    </row>
    <row r="22" spans="1:12" ht="15" customHeight="1" x14ac:dyDescent="0.25">
      <c r="A22" s="1"/>
      <c r="C22" t="s">
        <v>491</v>
      </c>
      <c r="D22" t="s">
        <v>492</v>
      </c>
      <c r="E22" s="3">
        <v>1739</v>
      </c>
      <c r="F22" s="4">
        <v>23683.179999999997</v>
      </c>
    </row>
    <row r="23" spans="1:12" ht="15" customHeight="1" x14ac:dyDescent="0.25">
      <c r="A23" s="1"/>
      <c r="C23" t="s">
        <v>485</v>
      </c>
      <c r="D23" t="s">
        <v>486</v>
      </c>
      <c r="E23" s="3">
        <v>1298</v>
      </c>
      <c r="F23" s="4">
        <v>20787.48</v>
      </c>
    </row>
    <row r="24" spans="1:12" ht="15" customHeight="1" x14ac:dyDescent="0.25">
      <c r="A24" s="1"/>
      <c r="C24" t="s">
        <v>451</v>
      </c>
      <c r="D24" t="s">
        <v>452</v>
      </c>
      <c r="E24" s="3">
        <v>1454</v>
      </c>
      <c r="F24" s="4">
        <v>20623.660000000003</v>
      </c>
    </row>
    <row r="25" spans="1:12" ht="15" customHeight="1" x14ac:dyDescent="0.25">
      <c r="A25" s="1"/>
      <c r="C25" t="s">
        <v>511</v>
      </c>
      <c r="D25" t="s">
        <v>512</v>
      </c>
      <c r="E25" s="3">
        <v>2055</v>
      </c>
      <c r="F25" s="4">
        <v>19426.460000000003</v>
      </c>
    </row>
    <row r="26" spans="1:12" ht="15" customHeight="1" x14ac:dyDescent="0.25">
      <c r="A26" s="1"/>
      <c r="C26" t="s">
        <v>385</v>
      </c>
      <c r="D26" t="s">
        <v>386</v>
      </c>
      <c r="E26" s="3">
        <v>1427</v>
      </c>
      <c r="F26" s="4">
        <v>19218.22</v>
      </c>
    </row>
    <row r="27" spans="1:12" ht="15" customHeight="1" x14ac:dyDescent="0.25">
      <c r="A27" s="1"/>
      <c r="C27" t="s">
        <v>487</v>
      </c>
      <c r="D27" t="s">
        <v>488</v>
      </c>
      <c r="E27" s="3">
        <v>739</v>
      </c>
      <c r="F27" s="4">
        <v>17340.179999999997</v>
      </c>
    </row>
    <row r="28" spans="1:12" ht="15" customHeight="1" x14ac:dyDescent="0.25">
      <c r="A28" s="1"/>
      <c r="C28" t="s">
        <v>433</v>
      </c>
      <c r="D28" t="s">
        <v>434</v>
      </c>
      <c r="E28" s="3">
        <v>637</v>
      </c>
      <c r="F28" s="4">
        <v>17109.170000000002</v>
      </c>
    </row>
    <row r="29" spans="1:12" ht="15" customHeight="1" x14ac:dyDescent="0.25">
      <c r="A29" s="1"/>
      <c r="C29" t="s">
        <v>367</v>
      </c>
      <c r="D29" t="s">
        <v>368</v>
      </c>
      <c r="E29" s="3">
        <v>558</v>
      </c>
      <c r="F29" s="4">
        <v>15920.000000000002</v>
      </c>
    </row>
    <row r="30" spans="1:12" ht="15" customHeight="1" x14ac:dyDescent="0.25">
      <c r="A30" s="1"/>
      <c r="C30" t="s">
        <v>387</v>
      </c>
      <c r="D30" t="s">
        <v>388</v>
      </c>
      <c r="E30" s="3">
        <v>1563</v>
      </c>
      <c r="F30" s="4">
        <v>15587.210000000001</v>
      </c>
    </row>
    <row r="31" spans="1:12" ht="15" customHeight="1" x14ac:dyDescent="0.25">
      <c r="A31" s="1"/>
      <c r="C31" t="s">
        <v>262</v>
      </c>
      <c r="D31" t="s">
        <v>263</v>
      </c>
      <c r="E31" s="3">
        <v>481</v>
      </c>
      <c r="F31" s="4">
        <v>15108.589999999998</v>
      </c>
    </row>
    <row r="32" spans="1:12" ht="15" customHeight="1" x14ac:dyDescent="0.25">
      <c r="A32" s="1"/>
      <c r="C32" t="s">
        <v>519</v>
      </c>
      <c r="D32" t="s">
        <v>520</v>
      </c>
      <c r="E32" s="3">
        <v>2017</v>
      </c>
      <c r="F32" s="4">
        <v>14431.680000000004</v>
      </c>
    </row>
    <row r="33" spans="1:6" ht="15" customHeight="1" x14ac:dyDescent="0.25">
      <c r="A33" s="1"/>
      <c r="C33" t="s">
        <v>409</v>
      </c>
      <c r="D33" t="s">
        <v>410</v>
      </c>
      <c r="E33" s="3">
        <v>1988</v>
      </c>
      <c r="F33" s="4">
        <v>14273.169999999998</v>
      </c>
    </row>
    <row r="34" spans="1:6" ht="15" customHeight="1" x14ac:dyDescent="0.25">
      <c r="C34" t="s">
        <v>399</v>
      </c>
      <c r="D34" t="s">
        <v>400</v>
      </c>
      <c r="E34" s="3">
        <v>2362</v>
      </c>
      <c r="F34" s="4">
        <v>14234.86</v>
      </c>
    </row>
    <row r="35" spans="1:6" ht="15" customHeight="1" x14ac:dyDescent="0.25">
      <c r="C35" t="s">
        <v>427</v>
      </c>
      <c r="D35" t="s">
        <v>428</v>
      </c>
      <c r="E35" s="3">
        <v>946</v>
      </c>
      <c r="F35" s="4">
        <v>14081.55</v>
      </c>
    </row>
    <row r="36" spans="1:6" ht="15" customHeight="1" x14ac:dyDescent="0.25">
      <c r="C36" t="s">
        <v>515</v>
      </c>
      <c r="D36" t="s">
        <v>516</v>
      </c>
      <c r="E36" s="3">
        <v>2885</v>
      </c>
      <c r="F36" s="4">
        <v>13674.570000000002</v>
      </c>
    </row>
    <row r="37" spans="1:6" ht="15" customHeight="1" x14ac:dyDescent="0.25">
      <c r="C37" t="s">
        <v>517</v>
      </c>
      <c r="D37" t="s">
        <v>518</v>
      </c>
      <c r="E37" s="3">
        <v>1955</v>
      </c>
      <c r="F37" s="4">
        <v>13664.22</v>
      </c>
    </row>
    <row r="38" spans="1:6" ht="15" customHeight="1" x14ac:dyDescent="0.25">
      <c r="C38" t="s">
        <v>381</v>
      </c>
      <c r="D38" t="s">
        <v>382</v>
      </c>
      <c r="E38" s="3">
        <v>775</v>
      </c>
      <c r="F38" s="4">
        <v>13342.360000000002</v>
      </c>
    </row>
    <row r="39" spans="1:6" ht="15" customHeight="1" x14ac:dyDescent="0.25">
      <c r="C39" t="s">
        <v>525</v>
      </c>
      <c r="D39" t="s">
        <v>526</v>
      </c>
      <c r="E39" s="3">
        <v>3232</v>
      </c>
      <c r="F39" s="4">
        <v>12808.859999999997</v>
      </c>
    </row>
    <row r="40" spans="1:6" ht="15" customHeight="1" x14ac:dyDescent="0.25">
      <c r="C40" t="s">
        <v>435</v>
      </c>
      <c r="D40" t="s">
        <v>436</v>
      </c>
      <c r="E40" s="3">
        <v>753</v>
      </c>
      <c r="F40" s="4">
        <v>11649.799999999997</v>
      </c>
    </row>
    <row r="41" spans="1:6" ht="15" customHeight="1" x14ac:dyDescent="0.25">
      <c r="C41" t="s">
        <v>493</v>
      </c>
      <c r="D41" t="s">
        <v>494</v>
      </c>
      <c r="E41" s="3">
        <v>1392</v>
      </c>
      <c r="F41" s="4">
        <v>11448.52</v>
      </c>
    </row>
    <row r="42" spans="1:6" ht="15" customHeight="1" x14ac:dyDescent="0.25">
      <c r="C42" t="s">
        <v>441</v>
      </c>
      <c r="D42" t="s">
        <v>442</v>
      </c>
      <c r="E42" s="3">
        <v>752</v>
      </c>
      <c r="F42" s="4">
        <v>11360.88</v>
      </c>
    </row>
    <row r="43" spans="1:6" ht="15" customHeight="1" x14ac:dyDescent="0.25">
      <c r="C43" t="s">
        <v>449</v>
      </c>
      <c r="D43" t="s">
        <v>450</v>
      </c>
      <c r="E43" s="3">
        <v>842</v>
      </c>
      <c r="F43" s="4">
        <v>11140.279999999999</v>
      </c>
    </row>
    <row r="44" spans="1:6" ht="15" customHeight="1" x14ac:dyDescent="0.25">
      <c r="C44" t="s">
        <v>513</v>
      </c>
      <c r="D44" t="s">
        <v>514</v>
      </c>
      <c r="E44" s="3">
        <v>1466</v>
      </c>
      <c r="F44" s="4">
        <v>10423.190000000004</v>
      </c>
    </row>
    <row r="45" spans="1:6" ht="15" customHeight="1" x14ac:dyDescent="0.25">
      <c r="C45" t="s">
        <v>429</v>
      </c>
      <c r="D45" t="s">
        <v>430</v>
      </c>
      <c r="E45" s="3">
        <v>337</v>
      </c>
      <c r="F45" s="4">
        <v>10410.029999999999</v>
      </c>
    </row>
    <row r="46" spans="1:6" ht="15" customHeight="1" x14ac:dyDescent="0.25">
      <c r="C46" t="s">
        <v>369</v>
      </c>
      <c r="D46" t="s">
        <v>370</v>
      </c>
      <c r="E46" s="3">
        <v>175</v>
      </c>
      <c r="F46" s="4">
        <v>10227.299999999999</v>
      </c>
    </row>
    <row r="47" spans="1:6" ht="15" customHeight="1" x14ac:dyDescent="0.25">
      <c r="C47" t="s">
        <v>507</v>
      </c>
      <c r="D47" t="s">
        <v>508</v>
      </c>
      <c r="E47" s="3">
        <v>1010</v>
      </c>
      <c r="F47" s="4">
        <v>10126.609999999999</v>
      </c>
    </row>
    <row r="48" spans="1:6" ht="15" customHeight="1" x14ac:dyDescent="0.25">
      <c r="C48" t="s">
        <v>497</v>
      </c>
      <c r="D48" t="s">
        <v>498</v>
      </c>
      <c r="E48" s="3">
        <v>1423</v>
      </c>
      <c r="F48" s="4">
        <v>10035.960000000003</v>
      </c>
    </row>
    <row r="49" spans="3:6" ht="15" customHeight="1" x14ac:dyDescent="0.25">
      <c r="C49" t="s">
        <v>521</v>
      </c>
      <c r="D49" t="s">
        <v>522</v>
      </c>
      <c r="E49" s="3">
        <v>2300</v>
      </c>
      <c r="F49" s="4">
        <v>9928.24</v>
      </c>
    </row>
    <row r="50" spans="3:6" ht="15" customHeight="1" x14ac:dyDescent="0.25">
      <c r="C50" t="s">
        <v>499</v>
      </c>
      <c r="D50" t="s">
        <v>500</v>
      </c>
      <c r="E50" s="3">
        <v>1748</v>
      </c>
      <c r="F50" s="4">
        <v>9864.7299999999977</v>
      </c>
    </row>
    <row r="51" spans="3:6" ht="15" customHeight="1" x14ac:dyDescent="0.25">
      <c r="C51" t="s">
        <v>403</v>
      </c>
      <c r="D51" t="s">
        <v>404</v>
      </c>
      <c r="E51" s="3">
        <v>2956</v>
      </c>
      <c r="F51" s="4">
        <v>9689.1400000000031</v>
      </c>
    </row>
    <row r="52" spans="3:6" ht="15" customHeight="1" x14ac:dyDescent="0.25">
      <c r="C52" t="s">
        <v>419</v>
      </c>
      <c r="D52" t="s">
        <v>420</v>
      </c>
      <c r="E52" s="3">
        <v>1310</v>
      </c>
      <c r="F52" s="4">
        <v>9507.0600000000013</v>
      </c>
    </row>
    <row r="53" spans="3:6" ht="15" customHeight="1" x14ac:dyDescent="0.25">
      <c r="C53" t="s">
        <v>477</v>
      </c>
      <c r="D53" t="s">
        <v>478</v>
      </c>
      <c r="E53" s="3">
        <v>1090</v>
      </c>
      <c r="F53" s="4">
        <v>9349.43</v>
      </c>
    </row>
    <row r="54" spans="3:6" ht="15" customHeight="1" x14ac:dyDescent="0.25">
      <c r="C54" t="s">
        <v>389</v>
      </c>
      <c r="D54" t="s">
        <v>390</v>
      </c>
      <c r="E54" s="3">
        <v>3042</v>
      </c>
      <c r="F54" s="4">
        <v>9259.7099999999991</v>
      </c>
    </row>
    <row r="55" spans="3:6" ht="15" customHeight="1" x14ac:dyDescent="0.25">
      <c r="C55" t="s">
        <v>397</v>
      </c>
      <c r="D55" t="s">
        <v>398</v>
      </c>
      <c r="E55" s="3">
        <v>2937</v>
      </c>
      <c r="F55" s="4">
        <v>8722.3700000000026</v>
      </c>
    </row>
    <row r="56" spans="3:6" ht="15" customHeight="1" x14ac:dyDescent="0.25">
      <c r="C56" t="s">
        <v>373</v>
      </c>
      <c r="D56" t="s">
        <v>374</v>
      </c>
      <c r="E56" s="3">
        <v>967</v>
      </c>
      <c r="F56" s="4">
        <v>8477.66</v>
      </c>
    </row>
    <row r="57" spans="3:6" ht="15" customHeight="1" x14ac:dyDescent="0.25">
      <c r="C57" t="s">
        <v>371</v>
      </c>
      <c r="D57" t="s">
        <v>372</v>
      </c>
      <c r="E57" s="3">
        <v>339</v>
      </c>
      <c r="F57" s="4">
        <v>8373.2999999999993</v>
      </c>
    </row>
    <row r="58" spans="3:6" ht="15" customHeight="1" x14ac:dyDescent="0.25">
      <c r="C58" t="s">
        <v>459</v>
      </c>
      <c r="D58" t="s">
        <v>460</v>
      </c>
      <c r="E58" s="3">
        <v>2339</v>
      </c>
      <c r="F58" s="4">
        <v>8262.6400000000012</v>
      </c>
    </row>
    <row r="59" spans="3:6" ht="15" customHeight="1" x14ac:dyDescent="0.25">
      <c r="C59" t="s">
        <v>443</v>
      </c>
      <c r="D59" t="s">
        <v>444</v>
      </c>
      <c r="E59" s="3">
        <v>463</v>
      </c>
      <c r="F59" s="4">
        <v>8252.94</v>
      </c>
    </row>
    <row r="60" spans="3:6" ht="15" customHeight="1" x14ac:dyDescent="0.25">
      <c r="C60" t="s">
        <v>393</v>
      </c>
      <c r="D60" t="s">
        <v>394</v>
      </c>
      <c r="E60" s="3">
        <v>1613</v>
      </c>
      <c r="F60" s="4">
        <v>8163.4599999999991</v>
      </c>
    </row>
    <row r="61" spans="3:6" ht="15" customHeight="1" x14ac:dyDescent="0.25">
      <c r="C61" t="s">
        <v>365</v>
      </c>
      <c r="D61" t="s">
        <v>366</v>
      </c>
      <c r="E61" s="3">
        <v>1228</v>
      </c>
      <c r="F61" s="4">
        <v>7677.369999999999</v>
      </c>
    </row>
    <row r="62" spans="3:6" ht="15" customHeight="1" x14ac:dyDescent="0.25">
      <c r="C62" t="s">
        <v>413</v>
      </c>
      <c r="D62" t="s">
        <v>414</v>
      </c>
      <c r="E62" s="3">
        <v>506</v>
      </c>
      <c r="F62" s="4">
        <v>7558.24</v>
      </c>
    </row>
    <row r="63" spans="3:6" ht="15" customHeight="1" x14ac:dyDescent="0.25">
      <c r="C63" t="s">
        <v>509</v>
      </c>
      <c r="D63" t="s">
        <v>510</v>
      </c>
      <c r="E63" s="3">
        <v>1143</v>
      </c>
      <c r="F63" s="4">
        <v>7142.53</v>
      </c>
    </row>
    <row r="64" spans="3:6" ht="15" customHeight="1" x14ac:dyDescent="0.25">
      <c r="C64" t="s">
        <v>439</v>
      </c>
      <c r="D64" t="s">
        <v>440</v>
      </c>
      <c r="E64" s="3">
        <v>844</v>
      </c>
      <c r="F64" s="4">
        <v>6750.9599999999991</v>
      </c>
    </row>
    <row r="65" spans="3:6" ht="15" customHeight="1" x14ac:dyDescent="0.25">
      <c r="C65" t="s">
        <v>437</v>
      </c>
      <c r="D65" t="s">
        <v>438</v>
      </c>
      <c r="E65" s="3">
        <v>259</v>
      </c>
      <c r="F65" s="4">
        <v>6669.46</v>
      </c>
    </row>
    <row r="66" spans="3:6" ht="15" customHeight="1" x14ac:dyDescent="0.25">
      <c r="C66" t="s">
        <v>417</v>
      </c>
      <c r="D66" t="s">
        <v>418</v>
      </c>
      <c r="E66" s="3">
        <v>759</v>
      </c>
      <c r="F66" s="4">
        <v>6421.4699999999993</v>
      </c>
    </row>
    <row r="67" spans="3:6" ht="15" customHeight="1" x14ac:dyDescent="0.25">
      <c r="C67" t="s">
        <v>467</v>
      </c>
      <c r="D67" t="s">
        <v>468</v>
      </c>
      <c r="E67" s="3">
        <v>2123</v>
      </c>
      <c r="F67" s="4">
        <v>6157.75</v>
      </c>
    </row>
    <row r="68" spans="3:6" ht="15" customHeight="1" x14ac:dyDescent="0.25">
      <c r="C68" t="s">
        <v>523</v>
      </c>
      <c r="D68" t="s">
        <v>524</v>
      </c>
      <c r="E68" s="3">
        <v>2812</v>
      </c>
      <c r="F68" s="4">
        <v>5896.8000000000011</v>
      </c>
    </row>
    <row r="69" spans="3:6" ht="15" customHeight="1" x14ac:dyDescent="0.25">
      <c r="C69" t="s">
        <v>421</v>
      </c>
      <c r="D69" t="s">
        <v>422</v>
      </c>
      <c r="E69" s="3">
        <v>1218</v>
      </c>
      <c r="F69" s="4">
        <v>5625.61</v>
      </c>
    </row>
    <row r="70" spans="3:6" ht="15" customHeight="1" x14ac:dyDescent="0.25">
      <c r="C70" t="s">
        <v>401</v>
      </c>
      <c r="D70" t="s">
        <v>402</v>
      </c>
      <c r="E70" s="3">
        <v>1076</v>
      </c>
      <c r="F70" s="4">
        <v>5231.55</v>
      </c>
    </row>
    <row r="71" spans="3:6" ht="15" customHeight="1" x14ac:dyDescent="0.25">
      <c r="C71" t="s">
        <v>395</v>
      </c>
      <c r="D71" t="s">
        <v>396</v>
      </c>
      <c r="E71" s="3">
        <v>1792</v>
      </c>
      <c r="F71" s="4">
        <v>5020.75</v>
      </c>
    </row>
    <row r="72" spans="3:6" ht="15" customHeight="1" x14ac:dyDescent="0.25">
      <c r="C72" t="s">
        <v>423</v>
      </c>
      <c r="D72" t="s">
        <v>424</v>
      </c>
      <c r="E72" s="3">
        <v>634</v>
      </c>
      <c r="F72" s="4">
        <v>4904.5600000000004</v>
      </c>
    </row>
    <row r="73" spans="3:6" ht="15" customHeight="1" x14ac:dyDescent="0.25">
      <c r="C73" t="s">
        <v>405</v>
      </c>
      <c r="D73" t="s">
        <v>406</v>
      </c>
      <c r="E73" s="3">
        <v>1028</v>
      </c>
      <c r="F73" s="4">
        <v>4294.6299999999992</v>
      </c>
    </row>
    <row r="74" spans="3:6" ht="15" customHeight="1" x14ac:dyDescent="0.25">
      <c r="C74" t="s">
        <v>391</v>
      </c>
      <c r="D74" t="s">
        <v>392</v>
      </c>
      <c r="E74" s="3">
        <v>1563</v>
      </c>
      <c r="F74" s="4">
        <v>3962.66</v>
      </c>
    </row>
    <row r="75" spans="3:6" ht="15" customHeight="1" x14ac:dyDescent="0.25">
      <c r="C75" t="s">
        <v>415</v>
      </c>
      <c r="D75" t="s">
        <v>416</v>
      </c>
      <c r="E75" s="3">
        <v>1683</v>
      </c>
      <c r="F75" s="4">
        <v>3958.9600000000005</v>
      </c>
    </row>
    <row r="76" spans="3:6" ht="15" customHeight="1" x14ac:dyDescent="0.25">
      <c r="C76" t="s">
        <v>463</v>
      </c>
      <c r="D76" t="s">
        <v>464</v>
      </c>
      <c r="E76" s="3">
        <v>1374</v>
      </c>
      <c r="F76" s="4">
        <v>3593.2799999999993</v>
      </c>
    </row>
    <row r="77" spans="3:6" ht="15" customHeight="1" x14ac:dyDescent="0.25">
      <c r="C77" t="s">
        <v>455</v>
      </c>
      <c r="D77" t="s">
        <v>456</v>
      </c>
      <c r="E77" s="3">
        <v>1950</v>
      </c>
      <c r="F77" s="4">
        <v>3363.55</v>
      </c>
    </row>
    <row r="78" spans="3:6" ht="15" customHeight="1" x14ac:dyDescent="0.25">
      <c r="C78" t="s">
        <v>465</v>
      </c>
      <c r="D78" t="s">
        <v>466</v>
      </c>
      <c r="E78" s="3">
        <v>1587</v>
      </c>
      <c r="F78" s="4">
        <v>3244.5099999999998</v>
      </c>
    </row>
    <row r="79" spans="3:6" ht="15" customHeight="1" x14ac:dyDescent="0.25">
      <c r="C79" t="s">
        <v>471</v>
      </c>
      <c r="D79" t="s">
        <v>472</v>
      </c>
      <c r="E79" s="3">
        <v>3304</v>
      </c>
      <c r="F79" s="4">
        <v>3236.6099999999997</v>
      </c>
    </row>
    <row r="80" spans="3:6" ht="15" customHeight="1" x14ac:dyDescent="0.25">
      <c r="C80" t="s">
        <v>431</v>
      </c>
      <c r="D80" t="s">
        <v>432</v>
      </c>
      <c r="E80" s="3">
        <v>1513</v>
      </c>
      <c r="F80" s="4">
        <v>3042.2300000000005</v>
      </c>
    </row>
    <row r="81" spans="3:6" ht="15" customHeight="1" x14ac:dyDescent="0.25">
      <c r="C81" t="s">
        <v>489</v>
      </c>
      <c r="D81" t="s">
        <v>490</v>
      </c>
      <c r="E81" s="3">
        <v>1964</v>
      </c>
      <c r="F81" s="4">
        <v>2815.1999999999994</v>
      </c>
    </row>
    <row r="82" spans="3:6" ht="15" customHeight="1" x14ac:dyDescent="0.25">
      <c r="C82" t="s">
        <v>469</v>
      </c>
      <c r="D82" t="s">
        <v>470</v>
      </c>
      <c r="E82" s="3">
        <v>1846</v>
      </c>
      <c r="F82" s="4">
        <v>2752.25</v>
      </c>
    </row>
    <row r="83" spans="3:6" ht="15" customHeight="1" x14ac:dyDescent="0.25">
      <c r="C83" t="s">
        <v>411</v>
      </c>
      <c r="D83" t="s">
        <v>412</v>
      </c>
      <c r="E83" s="3">
        <v>600</v>
      </c>
      <c r="F83" s="4">
        <v>2742.3199999999997</v>
      </c>
    </row>
    <row r="84" spans="3:6" ht="15" customHeight="1" x14ac:dyDescent="0.25">
      <c r="C84" t="s">
        <v>461</v>
      </c>
      <c r="D84" t="s">
        <v>462</v>
      </c>
      <c r="E84" s="3">
        <v>1027</v>
      </c>
      <c r="F84" s="4">
        <v>2704.9399999999996</v>
      </c>
    </row>
    <row r="85" spans="3:6" ht="15" customHeight="1" x14ac:dyDescent="0.25">
      <c r="C85" t="s">
        <v>483</v>
      </c>
      <c r="D85" t="s">
        <v>484</v>
      </c>
      <c r="E85" s="3">
        <v>1822</v>
      </c>
      <c r="F85" s="4">
        <v>2551.1300000000006</v>
      </c>
    </row>
    <row r="86" spans="3:6" ht="15" customHeight="1" x14ac:dyDescent="0.25">
      <c r="C86" t="s">
        <v>481</v>
      </c>
      <c r="D86" t="s">
        <v>482</v>
      </c>
      <c r="E86" s="3">
        <v>1147</v>
      </c>
      <c r="F86" s="4">
        <v>1972.6299999999999</v>
      </c>
    </row>
    <row r="87" spans="3:6" ht="15" customHeight="1" x14ac:dyDescent="0.25">
      <c r="C87" t="s">
        <v>505</v>
      </c>
      <c r="D87" t="s">
        <v>506</v>
      </c>
      <c r="E87" s="3">
        <v>1257</v>
      </c>
      <c r="F87" s="4">
        <v>1742.0699999999997</v>
      </c>
    </row>
    <row r="88" spans="3:6" ht="15" customHeight="1" x14ac:dyDescent="0.25">
      <c r="C88" t="s">
        <v>475</v>
      </c>
      <c r="D88" t="s">
        <v>476</v>
      </c>
      <c r="E88" s="3">
        <v>530</v>
      </c>
      <c r="F88" s="4">
        <v>1722.2100000000003</v>
      </c>
    </row>
    <row r="89" spans="3:6" ht="15" customHeight="1" x14ac:dyDescent="0.25">
      <c r="C89" t="s">
        <v>457</v>
      </c>
      <c r="D89" t="s">
        <v>458</v>
      </c>
      <c r="E89" s="3">
        <v>1648</v>
      </c>
      <c r="F89" s="4">
        <v>1269.0899999999997</v>
      </c>
    </row>
    <row r="90" spans="3:6" ht="15" customHeight="1" x14ac:dyDescent="0.25">
      <c r="C90" t="s">
        <v>353</v>
      </c>
      <c r="D90" t="s">
        <v>354</v>
      </c>
      <c r="E90" s="3">
        <v>1059</v>
      </c>
      <c r="F90" s="4">
        <v>1266.25</v>
      </c>
    </row>
    <row r="91" spans="3:6" ht="15" customHeight="1" x14ac:dyDescent="0.25">
      <c r="C91" t="s">
        <v>58</v>
      </c>
      <c r="E91" s="3">
        <v>116209</v>
      </c>
      <c r="F91" s="4">
        <v>1427689.0799999996</v>
      </c>
    </row>
  </sheetData>
  <conditionalFormatting pivot="1" sqref="E9:E90">
    <cfRule type="dataBar" priority="2">
      <dataBar>
        <cfvo type="min"/>
        <cfvo type="max"/>
        <color theme="9" tint="0.39997558519241921"/>
      </dataBar>
      <extLst>
        <ext xmlns:x14="http://schemas.microsoft.com/office/spreadsheetml/2009/9/main" uri="{B025F937-C7B1-47D3-B67F-A62EFF666E3E}">
          <x14:id>{7A8174A4-FBFA-4D6D-8738-5D6E193833EB}</x14:id>
        </ext>
      </extLst>
    </cfRule>
  </conditionalFormatting>
  <conditionalFormatting pivot="1" sqref="F9:F90">
    <cfRule type="dataBar" priority="1">
      <dataBar>
        <cfvo type="min"/>
        <cfvo type="max"/>
        <color theme="9" tint="0.59999389629810485"/>
      </dataBar>
      <extLst>
        <ext xmlns:x14="http://schemas.microsoft.com/office/spreadsheetml/2009/9/main" uri="{B025F937-C7B1-47D3-B67F-A62EFF666E3E}">
          <x14:id>{BB25C0E8-CDFE-4F93-9FAE-547FCD52A1B6}</x14:id>
        </ext>
      </extLst>
    </cfRule>
  </conditionalFormatting>
  <pageMargins left="0.7" right="0.7" top="0.75" bottom="0.75" header="0.3" footer="0.3"/>
  <pageSetup scale="70" fitToHeight="0" orientation="landscape" horizontalDpi="300" verticalDpi="300" r:id="rId2"/>
  <extLst>
    <ext xmlns:x14="http://schemas.microsoft.com/office/spreadsheetml/2009/9/main" uri="{78C0D931-6437-407d-A8EE-F0AAD7539E65}">
      <x14:conditionalFormattings>
        <x14:conditionalFormatting xmlns:xm="http://schemas.microsoft.com/office/excel/2006/main" pivot="1">
          <x14:cfRule type="dataBar" id="{7A8174A4-FBFA-4D6D-8738-5D6E193833EB}">
            <x14:dataBar minLength="0" maxLength="100" border="1" gradient="0" negativeBarBorderColorSameAsPositive="0">
              <x14:cfvo type="autoMin"/>
              <x14:cfvo type="autoMax"/>
              <x14:borderColor theme="9" tint="0.39997558519241921"/>
              <x14:negativeFillColor rgb="FFFF0000"/>
              <x14:negativeBorderColor rgb="FFFF0000"/>
              <x14:axisColor rgb="FF000000"/>
            </x14:dataBar>
          </x14:cfRule>
          <xm:sqref>E9:E90</xm:sqref>
        </x14:conditionalFormatting>
        <x14:conditionalFormatting xmlns:xm="http://schemas.microsoft.com/office/excel/2006/main" pivot="1">
          <x14:cfRule type="dataBar" id="{BB25C0E8-CDFE-4F93-9FAE-547FCD52A1B6}">
            <x14:dataBar minLength="0" maxLength="100" border="1" gradient="0" negativeBarBorderColorSameAsPositive="0">
              <x14:cfvo type="autoMin"/>
              <x14:cfvo type="autoMax"/>
              <x14:borderColor theme="9" tint="0.59999389629810485"/>
              <x14:negativeFillColor rgb="FFFF0000"/>
              <x14:negativeBorderColor rgb="FFFF0000"/>
              <x14:axisColor rgb="FF000000"/>
            </x14:dataBar>
          </x14:cfRule>
          <xm:sqref>F9:F90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80"/>
  <sheetViews>
    <sheetView topLeftCell="B2" workbookViewId="0"/>
  </sheetViews>
  <sheetFormatPr defaultRowHeight="15" customHeight="1" x14ac:dyDescent="0.25"/>
  <cols>
    <col min="1" max="1" width="9.140625" hidden="1" customWidth="1"/>
    <col min="3" max="3" width="40.140625" bestFit="1" customWidth="1"/>
    <col min="4" max="4" width="16.7109375" bestFit="1" customWidth="1"/>
    <col min="5" max="5" width="17.85546875" bestFit="1" customWidth="1"/>
    <col min="6" max="6" width="13.5703125" bestFit="1" customWidth="1"/>
    <col min="7" max="7" width="14.42578125" bestFit="1" customWidth="1"/>
    <col min="8" max="8" width="13.5703125" bestFit="1" customWidth="1"/>
    <col min="9" max="9" width="23.140625" bestFit="1" customWidth="1"/>
    <col min="10" max="10" width="25.85546875" bestFit="1" customWidth="1"/>
    <col min="11" max="11" width="17" bestFit="1" customWidth="1"/>
    <col min="12" max="12" width="17.5703125" bestFit="1" customWidth="1"/>
    <col min="13" max="13" width="34.140625" bestFit="1" customWidth="1"/>
    <col min="14" max="14" width="17.85546875" bestFit="1" customWidth="1"/>
    <col min="15" max="15" width="28.85546875" bestFit="1" customWidth="1"/>
    <col min="16" max="16" width="30.85546875" bestFit="1" customWidth="1"/>
    <col min="17" max="17" width="29.7109375" bestFit="1" customWidth="1"/>
    <col min="18" max="18" width="0" hidden="1" customWidth="1"/>
  </cols>
  <sheetData>
    <row r="1" spans="1:30" ht="15" hidden="1" customHeight="1" x14ac:dyDescent="0.25">
      <c r="A1" s="6" t="s">
        <v>563</v>
      </c>
      <c r="C1" s="6" t="s">
        <v>59</v>
      </c>
      <c r="D1" s="6" t="s">
        <v>60</v>
      </c>
      <c r="E1" s="6" t="s">
        <v>155</v>
      </c>
      <c r="F1" s="6" t="s">
        <v>156</v>
      </c>
      <c r="G1" s="6" t="s">
        <v>156</v>
      </c>
      <c r="H1" s="6" t="s">
        <v>156</v>
      </c>
      <c r="I1" s="6" t="s">
        <v>156</v>
      </c>
      <c r="J1" s="6" t="s">
        <v>156</v>
      </c>
      <c r="K1" s="6" t="s">
        <v>156</v>
      </c>
      <c r="L1" s="6" t="s">
        <v>156</v>
      </c>
      <c r="M1" s="6" t="s">
        <v>156</v>
      </c>
      <c r="N1" s="6" t="s">
        <v>156</v>
      </c>
      <c r="O1" s="6" t="s">
        <v>156</v>
      </c>
      <c r="P1" s="6" t="s">
        <v>156</v>
      </c>
      <c r="Q1" s="6" t="s">
        <v>156</v>
      </c>
      <c r="R1" s="6" t="s">
        <v>62</v>
      </c>
      <c r="S1" s="6" t="s">
        <v>212</v>
      </c>
    </row>
    <row r="3" spans="1:30" ht="15.75" customHeight="1" thickBot="1" x14ac:dyDescent="0.3">
      <c r="C3" s="5"/>
      <c r="D3" s="7" t="s">
        <v>63</v>
      </c>
      <c r="E3" s="8" t="s">
        <v>64</v>
      </c>
      <c r="F3" s="21"/>
      <c r="G3" s="21"/>
      <c r="H3" s="21"/>
      <c r="I3" s="21"/>
      <c r="J3" s="21"/>
      <c r="K3" s="21"/>
      <c r="L3" s="21"/>
      <c r="M3" s="21"/>
      <c r="N3" s="21"/>
      <c r="O3" s="21"/>
      <c r="P3" s="21"/>
      <c r="Q3" s="21"/>
    </row>
    <row r="4" spans="1:30" ht="15.75" customHeight="1" thickTop="1" x14ac:dyDescent="0.25">
      <c r="C4" s="5"/>
      <c r="D4" s="9" t="s">
        <v>65</v>
      </c>
      <c r="E4" s="10"/>
      <c r="F4" s="21"/>
      <c r="G4" s="21"/>
      <c r="H4" s="21"/>
      <c r="I4" s="21"/>
      <c r="J4" s="21"/>
      <c r="K4" s="21"/>
      <c r="L4" s="21"/>
      <c r="M4" s="21"/>
      <c r="N4" s="21"/>
      <c r="O4" s="21"/>
      <c r="P4" s="21"/>
      <c r="Q4" s="21"/>
    </row>
    <row r="5" spans="1:30" ht="15" hidden="1" customHeight="1" x14ac:dyDescent="0.25">
      <c r="A5" s="6" t="s">
        <v>1</v>
      </c>
      <c r="C5" s="11"/>
      <c r="D5" s="12" t="s">
        <v>66</v>
      </c>
      <c r="E5" s="13" t="s">
        <v>67</v>
      </c>
      <c r="F5" s="22"/>
      <c r="G5" s="22"/>
      <c r="H5" s="22"/>
      <c r="I5" s="22"/>
      <c r="J5" s="22"/>
      <c r="K5" s="22"/>
      <c r="L5" s="22"/>
      <c r="M5" s="22"/>
      <c r="N5" s="22"/>
      <c r="O5" s="22"/>
      <c r="P5" s="22"/>
      <c r="Q5" s="22"/>
    </row>
    <row r="6" spans="1:30" ht="15.75" customHeight="1" x14ac:dyDescent="0.25">
      <c r="A6" s="6" t="s">
        <v>68</v>
      </c>
      <c r="C6" s="11" t="s">
        <v>69</v>
      </c>
      <c r="D6" s="12" t="s">
        <v>69</v>
      </c>
      <c r="E6" s="14" t="str">
        <f>"1/1/2019..2/1/2019"</f>
        <v>1/1/2019..2/1/2019</v>
      </c>
      <c r="F6" s="23"/>
      <c r="G6" s="23"/>
      <c r="H6" s="23"/>
      <c r="I6" s="23"/>
      <c r="J6" s="23"/>
      <c r="K6" s="23"/>
      <c r="L6" s="23"/>
      <c r="M6" s="23"/>
      <c r="N6" s="23"/>
      <c r="O6" s="23"/>
      <c r="P6" s="23"/>
      <c r="Q6" s="23"/>
      <c r="R6" s="6" t="str">
        <f>"Lookup"</f>
        <v>Lookup</v>
      </c>
      <c r="S6" s="39" t="s">
        <v>213</v>
      </c>
    </row>
    <row r="7" spans="1:30" ht="15" customHeight="1" x14ac:dyDescent="0.25">
      <c r="A7" s="6" t="s">
        <v>68</v>
      </c>
      <c r="C7" s="15" t="s">
        <v>70</v>
      </c>
      <c r="D7" s="12" t="s">
        <v>6</v>
      </c>
      <c r="E7" s="13" t="str">
        <f>"C100003"</f>
        <v>C100003</v>
      </c>
      <c r="F7" s="22"/>
      <c r="G7" s="22"/>
      <c r="H7" s="22"/>
      <c r="I7" s="22"/>
      <c r="J7" s="22"/>
      <c r="K7" s="22"/>
      <c r="L7" s="22"/>
      <c r="M7" s="22"/>
      <c r="N7" s="22"/>
      <c r="O7" s="22"/>
      <c r="P7" s="22"/>
      <c r="Q7" s="22"/>
      <c r="R7" s="6" t="str">
        <f>"Lookup"</f>
        <v>Lookup</v>
      </c>
    </row>
    <row r="8" spans="1:30" ht="15" customHeight="1" x14ac:dyDescent="0.25">
      <c r="A8" s="6" t="s">
        <v>68</v>
      </c>
      <c r="C8" s="16" t="s">
        <v>71</v>
      </c>
      <c r="D8" s="12"/>
      <c r="E8" s="17"/>
      <c r="F8" s="22"/>
      <c r="G8" s="22"/>
      <c r="H8" s="22"/>
      <c r="I8" s="22"/>
      <c r="J8" s="22"/>
      <c r="K8" s="22"/>
      <c r="L8" s="22"/>
      <c r="M8" s="22"/>
      <c r="N8" s="22"/>
      <c r="O8" s="22"/>
      <c r="P8" s="22"/>
      <c r="Q8" s="22"/>
      <c r="R8" s="6"/>
    </row>
    <row r="9" spans="1:30" ht="15" customHeight="1" x14ac:dyDescent="0.25">
      <c r="D9" s="18"/>
      <c r="E9" s="18"/>
      <c r="F9" s="24"/>
      <c r="G9" s="24"/>
      <c r="H9" s="24"/>
      <c r="I9" s="24"/>
      <c r="J9" s="24"/>
      <c r="K9" s="24"/>
      <c r="L9" s="24"/>
      <c r="M9" s="24"/>
      <c r="N9" s="24"/>
      <c r="O9" s="24"/>
      <c r="P9" s="24"/>
      <c r="Q9" s="24"/>
    </row>
    <row r="10" spans="1:30" ht="15" hidden="1" customHeight="1" x14ac:dyDescent="0.25">
      <c r="A10" s="6" t="s">
        <v>1</v>
      </c>
      <c r="E10" s="19" t="s">
        <v>72</v>
      </c>
      <c r="F10" s="19"/>
      <c r="G10" s="19"/>
      <c r="H10" s="19"/>
      <c r="I10" s="19"/>
      <c r="J10" s="19"/>
      <c r="K10" s="19"/>
      <c r="L10" s="19"/>
      <c r="M10" s="19"/>
      <c r="N10" s="19"/>
      <c r="O10" s="19"/>
      <c r="P10" s="19"/>
      <c r="Q10" s="19"/>
      <c r="R10" s="6" t="str">
        <f>"∞||""Item"",""No."",""=Item No."""</f>
        <v>∞||"Item","No.","=Item No."</v>
      </c>
      <c r="S10" s="6" t="str">
        <f>"∞||""Customer"",""No."",""=Source No."",""Link=Customer"",""∞||""""Item Ledger Entry"""",""""Source No."""",""""=No."""",""""Item No."""",""""C100003"""""""</f>
        <v>∞||"Customer","No.","=Source No.","Link=Customer","∞||""Item Ledger Entry"",""Source No."",""=No."",""Item No."",""C100003"""</v>
      </c>
      <c r="T10" s="6" t="str">
        <f>"∞||""Item Ledger Entry"",""Source No."",""=No."",""Item No."",""C100003"""</f>
        <v>∞||"Item Ledger Entry","Source No.","=No.","Item No.","C100003"</v>
      </c>
    </row>
    <row r="11" spans="1:30" ht="15" hidden="1" customHeight="1" x14ac:dyDescent="0.25">
      <c r="A11" s="6" t="s">
        <v>1</v>
      </c>
      <c r="E11" s="19" t="s">
        <v>73</v>
      </c>
      <c r="F11" s="19"/>
      <c r="G11" s="19"/>
      <c r="H11" s="19"/>
      <c r="I11" s="19"/>
      <c r="J11" s="19"/>
      <c r="K11" s="19"/>
      <c r="L11" s="19"/>
      <c r="M11" s="19"/>
      <c r="N11" s="19"/>
      <c r="O11" s="19"/>
      <c r="P11" s="19"/>
      <c r="Q11" s="19"/>
      <c r="R11" s="6" t="s">
        <v>6</v>
      </c>
      <c r="S11" s="6" t="s">
        <v>183</v>
      </c>
      <c r="T11" s="6" t="s">
        <v>69</v>
      </c>
      <c r="U11" s="6" t="s">
        <v>74</v>
      </c>
      <c r="V11" s="6" t="s">
        <v>75</v>
      </c>
      <c r="W11" s="6" t="s">
        <v>76</v>
      </c>
      <c r="X11" s="6" t="s">
        <v>77</v>
      </c>
      <c r="Y11" s="6" t="s">
        <v>78</v>
      </c>
      <c r="Z11" s="6" t="s">
        <v>7</v>
      </c>
      <c r="AA11" s="6" t="s">
        <v>79</v>
      </c>
      <c r="AB11" s="6" t="s">
        <v>80</v>
      </c>
      <c r="AC11" s="6" t="s">
        <v>81</v>
      </c>
      <c r="AD11" s="6" t="s">
        <v>82</v>
      </c>
    </row>
    <row r="12" spans="1:30" ht="15" hidden="1" customHeight="1" x14ac:dyDescent="0.25">
      <c r="A12" s="6" t="s">
        <v>1</v>
      </c>
      <c r="E12" s="19" t="s">
        <v>83</v>
      </c>
      <c r="F12" s="19"/>
      <c r="G12" s="19"/>
      <c r="H12" s="19"/>
      <c r="I12" s="19"/>
      <c r="J12" s="19"/>
      <c r="K12" s="19"/>
      <c r="L12" s="19"/>
      <c r="M12" s="19"/>
      <c r="N12" s="19"/>
      <c r="O12" s="19"/>
      <c r="P12" s="19"/>
      <c r="Q12" s="19"/>
      <c r="R12" s="6" t="s">
        <v>6</v>
      </c>
      <c r="S12" s="6" t="s">
        <v>183</v>
      </c>
      <c r="T12" s="6" t="s">
        <v>69</v>
      </c>
      <c r="U12" s="6" t="s">
        <v>74</v>
      </c>
      <c r="V12" s="6" t="str">
        <f>"FlowField([Sales Amount (Actual)])"</f>
        <v>FlowField([Sales Amount (Actual)])</v>
      </c>
      <c r="W12" s="6" t="str">
        <f>"FlowField([Sales Amount (Expected)])"</f>
        <v>FlowField([Sales Amount (Expected)])</v>
      </c>
      <c r="X12" s="6" t="str">
        <f>"Formula([@[Sales Amount (Expected)]]+[@[Sales Amount (Actual)]])"</f>
        <v>Formula([@[Sales Amount (Expected)]]+[@[Sales Amount (Actual)]])</v>
      </c>
      <c r="Y12" s="6" t="str">
        <f>"Formula(=-[@[Quantity]])"</f>
        <v>Formula(=-[@[Quantity]])</v>
      </c>
      <c r="Z12" s="6" t="str">
        <f>"LinkField([Item],[Description])"</f>
        <v>LinkField([Item],[Description])</v>
      </c>
      <c r="AA12" s="6" t="str">
        <f>"LinkField([Item],[Unit Price])"</f>
        <v>LinkField([Item],[Unit Price])</v>
      </c>
      <c r="AB12" s="6" t="str">
        <f>"LinkField([Customer],[Contact])"</f>
        <v>LinkField([Customer],[Contact])</v>
      </c>
      <c r="AC12" s="6" t="str">
        <f>"LinkField([Customer],[Name])"</f>
        <v>LinkField([Customer],[Name])</v>
      </c>
      <c r="AD12" s="6" t="str">
        <f>"LinkField([Customer],[Salesperson Code])"</f>
        <v>LinkField([Customer],[Salesperson Code])</v>
      </c>
    </row>
    <row r="13" spans="1:30" ht="15" customHeight="1" x14ac:dyDescent="0.25">
      <c r="E13" t="s">
        <v>6</v>
      </c>
      <c r="F13" t="s">
        <v>183</v>
      </c>
      <c r="G13" t="s">
        <v>69</v>
      </c>
      <c r="H13" t="s">
        <v>74</v>
      </c>
      <c r="I13" t="s">
        <v>75</v>
      </c>
      <c r="J13" t="s">
        <v>76</v>
      </c>
      <c r="K13" t="s">
        <v>77</v>
      </c>
      <c r="L13" t="s">
        <v>78</v>
      </c>
      <c r="M13" t="s">
        <v>7</v>
      </c>
      <c r="N13" t="s">
        <v>79</v>
      </c>
      <c r="O13" t="s">
        <v>80</v>
      </c>
      <c r="P13" t="s">
        <v>81</v>
      </c>
      <c r="Q13" t="s">
        <v>82</v>
      </c>
      <c r="S13" s="6"/>
    </row>
    <row r="14" spans="1:30" ht="15" customHeight="1" x14ac:dyDescent="0.25">
      <c r="A14" t="s">
        <v>154</v>
      </c>
      <c r="E14" s="38" t="s">
        <v>262</v>
      </c>
      <c r="F14" s="3">
        <v>3907</v>
      </c>
      <c r="G14" s="25">
        <v>43472</v>
      </c>
      <c r="H14" s="3">
        <v>-144</v>
      </c>
      <c r="I14" s="3">
        <v>7322.17</v>
      </c>
      <c r="J14" s="3">
        <v>0</v>
      </c>
      <c r="K14" s="3">
        <f>Item_Ledger_Entry[[#This Row],[Sales Amount (Expected)]]+Item_Ledger_Entry[[#This Row],[Sales Amount (Actual)]]</f>
        <v>7322.17</v>
      </c>
      <c r="L14" s="3">
        <f>-Item_Ledger_Entry[[#This Row],[Quantity]]</f>
        <v>144</v>
      </c>
      <c r="M14" s="38" t="s">
        <v>263</v>
      </c>
      <c r="N14" s="3">
        <v>55.27</v>
      </c>
      <c r="O14" s="38" t="s">
        <v>264</v>
      </c>
      <c r="P14" s="38" t="s">
        <v>265</v>
      </c>
      <c r="Q14" s="38" t="s">
        <v>186</v>
      </c>
      <c r="S14" s="6"/>
    </row>
    <row r="15" spans="1:30" ht="15" customHeight="1" x14ac:dyDescent="0.25">
      <c r="A15" t="s">
        <v>154</v>
      </c>
      <c r="E15" s="38" t="s">
        <v>262</v>
      </c>
      <c r="F15" s="3">
        <v>3929</v>
      </c>
      <c r="G15" s="25">
        <v>43478</v>
      </c>
      <c r="H15" s="3">
        <v>-48</v>
      </c>
      <c r="I15" s="3">
        <v>2599.9</v>
      </c>
      <c r="J15" s="3">
        <v>0</v>
      </c>
      <c r="K15" s="3">
        <f>Item_Ledger_Entry[[#This Row],[Sales Amount (Expected)]]+Item_Ledger_Entry[[#This Row],[Sales Amount (Actual)]]</f>
        <v>2599.9</v>
      </c>
      <c r="L15" s="3">
        <f>-Item_Ledger_Entry[[#This Row],[Quantity]]</f>
        <v>48</v>
      </c>
      <c r="M15" s="38" t="s">
        <v>263</v>
      </c>
      <c r="N15" s="3">
        <v>55.27</v>
      </c>
      <c r="O15" s="38" t="s">
        <v>266</v>
      </c>
      <c r="P15" s="38" t="s">
        <v>267</v>
      </c>
      <c r="Q15" s="38" t="s">
        <v>186</v>
      </c>
      <c r="S15" s="6"/>
    </row>
    <row r="16" spans="1:30" ht="15" customHeight="1" x14ac:dyDescent="0.25">
      <c r="A16" t="s">
        <v>154</v>
      </c>
      <c r="E16" s="38" t="s">
        <v>262</v>
      </c>
      <c r="F16" s="3">
        <v>7561</v>
      </c>
      <c r="G16" s="25">
        <v>43469</v>
      </c>
      <c r="H16" s="3">
        <v>-1</v>
      </c>
      <c r="I16" s="3">
        <v>53.059999999999995</v>
      </c>
      <c r="J16" s="3">
        <v>0</v>
      </c>
      <c r="K16" s="3">
        <f>Item_Ledger_Entry[[#This Row],[Sales Amount (Expected)]]+Item_Ledger_Entry[[#This Row],[Sales Amount (Actual)]]</f>
        <v>53.059999999999995</v>
      </c>
      <c r="L16" s="3">
        <f>-Item_Ledger_Entry[[#This Row],[Quantity]]</f>
        <v>1</v>
      </c>
      <c r="M16" s="38" t="s">
        <v>263</v>
      </c>
      <c r="N16" s="3">
        <v>55.27</v>
      </c>
      <c r="O16" s="38" t="s">
        <v>268</v>
      </c>
      <c r="P16" s="38" t="s">
        <v>269</v>
      </c>
      <c r="Q16" s="38" t="s">
        <v>186</v>
      </c>
      <c r="S16" s="6"/>
    </row>
    <row r="17" spans="1:19" ht="15" customHeight="1" x14ac:dyDescent="0.25">
      <c r="A17" t="s">
        <v>154</v>
      </c>
      <c r="E17" s="38" t="s">
        <v>262</v>
      </c>
      <c r="F17" s="3">
        <v>12457</v>
      </c>
      <c r="G17" s="25">
        <v>43471</v>
      </c>
      <c r="H17" s="3">
        <v>-144</v>
      </c>
      <c r="I17" s="3">
        <v>0</v>
      </c>
      <c r="J17" s="3">
        <v>0</v>
      </c>
      <c r="K17" s="3">
        <f>Item_Ledger_Entry[[#This Row],[Sales Amount (Expected)]]+Item_Ledger_Entry[[#This Row],[Sales Amount (Actual)]]</f>
        <v>0</v>
      </c>
      <c r="L17" s="3">
        <f>-Item_Ledger_Entry[[#This Row],[Quantity]]</f>
        <v>144</v>
      </c>
      <c r="M17" s="38" t="s">
        <v>263</v>
      </c>
      <c r="N17" s="3">
        <v>55.27</v>
      </c>
      <c r="O17" s="38" t="s">
        <v>270</v>
      </c>
      <c r="P17" s="38" t="s">
        <v>271</v>
      </c>
      <c r="Q17" s="38" t="s">
        <v>272</v>
      </c>
      <c r="S17" s="6"/>
    </row>
    <row r="18" spans="1:19" ht="15" customHeight="1" x14ac:dyDescent="0.25">
      <c r="A18" t="s">
        <v>154</v>
      </c>
      <c r="E18" s="38" t="s">
        <v>262</v>
      </c>
      <c r="F18" s="3">
        <v>14122</v>
      </c>
      <c r="G18" s="25">
        <v>43484</v>
      </c>
      <c r="H18" s="3">
        <v>-24</v>
      </c>
      <c r="I18" s="3">
        <v>1246.8799999999999</v>
      </c>
      <c r="J18" s="3">
        <v>0</v>
      </c>
      <c r="K18" s="3">
        <f>Item_Ledger_Entry[[#This Row],[Sales Amount (Expected)]]+Item_Ledger_Entry[[#This Row],[Sales Amount (Actual)]]</f>
        <v>1246.8799999999999</v>
      </c>
      <c r="L18" s="3">
        <f>-Item_Ledger_Entry[[#This Row],[Quantity]]</f>
        <v>24</v>
      </c>
      <c r="M18" s="38" t="s">
        <v>263</v>
      </c>
      <c r="N18" s="3">
        <v>55.27</v>
      </c>
      <c r="O18" s="38" t="s">
        <v>273</v>
      </c>
      <c r="P18" s="38" t="s">
        <v>274</v>
      </c>
      <c r="Q18" s="38" t="s">
        <v>275</v>
      </c>
      <c r="S18" s="6"/>
    </row>
    <row r="19" spans="1:19" ht="15" customHeight="1" x14ac:dyDescent="0.25">
      <c r="A19" t="s">
        <v>154</v>
      </c>
      <c r="E19" s="38" t="s">
        <v>262</v>
      </c>
      <c r="F19" s="3">
        <v>118091</v>
      </c>
      <c r="G19" s="25">
        <v>43482</v>
      </c>
      <c r="H19" s="3">
        <v>-48</v>
      </c>
      <c r="I19" s="3">
        <v>0</v>
      </c>
      <c r="J19" s="3">
        <v>0</v>
      </c>
      <c r="K19" s="3">
        <f>Item_Ledger_Entry[[#This Row],[Sales Amount (Expected)]]+Item_Ledger_Entry[[#This Row],[Sales Amount (Actual)]]</f>
        <v>0</v>
      </c>
      <c r="L19" s="3">
        <f>-Item_Ledger_Entry[[#This Row],[Quantity]]</f>
        <v>48</v>
      </c>
      <c r="M19" s="38" t="s">
        <v>263</v>
      </c>
      <c r="N19" s="3">
        <v>55.27</v>
      </c>
      <c r="O19" s="38" t="s">
        <v>270</v>
      </c>
      <c r="P19" s="38" t="s">
        <v>271</v>
      </c>
      <c r="Q19" s="38" t="s">
        <v>272</v>
      </c>
      <c r="S19" s="6"/>
    </row>
    <row r="20" spans="1:19" ht="15" customHeight="1" x14ac:dyDescent="0.25">
      <c r="A20" t="s">
        <v>154</v>
      </c>
      <c r="E20" s="38" t="s">
        <v>262</v>
      </c>
      <c r="F20" s="3">
        <v>119360</v>
      </c>
      <c r="G20" s="25">
        <v>43482</v>
      </c>
      <c r="H20" s="3">
        <v>-48</v>
      </c>
      <c r="I20" s="3">
        <v>2599.9</v>
      </c>
      <c r="J20" s="3">
        <v>0</v>
      </c>
      <c r="K20" s="3">
        <f>Item_Ledger_Entry[[#This Row],[Sales Amount (Expected)]]+Item_Ledger_Entry[[#This Row],[Sales Amount (Actual)]]</f>
        <v>2599.9</v>
      </c>
      <c r="L20" s="3">
        <f>-Item_Ledger_Entry[[#This Row],[Quantity]]</f>
        <v>48</v>
      </c>
      <c r="M20" s="38" t="s">
        <v>263</v>
      </c>
      <c r="N20" s="3">
        <v>55.27</v>
      </c>
      <c r="O20" s="38" t="s">
        <v>276</v>
      </c>
      <c r="P20" s="38" t="s">
        <v>277</v>
      </c>
      <c r="Q20" s="38" t="s">
        <v>275</v>
      </c>
      <c r="S20" s="6"/>
    </row>
    <row r="21" spans="1:19" ht="15" customHeight="1" x14ac:dyDescent="0.25">
      <c r="A21" t="s">
        <v>154</v>
      </c>
      <c r="E21" s="38" t="s">
        <v>262</v>
      </c>
      <c r="F21" s="3">
        <v>120197</v>
      </c>
      <c r="G21" s="25">
        <v>43478</v>
      </c>
      <c r="H21" s="3">
        <v>-24</v>
      </c>
      <c r="I21" s="3">
        <v>1286.68</v>
      </c>
      <c r="J21" s="3">
        <v>0</v>
      </c>
      <c r="K21" s="3">
        <f>Item_Ledger_Entry[[#This Row],[Sales Amount (Expected)]]+Item_Ledger_Entry[[#This Row],[Sales Amount (Actual)]]</f>
        <v>1286.68</v>
      </c>
      <c r="L21" s="3">
        <f>-Item_Ledger_Entry[[#This Row],[Quantity]]</f>
        <v>24</v>
      </c>
      <c r="M21" s="38" t="s">
        <v>263</v>
      </c>
      <c r="N21" s="3">
        <v>55.27</v>
      </c>
      <c r="O21" s="38" t="s">
        <v>278</v>
      </c>
      <c r="P21" s="38" t="s">
        <v>279</v>
      </c>
      <c r="Q21" s="38" t="s">
        <v>275</v>
      </c>
      <c r="S21" s="6"/>
    </row>
    <row r="22" spans="1:19" ht="15" customHeight="1" x14ac:dyDescent="0.25">
      <c r="A22" t="s">
        <v>154</v>
      </c>
      <c r="E22" s="38" t="s">
        <v>280</v>
      </c>
      <c r="F22" s="3">
        <v>3919</v>
      </c>
      <c r="G22" s="25">
        <v>43475</v>
      </c>
      <c r="H22" s="3">
        <v>-48</v>
      </c>
      <c r="I22" s="3">
        <v>2735.31</v>
      </c>
      <c r="J22" s="3">
        <v>0</v>
      </c>
      <c r="K22" s="3">
        <f>Item_Ledger_Entry[[#This Row],[Sales Amount (Expected)]]+Item_Ledger_Entry[[#This Row],[Sales Amount (Actual)]]</f>
        <v>2735.31</v>
      </c>
      <c r="L22" s="3">
        <f>-Item_Ledger_Entry[[#This Row],[Quantity]]</f>
        <v>48</v>
      </c>
      <c r="M22" s="38" t="s">
        <v>281</v>
      </c>
      <c r="N22" s="3">
        <v>59.36</v>
      </c>
      <c r="O22" s="38" t="s">
        <v>264</v>
      </c>
      <c r="P22" s="38" t="s">
        <v>265</v>
      </c>
      <c r="Q22" s="38" t="s">
        <v>186</v>
      </c>
      <c r="S22" s="6"/>
    </row>
    <row r="23" spans="1:19" ht="15" customHeight="1" x14ac:dyDescent="0.25">
      <c r="A23" t="s">
        <v>154</v>
      </c>
      <c r="E23" s="38" t="s">
        <v>280</v>
      </c>
      <c r="F23" s="3">
        <v>14114</v>
      </c>
      <c r="G23" s="25">
        <v>43479</v>
      </c>
      <c r="H23" s="3">
        <v>-1</v>
      </c>
      <c r="I23" s="3">
        <v>55.2</v>
      </c>
      <c r="J23" s="3">
        <v>0</v>
      </c>
      <c r="K23" s="3">
        <f>Item_Ledger_Entry[[#This Row],[Sales Amount (Expected)]]+Item_Ledger_Entry[[#This Row],[Sales Amount (Actual)]]</f>
        <v>55.2</v>
      </c>
      <c r="L23" s="3">
        <f>-Item_Ledger_Entry[[#This Row],[Quantity]]</f>
        <v>1</v>
      </c>
      <c r="M23" s="38" t="s">
        <v>281</v>
      </c>
      <c r="N23" s="3">
        <v>59.36</v>
      </c>
      <c r="O23" s="38" t="s">
        <v>282</v>
      </c>
      <c r="P23" s="38" t="s">
        <v>283</v>
      </c>
      <c r="Q23" s="38" t="s">
        <v>275</v>
      </c>
      <c r="S23" s="6"/>
    </row>
    <row r="24" spans="1:19" ht="15" customHeight="1" x14ac:dyDescent="0.25">
      <c r="A24" t="s">
        <v>154</v>
      </c>
      <c r="E24" s="38" t="s">
        <v>280</v>
      </c>
      <c r="F24" s="3">
        <v>15159</v>
      </c>
      <c r="G24" s="25">
        <v>43478</v>
      </c>
      <c r="H24" s="3">
        <v>-6</v>
      </c>
      <c r="I24" s="3">
        <v>341.90999999999997</v>
      </c>
      <c r="J24" s="3">
        <v>0</v>
      </c>
      <c r="K24" s="3">
        <f>Item_Ledger_Entry[[#This Row],[Sales Amount (Expected)]]+Item_Ledger_Entry[[#This Row],[Sales Amount (Actual)]]</f>
        <v>341.90999999999997</v>
      </c>
      <c r="L24" s="3">
        <f>-Item_Ledger_Entry[[#This Row],[Quantity]]</f>
        <v>6</v>
      </c>
      <c r="M24" s="38" t="s">
        <v>281</v>
      </c>
      <c r="N24" s="3">
        <v>59.36</v>
      </c>
      <c r="O24" s="38" t="s">
        <v>284</v>
      </c>
      <c r="P24" s="38" t="s">
        <v>285</v>
      </c>
      <c r="Q24" s="38" t="s">
        <v>275</v>
      </c>
      <c r="S24" s="6"/>
    </row>
    <row r="25" spans="1:19" ht="15" customHeight="1" x14ac:dyDescent="0.25">
      <c r="A25" t="s">
        <v>154</v>
      </c>
      <c r="E25" s="38" t="s">
        <v>280</v>
      </c>
      <c r="F25" s="3">
        <v>15162</v>
      </c>
      <c r="G25" s="25">
        <v>43482</v>
      </c>
      <c r="H25" s="3">
        <v>-48</v>
      </c>
      <c r="I25" s="3">
        <v>2678.3399999999997</v>
      </c>
      <c r="J25" s="3">
        <v>0</v>
      </c>
      <c r="K25" s="3">
        <f>Item_Ledger_Entry[[#This Row],[Sales Amount (Expected)]]+Item_Ledger_Entry[[#This Row],[Sales Amount (Actual)]]</f>
        <v>2678.3399999999997</v>
      </c>
      <c r="L25" s="3">
        <f>-Item_Ledger_Entry[[#This Row],[Quantity]]</f>
        <v>48</v>
      </c>
      <c r="M25" s="38" t="s">
        <v>281</v>
      </c>
      <c r="N25" s="3">
        <v>59.36</v>
      </c>
      <c r="O25" s="38" t="s">
        <v>286</v>
      </c>
      <c r="P25" s="38" t="s">
        <v>287</v>
      </c>
      <c r="Q25" s="38" t="s">
        <v>275</v>
      </c>
      <c r="S25" s="6"/>
    </row>
    <row r="26" spans="1:19" ht="15" customHeight="1" x14ac:dyDescent="0.25">
      <c r="A26" t="s">
        <v>154</v>
      </c>
      <c r="E26" s="38" t="s">
        <v>280</v>
      </c>
      <c r="F26" s="3">
        <v>20425</v>
      </c>
      <c r="G26" s="25">
        <v>43479</v>
      </c>
      <c r="H26" s="3">
        <v>-144</v>
      </c>
      <c r="I26" s="3">
        <v>7693.06</v>
      </c>
      <c r="J26" s="3">
        <v>0</v>
      </c>
      <c r="K26" s="3">
        <f>Item_Ledger_Entry[[#This Row],[Sales Amount (Expected)]]+Item_Ledger_Entry[[#This Row],[Sales Amount (Actual)]]</f>
        <v>7693.06</v>
      </c>
      <c r="L26" s="3">
        <f>-Item_Ledger_Entry[[#This Row],[Quantity]]</f>
        <v>144</v>
      </c>
      <c r="M26" s="38" t="s">
        <v>281</v>
      </c>
      <c r="N26" s="3">
        <v>59.36</v>
      </c>
      <c r="O26" s="38" t="s">
        <v>288</v>
      </c>
      <c r="P26" s="38" t="s">
        <v>289</v>
      </c>
      <c r="Q26" s="38" t="s">
        <v>290</v>
      </c>
      <c r="S26" s="6"/>
    </row>
    <row r="27" spans="1:19" ht="15" customHeight="1" x14ac:dyDescent="0.25">
      <c r="A27" t="s">
        <v>154</v>
      </c>
      <c r="E27" s="38" t="s">
        <v>280</v>
      </c>
      <c r="F27" s="3">
        <v>25233</v>
      </c>
      <c r="G27" s="25">
        <v>43471</v>
      </c>
      <c r="H27" s="3">
        <v>-144</v>
      </c>
      <c r="I27" s="3">
        <v>8291.4</v>
      </c>
      <c r="J27" s="3">
        <v>0</v>
      </c>
      <c r="K27" s="3">
        <f>Item_Ledger_Entry[[#This Row],[Sales Amount (Expected)]]+Item_Ledger_Entry[[#This Row],[Sales Amount (Actual)]]</f>
        <v>8291.4</v>
      </c>
      <c r="L27" s="3">
        <f>-Item_Ledger_Entry[[#This Row],[Quantity]]</f>
        <v>144</v>
      </c>
      <c r="M27" s="38" t="s">
        <v>281</v>
      </c>
      <c r="N27" s="3">
        <v>59.36</v>
      </c>
      <c r="O27" s="38" t="s">
        <v>291</v>
      </c>
      <c r="P27" s="38" t="s">
        <v>292</v>
      </c>
      <c r="Q27" s="38" t="s">
        <v>290</v>
      </c>
      <c r="S27" s="6"/>
    </row>
    <row r="28" spans="1:19" ht="15" customHeight="1" x14ac:dyDescent="0.25">
      <c r="A28" t="s">
        <v>154</v>
      </c>
      <c r="E28" s="38" t="s">
        <v>280</v>
      </c>
      <c r="F28" s="3">
        <v>25267</v>
      </c>
      <c r="G28" s="25">
        <v>43476</v>
      </c>
      <c r="H28" s="3">
        <v>-12</v>
      </c>
      <c r="I28" s="3">
        <v>698.07</v>
      </c>
      <c r="J28" s="3">
        <v>0</v>
      </c>
      <c r="K28" s="3">
        <f>Item_Ledger_Entry[[#This Row],[Sales Amount (Expected)]]+Item_Ledger_Entry[[#This Row],[Sales Amount (Actual)]]</f>
        <v>698.07</v>
      </c>
      <c r="L28" s="3">
        <f>-Item_Ledger_Entry[[#This Row],[Quantity]]</f>
        <v>12</v>
      </c>
      <c r="M28" s="38" t="s">
        <v>281</v>
      </c>
      <c r="N28" s="3">
        <v>59.36</v>
      </c>
      <c r="O28" s="38" t="s">
        <v>291</v>
      </c>
      <c r="P28" s="38" t="s">
        <v>292</v>
      </c>
      <c r="Q28" s="38" t="s">
        <v>290</v>
      </c>
      <c r="S28" s="6"/>
    </row>
    <row r="29" spans="1:19" ht="15" customHeight="1" x14ac:dyDescent="0.25">
      <c r="A29" t="s">
        <v>154</v>
      </c>
      <c r="E29" s="38" t="s">
        <v>280</v>
      </c>
      <c r="F29" s="3">
        <v>34350</v>
      </c>
      <c r="G29" s="25">
        <v>43487</v>
      </c>
      <c r="H29" s="3">
        <v>-6</v>
      </c>
      <c r="I29" s="3">
        <v>313.42</v>
      </c>
      <c r="J29" s="3">
        <v>0</v>
      </c>
      <c r="K29" s="3">
        <f>Item_Ledger_Entry[[#This Row],[Sales Amount (Expected)]]+Item_Ledger_Entry[[#This Row],[Sales Amount (Actual)]]</f>
        <v>313.42</v>
      </c>
      <c r="L29" s="3">
        <f>-Item_Ledger_Entry[[#This Row],[Quantity]]</f>
        <v>6</v>
      </c>
      <c r="M29" s="38" t="s">
        <v>281</v>
      </c>
      <c r="N29" s="3">
        <v>59.36</v>
      </c>
      <c r="O29" s="38" t="s">
        <v>293</v>
      </c>
      <c r="P29" s="38" t="s">
        <v>294</v>
      </c>
      <c r="Q29" s="38" t="s">
        <v>272</v>
      </c>
      <c r="S29" s="6"/>
    </row>
    <row r="30" spans="1:19" ht="15" customHeight="1" x14ac:dyDescent="0.25">
      <c r="A30" t="s">
        <v>154</v>
      </c>
      <c r="E30" s="38" t="s">
        <v>280</v>
      </c>
      <c r="F30" s="3">
        <v>36477</v>
      </c>
      <c r="G30" s="25">
        <v>43475</v>
      </c>
      <c r="H30" s="3">
        <v>-48</v>
      </c>
      <c r="I30" s="3">
        <v>2792.28</v>
      </c>
      <c r="J30" s="3">
        <v>0</v>
      </c>
      <c r="K30" s="3">
        <f>Item_Ledger_Entry[[#This Row],[Sales Amount (Expected)]]+Item_Ledger_Entry[[#This Row],[Sales Amount (Actual)]]</f>
        <v>2792.28</v>
      </c>
      <c r="L30" s="3">
        <f>-Item_Ledger_Entry[[#This Row],[Quantity]]</f>
        <v>48</v>
      </c>
      <c r="M30" s="38" t="s">
        <v>281</v>
      </c>
      <c r="N30" s="3">
        <v>59.36</v>
      </c>
      <c r="O30" s="38" t="s">
        <v>295</v>
      </c>
      <c r="P30" s="38" t="s">
        <v>296</v>
      </c>
      <c r="Q30" s="38" t="s">
        <v>272</v>
      </c>
      <c r="S30" s="6"/>
    </row>
    <row r="31" spans="1:19" ht="15" customHeight="1" x14ac:dyDescent="0.25">
      <c r="A31" t="s">
        <v>154</v>
      </c>
      <c r="E31" s="38" t="s">
        <v>280</v>
      </c>
      <c r="F31" s="3">
        <v>38072</v>
      </c>
      <c r="G31" s="25">
        <v>43471</v>
      </c>
      <c r="H31" s="3">
        <v>-144</v>
      </c>
      <c r="I31" s="3">
        <v>8376.8700000000008</v>
      </c>
      <c r="J31" s="3">
        <v>0</v>
      </c>
      <c r="K31" s="3">
        <f>Item_Ledger_Entry[[#This Row],[Sales Amount (Expected)]]+Item_Ledger_Entry[[#This Row],[Sales Amount (Actual)]]</f>
        <v>8376.8700000000008</v>
      </c>
      <c r="L31" s="3">
        <f>-Item_Ledger_Entry[[#This Row],[Quantity]]</f>
        <v>144</v>
      </c>
      <c r="M31" s="38" t="s">
        <v>281</v>
      </c>
      <c r="N31" s="3">
        <v>59.36</v>
      </c>
      <c r="O31" s="38" t="s">
        <v>297</v>
      </c>
      <c r="P31" s="38" t="s">
        <v>298</v>
      </c>
      <c r="Q31" s="38" t="s">
        <v>272</v>
      </c>
      <c r="S31" s="6"/>
    </row>
    <row r="32" spans="1:19" ht="15" customHeight="1" x14ac:dyDescent="0.25">
      <c r="A32" t="s">
        <v>154</v>
      </c>
      <c r="E32" s="38" t="s">
        <v>280</v>
      </c>
      <c r="F32" s="3">
        <v>38084</v>
      </c>
      <c r="G32" s="25">
        <v>43477</v>
      </c>
      <c r="H32" s="3">
        <v>-144</v>
      </c>
      <c r="I32" s="3">
        <v>8291.4</v>
      </c>
      <c r="J32" s="3">
        <v>0</v>
      </c>
      <c r="K32" s="3">
        <f>Item_Ledger_Entry[[#This Row],[Sales Amount (Expected)]]+Item_Ledger_Entry[[#This Row],[Sales Amount (Actual)]]</f>
        <v>8291.4</v>
      </c>
      <c r="L32" s="3">
        <f>-Item_Ledger_Entry[[#This Row],[Quantity]]</f>
        <v>144</v>
      </c>
      <c r="M32" s="38" t="s">
        <v>281</v>
      </c>
      <c r="N32" s="3">
        <v>59.36</v>
      </c>
      <c r="O32" s="38" t="s">
        <v>299</v>
      </c>
      <c r="P32" s="38" t="s">
        <v>300</v>
      </c>
      <c r="Q32" s="38" t="s">
        <v>272</v>
      </c>
      <c r="S32" s="6"/>
    </row>
    <row r="33" spans="1:19" ht="15" customHeight="1" x14ac:dyDescent="0.25">
      <c r="A33" t="s">
        <v>154</v>
      </c>
      <c r="E33" s="38" t="s">
        <v>280</v>
      </c>
      <c r="F33" s="3">
        <v>111339</v>
      </c>
      <c r="G33" s="25">
        <v>43478</v>
      </c>
      <c r="H33" s="3">
        <v>-144</v>
      </c>
      <c r="I33" s="3">
        <v>8376.880000000001</v>
      </c>
      <c r="J33" s="3">
        <v>0</v>
      </c>
      <c r="K33" s="3">
        <f>Item_Ledger_Entry[[#This Row],[Sales Amount (Expected)]]+Item_Ledger_Entry[[#This Row],[Sales Amount (Actual)]]</f>
        <v>8376.880000000001</v>
      </c>
      <c r="L33" s="3">
        <f>-Item_Ledger_Entry[[#This Row],[Quantity]]</f>
        <v>144</v>
      </c>
      <c r="M33" s="38" t="s">
        <v>281</v>
      </c>
      <c r="N33" s="3">
        <v>59.36</v>
      </c>
      <c r="O33" s="38" t="s">
        <v>266</v>
      </c>
      <c r="P33" s="38" t="s">
        <v>267</v>
      </c>
      <c r="Q33" s="38" t="s">
        <v>186</v>
      </c>
      <c r="S33" s="6"/>
    </row>
    <row r="34" spans="1:19" ht="15" customHeight="1" x14ac:dyDescent="0.25">
      <c r="A34" t="s">
        <v>154</v>
      </c>
      <c r="E34" s="38" t="s">
        <v>280</v>
      </c>
      <c r="F34" s="3">
        <v>114271</v>
      </c>
      <c r="G34" s="25">
        <v>43470</v>
      </c>
      <c r="H34" s="3">
        <v>-1</v>
      </c>
      <c r="I34" s="3">
        <v>58.169999999999995</v>
      </c>
      <c r="J34" s="3">
        <v>0</v>
      </c>
      <c r="K34" s="3">
        <f>Item_Ledger_Entry[[#This Row],[Sales Amount (Expected)]]+Item_Ledger_Entry[[#This Row],[Sales Amount (Actual)]]</f>
        <v>58.169999999999995</v>
      </c>
      <c r="L34" s="3">
        <f>-Item_Ledger_Entry[[#This Row],[Quantity]]</f>
        <v>1</v>
      </c>
      <c r="M34" s="38" t="s">
        <v>281</v>
      </c>
      <c r="N34" s="3">
        <v>59.36</v>
      </c>
      <c r="O34" s="38" t="s">
        <v>301</v>
      </c>
      <c r="P34" s="38" t="s">
        <v>302</v>
      </c>
      <c r="Q34" s="38" t="s">
        <v>186</v>
      </c>
      <c r="S34" s="6"/>
    </row>
    <row r="35" spans="1:19" ht="15" customHeight="1" x14ac:dyDescent="0.25">
      <c r="A35" t="s">
        <v>154</v>
      </c>
      <c r="E35" s="38" t="s">
        <v>280</v>
      </c>
      <c r="F35" s="3">
        <v>114282</v>
      </c>
      <c r="G35" s="25">
        <v>43473</v>
      </c>
      <c r="H35" s="3">
        <v>-144</v>
      </c>
      <c r="I35" s="3">
        <v>8120.45</v>
      </c>
      <c r="J35" s="3">
        <v>0</v>
      </c>
      <c r="K35" s="3">
        <f>Item_Ledger_Entry[[#This Row],[Sales Amount (Expected)]]+Item_Ledger_Entry[[#This Row],[Sales Amount (Actual)]]</f>
        <v>8120.45</v>
      </c>
      <c r="L35" s="3">
        <f>-Item_Ledger_Entry[[#This Row],[Quantity]]</f>
        <v>144</v>
      </c>
      <c r="M35" s="38" t="s">
        <v>281</v>
      </c>
      <c r="N35" s="3">
        <v>59.36</v>
      </c>
      <c r="O35" s="38" t="s">
        <v>303</v>
      </c>
      <c r="P35" s="38" t="s">
        <v>304</v>
      </c>
      <c r="Q35" s="38" t="s">
        <v>186</v>
      </c>
      <c r="S35" s="6"/>
    </row>
    <row r="36" spans="1:19" ht="15" customHeight="1" x14ac:dyDescent="0.25">
      <c r="A36" t="s">
        <v>154</v>
      </c>
      <c r="E36" s="38" t="s">
        <v>280</v>
      </c>
      <c r="F36" s="3">
        <v>116381</v>
      </c>
      <c r="G36" s="25">
        <v>43473</v>
      </c>
      <c r="H36" s="3">
        <v>-1</v>
      </c>
      <c r="I36" s="3">
        <v>58.169999999999995</v>
      </c>
      <c r="J36" s="3">
        <v>0</v>
      </c>
      <c r="K36" s="3">
        <f>Item_Ledger_Entry[[#This Row],[Sales Amount (Expected)]]+Item_Ledger_Entry[[#This Row],[Sales Amount (Actual)]]</f>
        <v>58.169999999999995</v>
      </c>
      <c r="L36" s="3">
        <f>-Item_Ledger_Entry[[#This Row],[Quantity]]</f>
        <v>1</v>
      </c>
      <c r="M36" s="38" t="s">
        <v>281</v>
      </c>
      <c r="N36" s="3">
        <v>59.36</v>
      </c>
      <c r="O36" s="38" t="s">
        <v>305</v>
      </c>
      <c r="P36" s="38" t="s">
        <v>306</v>
      </c>
      <c r="Q36" s="38" t="s">
        <v>186</v>
      </c>
      <c r="S36" s="6"/>
    </row>
    <row r="37" spans="1:19" ht="15" customHeight="1" x14ac:dyDescent="0.25">
      <c r="A37" t="s">
        <v>154</v>
      </c>
      <c r="E37" s="38" t="s">
        <v>280</v>
      </c>
      <c r="F37" s="3">
        <v>124598</v>
      </c>
      <c r="G37" s="25">
        <v>43478</v>
      </c>
      <c r="H37" s="3">
        <v>-144</v>
      </c>
      <c r="I37" s="3">
        <v>7607.5800000000008</v>
      </c>
      <c r="J37" s="3">
        <v>0</v>
      </c>
      <c r="K37" s="3">
        <f>Item_Ledger_Entry[[#This Row],[Sales Amount (Expected)]]+Item_Ledger_Entry[[#This Row],[Sales Amount (Actual)]]</f>
        <v>7607.5800000000008</v>
      </c>
      <c r="L37" s="3">
        <f>-Item_Ledger_Entry[[#This Row],[Quantity]]</f>
        <v>144</v>
      </c>
      <c r="M37" s="38" t="s">
        <v>281</v>
      </c>
      <c r="N37" s="3">
        <v>59.36</v>
      </c>
      <c r="O37" s="38" t="s">
        <v>307</v>
      </c>
      <c r="P37" s="38" t="s">
        <v>308</v>
      </c>
      <c r="Q37" s="38" t="s">
        <v>290</v>
      </c>
      <c r="S37" s="6"/>
    </row>
    <row r="38" spans="1:19" ht="15" customHeight="1" x14ac:dyDescent="0.25">
      <c r="A38" t="s">
        <v>154</v>
      </c>
      <c r="E38" s="38" t="s">
        <v>280</v>
      </c>
      <c r="F38" s="3">
        <v>128905</v>
      </c>
      <c r="G38" s="25">
        <v>43481</v>
      </c>
      <c r="H38" s="3">
        <v>-144</v>
      </c>
      <c r="I38" s="3">
        <v>8376.880000000001</v>
      </c>
      <c r="J38" s="3">
        <v>0</v>
      </c>
      <c r="K38" s="3">
        <f>Item_Ledger_Entry[[#This Row],[Sales Amount (Expected)]]+Item_Ledger_Entry[[#This Row],[Sales Amount (Actual)]]</f>
        <v>8376.880000000001</v>
      </c>
      <c r="L38" s="3">
        <f>-Item_Ledger_Entry[[#This Row],[Quantity]]</f>
        <v>144</v>
      </c>
      <c r="M38" s="38" t="s">
        <v>281</v>
      </c>
      <c r="N38" s="3">
        <v>59.36</v>
      </c>
      <c r="O38" s="38" t="s">
        <v>309</v>
      </c>
      <c r="P38" s="38" t="s">
        <v>310</v>
      </c>
      <c r="Q38" s="38" t="s">
        <v>290</v>
      </c>
      <c r="S38" s="6"/>
    </row>
    <row r="39" spans="1:19" ht="15" customHeight="1" x14ac:dyDescent="0.25">
      <c r="A39" t="s">
        <v>154</v>
      </c>
      <c r="E39" s="38" t="s">
        <v>280</v>
      </c>
      <c r="F39" s="3">
        <v>132508</v>
      </c>
      <c r="G39" s="25">
        <v>43470</v>
      </c>
      <c r="H39" s="3">
        <v>-288</v>
      </c>
      <c r="I39" s="3">
        <v>16753.66</v>
      </c>
      <c r="J39" s="3">
        <v>0</v>
      </c>
      <c r="K39" s="3">
        <f>Item_Ledger_Entry[[#This Row],[Sales Amount (Expected)]]+Item_Ledger_Entry[[#This Row],[Sales Amount (Actual)]]</f>
        <v>16753.66</v>
      </c>
      <c r="L39" s="3">
        <f>-Item_Ledger_Entry[[#This Row],[Quantity]]</f>
        <v>288</v>
      </c>
      <c r="M39" s="38" t="s">
        <v>281</v>
      </c>
      <c r="N39" s="3">
        <v>59.36</v>
      </c>
      <c r="O39" s="38" t="s">
        <v>311</v>
      </c>
      <c r="P39" s="38" t="s">
        <v>312</v>
      </c>
      <c r="Q39" s="38" t="s">
        <v>313</v>
      </c>
      <c r="S39" s="6"/>
    </row>
    <row r="40" spans="1:19" ht="15" customHeight="1" x14ac:dyDescent="0.25">
      <c r="A40" t="s">
        <v>154</v>
      </c>
      <c r="E40" s="38" t="s">
        <v>280</v>
      </c>
      <c r="F40" s="3">
        <v>135816</v>
      </c>
      <c r="G40" s="25">
        <v>43474</v>
      </c>
      <c r="H40" s="3">
        <v>-48</v>
      </c>
      <c r="I40" s="3">
        <v>2535.86</v>
      </c>
      <c r="J40" s="3">
        <v>0</v>
      </c>
      <c r="K40" s="3">
        <f>Item_Ledger_Entry[[#This Row],[Sales Amount (Expected)]]+Item_Ledger_Entry[[#This Row],[Sales Amount (Actual)]]</f>
        <v>2535.86</v>
      </c>
      <c r="L40" s="3">
        <f>-Item_Ledger_Entry[[#This Row],[Quantity]]</f>
        <v>48</v>
      </c>
      <c r="M40" s="38" t="s">
        <v>281</v>
      </c>
      <c r="N40" s="3">
        <v>59.36</v>
      </c>
      <c r="O40" s="38" t="s">
        <v>314</v>
      </c>
      <c r="P40" s="38" t="s">
        <v>315</v>
      </c>
      <c r="Q40" s="38" t="s">
        <v>272</v>
      </c>
      <c r="S40" s="6"/>
    </row>
    <row r="41" spans="1:19" ht="15" customHeight="1" x14ac:dyDescent="0.25">
      <c r="A41" t="s">
        <v>154</v>
      </c>
      <c r="E41" s="38" t="s">
        <v>280</v>
      </c>
      <c r="F41" s="3">
        <v>137441</v>
      </c>
      <c r="G41" s="25">
        <v>43483</v>
      </c>
      <c r="H41" s="3">
        <v>-1</v>
      </c>
      <c r="I41" s="3">
        <v>57.580000000000005</v>
      </c>
      <c r="J41" s="3">
        <v>0</v>
      </c>
      <c r="K41" s="3">
        <f>Item_Ledger_Entry[[#This Row],[Sales Amount (Expected)]]+Item_Ledger_Entry[[#This Row],[Sales Amount (Actual)]]</f>
        <v>57.580000000000005</v>
      </c>
      <c r="L41" s="3">
        <f>-Item_Ledger_Entry[[#This Row],[Quantity]]</f>
        <v>1</v>
      </c>
      <c r="M41" s="38" t="s">
        <v>281</v>
      </c>
      <c r="N41" s="3">
        <v>59.36</v>
      </c>
      <c r="O41" s="38" t="s">
        <v>316</v>
      </c>
      <c r="P41" s="38" t="s">
        <v>317</v>
      </c>
      <c r="Q41" s="38" t="s">
        <v>272</v>
      </c>
      <c r="S41" s="6"/>
    </row>
    <row r="42" spans="1:19" ht="15" customHeight="1" x14ac:dyDescent="0.25">
      <c r="A42" t="s">
        <v>154</v>
      </c>
      <c r="E42" s="38" t="s">
        <v>280</v>
      </c>
      <c r="F42" s="3">
        <v>137447</v>
      </c>
      <c r="G42" s="25">
        <v>43493</v>
      </c>
      <c r="H42" s="3">
        <v>-144</v>
      </c>
      <c r="I42" s="3">
        <v>8205.89</v>
      </c>
      <c r="J42" s="3">
        <v>0</v>
      </c>
      <c r="K42" s="3">
        <f>Item_Ledger_Entry[[#This Row],[Sales Amount (Expected)]]+Item_Ledger_Entry[[#This Row],[Sales Amount (Actual)]]</f>
        <v>8205.89</v>
      </c>
      <c r="L42" s="3">
        <f>-Item_Ledger_Entry[[#This Row],[Quantity]]</f>
        <v>144</v>
      </c>
      <c r="M42" s="38" t="s">
        <v>281</v>
      </c>
      <c r="N42" s="3">
        <v>59.36</v>
      </c>
      <c r="O42" s="38" t="s">
        <v>295</v>
      </c>
      <c r="P42" s="38" t="s">
        <v>296</v>
      </c>
      <c r="Q42" s="38" t="s">
        <v>272</v>
      </c>
      <c r="S42" s="6"/>
    </row>
    <row r="43" spans="1:19" ht="15" customHeight="1" x14ac:dyDescent="0.25">
      <c r="A43" t="s">
        <v>154</v>
      </c>
      <c r="E43" s="38" t="s">
        <v>280</v>
      </c>
      <c r="F43" s="3">
        <v>138723</v>
      </c>
      <c r="G43" s="25">
        <v>43477</v>
      </c>
      <c r="H43" s="3">
        <v>-48</v>
      </c>
      <c r="I43" s="3">
        <v>2763.7999999999997</v>
      </c>
      <c r="J43" s="3">
        <v>0</v>
      </c>
      <c r="K43" s="3">
        <f>Item_Ledger_Entry[[#This Row],[Sales Amount (Expected)]]+Item_Ledger_Entry[[#This Row],[Sales Amount (Actual)]]</f>
        <v>2763.7999999999997</v>
      </c>
      <c r="L43" s="3">
        <f>-Item_Ledger_Entry[[#This Row],[Quantity]]</f>
        <v>48</v>
      </c>
      <c r="M43" s="38" t="s">
        <v>281</v>
      </c>
      <c r="N43" s="3">
        <v>59.36</v>
      </c>
      <c r="O43" s="38" t="s">
        <v>318</v>
      </c>
      <c r="P43" s="38" t="s">
        <v>319</v>
      </c>
      <c r="Q43" s="38" t="s">
        <v>272</v>
      </c>
      <c r="S43" s="6"/>
    </row>
    <row r="44" spans="1:19" ht="15" customHeight="1" x14ac:dyDescent="0.25">
      <c r="A44" t="s">
        <v>154</v>
      </c>
      <c r="E44" s="38" t="s">
        <v>280</v>
      </c>
      <c r="F44" s="3">
        <v>138738</v>
      </c>
      <c r="G44" s="25">
        <v>43480</v>
      </c>
      <c r="H44" s="3">
        <v>-144</v>
      </c>
      <c r="I44" s="3">
        <v>8376.8700000000008</v>
      </c>
      <c r="J44" s="3">
        <v>0</v>
      </c>
      <c r="K44" s="3">
        <f>Item_Ledger_Entry[[#This Row],[Sales Amount (Expected)]]+Item_Ledger_Entry[[#This Row],[Sales Amount (Actual)]]</f>
        <v>8376.8700000000008</v>
      </c>
      <c r="L44" s="3">
        <f>-Item_Ledger_Entry[[#This Row],[Quantity]]</f>
        <v>144</v>
      </c>
      <c r="M44" s="38" t="s">
        <v>281</v>
      </c>
      <c r="N44" s="3">
        <v>59.36</v>
      </c>
      <c r="O44" s="38" t="s">
        <v>297</v>
      </c>
      <c r="P44" s="38" t="s">
        <v>298</v>
      </c>
      <c r="Q44" s="38" t="s">
        <v>272</v>
      </c>
      <c r="S44" s="6"/>
    </row>
    <row r="45" spans="1:19" ht="15" customHeight="1" x14ac:dyDescent="0.25">
      <c r="A45" t="s">
        <v>154</v>
      </c>
      <c r="E45" s="38" t="s">
        <v>280</v>
      </c>
      <c r="F45" s="3">
        <v>157880</v>
      </c>
      <c r="G45" s="25">
        <v>43479</v>
      </c>
      <c r="H45" s="3">
        <v>1</v>
      </c>
      <c r="I45" s="3">
        <v>-58.169999999999995</v>
      </c>
      <c r="J45" s="3">
        <v>0</v>
      </c>
      <c r="K45" s="3">
        <f>Item_Ledger_Entry[[#This Row],[Sales Amount (Expected)]]+Item_Ledger_Entry[[#This Row],[Sales Amount (Actual)]]</f>
        <v>-58.169999999999995</v>
      </c>
      <c r="L45" s="3">
        <f>-Item_Ledger_Entry[[#This Row],[Quantity]]</f>
        <v>-1</v>
      </c>
      <c r="M45" s="38" t="s">
        <v>281</v>
      </c>
      <c r="N45" s="3">
        <v>59.36</v>
      </c>
      <c r="O45" s="38" t="s">
        <v>320</v>
      </c>
      <c r="P45" s="38" t="s">
        <v>321</v>
      </c>
      <c r="Q45" s="38" t="s">
        <v>313</v>
      </c>
      <c r="S45" s="6"/>
    </row>
    <row r="46" spans="1:19" ht="15" customHeight="1" x14ac:dyDescent="0.25">
      <c r="A46" t="s">
        <v>154</v>
      </c>
      <c r="E46" s="38" t="s">
        <v>322</v>
      </c>
      <c r="F46" s="3">
        <v>3913</v>
      </c>
      <c r="G46" s="25">
        <v>43472</v>
      </c>
      <c r="H46" s="3">
        <v>-1</v>
      </c>
      <c r="I46" s="3">
        <v>127.9</v>
      </c>
      <c r="J46" s="3">
        <v>0</v>
      </c>
      <c r="K46" s="3">
        <f>Item_Ledger_Entry[[#This Row],[Sales Amount (Expected)]]+Item_Ledger_Entry[[#This Row],[Sales Amount (Actual)]]</f>
        <v>127.9</v>
      </c>
      <c r="L46" s="3">
        <f>-Item_Ledger_Entry[[#This Row],[Quantity]]</f>
        <v>1</v>
      </c>
      <c r="M46" s="38" t="s">
        <v>323</v>
      </c>
      <c r="N46" s="3">
        <v>139.02000000000001</v>
      </c>
      <c r="O46" s="38" t="s">
        <v>264</v>
      </c>
      <c r="P46" s="38" t="s">
        <v>265</v>
      </c>
      <c r="Q46" s="38" t="s">
        <v>186</v>
      </c>
      <c r="S46" s="6"/>
    </row>
    <row r="47" spans="1:19" ht="15" customHeight="1" x14ac:dyDescent="0.25">
      <c r="A47" t="s">
        <v>154</v>
      </c>
      <c r="E47" s="38" t="s">
        <v>322</v>
      </c>
      <c r="F47" s="3">
        <v>7564</v>
      </c>
      <c r="G47" s="25">
        <v>43477</v>
      </c>
      <c r="H47" s="3">
        <v>-48</v>
      </c>
      <c r="I47" s="3">
        <v>6339.3099999999995</v>
      </c>
      <c r="J47" s="3">
        <v>0</v>
      </c>
      <c r="K47" s="3">
        <f>Item_Ledger_Entry[[#This Row],[Sales Amount (Expected)]]+Item_Ledger_Entry[[#This Row],[Sales Amount (Actual)]]</f>
        <v>6339.3099999999995</v>
      </c>
      <c r="L47" s="3">
        <f>-Item_Ledger_Entry[[#This Row],[Quantity]]</f>
        <v>48</v>
      </c>
      <c r="M47" s="38" t="s">
        <v>323</v>
      </c>
      <c r="N47" s="3">
        <v>139.02000000000001</v>
      </c>
      <c r="O47" s="38" t="s">
        <v>301</v>
      </c>
      <c r="P47" s="38" t="s">
        <v>302</v>
      </c>
      <c r="Q47" s="38" t="s">
        <v>186</v>
      </c>
      <c r="S47" s="6"/>
    </row>
    <row r="48" spans="1:19" ht="15" customHeight="1" x14ac:dyDescent="0.25">
      <c r="A48" t="s">
        <v>154</v>
      </c>
      <c r="E48" s="38" t="s">
        <v>322</v>
      </c>
      <c r="F48" s="3">
        <v>7573</v>
      </c>
      <c r="G48" s="25">
        <v>43476</v>
      </c>
      <c r="H48" s="3">
        <v>-48</v>
      </c>
      <c r="I48" s="3">
        <v>6472.77</v>
      </c>
      <c r="J48" s="3">
        <v>0</v>
      </c>
      <c r="K48" s="3">
        <f>Item_Ledger_Entry[[#This Row],[Sales Amount (Expected)]]+Item_Ledger_Entry[[#This Row],[Sales Amount (Actual)]]</f>
        <v>6472.77</v>
      </c>
      <c r="L48" s="3">
        <f>-Item_Ledger_Entry[[#This Row],[Quantity]]</f>
        <v>48</v>
      </c>
      <c r="M48" s="38" t="s">
        <v>323</v>
      </c>
      <c r="N48" s="3">
        <v>139.02000000000001</v>
      </c>
      <c r="O48" s="38" t="s">
        <v>303</v>
      </c>
      <c r="P48" s="38" t="s">
        <v>304</v>
      </c>
      <c r="Q48" s="38" t="s">
        <v>186</v>
      </c>
      <c r="S48" s="6"/>
    </row>
    <row r="49" spans="1:19" ht="15" customHeight="1" x14ac:dyDescent="0.25">
      <c r="A49" t="s">
        <v>154</v>
      </c>
      <c r="E49" s="38" t="s">
        <v>322</v>
      </c>
      <c r="F49" s="3">
        <v>7583</v>
      </c>
      <c r="G49" s="25">
        <v>43476</v>
      </c>
      <c r="H49" s="3">
        <v>-48</v>
      </c>
      <c r="I49" s="3">
        <v>6539.5099999999993</v>
      </c>
      <c r="J49" s="3">
        <v>0</v>
      </c>
      <c r="K49" s="3">
        <f>Item_Ledger_Entry[[#This Row],[Sales Amount (Expected)]]+Item_Ledger_Entry[[#This Row],[Sales Amount (Actual)]]</f>
        <v>6539.5099999999993</v>
      </c>
      <c r="L49" s="3">
        <f>-Item_Ledger_Entry[[#This Row],[Quantity]]</f>
        <v>48</v>
      </c>
      <c r="M49" s="38" t="s">
        <v>323</v>
      </c>
      <c r="N49" s="3">
        <v>139.02000000000001</v>
      </c>
      <c r="O49" s="38" t="s">
        <v>268</v>
      </c>
      <c r="P49" s="38" t="s">
        <v>269</v>
      </c>
      <c r="Q49" s="38" t="s">
        <v>186</v>
      </c>
      <c r="S49" s="6"/>
    </row>
    <row r="50" spans="1:19" ht="15" customHeight="1" x14ac:dyDescent="0.25">
      <c r="A50" t="s">
        <v>154</v>
      </c>
      <c r="E50" s="38" t="s">
        <v>322</v>
      </c>
      <c r="F50" s="3">
        <v>20377</v>
      </c>
      <c r="G50" s="25">
        <v>43473</v>
      </c>
      <c r="H50" s="3">
        <v>-48</v>
      </c>
      <c r="I50" s="3">
        <v>6005.6600000000008</v>
      </c>
      <c r="J50" s="3">
        <v>0</v>
      </c>
      <c r="K50" s="3">
        <f>Item_Ledger_Entry[[#This Row],[Sales Amount (Expected)]]+Item_Ledger_Entry[[#This Row],[Sales Amount (Actual)]]</f>
        <v>6005.6600000000008</v>
      </c>
      <c r="L50" s="3">
        <f>-Item_Ledger_Entry[[#This Row],[Quantity]]</f>
        <v>48</v>
      </c>
      <c r="M50" s="38" t="s">
        <v>323</v>
      </c>
      <c r="N50" s="3">
        <v>139.02000000000001</v>
      </c>
      <c r="O50" s="38" t="s">
        <v>324</v>
      </c>
      <c r="P50" s="38" t="s">
        <v>325</v>
      </c>
      <c r="Q50" s="38" t="s">
        <v>290</v>
      </c>
      <c r="S50" s="6"/>
    </row>
    <row r="51" spans="1:19" ht="15" customHeight="1" x14ac:dyDescent="0.25">
      <c r="A51" t="s">
        <v>154</v>
      </c>
      <c r="E51" s="38" t="s">
        <v>322</v>
      </c>
      <c r="F51" s="3">
        <v>20395</v>
      </c>
      <c r="G51" s="25">
        <v>43477</v>
      </c>
      <c r="H51" s="3">
        <v>-48</v>
      </c>
      <c r="I51" s="3">
        <v>6072.3899999999994</v>
      </c>
      <c r="J51" s="3">
        <v>0</v>
      </c>
      <c r="K51" s="3">
        <f>Item_Ledger_Entry[[#This Row],[Sales Amount (Expected)]]+Item_Ledger_Entry[[#This Row],[Sales Amount (Actual)]]</f>
        <v>6072.3899999999994</v>
      </c>
      <c r="L51" s="3">
        <f>-Item_Ledger_Entry[[#This Row],[Quantity]]</f>
        <v>48</v>
      </c>
      <c r="M51" s="38" t="s">
        <v>323</v>
      </c>
      <c r="N51" s="3">
        <v>139.02000000000001</v>
      </c>
      <c r="O51" s="38" t="s">
        <v>288</v>
      </c>
      <c r="P51" s="38" t="s">
        <v>289</v>
      </c>
      <c r="Q51" s="38" t="s">
        <v>290</v>
      </c>
      <c r="S51" s="6"/>
    </row>
    <row r="52" spans="1:19" ht="15" customHeight="1" x14ac:dyDescent="0.25">
      <c r="A52" t="s">
        <v>154</v>
      </c>
      <c r="E52" s="38" t="s">
        <v>322</v>
      </c>
      <c r="F52" s="3">
        <v>20417</v>
      </c>
      <c r="G52" s="25">
        <v>43481</v>
      </c>
      <c r="H52" s="3">
        <v>-144</v>
      </c>
      <c r="I52" s="3">
        <v>19017.939999999999</v>
      </c>
      <c r="J52" s="3">
        <v>0</v>
      </c>
      <c r="K52" s="3">
        <f>Item_Ledger_Entry[[#This Row],[Sales Amount (Expected)]]+Item_Ledger_Entry[[#This Row],[Sales Amount (Actual)]]</f>
        <v>19017.939999999999</v>
      </c>
      <c r="L52" s="3">
        <f>-Item_Ledger_Entry[[#This Row],[Quantity]]</f>
        <v>144</v>
      </c>
      <c r="M52" s="38" t="s">
        <v>323</v>
      </c>
      <c r="N52" s="3">
        <v>139.02000000000001</v>
      </c>
      <c r="O52" s="38" t="s">
        <v>326</v>
      </c>
      <c r="P52" s="38" t="s">
        <v>327</v>
      </c>
      <c r="Q52" s="38" t="s">
        <v>290</v>
      </c>
      <c r="S52" s="6"/>
    </row>
    <row r="53" spans="1:19" ht="15" customHeight="1" x14ac:dyDescent="0.25">
      <c r="A53" t="s">
        <v>154</v>
      </c>
      <c r="E53" s="38" t="s">
        <v>322</v>
      </c>
      <c r="F53" s="3">
        <v>20433</v>
      </c>
      <c r="G53" s="25">
        <v>43483</v>
      </c>
      <c r="H53" s="3">
        <v>-48</v>
      </c>
      <c r="I53" s="3">
        <v>5938.93</v>
      </c>
      <c r="J53" s="3">
        <v>0</v>
      </c>
      <c r="K53" s="3">
        <f>Item_Ledger_Entry[[#This Row],[Sales Amount (Expected)]]+Item_Ledger_Entry[[#This Row],[Sales Amount (Actual)]]</f>
        <v>5938.93</v>
      </c>
      <c r="L53" s="3">
        <f>-Item_Ledger_Entry[[#This Row],[Quantity]]</f>
        <v>48</v>
      </c>
      <c r="M53" s="38" t="s">
        <v>323</v>
      </c>
      <c r="N53" s="3">
        <v>139.02000000000001</v>
      </c>
      <c r="O53" s="38" t="s">
        <v>328</v>
      </c>
      <c r="P53" s="38" t="s">
        <v>329</v>
      </c>
      <c r="Q53" s="38" t="s">
        <v>290</v>
      </c>
      <c r="S53" s="6"/>
    </row>
    <row r="54" spans="1:19" ht="15" customHeight="1" x14ac:dyDescent="0.25">
      <c r="A54" t="s">
        <v>154</v>
      </c>
      <c r="E54" s="38" t="s">
        <v>322</v>
      </c>
      <c r="F54" s="3">
        <v>25260</v>
      </c>
      <c r="G54" s="25">
        <v>43476</v>
      </c>
      <c r="H54" s="3">
        <v>-48</v>
      </c>
      <c r="I54" s="3">
        <v>6539.4999999999991</v>
      </c>
      <c r="J54" s="3">
        <v>0</v>
      </c>
      <c r="K54" s="3">
        <f>Item_Ledger_Entry[[#This Row],[Sales Amount (Expected)]]+Item_Ledger_Entry[[#This Row],[Sales Amount (Actual)]]</f>
        <v>6539.4999999999991</v>
      </c>
      <c r="L54" s="3">
        <f>-Item_Ledger_Entry[[#This Row],[Quantity]]</f>
        <v>48</v>
      </c>
      <c r="M54" s="38" t="s">
        <v>323</v>
      </c>
      <c r="N54" s="3">
        <v>139.02000000000001</v>
      </c>
      <c r="O54" s="38" t="s">
        <v>291</v>
      </c>
      <c r="P54" s="38" t="s">
        <v>292</v>
      </c>
      <c r="Q54" s="38" t="s">
        <v>290</v>
      </c>
      <c r="S54" s="6"/>
    </row>
    <row r="55" spans="1:19" ht="15" customHeight="1" x14ac:dyDescent="0.25">
      <c r="A55" t="s">
        <v>154</v>
      </c>
      <c r="E55" s="38" t="s">
        <v>322</v>
      </c>
      <c r="F55" s="3">
        <v>30135</v>
      </c>
      <c r="G55" s="25">
        <v>43487</v>
      </c>
      <c r="H55" s="3">
        <v>-48</v>
      </c>
      <c r="I55" s="3">
        <v>6539.4999999999991</v>
      </c>
      <c r="J55" s="3">
        <v>0</v>
      </c>
      <c r="K55" s="3">
        <f>Item_Ledger_Entry[[#This Row],[Sales Amount (Expected)]]+Item_Ledger_Entry[[#This Row],[Sales Amount (Actual)]]</f>
        <v>6539.4999999999991</v>
      </c>
      <c r="L55" s="3">
        <f>-Item_Ledger_Entry[[#This Row],[Quantity]]</f>
        <v>48</v>
      </c>
      <c r="M55" s="38" t="s">
        <v>323</v>
      </c>
      <c r="N55" s="3">
        <v>139.02000000000001</v>
      </c>
      <c r="O55" s="38" t="s">
        <v>330</v>
      </c>
      <c r="P55" s="38" t="s">
        <v>331</v>
      </c>
      <c r="Q55" s="38" t="s">
        <v>313</v>
      </c>
      <c r="S55" s="6"/>
    </row>
    <row r="56" spans="1:19" ht="15" customHeight="1" x14ac:dyDescent="0.25">
      <c r="A56" t="s">
        <v>154</v>
      </c>
      <c r="E56" s="38" t="s">
        <v>322</v>
      </c>
      <c r="F56" s="3">
        <v>34307</v>
      </c>
      <c r="G56" s="25">
        <v>43473</v>
      </c>
      <c r="H56" s="3">
        <v>-48</v>
      </c>
      <c r="I56" s="3">
        <v>6339.34</v>
      </c>
      <c r="J56" s="3">
        <v>0</v>
      </c>
      <c r="K56" s="3">
        <f>Item_Ledger_Entry[[#This Row],[Sales Amount (Expected)]]+Item_Ledger_Entry[[#This Row],[Sales Amount (Actual)]]</f>
        <v>6339.34</v>
      </c>
      <c r="L56" s="3">
        <f>-Item_Ledger_Entry[[#This Row],[Quantity]]</f>
        <v>48</v>
      </c>
      <c r="M56" s="38" t="s">
        <v>323</v>
      </c>
      <c r="N56" s="3">
        <v>139.02000000000001</v>
      </c>
      <c r="O56" s="38" t="s">
        <v>332</v>
      </c>
      <c r="P56" s="38" t="s">
        <v>333</v>
      </c>
      <c r="Q56" s="38" t="s">
        <v>272</v>
      </c>
      <c r="S56" s="6"/>
    </row>
    <row r="57" spans="1:19" ht="15" customHeight="1" x14ac:dyDescent="0.25">
      <c r="A57" t="s">
        <v>154</v>
      </c>
      <c r="E57" s="38" t="s">
        <v>322</v>
      </c>
      <c r="F57" s="3">
        <v>34318</v>
      </c>
      <c r="G57" s="25">
        <v>43470</v>
      </c>
      <c r="H57" s="3">
        <v>-48</v>
      </c>
      <c r="I57" s="3">
        <v>6072.3899999999994</v>
      </c>
      <c r="J57" s="3">
        <v>0</v>
      </c>
      <c r="K57" s="3">
        <f>Item_Ledger_Entry[[#This Row],[Sales Amount (Expected)]]+Item_Ledger_Entry[[#This Row],[Sales Amount (Actual)]]</f>
        <v>6072.3899999999994</v>
      </c>
      <c r="L57" s="3">
        <f>-Item_Ledger_Entry[[#This Row],[Quantity]]</f>
        <v>48</v>
      </c>
      <c r="M57" s="38" t="s">
        <v>323</v>
      </c>
      <c r="N57" s="3">
        <v>139.02000000000001</v>
      </c>
      <c r="O57" s="38" t="s">
        <v>314</v>
      </c>
      <c r="P57" s="38" t="s">
        <v>315</v>
      </c>
      <c r="Q57" s="38" t="s">
        <v>272</v>
      </c>
      <c r="S57" s="6"/>
    </row>
    <row r="58" spans="1:19" ht="15" customHeight="1" x14ac:dyDescent="0.25">
      <c r="A58" t="s">
        <v>154</v>
      </c>
      <c r="E58" s="38" t="s">
        <v>322</v>
      </c>
      <c r="F58" s="3">
        <v>36475</v>
      </c>
      <c r="G58" s="25">
        <v>43475</v>
      </c>
      <c r="H58" s="3">
        <v>-48</v>
      </c>
      <c r="I58" s="3">
        <v>6539.4999999999991</v>
      </c>
      <c r="J58" s="3">
        <v>0</v>
      </c>
      <c r="K58" s="3">
        <f>Item_Ledger_Entry[[#This Row],[Sales Amount (Expected)]]+Item_Ledger_Entry[[#This Row],[Sales Amount (Actual)]]</f>
        <v>6539.4999999999991</v>
      </c>
      <c r="L58" s="3">
        <f>-Item_Ledger_Entry[[#This Row],[Quantity]]</f>
        <v>48</v>
      </c>
      <c r="M58" s="38" t="s">
        <v>323</v>
      </c>
      <c r="N58" s="3">
        <v>139.02000000000001</v>
      </c>
      <c r="O58" s="38" t="s">
        <v>295</v>
      </c>
      <c r="P58" s="38" t="s">
        <v>296</v>
      </c>
      <c r="Q58" s="38" t="s">
        <v>272</v>
      </c>
      <c r="S58" s="6"/>
    </row>
    <row r="59" spans="1:19" ht="15" customHeight="1" x14ac:dyDescent="0.25">
      <c r="A59" t="s">
        <v>154</v>
      </c>
      <c r="E59" s="38" t="s">
        <v>322</v>
      </c>
      <c r="F59" s="3">
        <v>111279</v>
      </c>
      <c r="G59" s="25">
        <v>43472</v>
      </c>
      <c r="H59" s="3">
        <v>-24</v>
      </c>
      <c r="I59" s="3">
        <v>3136.2900000000004</v>
      </c>
      <c r="J59" s="3">
        <v>0</v>
      </c>
      <c r="K59" s="3">
        <f>Item_Ledger_Entry[[#This Row],[Sales Amount (Expected)]]+Item_Ledger_Entry[[#This Row],[Sales Amount (Actual)]]</f>
        <v>3136.2900000000004</v>
      </c>
      <c r="L59" s="3">
        <f>-Item_Ledger_Entry[[#This Row],[Quantity]]</f>
        <v>24</v>
      </c>
      <c r="M59" s="38" t="s">
        <v>323</v>
      </c>
      <c r="N59" s="3">
        <v>139.02000000000001</v>
      </c>
      <c r="O59" s="38" t="s">
        <v>264</v>
      </c>
      <c r="P59" s="38" t="s">
        <v>265</v>
      </c>
      <c r="Q59" s="38" t="s">
        <v>186</v>
      </c>
      <c r="S59" s="6"/>
    </row>
    <row r="60" spans="1:19" ht="15" customHeight="1" x14ac:dyDescent="0.25">
      <c r="A60" t="s">
        <v>154</v>
      </c>
      <c r="E60" s="38" t="s">
        <v>322</v>
      </c>
      <c r="F60" s="3">
        <v>111319</v>
      </c>
      <c r="G60" s="25">
        <v>43478</v>
      </c>
      <c r="H60" s="3">
        <v>-24</v>
      </c>
      <c r="I60" s="3">
        <v>3203.02</v>
      </c>
      <c r="J60" s="3">
        <v>0</v>
      </c>
      <c r="K60" s="3">
        <f>Item_Ledger_Entry[[#This Row],[Sales Amount (Expected)]]+Item_Ledger_Entry[[#This Row],[Sales Amount (Actual)]]</f>
        <v>3203.02</v>
      </c>
      <c r="L60" s="3">
        <f>-Item_Ledger_Entry[[#This Row],[Quantity]]</f>
        <v>24</v>
      </c>
      <c r="M60" s="38" t="s">
        <v>323</v>
      </c>
      <c r="N60" s="3">
        <v>139.02000000000001</v>
      </c>
      <c r="O60" s="38" t="s">
        <v>334</v>
      </c>
      <c r="P60" s="38" t="s">
        <v>335</v>
      </c>
      <c r="Q60" s="38" t="s">
        <v>186</v>
      </c>
      <c r="S60" s="6"/>
    </row>
    <row r="61" spans="1:19" ht="15" customHeight="1" x14ac:dyDescent="0.25">
      <c r="A61" t="s">
        <v>154</v>
      </c>
      <c r="E61" s="38" t="s">
        <v>322</v>
      </c>
      <c r="F61" s="3">
        <v>111332</v>
      </c>
      <c r="G61" s="25">
        <v>43486</v>
      </c>
      <c r="H61" s="3">
        <v>-6</v>
      </c>
      <c r="I61" s="3">
        <v>809.09999999999991</v>
      </c>
      <c r="J61" s="3">
        <v>0</v>
      </c>
      <c r="K61" s="3">
        <f>Item_Ledger_Entry[[#This Row],[Sales Amount (Expected)]]+Item_Ledger_Entry[[#This Row],[Sales Amount (Actual)]]</f>
        <v>809.09999999999991</v>
      </c>
      <c r="L61" s="3">
        <f>-Item_Ledger_Entry[[#This Row],[Quantity]]</f>
        <v>6</v>
      </c>
      <c r="M61" s="38" t="s">
        <v>323</v>
      </c>
      <c r="N61" s="3">
        <v>139.02000000000001</v>
      </c>
      <c r="O61" s="38" t="s">
        <v>264</v>
      </c>
      <c r="P61" s="38" t="s">
        <v>265</v>
      </c>
      <c r="Q61" s="38" t="s">
        <v>186</v>
      </c>
      <c r="S61" s="6"/>
    </row>
    <row r="62" spans="1:19" ht="15" customHeight="1" x14ac:dyDescent="0.25">
      <c r="A62" t="s">
        <v>154</v>
      </c>
      <c r="E62" s="38" t="s">
        <v>322</v>
      </c>
      <c r="F62" s="3">
        <v>124508</v>
      </c>
      <c r="G62" s="25">
        <v>43470</v>
      </c>
      <c r="H62" s="3">
        <v>-48</v>
      </c>
      <c r="I62" s="3">
        <v>6072.3899999999994</v>
      </c>
      <c r="J62" s="3">
        <v>0</v>
      </c>
      <c r="K62" s="3">
        <f>Item_Ledger_Entry[[#This Row],[Sales Amount (Expected)]]+Item_Ledger_Entry[[#This Row],[Sales Amount (Actual)]]</f>
        <v>6072.3899999999994</v>
      </c>
      <c r="L62" s="3">
        <f>-Item_Ledger_Entry[[#This Row],[Quantity]]</f>
        <v>48</v>
      </c>
      <c r="M62" s="38" t="s">
        <v>323</v>
      </c>
      <c r="N62" s="3">
        <v>139.02000000000001</v>
      </c>
      <c r="O62" s="38" t="s">
        <v>336</v>
      </c>
      <c r="P62" s="38" t="s">
        <v>337</v>
      </c>
      <c r="Q62" s="38" t="s">
        <v>290</v>
      </c>
      <c r="S62" s="6"/>
    </row>
    <row r="63" spans="1:19" ht="15" customHeight="1" x14ac:dyDescent="0.25">
      <c r="A63" t="s">
        <v>154</v>
      </c>
      <c r="E63" s="38" t="s">
        <v>322</v>
      </c>
      <c r="F63" s="3">
        <v>128858</v>
      </c>
      <c r="G63" s="25">
        <v>43471</v>
      </c>
      <c r="H63" s="3">
        <v>-1</v>
      </c>
      <c r="I63" s="3">
        <v>133.46</v>
      </c>
      <c r="J63" s="3">
        <v>0</v>
      </c>
      <c r="K63" s="3">
        <f>Item_Ledger_Entry[[#This Row],[Sales Amount (Expected)]]+Item_Ledger_Entry[[#This Row],[Sales Amount (Actual)]]</f>
        <v>133.46</v>
      </c>
      <c r="L63" s="3">
        <f>-Item_Ledger_Entry[[#This Row],[Quantity]]</f>
        <v>1</v>
      </c>
      <c r="M63" s="38" t="s">
        <v>323</v>
      </c>
      <c r="N63" s="3">
        <v>139.02000000000001</v>
      </c>
      <c r="O63" s="38" t="s">
        <v>309</v>
      </c>
      <c r="P63" s="38" t="s">
        <v>310</v>
      </c>
      <c r="Q63" s="38" t="s">
        <v>290</v>
      </c>
      <c r="S63" s="6"/>
    </row>
    <row r="64" spans="1:19" ht="15" customHeight="1" x14ac:dyDescent="0.25">
      <c r="A64" t="s">
        <v>154</v>
      </c>
      <c r="E64" s="38" t="s">
        <v>322</v>
      </c>
      <c r="F64" s="3">
        <v>128883</v>
      </c>
      <c r="G64" s="25">
        <v>43475</v>
      </c>
      <c r="H64" s="3">
        <v>-49</v>
      </c>
      <c r="I64" s="3">
        <v>6675.7400000000007</v>
      </c>
      <c r="J64" s="3">
        <v>0</v>
      </c>
      <c r="K64" s="3">
        <f>Item_Ledger_Entry[[#This Row],[Sales Amount (Expected)]]+Item_Ledger_Entry[[#This Row],[Sales Amount (Actual)]]</f>
        <v>6675.7400000000007</v>
      </c>
      <c r="L64" s="3">
        <f>-Item_Ledger_Entry[[#This Row],[Quantity]]</f>
        <v>49</v>
      </c>
      <c r="M64" s="38" t="s">
        <v>323</v>
      </c>
      <c r="N64" s="3">
        <v>139.02000000000001</v>
      </c>
      <c r="O64" s="38" t="s">
        <v>338</v>
      </c>
      <c r="P64" s="38" t="s">
        <v>339</v>
      </c>
      <c r="Q64" s="38" t="s">
        <v>290</v>
      </c>
      <c r="S64" s="6"/>
    </row>
    <row r="65" spans="1:19" ht="15" customHeight="1" x14ac:dyDescent="0.25">
      <c r="A65" t="s">
        <v>154</v>
      </c>
      <c r="E65" s="38" t="s">
        <v>322</v>
      </c>
      <c r="F65" s="3">
        <v>128889</v>
      </c>
      <c r="G65" s="25">
        <v>43479</v>
      </c>
      <c r="H65" s="3">
        <v>-48</v>
      </c>
      <c r="I65" s="3">
        <v>6539.4999999999991</v>
      </c>
      <c r="J65" s="3">
        <v>0</v>
      </c>
      <c r="K65" s="3">
        <f>Item_Ledger_Entry[[#This Row],[Sales Amount (Expected)]]+Item_Ledger_Entry[[#This Row],[Sales Amount (Actual)]]</f>
        <v>6539.4999999999991</v>
      </c>
      <c r="L65" s="3">
        <f>-Item_Ledger_Entry[[#This Row],[Quantity]]</f>
        <v>48</v>
      </c>
      <c r="M65" s="38" t="s">
        <v>323</v>
      </c>
      <c r="N65" s="3">
        <v>139.02000000000001</v>
      </c>
      <c r="O65" s="38" t="s">
        <v>309</v>
      </c>
      <c r="P65" s="38" t="s">
        <v>310</v>
      </c>
      <c r="Q65" s="38" t="s">
        <v>290</v>
      </c>
      <c r="S65" s="6"/>
    </row>
    <row r="66" spans="1:19" ht="15" customHeight="1" x14ac:dyDescent="0.25">
      <c r="A66" t="s">
        <v>154</v>
      </c>
      <c r="E66" s="38" t="s">
        <v>322</v>
      </c>
      <c r="F66" s="3">
        <v>132532</v>
      </c>
      <c r="G66" s="25">
        <v>43479</v>
      </c>
      <c r="H66" s="3">
        <v>-48</v>
      </c>
      <c r="I66" s="3">
        <v>6539.4999999999991</v>
      </c>
      <c r="J66" s="3">
        <v>0</v>
      </c>
      <c r="K66" s="3">
        <f>Item_Ledger_Entry[[#This Row],[Sales Amount (Expected)]]+Item_Ledger_Entry[[#This Row],[Sales Amount (Actual)]]</f>
        <v>6539.4999999999991</v>
      </c>
      <c r="L66" s="3">
        <f>-Item_Ledger_Entry[[#This Row],[Quantity]]</f>
        <v>48</v>
      </c>
      <c r="M66" s="38" t="s">
        <v>323</v>
      </c>
      <c r="N66" s="3">
        <v>139.02000000000001</v>
      </c>
      <c r="O66" s="38" t="s">
        <v>320</v>
      </c>
      <c r="P66" s="38" t="s">
        <v>321</v>
      </c>
      <c r="Q66" s="38" t="s">
        <v>313</v>
      </c>
      <c r="S66" s="6"/>
    </row>
    <row r="67" spans="1:19" ht="15" customHeight="1" x14ac:dyDescent="0.25">
      <c r="A67" t="s">
        <v>154</v>
      </c>
      <c r="E67" s="38" t="s">
        <v>322</v>
      </c>
      <c r="F67" s="3">
        <v>135814</v>
      </c>
      <c r="G67" s="25">
        <v>43474</v>
      </c>
      <c r="H67" s="3">
        <v>-49</v>
      </c>
      <c r="I67" s="3">
        <v>6062.6600000000008</v>
      </c>
      <c r="J67" s="3">
        <v>0</v>
      </c>
      <c r="K67" s="3">
        <f>Item_Ledger_Entry[[#This Row],[Sales Amount (Expected)]]+Item_Ledger_Entry[[#This Row],[Sales Amount (Actual)]]</f>
        <v>6062.6600000000008</v>
      </c>
      <c r="L67" s="3">
        <f>-Item_Ledger_Entry[[#This Row],[Quantity]]</f>
        <v>49</v>
      </c>
      <c r="M67" s="38" t="s">
        <v>323</v>
      </c>
      <c r="N67" s="3">
        <v>139.02000000000001</v>
      </c>
      <c r="O67" s="38" t="s">
        <v>314</v>
      </c>
      <c r="P67" s="38" t="s">
        <v>315</v>
      </c>
      <c r="Q67" s="38" t="s">
        <v>272</v>
      </c>
      <c r="S67" s="6"/>
    </row>
    <row r="68" spans="1:19" ht="15" customHeight="1" x14ac:dyDescent="0.25">
      <c r="A68" t="s">
        <v>154</v>
      </c>
      <c r="E68" s="38" t="s">
        <v>322</v>
      </c>
      <c r="F68" s="3">
        <v>138722</v>
      </c>
      <c r="G68" s="25">
        <v>43477</v>
      </c>
      <c r="H68" s="3">
        <v>-48</v>
      </c>
      <c r="I68" s="3">
        <v>6472.77</v>
      </c>
      <c r="J68" s="3">
        <v>0</v>
      </c>
      <c r="K68" s="3">
        <f>Item_Ledger_Entry[[#This Row],[Sales Amount (Expected)]]+Item_Ledger_Entry[[#This Row],[Sales Amount (Actual)]]</f>
        <v>6472.77</v>
      </c>
      <c r="L68" s="3">
        <f>-Item_Ledger_Entry[[#This Row],[Quantity]]</f>
        <v>48</v>
      </c>
      <c r="M68" s="38" t="s">
        <v>323</v>
      </c>
      <c r="N68" s="3">
        <v>139.02000000000001</v>
      </c>
      <c r="O68" s="38" t="s">
        <v>318</v>
      </c>
      <c r="P68" s="38" t="s">
        <v>319</v>
      </c>
      <c r="Q68" s="38" t="s">
        <v>272</v>
      </c>
      <c r="S68" s="6"/>
    </row>
    <row r="69" spans="1:19" ht="15" customHeight="1" x14ac:dyDescent="0.25">
      <c r="A69" t="s">
        <v>154</v>
      </c>
      <c r="E69" s="38" t="s">
        <v>340</v>
      </c>
      <c r="F69" s="3">
        <v>3940</v>
      </c>
      <c r="G69" s="25">
        <v>43480</v>
      </c>
      <c r="H69" s="3">
        <v>-24</v>
      </c>
      <c r="I69" s="3">
        <v>4767.25</v>
      </c>
      <c r="J69" s="3">
        <v>0</v>
      </c>
      <c r="K69" s="3">
        <f>Item_Ledger_Entry[[#This Row],[Sales Amount (Expected)]]+Item_Ledger_Entry[[#This Row],[Sales Amount (Actual)]]</f>
        <v>4767.25</v>
      </c>
      <c r="L69" s="3">
        <f>-Item_Ledger_Entry[[#This Row],[Quantity]]</f>
        <v>24</v>
      </c>
      <c r="M69" s="38" t="s">
        <v>341</v>
      </c>
      <c r="N69" s="3">
        <v>209.08999999999997</v>
      </c>
      <c r="O69" s="38" t="s">
        <v>264</v>
      </c>
      <c r="P69" s="38" t="s">
        <v>265</v>
      </c>
      <c r="Q69" s="38" t="s">
        <v>186</v>
      </c>
      <c r="S69" s="6"/>
    </row>
    <row r="70" spans="1:19" ht="15" customHeight="1" x14ac:dyDescent="0.25">
      <c r="A70" t="s">
        <v>154</v>
      </c>
      <c r="E70" s="38" t="s">
        <v>340</v>
      </c>
      <c r="F70" s="3">
        <v>7570</v>
      </c>
      <c r="G70" s="25">
        <v>43477</v>
      </c>
      <c r="H70" s="3">
        <v>-1</v>
      </c>
      <c r="I70" s="3">
        <v>198.64000000000001</v>
      </c>
      <c r="J70" s="3">
        <v>0</v>
      </c>
      <c r="K70" s="3">
        <f>Item_Ledger_Entry[[#This Row],[Sales Amount (Expected)]]+Item_Ledger_Entry[[#This Row],[Sales Amount (Actual)]]</f>
        <v>198.64000000000001</v>
      </c>
      <c r="L70" s="3">
        <f>-Item_Ledger_Entry[[#This Row],[Quantity]]</f>
        <v>1</v>
      </c>
      <c r="M70" s="38" t="s">
        <v>341</v>
      </c>
      <c r="N70" s="3">
        <v>209.08999999999997</v>
      </c>
      <c r="O70" s="38" t="s">
        <v>301</v>
      </c>
      <c r="P70" s="38" t="s">
        <v>302</v>
      </c>
      <c r="Q70" s="38" t="s">
        <v>186</v>
      </c>
      <c r="S70" s="6"/>
    </row>
    <row r="71" spans="1:19" ht="15" customHeight="1" x14ac:dyDescent="0.25">
      <c r="A71" t="s">
        <v>154</v>
      </c>
      <c r="E71" s="38" t="s">
        <v>340</v>
      </c>
      <c r="F71" s="3">
        <v>7594</v>
      </c>
      <c r="G71" s="25">
        <v>43479</v>
      </c>
      <c r="H71" s="3">
        <v>-48</v>
      </c>
      <c r="I71" s="3">
        <v>9534.51</v>
      </c>
      <c r="J71" s="3">
        <v>0</v>
      </c>
      <c r="K71" s="3">
        <f>Item_Ledger_Entry[[#This Row],[Sales Amount (Expected)]]+Item_Ledger_Entry[[#This Row],[Sales Amount (Actual)]]</f>
        <v>9534.51</v>
      </c>
      <c r="L71" s="3">
        <f>-Item_Ledger_Entry[[#This Row],[Quantity]]</f>
        <v>48</v>
      </c>
      <c r="M71" s="38" t="s">
        <v>341</v>
      </c>
      <c r="N71" s="3">
        <v>209.08999999999997</v>
      </c>
      <c r="O71" s="38" t="s">
        <v>268</v>
      </c>
      <c r="P71" s="38" t="s">
        <v>269</v>
      </c>
      <c r="Q71" s="38" t="s">
        <v>186</v>
      </c>
      <c r="S71" s="6"/>
    </row>
    <row r="72" spans="1:19" ht="15" customHeight="1" x14ac:dyDescent="0.25">
      <c r="A72" t="s">
        <v>154</v>
      </c>
      <c r="E72" s="38" t="s">
        <v>340</v>
      </c>
      <c r="F72" s="3">
        <v>20330</v>
      </c>
      <c r="G72" s="25">
        <v>43472</v>
      </c>
      <c r="H72" s="3">
        <v>-48</v>
      </c>
      <c r="I72" s="3">
        <v>9634.869999999999</v>
      </c>
      <c r="J72" s="3">
        <v>0</v>
      </c>
      <c r="K72" s="3">
        <f>Item_Ledger_Entry[[#This Row],[Sales Amount (Expected)]]+Item_Ledger_Entry[[#This Row],[Sales Amount (Actual)]]</f>
        <v>9634.869999999999</v>
      </c>
      <c r="L72" s="3">
        <f>-Item_Ledger_Entry[[#This Row],[Quantity]]</f>
        <v>48</v>
      </c>
      <c r="M72" s="38" t="s">
        <v>341</v>
      </c>
      <c r="N72" s="3">
        <v>209.08999999999997</v>
      </c>
      <c r="O72" s="38" t="s">
        <v>328</v>
      </c>
      <c r="P72" s="38" t="s">
        <v>329</v>
      </c>
      <c r="Q72" s="38" t="s">
        <v>290</v>
      </c>
      <c r="S72" s="6"/>
    </row>
    <row r="73" spans="1:19" ht="15" customHeight="1" x14ac:dyDescent="0.25">
      <c r="A73" t="s">
        <v>154</v>
      </c>
      <c r="E73" s="38" t="s">
        <v>340</v>
      </c>
      <c r="F73" s="3">
        <v>20408</v>
      </c>
      <c r="G73" s="25">
        <v>43475</v>
      </c>
      <c r="H73" s="3">
        <v>-96</v>
      </c>
      <c r="I73" s="3">
        <v>19069.009999999998</v>
      </c>
      <c r="J73" s="3">
        <v>0</v>
      </c>
      <c r="K73" s="3">
        <f>Item_Ledger_Entry[[#This Row],[Sales Amount (Expected)]]+Item_Ledger_Entry[[#This Row],[Sales Amount (Actual)]]</f>
        <v>19069.009999999998</v>
      </c>
      <c r="L73" s="3">
        <f>-Item_Ledger_Entry[[#This Row],[Quantity]]</f>
        <v>96</v>
      </c>
      <c r="M73" s="38" t="s">
        <v>341</v>
      </c>
      <c r="N73" s="3">
        <v>209.08999999999997</v>
      </c>
      <c r="O73" s="38" t="s">
        <v>324</v>
      </c>
      <c r="P73" s="38" t="s">
        <v>325</v>
      </c>
      <c r="Q73" s="38" t="s">
        <v>290</v>
      </c>
      <c r="S73" s="6"/>
    </row>
    <row r="74" spans="1:19" ht="15" customHeight="1" x14ac:dyDescent="0.25">
      <c r="A74" t="s">
        <v>154</v>
      </c>
      <c r="E74" s="38" t="s">
        <v>340</v>
      </c>
      <c r="F74" s="3">
        <v>25250</v>
      </c>
      <c r="G74" s="25">
        <v>43472</v>
      </c>
      <c r="H74" s="3">
        <v>-48</v>
      </c>
      <c r="I74" s="3">
        <v>9634.869999999999</v>
      </c>
      <c r="J74" s="3">
        <v>0</v>
      </c>
      <c r="K74" s="3">
        <f>Item_Ledger_Entry[[#This Row],[Sales Amount (Expected)]]+Item_Ledger_Entry[[#This Row],[Sales Amount (Actual)]]</f>
        <v>9634.869999999999</v>
      </c>
      <c r="L74" s="3">
        <f>-Item_Ledger_Entry[[#This Row],[Quantity]]</f>
        <v>48</v>
      </c>
      <c r="M74" s="38" t="s">
        <v>341</v>
      </c>
      <c r="N74" s="3">
        <v>209.08999999999997</v>
      </c>
      <c r="O74" s="38" t="s">
        <v>342</v>
      </c>
      <c r="P74" s="38" t="s">
        <v>343</v>
      </c>
      <c r="Q74" s="38" t="s">
        <v>290</v>
      </c>
      <c r="S74" s="6"/>
    </row>
    <row r="75" spans="1:19" ht="15" customHeight="1" x14ac:dyDescent="0.25">
      <c r="A75" t="s">
        <v>154</v>
      </c>
      <c r="E75" s="38" t="s">
        <v>340</v>
      </c>
      <c r="F75" s="3">
        <v>30122</v>
      </c>
      <c r="G75" s="25">
        <v>43479</v>
      </c>
      <c r="H75" s="3">
        <v>-12</v>
      </c>
      <c r="I75" s="3">
        <v>2458.9</v>
      </c>
      <c r="J75" s="3">
        <v>0</v>
      </c>
      <c r="K75" s="3">
        <f>Item_Ledger_Entry[[#This Row],[Sales Amount (Expected)]]+Item_Ledger_Entry[[#This Row],[Sales Amount (Actual)]]</f>
        <v>2458.9</v>
      </c>
      <c r="L75" s="3">
        <f>-Item_Ledger_Entry[[#This Row],[Quantity]]</f>
        <v>12</v>
      </c>
      <c r="M75" s="38" t="s">
        <v>341</v>
      </c>
      <c r="N75" s="3">
        <v>209.08999999999997</v>
      </c>
      <c r="O75" s="38" t="s">
        <v>301</v>
      </c>
      <c r="P75" s="38" t="s">
        <v>344</v>
      </c>
      <c r="Q75" s="38" t="s">
        <v>313</v>
      </c>
      <c r="S75" s="6"/>
    </row>
    <row r="76" spans="1:19" ht="15" customHeight="1" x14ac:dyDescent="0.25">
      <c r="A76" t="s">
        <v>154</v>
      </c>
      <c r="E76" s="38" t="s">
        <v>340</v>
      </c>
      <c r="F76" s="3">
        <v>30153</v>
      </c>
      <c r="G76" s="25">
        <v>43483</v>
      </c>
      <c r="H76" s="3">
        <v>-24</v>
      </c>
      <c r="I76" s="3">
        <v>4917.8</v>
      </c>
      <c r="J76" s="3">
        <v>0</v>
      </c>
      <c r="K76" s="3">
        <f>Item_Ledger_Entry[[#This Row],[Sales Amount (Expected)]]+Item_Ledger_Entry[[#This Row],[Sales Amount (Actual)]]</f>
        <v>4917.8</v>
      </c>
      <c r="L76" s="3">
        <f>-Item_Ledger_Entry[[#This Row],[Quantity]]</f>
        <v>24</v>
      </c>
      <c r="M76" s="38" t="s">
        <v>341</v>
      </c>
      <c r="N76" s="3">
        <v>209.08999999999997</v>
      </c>
      <c r="O76" s="38" t="s">
        <v>345</v>
      </c>
      <c r="P76" s="38" t="s">
        <v>346</v>
      </c>
      <c r="Q76" s="38" t="s">
        <v>313</v>
      </c>
      <c r="S76" s="6"/>
    </row>
    <row r="77" spans="1:19" ht="15" customHeight="1" x14ac:dyDescent="0.25">
      <c r="A77" t="s">
        <v>154</v>
      </c>
      <c r="E77" s="38" t="s">
        <v>340</v>
      </c>
      <c r="F77" s="3">
        <v>34327</v>
      </c>
      <c r="G77" s="25">
        <v>43475</v>
      </c>
      <c r="H77" s="3">
        <v>-24</v>
      </c>
      <c r="I77" s="3">
        <v>4566.53</v>
      </c>
      <c r="J77" s="3">
        <v>0</v>
      </c>
      <c r="K77" s="3">
        <f>Item_Ledger_Entry[[#This Row],[Sales Amount (Expected)]]+Item_Ledger_Entry[[#This Row],[Sales Amount (Actual)]]</f>
        <v>4566.53</v>
      </c>
      <c r="L77" s="3">
        <f>-Item_Ledger_Entry[[#This Row],[Quantity]]</f>
        <v>24</v>
      </c>
      <c r="M77" s="38" t="s">
        <v>341</v>
      </c>
      <c r="N77" s="3">
        <v>209.08999999999997</v>
      </c>
      <c r="O77" s="38" t="s">
        <v>293</v>
      </c>
      <c r="P77" s="38" t="s">
        <v>294</v>
      </c>
      <c r="Q77" s="38" t="s">
        <v>272</v>
      </c>
      <c r="S77" s="6"/>
    </row>
    <row r="78" spans="1:19" ht="15" customHeight="1" x14ac:dyDescent="0.25">
      <c r="A78" t="s">
        <v>154</v>
      </c>
      <c r="E78" s="38" t="s">
        <v>340</v>
      </c>
      <c r="F78" s="3">
        <v>38085</v>
      </c>
      <c r="G78" s="25">
        <v>43477</v>
      </c>
      <c r="H78" s="3">
        <v>-12</v>
      </c>
      <c r="I78" s="3">
        <v>2433.81</v>
      </c>
      <c r="J78" s="3">
        <v>0</v>
      </c>
      <c r="K78" s="3">
        <f>Item_Ledger_Entry[[#This Row],[Sales Amount (Expected)]]+Item_Ledger_Entry[[#This Row],[Sales Amount (Actual)]]</f>
        <v>2433.81</v>
      </c>
      <c r="L78" s="3">
        <f>-Item_Ledger_Entry[[#This Row],[Quantity]]</f>
        <v>12</v>
      </c>
      <c r="M78" s="38" t="s">
        <v>341</v>
      </c>
      <c r="N78" s="3">
        <v>209.08999999999997</v>
      </c>
      <c r="O78" s="38" t="s">
        <v>299</v>
      </c>
      <c r="P78" s="38" t="s">
        <v>300</v>
      </c>
      <c r="Q78" s="38" t="s">
        <v>272</v>
      </c>
      <c r="S78" s="6"/>
    </row>
    <row r="79" spans="1:19" ht="15" customHeight="1" x14ac:dyDescent="0.25">
      <c r="A79" t="s">
        <v>154</v>
      </c>
      <c r="E79" s="38" t="s">
        <v>340</v>
      </c>
      <c r="F79" s="3">
        <v>111301</v>
      </c>
      <c r="G79" s="25">
        <v>43472</v>
      </c>
      <c r="H79" s="3">
        <v>-48</v>
      </c>
      <c r="I79" s="3">
        <v>9333.7800000000007</v>
      </c>
      <c r="J79" s="3">
        <v>0</v>
      </c>
      <c r="K79" s="3">
        <f>Item_Ledger_Entry[[#This Row],[Sales Amount (Expected)]]+Item_Ledger_Entry[[#This Row],[Sales Amount (Actual)]]</f>
        <v>9333.7800000000007</v>
      </c>
      <c r="L79" s="3">
        <f>-Item_Ledger_Entry[[#This Row],[Quantity]]</f>
        <v>48</v>
      </c>
      <c r="M79" s="38" t="s">
        <v>341</v>
      </c>
      <c r="N79" s="3">
        <v>209.08999999999997</v>
      </c>
      <c r="O79" s="38" t="s">
        <v>264</v>
      </c>
      <c r="P79" s="38" t="s">
        <v>265</v>
      </c>
      <c r="Q79" s="38" t="s">
        <v>186</v>
      </c>
      <c r="S79" s="6"/>
    </row>
    <row r="80" spans="1:19" ht="15" customHeight="1" x14ac:dyDescent="0.25">
      <c r="A80" t="s">
        <v>154</v>
      </c>
      <c r="E80" s="38" t="s">
        <v>340</v>
      </c>
      <c r="F80" s="3">
        <v>111333</v>
      </c>
      <c r="G80" s="25">
        <v>43486</v>
      </c>
      <c r="H80" s="3">
        <v>-1</v>
      </c>
      <c r="I80" s="3">
        <v>202.82000000000002</v>
      </c>
      <c r="J80" s="3">
        <v>0</v>
      </c>
      <c r="K80" s="3">
        <f>Item_Ledger_Entry[[#This Row],[Sales Amount (Expected)]]+Item_Ledger_Entry[[#This Row],[Sales Amount (Actual)]]</f>
        <v>202.82000000000002</v>
      </c>
      <c r="L80" s="3">
        <f>-Item_Ledger_Entry[[#This Row],[Quantity]]</f>
        <v>1</v>
      </c>
      <c r="M80" s="38" t="s">
        <v>341</v>
      </c>
      <c r="N80" s="3">
        <v>209.08999999999997</v>
      </c>
      <c r="O80" s="38" t="s">
        <v>264</v>
      </c>
      <c r="P80" s="38" t="s">
        <v>265</v>
      </c>
      <c r="Q80" s="38" t="s">
        <v>186</v>
      </c>
      <c r="S80" s="6"/>
    </row>
    <row r="81" spans="1:19" ht="15" customHeight="1" x14ac:dyDescent="0.25">
      <c r="A81" t="s">
        <v>154</v>
      </c>
      <c r="E81" s="38" t="s">
        <v>340</v>
      </c>
      <c r="F81" s="3">
        <v>111341</v>
      </c>
      <c r="G81" s="25">
        <v>43478</v>
      </c>
      <c r="H81" s="3">
        <v>-1</v>
      </c>
      <c r="I81" s="3">
        <v>204.91</v>
      </c>
      <c r="J81" s="3">
        <v>0</v>
      </c>
      <c r="K81" s="3">
        <f>Item_Ledger_Entry[[#This Row],[Sales Amount (Expected)]]+Item_Ledger_Entry[[#This Row],[Sales Amount (Actual)]]</f>
        <v>204.91</v>
      </c>
      <c r="L81" s="3">
        <f>-Item_Ledger_Entry[[#This Row],[Quantity]]</f>
        <v>1</v>
      </c>
      <c r="M81" s="38" t="s">
        <v>341</v>
      </c>
      <c r="N81" s="3">
        <v>209.08999999999997</v>
      </c>
      <c r="O81" s="38" t="s">
        <v>266</v>
      </c>
      <c r="P81" s="38" t="s">
        <v>267</v>
      </c>
      <c r="Q81" s="38" t="s">
        <v>186</v>
      </c>
      <c r="S81" s="6"/>
    </row>
    <row r="82" spans="1:19" ht="15" customHeight="1" x14ac:dyDescent="0.25">
      <c r="A82" t="s">
        <v>154</v>
      </c>
      <c r="E82" s="38" t="s">
        <v>340</v>
      </c>
      <c r="F82" s="3">
        <v>114275</v>
      </c>
      <c r="G82" s="25">
        <v>43474</v>
      </c>
      <c r="H82" s="3">
        <v>-24</v>
      </c>
      <c r="I82" s="3">
        <v>4917.8</v>
      </c>
      <c r="J82" s="3">
        <v>0</v>
      </c>
      <c r="K82" s="3">
        <f>Item_Ledger_Entry[[#This Row],[Sales Amount (Expected)]]+Item_Ledger_Entry[[#This Row],[Sales Amount (Actual)]]</f>
        <v>4917.8</v>
      </c>
      <c r="L82" s="3">
        <f>-Item_Ledger_Entry[[#This Row],[Quantity]]</f>
        <v>24</v>
      </c>
      <c r="M82" s="38" t="s">
        <v>341</v>
      </c>
      <c r="N82" s="3">
        <v>209.08999999999997</v>
      </c>
      <c r="O82" s="38" t="s">
        <v>301</v>
      </c>
      <c r="P82" s="38" t="s">
        <v>302</v>
      </c>
      <c r="Q82" s="38" t="s">
        <v>186</v>
      </c>
      <c r="S82" s="6"/>
    </row>
    <row r="83" spans="1:19" ht="15" customHeight="1" x14ac:dyDescent="0.25">
      <c r="A83" t="s">
        <v>154</v>
      </c>
      <c r="E83" s="38" t="s">
        <v>340</v>
      </c>
      <c r="F83" s="3">
        <v>114289</v>
      </c>
      <c r="G83" s="25">
        <v>43477</v>
      </c>
      <c r="H83" s="3">
        <v>-24</v>
      </c>
      <c r="I83" s="3">
        <v>4767.25</v>
      </c>
      <c r="J83" s="3">
        <v>0</v>
      </c>
      <c r="K83" s="3">
        <f>Item_Ledger_Entry[[#This Row],[Sales Amount (Expected)]]+Item_Ledger_Entry[[#This Row],[Sales Amount (Actual)]]</f>
        <v>4767.25</v>
      </c>
      <c r="L83" s="3">
        <f>-Item_Ledger_Entry[[#This Row],[Quantity]]</f>
        <v>24</v>
      </c>
      <c r="M83" s="38" t="s">
        <v>341</v>
      </c>
      <c r="N83" s="3">
        <v>209.08999999999997</v>
      </c>
      <c r="O83" s="38" t="s">
        <v>268</v>
      </c>
      <c r="P83" s="38" t="s">
        <v>269</v>
      </c>
      <c r="Q83" s="38" t="s">
        <v>186</v>
      </c>
      <c r="S83" s="6"/>
    </row>
    <row r="84" spans="1:19" ht="15" customHeight="1" x14ac:dyDescent="0.25">
      <c r="A84" t="s">
        <v>154</v>
      </c>
      <c r="E84" s="38" t="s">
        <v>340</v>
      </c>
      <c r="F84" s="3">
        <v>124568</v>
      </c>
      <c r="G84" s="25">
        <v>43478</v>
      </c>
      <c r="H84" s="3">
        <v>-48</v>
      </c>
      <c r="I84" s="3">
        <v>9434.14</v>
      </c>
      <c r="J84" s="3">
        <v>0</v>
      </c>
      <c r="K84" s="3">
        <f>Item_Ledger_Entry[[#This Row],[Sales Amount (Expected)]]+Item_Ledger_Entry[[#This Row],[Sales Amount (Actual)]]</f>
        <v>9434.14</v>
      </c>
      <c r="L84" s="3">
        <f>-Item_Ledger_Entry[[#This Row],[Quantity]]</f>
        <v>48</v>
      </c>
      <c r="M84" s="38" t="s">
        <v>341</v>
      </c>
      <c r="N84" s="3">
        <v>209.08999999999997</v>
      </c>
      <c r="O84" s="38" t="s">
        <v>347</v>
      </c>
      <c r="P84" s="38" t="s">
        <v>348</v>
      </c>
      <c r="Q84" s="38" t="s">
        <v>290</v>
      </c>
      <c r="S84" s="6"/>
    </row>
    <row r="85" spans="1:19" ht="15" customHeight="1" x14ac:dyDescent="0.25">
      <c r="A85" t="s">
        <v>154</v>
      </c>
      <c r="E85" s="38" t="s">
        <v>340</v>
      </c>
      <c r="F85" s="3">
        <v>124582</v>
      </c>
      <c r="G85" s="25">
        <v>43475</v>
      </c>
      <c r="H85" s="3">
        <v>-24</v>
      </c>
      <c r="I85" s="3">
        <v>4867.62</v>
      </c>
      <c r="J85" s="3">
        <v>0</v>
      </c>
      <c r="K85" s="3">
        <f>Item_Ledger_Entry[[#This Row],[Sales Amount (Expected)]]+Item_Ledger_Entry[[#This Row],[Sales Amount (Actual)]]</f>
        <v>4867.62</v>
      </c>
      <c r="L85" s="3">
        <f>-Item_Ledger_Entry[[#This Row],[Quantity]]</f>
        <v>24</v>
      </c>
      <c r="M85" s="38" t="s">
        <v>341</v>
      </c>
      <c r="N85" s="3">
        <v>209.08999999999997</v>
      </c>
      <c r="O85" s="38" t="s">
        <v>326</v>
      </c>
      <c r="P85" s="38" t="s">
        <v>327</v>
      </c>
      <c r="Q85" s="38" t="s">
        <v>290</v>
      </c>
      <c r="S85" s="6"/>
    </row>
    <row r="86" spans="1:19" ht="15" customHeight="1" x14ac:dyDescent="0.25">
      <c r="A86" t="s">
        <v>154</v>
      </c>
      <c r="E86" s="38" t="s">
        <v>340</v>
      </c>
      <c r="F86" s="3">
        <v>124616</v>
      </c>
      <c r="G86" s="25">
        <v>43478</v>
      </c>
      <c r="H86" s="3">
        <v>-48</v>
      </c>
      <c r="I86" s="3">
        <v>8831.9599999999991</v>
      </c>
      <c r="J86" s="3">
        <v>0</v>
      </c>
      <c r="K86" s="3">
        <f>Item_Ledger_Entry[[#This Row],[Sales Amount (Expected)]]+Item_Ledger_Entry[[#This Row],[Sales Amount (Actual)]]</f>
        <v>8831.9599999999991</v>
      </c>
      <c r="L86" s="3">
        <f>-Item_Ledger_Entry[[#This Row],[Quantity]]</f>
        <v>48</v>
      </c>
      <c r="M86" s="38" t="s">
        <v>341</v>
      </c>
      <c r="N86" s="3">
        <v>209.08999999999997</v>
      </c>
      <c r="O86" s="38" t="s">
        <v>349</v>
      </c>
      <c r="P86" s="38" t="s">
        <v>350</v>
      </c>
      <c r="Q86" s="38" t="s">
        <v>290</v>
      </c>
      <c r="S86" s="6"/>
    </row>
    <row r="87" spans="1:19" ht="15" customHeight="1" x14ac:dyDescent="0.25">
      <c r="A87" t="s">
        <v>154</v>
      </c>
      <c r="E87" s="38" t="s">
        <v>340</v>
      </c>
      <c r="F87" s="3">
        <v>128882</v>
      </c>
      <c r="G87" s="25">
        <v>43475</v>
      </c>
      <c r="H87" s="3">
        <v>-48</v>
      </c>
      <c r="I87" s="3">
        <v>9835.59</v>
      </c>
      <c r="J87" s="3">
        <v>0</v>
      </c>
      <c r="K87" s="3">
        <f>Item_Ledger_Entry[[#This Row],[Sales Amount (Expected)]]+Item_Ledger_Entry[[#This Row],[Sales Amount (Actual)]]</f>
        <v>9835.59</v>
      </c>
      <c r="L87" s="3">
        <f>-Item_Ledger_Entry[[#This Row],[Quantity]]</f>
        <v>48</v>
      </c>
      <c r="M87" s="38" t="s">
        <v>341</v>
      </c>
      <c r="N87" s="3">
        <v>209.08999999999997</v>
      </c>
      <c r="O87" s="38" t="s">
        <v>338</v>
      </c>
      <c r="P87" s="38" t="s">
        <v>339</v>
      </c>
      <c r="Q87" s="38" t="s">
        <v>290</v>
      </c>
      <c r="S87" s="6"/>
    </row>
    <row r="88" spans="1:19" ht="15" customHeight="1" x14ac:dyDescent="0.25">
      <c r="A88" t="s">
        <v>154</v>
      </c>
      <c r="E88" s="38" t="s">
        <v>340</v>
      </c>
      <c r="F88" s="3">
        <v>132518</v>
      </c>
      <c r="G88" s="25">
        <v>43477</v>
      </c>
      <c r="H88" s="3">
        <v>-48</v>
      </c>
      <c r="I88" s="3">
        <v>9835.59</v>
      </c>
      <c r="J88" s="3">
        <v>0</v>
      </c>
      <c r="K88" s="3">
        <f>Item_Ledger_Entry[[#This Row],[Sales Amount (Expected)]]+Item_Ledger_Entry[[#This Row],[Sales Amount (Actual)]]</f>
        <v>9835.59</v>
      </c>
      <c r="L88" s="3">
        <f>-Item_Ledger_Entry[[#This Row],[Quantity]]</f>
        <v>48</v>
      </c>
      <c r="M88" s="38" t="s">
        <v>341</v>
      </c>
      <c r="N88" s="3">
        <v>209.08999999999997</v>
      </c>
      <c r="O88" s="38" t="s">
        <v>351</v>
      </c>
      <c r="P88" s="38" t="s">
        <v>352</v>
      </c>
      <c r="Q88" s="38" t="s">
        <v>313</v>
      </c>
      <c r="S88" s="6"/>
    </row>
    <row r="89" spans="1:19" ht="15" customHeight="1" x14ac:dyDescent="0.25">
      <c r="A89" t="s">
        <v>154</v>
      </c>
      <c r="E89" s="38" t="s">
        <v>340</v>
      </c>
      <c r="F89" s="3">
        <v>135824</v>
      </c>
      <c r="G89" s="25">
        <v>43481</v>
      </c>
      <c r="H89" s="3">
        <v>-60</v>
      </c>
      <c r="I89" s="3">
        <v>12169.039999999999</v>
      </c>
      <c r="J89" s="3">
        <v>0</v>
      </c>
      <c r="K89" s="3">
        <f>Item_Ledger_Entry[[#This Row],[Sales Amount (Expected)]]+Item_Ledger_Entry[[#This Row],[Sales Amount (Actual)]]</f>
        <v>12169.039999999999</v>
      </c>
      <c r="L89" s="3">
        <f>-Item_Ledger_Entry[[#This Row],[Quantity]]</f>
        <v>60</v>
      </c>
      <c r="M89" s="38" t="s">
        <v>341</v>
      </c>
      <c r="N89" s="3">
        <v>209.08999999999997</v>
      </c>
      <c r="O89" s="38" t="s">
        <v>293</v>
      </c>
      <c r="P89" s="38" t="s">
        <v>294</v>
      </c>
      <c r="Q89" s="38" t="s">
        <v>272</v>
      </c>
      <c r="S89" s="6"/>
    </row>
    <row r="90" spans="1:19" ht="15" customHeight="1" x14ac:dyDescent="0.25">
      <c r="A90" t="s">
        <v>154</v>
      </c>
      <c r="E90" s="38" t="s">
        <v>340</v>
      </c>
      <c r="F90" s="3">
        <v>137448</v>
      </c>
      <c r="G90" s="25">
        <v>43493</v>
      </c>
      <c r="H90" s="3">
        <v>-24</v>
      </c>
      <c r="I90" s="3">
        <v>4817.42</v>
      </c>
      <c r="J90" s="3">
        <v>0</v>
      </c>
      <c r="K90" s="3">
        <f>Item_Ledger_Entry[[#This Row],[Sales Amount (Expected)]]+Item_Ledger_Entry[[#This Row],[Sales Amount (Actual)]]</f>
        <v>4817.42</v>
      </c>
      <c r="L90" s="3">
        <f>-Item_Ledger_Entry[[#This Row],[Quantity]]</f>
        <v>24</v>
      </c>
      <c r="M90" s="38" t="s">
        <v>341</v>
      </c>
      <c r="N90" s="3">
        <v>209.08999999999997</v>
      </c>
      <c r="O90" s="38" t="s">
        <v>295</v>
      </c>
      <c r="P90" s="38" t="s">
        <v>296</v>
      </c>
      <c r="Q90" s="38" t="s">
        <v>272</v>
      </c>
      <c r="S90" s="6"/>
    </row>
    <row r="91" spans="1:19" ht="15" customHeight="1" x14ac:dyDescent="0.25">
      <c r="A91" t="s">
        <v>154</v>
      </c>
      <c r="E91" s="38" t="s">
        <v>340</v>
      </c>
      <c r="F91" s="3">
        <v>138743</v>
      </c>
      <c r="G91" s="25">
        <v>43480</v>
      </c>
      <c r="H91" s="3">
        <v>-1</v>
      </c>
      <c r="I91" s="3">
        <v>204.9</v>
      </c>
      <c r="J91" s="3">
        <v>0</v>
      </c>
      <c r="K91" s="3">
        <f>Item_Ledger_Entry[[#This Row],[Sales Amount (Expected)]]+Item_Ledger_Entry[[#This Row],[Sales Amount (Actual)]]</f>
        <v>204.9</v>
      </c>
      <c r="L91" s="3">
        <f>-Item_Ledger_Entry[[#This Row],[Quantity]]</f>
        <v>1</v>
      </c>
      <c r="M91" s="38" t="s">
        <v>341</v>
      </c>
      <c r="N91" s="3">
        <v>209.08999999999997</v>
      </c>
      <c r="O91" s="38" t="s">
        <v>297</v>
      </c>
      <c r="P91" s="38" t="s">
        <v>298</v>
      </c>
      <c r="Q91" s="38" t="s">
        <v>272</v>
      </c>
      <c r="S91" s="6"/>
    </row>
    <row r="92" spans="1:19" ht="15" customHeight="1" x14ac:dyDescent="0.25">
      <c r="A92" t="s">
        <v>154</v>
      </c>
      <c r="E92" s="38" t="s">
        <v>353</v>
      </c>
      <c r="F92" s="3">
        <v>3891</v>
      </c>
      <c r="G92" s="25">
        <v>43467</v>
      </c>
      <c r="H92" s="3">
        <v>-156</v>
      </c>
      <c r="I92" s="3">
        <v>259.89999999999998</v>
      </c>
      <c r="J92" s="3">
        <v>0</v>
      </c>
      <c r="K92" s="3">
        <f>Item_Ledger_Entry[[#This Row],[Sales Amount (Expected)]]+Item_Ledger_Entry[[#This Row],[Sales Amount (Actual)]]</f>
        <v>259.89999999999998</v>
      </c>
      <c r="L92" s="3">
        <f>-Item_Ledger_Entry[[#This Row],[Quantity]]</f>
        <v>156</v>
      </c>
      <c r="M92" s="38" t="s">
        <v>354</v>
      </c>
      <c r="N92" s="3">
        <v>1.7</v>
      </c>
      <c r="O92" s="38" t="s">
        <v>264</v>
      </c>
      <c r="P92" s="38" t="s">
        <v>265</v>
      </c>
      <c r="Q92" s="38" t="s">
        <v>186</v>
      </c>
      <c r="S92" s="6"/>
    </row>
    <row r="93" spans="1:19" ht="15" customHeight="1" x14ac:dyDescent="0.25">
      <c r="A93" t="s">
        <v>154</v>
      </c>
      <c r="E93" s="38" t="s">
        <v>353</v>
      </c>
      <c r="F93" s="3">
        <v>3934</v>
      </c>
      <c r="G93" s="25">
        <v>43478</v>
      </c>
      <c r="H93" s="3">
        <v>-144</v>
      </c>
      <c r="I93" s="3">
        <v>239.89999999999998</v>
      </c>
      <c r="J93" s="3">
        <v>0</v>
      </c>
      <c r="K93" s="3">
        <f>Item_Ledger_Entry[[#This Row],[Sales Amount (Expected)]]+Item_Ledger_Entry[[#This Row],[Sales Amount (Actual)]]</f>
        <v>239.89999999999998</v>
      </c>
      <c r="L93" s="3">
        <f>-Item_Ledger_Entry[[#This Row],[Quantity]]</f>
        <v>144</v>
      </c>
      <c r="M93" s="38" t="s">
        <v>354</v>
      </c>
      <c r="N93" s="3">
        <v>1.7</v>
      </c>
      <c r="O93" s="38" t="s">
        <v>266</v>
      </c>
      <c r="P93" s="38" t="s">
        <v>267</v>
      </c>
      <c r="Q93" s="38" t="s">
        <v>186</v>
      </c>
      <c r="S93" s="6"/>
    </row>
    <row r="94" spans="1:19" ht="15" customHeight="1" x14ac:dyDescent="0.25">
      <c r="A94" t="s">
        <v>154</v>
      </c>
      <c r="E94" s="38" t="s">
        <v>353</v>
      </c>
      <c r="F94" s="3">
        <v>3960</v>
      </c>
      <c r="G94" s="25">
        <v>43480</v>
      </c>
      <c r="H94" s="3">
        <v>-1</v>
      </c>
      <c r="I94" s="3">
        <v>1.63</v>
      </c>
      <c r="J94" s="3">
        <v>0</v>
      </c>
      <c r="K94" s="3">
        <f>Item_Ledger_Entry[[#This Row],[Sales Amount (Expected)]]+Item_Ledger_Entry[[#This Row],[Sales Amount (Actual)]]</f>
        <v>1.63</v>
      </c>
      <c r="L94" s="3">
        <f>-Item_Ledger_Entry[[#This Row],[Quantity]]</f>
        <v>1</v>
      </c>
      <c r="M94" s="38" t="s">
        <v>354</v>
      </c>
      <c r="N94" s="3">
        <v>1.7</v>
      </c>
      <c r="O94" s="38" t="s">
        <v>334</v>
      </c>
      <c r="P94" s="38" t="s">
        <v>335</v>
      </c>
      <c r="Q94" s="38" t="s">
        <v>186</v>
      </c>
      <c r="S94" s="6"/>
    </row>
    <row r="95" spans="1:19" ht="15" customHeight="1" x14ac:dyDescent="0.25">
      <c r="A95" t="s">
        <v>154</v>
      </c>
      <c r="E95" s="38" t="s">
        <v>353</v>
      </c>
      <c r="F95" s="3">
        <v>7601</v>
      </c>
      <c r="G95" s="25">
        <v>43479</v>
      </c>
      <c r="H95" s="3">
        <v>-1</v>
      </c>
      <c r="I95" s="3">
        <v>1.63</v>
      </c>
      <c r="J95" s="3">
        <v>0</v>
      </c>
      <c r="K95" s="3">
        <f>Item_Ledger_Entry[[#This Row],[Sales Amount (Expected)]]+Item_Ledger_Entry[[#This Row],[Sales Amount (Actual)]]</f>
        <v>1.63</v>
      </c>
      <c r="L95" s="3">
        <f>-Item_Ledger_Entry[[#This Row],[Quantity]]</f>
        <v>1</v>
      </c>
      <c r="M95" s="38" t="s">
        <v>354</v>
      </c>
      <c r="N95" s="3">
        <v>1.7</v>
      </c>
      <c r="O95" s="38" t="s">
        <v>268</v>
      </c>
      <c r="P95" s="38" t="s">
        <v>269</v>
      </c>
      <c r="Q95" s="38" t="s">
        <v>186</v>
      </c>
      <c r="S95" s="6"/>
    </row>
    <row r="96" spans="1:19" ht="15" customHeight="1" x14ac:dyDescent="0.25">
      <c r="A96" t="s">
        <v>154</v>
      </c>
      <c r="E96" s="38" t="s">
        <v>353</v>
      </c>
      <c r="F96" s="3">
        <v>10227</v>
      </c>
      <c r="G96" s="25">
        <v>43471</v>
      </c>
      <c r="H96" s="3">
        <v>-1</v>
      </c>
      <c r="I96" s="3">
        <v>1.67</v>
      </c>
      <c r="J96" s="3">
        <v>0</v>
      </c>
      <c r="K96" s="3">
        <f>Item_Ledger_Entry[[#This Row],[Sales Amount (Expected)]]+Item_Ledger_Entry[[#This Row],[Sales Amount (Actual)]]</f>
        <v>1.67</v>
      </c>
      <c r="L96" s="3">
        <f>-Item_Ledger_Entry[[#This Row],[Quantity]]</f>
        <v>1</v>
      </c>
      <c r="M96" s="38" t="s">
        <v>354</v>
      </c>
      <c r="N96" s="3">
        <v>1.7</v>
      </c>
      <c r="O96" s="38" t="s">
        <v>305</v>
      </c>
      <c r="P96" s="38" t="s">
        <v>306</v>
      </c>
      <c r="Q96" s="38" t="s">
        <v>186</v>
      </c>
      <c r="S96" s="6"/>
    </row>
    <row r="97" spans="1:19" ht="15" customHeight="1" x14ac:dyDescent="0.25">
      <c r="A97" t="s">
        <v>154</v>
      </c>
      <c r="E97" s="38" t="s">
        <v>353</v>
      </c>
      <c r="F97" s="3">
        <v>10234</v>
      </c>
      <c r="G97" s="25">
        <v>43477</v>
      </c>
      <c r="H97" s="3">
        <v>-6</v>
      </c>
      <c r="I97" s="3">
        <v>10</v>
      </c>
      <c r="J97" s="3">
        <v>0</v>
      </c>
      <c r="K97" s="3">
        <f>Item_Ledger_Entry[[#This Row],[Sales Amount (Expected)]]+Item_Ledger_Entry[[#This Row],[Sales Amount (Actual)]]</f>
        <v>10</v>
      </c>
      <c r="L97" s="3">
        <f>-Item_Ledger_Entry[[#This Row],[Quantity]]</f>
        <v>6</v>
      </c>
      <c r="M97" s="38" t="s">
        <v>354</v>
      </c>
      <c r="N97" s="3">
        <v>1.7</v>
      </c>
      <c r="O97" s="38" t="s">
        <v>355</v>
      </c>
      <c r="P97" s="38" t="s">
        <v>356</v>
      </c>
      <c r="Q97" s="38" t="s">
        <v>186</v>
      </c>
      <c r="S97" s="6"/>
    </row>
    <row r="98" spans="1:19" ht="15" customHeight="1" x14ac:dyDescent="0.25">
      <c r="A98" t="s">
        <v>154</v>
      </c>
      <c r="E98" s="38" t="s">
        <v>353</v>
      </c>
      <c r="F98" s="3">
        <v>10242</v>
      </c>
      <c r="G98" s="25">
        <v>43478</v>
      </c>
      <c r="H98" s="3">
        <v>-1</v>
      </c>
      <c r="I98" s="3">
        <v>1.67</v>
      </c>
      <c r="J98" s="3">
        <v>0</v>
      </c>
      <c r="K98" s="3">
        <f>Item_Ledger_Entry[[#This Row],[Sales Amount (Expected)]]+Item_Ledger_Entry[[#This Row],[Sales Amount (Actual)]]</f>
        <v>1.67</v>
      </c>
      <c r="L98" s="3">
        <f>-Item_Ledger_Entry[[#This Row],[Quantity]]</f>
        <v>1</v>
      </c>
      <c r="M98" s="38" t="s">
        <v>354</v>
      </c>
      <c r="N98" s="3">
        <v>1.7</v>
      </c>
      <c r="O98" s="38" t="s">
        <v>305</v>
      </c>
      <c r="P98" s="38" t="s">
        <v>306</v>
      </c>
      <c r="Q98" s="38" t="s">
        <v>186</v>
      </c>
      <c r="S98" s="6"/>
    </row>
    <row r="99" spans="1:19" ht="15" customHeight="1" x14ac:dyDescent="0.25">
      <c r="A99" t="s">
        <v>154</v>
      </c>
      <c r="E99" s="38" t="s">
        <v>353</v>
      </c>
      <c r="F99" s="3">
        <v>10254</v>
      </c>
      <c r="G99" s="25">
        <v>43480</v>
      </c>
      <c r="H99" s="3">
        <v>-145</v>
      </c>
      <c r="I99" s="3">
        <v>241.57</v>
      </c>
      <c r="J99" s="3">
        <v>0</v>
      </c>
      <c r="K99" s="3">
        <f>Item_Ledger_Entry[[#This Row],[Sales Amount (Expected)]]+Item_Ledger_Entry[[#This Row],[Sales Amount (Actual)]]</f>
        <v>241.57</v>
      </c>
      <c r="L99" s="3">
        <f>-Item_Ledger_Entry[[#This Row],[Quantity]]</f>
        <v>145</v>
      </c>
      <c r="M99" s="38" t="s">
        <v>354</v>
      </c>
      <c r="N99" s="3">
        <v>1.7</v>
      </c>
      <c r="O99" s="38" t="s">
        <v>305</v>
      </c>
      <c r="P99" s="38" t="s">
        <v>306</v>
      </c>
      <c r="Q99" s="38" t="s">
        <v>186</v>
      </c>
      <c r="S99" s="6"/>
    </row>
    <row r="100" spans="1:19" ht="15" customHeight="1" x14ac:dyDescent="0.25">
      <c r="A100" t="s">
        <v>154</v>
      </c>
      <c r="E100" s="38" t="s">
        <v>353</v>
      </c>
      <c r="F100" s="3">
        <v>12454</v>
      </c>
      <c r="G100" s="25">
        <v>43469</v>
      </c>
      <c r="H100" s="3">
        <v>-144</v>
      </c>
      <c r="I100" s="3">
        <v>0</v>
      </c>
      <c r="J100" s="3">
        <v>0</v>
      </c>
      <c r="K100" s="3">
        <f>Item_Ledger_Entry[[#This Row],[Sales Amount (Expected)]]+Item_Ledger_Entry[[#This Row],[Sales Amount (Actual)]]</f>
        <v>0</v>
      </c>
      <c r="L100" s="3">
        <f>-Item_Ledger_Entry[[#This Row],[Quantity]]</f>
        <v>144</v>
      </c>
      <c r="M100" s="38" t="s">
        <v>354</v>
      </c>
      <c r="N100" s="3">
        <v>1.7</v>
      </c>
      <c r="O100" s="38" t="s">
        <v>357</v>
      </c>
      <c r="P100" s="38" t="s">
        <v>358</v>
      </c>
      <c r="Q100" s="38" t="s">
        <v>272</v>
      </c>
      <c r="S100" s="6"/>
    </row>
    <row r="101" spans="1:19" ht="15" customHeight="1" x14ac:dyDescent="0.25">
      <c r="A101" t="s">
        <v>154</v>
      </c>
      <c r="E101" s="38" t="s">
        <v>353</v>
      </c>
      <c r="F101" s="3">
        <v>12475</v>
      </c>
      <c r="G101" s="25">
        <v>43481</v>
      </c>
      <c r="H101" s="3">
        <v>-144</v>
      </c>
      <c r="I101" s="3">
        <v>0</v>
      </c>
      <c r="J101" s="3">
        <v>0</v>
      </c>
      <c r="K101" s="3">
        <f>Item_Ledger_Entry[[#This Row],[Sales Amount (Expected)]]+Item_Ledger_Entry[[#This Row],[Sales Amount (Actual)]]</f>
        <v>0</v>
      </c>
      <c r="L101" s="3">
        <f>-Item_Ledger_Entry[[#This Row],[Quantity]]</f>
        <v>144</v>
      </c>
      <c r="M101" s="38" t="s">
        <v>354</v>
      </c>
      <c r="N101" s="3">
        <v>1.7</v>
      </c>
      <c r="O101" s="38" t="s">
        <v>359</v>
      </c>
      <c r="P101" s="38" t="s">
        <v>360</v>
      </c>
      <c r="Q101" s="38" t="s">
        <v>272</v>
      </c>
      <c r="S101" s="6"/>
    </row>
    <row r="102" spans="1:19" ht="15" customHeight="1" x14ac:dyDescent="0.25">
      <c r="A102" t="s">
        <v>154</v>
      </c>
      <c r="E102" s="38" t="s">
        <v>353</v>
      </c>
      <c r="F102" s="3">
        <v>15150</v>
      </c>
      <c r="G102" s="25">
        <v>43471</v>
      </c>
      <c r="H102" s="3">
        <v>-151</v>
      </c>
      <c r="I102" s="3">
        <v>236.08</v>
      </c>
      <c r="J102" s="3">
        <v>0</v>
      </c>
      <c r="K102" s="3">
        <f>Item_Ledger_Entry[[#This Row],[Sales Amount (Expected)]]+Item_Ledger_Entry[[#This Row],[Sales Amount (Actual)]]</f>
        <v>236.08</v>
      </c>
      <c r="L102" s="3">
        <f>-Item_Ledger_Entry[[#This Row],[Quantity]]</f>
        <v>151</v>
      </c>
      <c r="M102" s="38" t="s">
        <v>354</v>
      </c>
      <c r="N102" s="3">
        <v>1.7</v>
      </c>
      <c r="O102" s="38" t="s">
        <v>361</v>
      </c>
      <c r="P102" s="38" t="s">
        <v>362</v>
      </c>
      <c r="Q102" s="38" t="s">
        <v>275</v>
      </c>
      <c r="S102" s="6"/>
    </row>
    <row r="103" spans="1:19" ht="15" customHeight="1" x14ac:dyDescent="0.25">
      <c r="A103" t="s">
        <v>154</v>
      </c>
      <c r="E103" s="38" t="s">
        <v>353</v>
      </c>
      <c r="F103" s="3">
        <v>111293</v>
      </c>
      <c r="G103" s="25">
        <v>43470</v>
      </c>
      <c r="H103" s="3">
        <v>-144</v>
      </c>
      <c r="I103" s="3">
        <v>237.46</v>
      </c>
      <c r="J103" s="3">
        <v>0</v>
      </c>
      <c r="K103" s="3">
        <f>Item_Ledger_Entry[[#This Row],[Sales Amount (Expected)]]+Item_Ledger_Entry[[#This Row],[Sales Amount (Actual)]]</f>
        <v>237.46</v>
      </c>
      <c r="L103" s="3">
        <f>-Item_Ledger_Entry[[#This Row],[Quantity]]</f>
        <v>144</v>
      </c>
      <c r="M103" s="38" t="s">
        <v>354</v>
      </c>
      <c r="N103" s="3">
        <v>1.7</v>
      </c>
      <c r="O103" s="38" t="s">
        <v>334</v>
      </c>
      <c r="P103" s="38" t="s">
        <v>335</v>
      </c>
      <c r="Q103" s="38" t="s">
        <v>186</v>
      </c>
      <c r="S103" s="6"/>
    </row>
    <row r="104" spans="1:19" ht="15" customHeight="1" x14ac:dyDescent="0.25">
      <c r="A104" t="s">
        <v>154</v>
      </c>
      <c r="E104" s="38" t="s">
        <v>353</v>
      </c>
      <c r="F104" s="3">
        <v>111336</v>
      </c>
      <c r="G104" s="25">
        <v>43486</v>
      </c>
      <c r="H104" s="3">
        <v>-12</v>
      </c>
      <c r="I104" s="3">
        <v>19.79</v>
      </c>
      <c r="J104" s="3">
        <v>0</v>
      </c>
      <c r="K104" s="3">
        <f>Item_Ledger_Entry[[#This Row],[Sales Amount (Expected)]]+Item_Ledger_Entry[[#This Row],[Sales Amount (Actual)]]</f>
        <v>19.79</v>
      </c>
      <c r="L104" s="3">
        <f>-Item_Ledger_Entry[[#This Row],[Quantity]]</f>
        <v>12</v>
      </c>
      <c r="M104" s="38" t="s">
        <v>354</v>
      </c>
      <c r="N104" s="3">
        <v>1.7</v>
      </c>
      <c r="O104" s="38" t="s">
        <v>264</v>
      </c>
      <c r="P104" s="38" t="s">
        <v>265</v>
      </c>
      <c r="Q104" s="38" t="s">
        <v>186</v>
      </c>
      <c r="S104" s="6"/>
    </row>
    <row r="105" spans="1:19" ht="15" customHeight="1" x14ac:dyDescent="0.25">
      <c r="A105" t="s">
        <v>154</v>
      </c>
      <c r="E105" s="38" t="s">
        <v>353</v>
      </c>
      <c r="F105" s="3">
        <v>114281</v>
      </c>
      <c r="G105" s="25">
        <v>43474</v>
      </c>
      <c r="H105" s="3">
        <v>-1</v>
      </c>
      <c r="I105" s="3">
        <v>1.67</v>
      </c>
      <c r="J105" s="3">
        <v>0</v>
      </c>
      <c r="K105" s="3">
        <f>Item_Ledger_Entry[[#This Row],[Sales Amount (Expected)]]+Item_Ledger_Entry[[#This Row],[Sales Amount (Actual)]]</f>
        <v>1.67</v>
      </c>
      <c r="L105" s="3">
        <f>-Item_Ledger_Entry[[#This Row],[Quantity]]</f>
        <v>1</v>
      </c>
      <c r="M105" s="38" t="s">
        <v>354</v>
      </c>
      <c r="N105" s="3">
        <v>1.7</v>
      </c>
      <c r="O105" s="38" t="s">
        <v>301</v>
      </c>
      <c r="P105" s="38" t="s">
        <v>302</v>
      </c>
      <c r="Q105" s="38" t="s">
        <v>186</v>
      </c>
      <c r="S105" s="6"/>
    </row>
    <row r="106" spans="1:19" ht="15" customHeight="1" x14ac:dyDescent="0.25">
      <c r="A106" t="s">
        <v>154</v>
      </c>
      <c r="E106" s="38" t="s">
        <v>353</v>
      </c>
      <c r="F106" s="3">
        <v>114288</v>
      </c>
      <c r="G106" s="25">
        <v>43473</v>
      </c>
      <c r="H106" s="3">
        <v>-1</v>
      </c>
      <c r="I106" s="3">
        <v>1.61</v>
      </c>
      <c r="J106" s="3">
        <v>0</v>
      </c>
      <c r="K106" s="3">
        <f>Item_Ledger_Entry[[#This Row],[Sales Amount (Expected)]]+Item_Ledger_Entry[[#This Row],[Sales Amount (Actual)]]</f>
        <v>1.61</v>
      </c>
      <c r="L106" s="3">
        <f>-Item_Ledger_Entry[[#This Row],[Quantity]]</f>
        <v>1</v>
      </c>
      <c r="M106" s="38" t="s">
        <v>354</v>
      </c>
      <c r="N106" s="3">
        <v>1.7</v>
      </c>
      <c r="O106" s="38" t="s">
        <v>303</v>
      </c>
      <c r="P106" s="38" t="s">
        <v>304</v>
      </c>
      <c r="Q106" s="38" t="s">
        <v>186</v>
      </c>
      <c r="S106" s="6"/>
    </row>
    <row r="107" spans="1:19" ht="15" customHeight="1" x14ac:dyDescent="0.25">
      <c r="A107" t="s">
        <v>154</v>
      </c>
      <c r="E107" s="38" t="s">
        <v>353</v>
      </c>
      <c r="F107" s="3">
        <v>116376</v>
      </c>
      <c r="G107" s="25">
        <v>43472</v>
      </c>
      <c r="H107" s="3">
        <v>-6</v>
      </c>
      <c r="I107" s="3">
        <v>10</v>
      </c>
      <c r="J107" s="3">
        <v>0</v>
      </c>
      <c r="K107" s="3">
        <f>Item_Ledger_Entry[[#This Row],[Sales Amount (Expected)]]+Item_Ledger_Entry[[#This Row],[Sales Amount (Actual)]]</f>
        <v>10</v>
      </c>
      <c r="L107" s="3">
        <f>-Item_Ledger_Entry[[#This Row],[Quantity]]</f>
        <v>6</v>
      </c>
      <c r="M107" s="38" t="s">
        <v>354</v>
      </c>
      <c r="N107" s="3">
        <v>1.7</v>
      </c>
      <c r="O107" s="38" t="s">
        <v>355</v>
      </c>
      <c r="P107" s="38" t="s">
        <v>356</v>
      </c>
      <c r="Q107" s="38" t="s">
        <v>186</v>
      </c>
      <c r="S107" s="6"/>
    </row>
    <row r="108" spans="1:19" ht="15" customHeight="1" x14ac:dyDescent="0.25">
      <c r="A108" t="s">
        <v>154</v>
      </c>
      <c r="E108" s="38" t="s">
        <v>353</v>
      </c>
      <c r="F108" s="3">
        <v>116391</v>
      </c>
      <c r="G108" s="25">
        <v>43482</v>
      </c>
      <c r="H108" s="3">
        <v>-1</v>
      </c>
      <c r="I108" s="3">
        <v>1.67</v>
      </c>
      <c r="J108" s="3">
        <v>0</v>
      </c>
      <c r="K108" s="3">
        <f>Item_Ledger_Entry[[#This Row],[Sales Amount (Expected)]]+Item_Ledger_Entry[[#This Row],[Sales Amount (Actual)]]</f>
        <v>1.67</v>
      </c>
      <c r="L108" s="3">
        <f>-Item_Ledger_Entry[[#This Row],[Quantity]]</f>
        <v>1</v>
      </c>
      <c r="M108" s="38" t="s">
        <v>354</v>
      </c>
      <c r="N108" s="3">
        <v>1.7</v>
      </c>
      <c r="O108" s="38" t="s">
        <v>363</v>
      </c>
      <c r="P108" s="38" t="s">
        <v>364</v>
      </c>
      <c r="Q108" s="38" t="s">
        <v>186</v>
      </c>
      <c r="S108" s="6"/>
    </row>
    <row r="109" spans="1:19" ht="15" customHeight="1" x14ac:dyDescent="0.25">
      <c r="A109" t="s">
        <v>154</v>
      </c>
      <c r="E109" s="38" t="s">
        <v>353</v>
      </c>
      <c r="F109" s="3">
        <v>118088</v>
      </c>
      <c r="G109" s="25">
        <v>43471</v>
      </c>
      <c r="H109" s="3">
        <v>-1</v>
      </c>
      <c r="I109" s="3">
        <v>0</v>
      </c>
      <c r="J109" s="3">
        <v>0</v>
      </c>
      <c r="K109" s="3">
        <f>Item_Ledger_Entry[[#This Row],[Sales Amount (Expected)]]+Item_Ledger_Entry[[#This Row],[Sales Amount (Actual)]]</f>
        <v>0</v>
      </c>
      <c r="L109" s="3">
        <f>-Item_Ledger_Entry[[#This Row],[Quantity]]</f>
        <v>1</v>
      </c>
      <c r="M109" s="38" t="s">
        <v>354</v>
      </c>
      <c r="N109" s="3">
        <v>1.7</v>
      </c>
      <c r="O109" s="38" t="s">
        <v>359</v>
      </c>
      <c r="P109" s="38" t="s">
        <v>360</v>
      </c>
      <c r="Q109" s="38" t="s">
        <v>272</v>
      </c>
      <c r="S109" s="6"/>
    </row>
    <row r="110" spans="1:19" ht="15" customHeight="1" x14ac:dyDescent="0.25">
      <c r="A110" t="s">
        <v>154</v>
      </c>
      <c r="E110" s="38" t="s">
        <v>353</v>
      </c>
      <c r="F110" s="3">
        <v>156667</v>
      </c>
      <c r="G110" s="25">
        <v>43482</v>
      </c>
      <c r="H110" s="3">
        <v>1</v>
      </c>
      <c r="I110" s="3">
        <v>0</v>
      </c>
      <c r="J110" s="3">
        <v>0</v>
      </c>
      <c r="K110" s="3">
        <f>Item_Ledger_Entry[[#This Row],[Sales Amount (Expected)]]+Item_Ledger_Entry[[#This Row],[Sales Amount (Actual)]]</f>
        <v>0</v>
      </c>
      <c r="L110" s="3">
        <f>-Item_Ledger_Entry[[#This Row],[Quantity]]</f>
        <v>-1</v>
      </c>
      <c r="M110" s="38" t="s">
        <v>354</v>
      </c>
      <c r="N110" s="3">
        <v>1.7</v>
      </c>
      <c r="O110" s="38" t="s">
        <v>359</v>
      </c>
      <c r="P110" s="38" t="s">
        <v>360</v>
      </c>
      <c r="Q110" s="38" t="s">
        <v>272</v>
      </c>
      <c r="S110" s="6"/>
    </row>
    <row r="111" spans="1:19" ht="15" customHeight="1" x14ac:dyDescent="0.25">
      <c r="A111" t="s">
        <v>154</v>
      </c>
      <c r="E111" s="38" t="s">
        <v>365</v>
      </c>
      <c r="F111" s="3">
        <v>3914</v>
      </c>
      <c r="G111" s="25">
        <v>43472</v>
      </c>
      <c r="H111" s="3">
        <v>-1</v>
      </c>
      <c r="I111" s="3">
        <v>8.33</v>
      </c>
      <c r="J111" s="3">
        <v>0</v>
      </c>
      <c r="K111" s="3">
        <f>Item_Ledger_Entry[[#This Row],[Sales Amount (Expected)]]+Item_Ledger_Entry[[#This Row],[Sales Amount (Actual)]]</f>
        <v>8.33</v>
      </c>
      <c r="L111" s="3">
        <f>-Item_Ledger_Entry[[#This Row],[Quantity]]</f>
        <v>1</v>
      </c>
      <c r="M111" s="38" t="s">
        <v>366</v>
      </c>
      <c r="N111" s="3">
        <v>9.0500000000000007</v>
      </c>
      <c r="O111" s="38" t="s">
        <v>264</v>
      </c>
      <c r="P111" s="38" t="s">
        <v>265</v>
      </c>
      <c r="Q111" s="38" t="s">
        <v>186</v>
      </c>
      <c r="S111" s="6"/>
    </row>
    <row r="112" spans="1:19" ht="15" customHeight="1" x14ac:dyDescent="0.25">
      <c r="A112" t="s">
        <v>154</v>
      </c>
      <c r="E112" s="38" t="s">
        <v>365</v>
      </c>
      <c r="F112" s="3">
        <v>3949</v>
      </c>
      <c r="G112" s="25">
        <v>43480</v>
      </c>
      <c r="H112" s="3">
        <v>-288</v>
      </c>
      <c r="I112" s="3">
        <v>2502.14</v>
      </c>
      <c r="J112" s="3">
        <v>0</v>
      </c>
      <c r="K112" s="3">
        <f>Item_Ledger_Entry[[#This Row],[Sales Amount (Expected)]]+Item_Ledger_Entry[[#This Row],[Sales Amount (Actual)]]</f>
        <v>2502.14</v>
      </c>
      <c r="L112" s="3">
        <f>-Item_Ledger_Entry[[#This Row],[Quantity]]</f>
        <v>288</v>
      </c>
      <c r="M112" s="38" t="s">
        <v>366</v>
      </c>
      <c r="N112" s="3">
        <v>9.0500000000000007</v>
      </c>
      <c r="O112" s="38" t="s">
        <v>334</v>
      </c>
      <c r="P112" s="38" t="s">
        <v>335</v>
      </c>
      <c r="Q112" s="38" t="s">
        <v>186</v>
      </c>
      <c r="S112" s="6"/>
    </row>
    <row r="113" spans="1:19" ht="15" customHeight="1" x14ac:dyDescent="0.25">
      <c r="A113" t="s">
        <v>154</v>
      </c>
      <c r="E113" s="38" t="s">
        <v>365</v>
      </c>
      <c r="F113" s="3">
        <v>7562</v>
      </c>
      <c r="G113" s="25">
        <v>43469</v>
      </c>
      <c r="H113" s="3">
        <v>-1</v>
      </c>
      <c r="I113" s="3">
        <v>8.68</v>
      </c>
      <c r="J113" s="3">
        <v>0</v>
      </c>
      <c r="K113" s="3">
        <f>Item_Ledger_Entry[[#This Row],[Sales Amount (Expected)]]+Item_Ledger_Entry[[#This Row],[Sales Amount (Actual)]]</f>
        <v>8.68</v>
      </c>
      <c r="L113" s="3">
        <f>-Item_Ledger_Entry[[#This Row],[Quantity]]</f>
        <v>1</v>
      </c>
      <c r="M113" s="38" t="s">
        <v>366</v>
      </c>
      <c r="N113" s="3">
        <v>9.0500000000000007</v>
      </c>
      <c r="O113" s="38" t="s">
        <v>268</v>
      </c>
      <c r="P113" s="38" t="s">
        <v>269</v>
      </c>
      <c r="Q113" s="38" t="s">
        <v>186</v>
      </c>
      <c r="S113" s="6"/>
    </row>
    <row r="114" spans="1:19" ht="15" customHeight="1" x14ac:dyDescent="0.25">
      <c r="A114" t="s">
        <v>154</v>
      </c>
      <c r="E114" s="38" t="s">
        <v>365</v>
      </c>
      <c r="F114" s="3">
        <v>7567</v>
      </c>
      <c r="G114" s="25">
        <v>43477</v>
      </c>
      <c r="H114" s="3">
        <v>-144</v>
      </c>
      <c r="I114" s="3">
        <v>1238.04</v>
      </c>
      <c r="J114" s="3">
        <v>0</v>
      </c>
      <c r="K114" s="3">
        <f>Item_Ledger_Entry[[#This Row],[Sales Amount (Expected)]]+Item_Ledger_Entry[[#This Row],[Sales Amount (Actual)]]</f>
        <v>1238.04</v>
      </c>
      <c r="L114" s="3">
        <f>-Item_Ledger_Entry[[#This Row],[Quantity]]</f>
        <v>144</v>
      </c>
      <c r="M114" s="38" t="s">
        <v>366</v>
      </c>
      <c r="N114" s="3">
        <v>9.0500000000000007</v>
      </c>
      <c r="O114" s="38" t="s">
        <v>301</v>
      </c>
      <c r="P114" s="38" t="s">
        <v>302</v>
      </c>
      <c r="Q114" s="38" t="s">
        <v>186</v>
      </c>
      <c r="S114" s="6"/>
    </row>
    <row r="115" spans="1:19" ht="15" customHeight="1" x14ac:dyDescent="0.25">
      <c r="A115" t="s">
        <v>154</v>
      </c>
      <c r="E115" s="38" t="s">
        <v>365</v>
      </c>
      <c r="F115" s="3">
        <v>12471</v>
      </c>
      <c r="G115" s="25">
        <v>43481</v>
      </c>
      <c r="H115" s="3">
        <v>-144</v>
      </c>
      <c r="I115" s="3">
        <v>0</v>
      </c>
      <c r="J115" s="3">
        <v>0</v>
      </c>
      <c r="K115" s="3">
        <f>Item_Ledger_Entry[[#This Row],[Sales Amount (Expected)]]+Item_Ledger_Entry[[#This Row],[Sales Amount (Actual)]]</f>
        <v>0</v>
      </c>
      <c r="L115" s="3">
        <f>-Item_Ledger_Entry[[#This Row],[Quantity]]</f>
        <v>144</v>
      </c>
      <c r="M115" s="38" t="s">
        <v>366</v>
      </c>
      <c r="N115" s="3">
        <v>9.0500000000000007</v>
      </c>
      <c r="O115" s="38" t="s">
        <v>359</v>
      </c>
      <c r="P115" s="38" t="s">
        <v>360</v>
      </c>
      <c r="Q115" s="38" t="s">
        <v>272</v>
      </c>
      <c r="S115" s="6"/>
    </row>
    <row r="116" spans="1:19" ht="15" customHeight="1" x14ac:dyDescent="0.25">
      <c r="A116" t="s">
        <v>154</v>
      </c>
      <c r="E116" s="38" t="s">
        <v>365</v>
      </c>
      <c r="F116" s="3">
        <v>12483</v>
      </c>
      <c r="G116" s="25">
        <v>43485</v>
      </c>
      <c r="H116" s="3">
        <v>-144</v>
      </c>
      <c r="I116" s="3">
        <v>0</v>
      </c>
      <c r="J116" s="3">
        <v>0</v>
      </c>
      <c r="K116" s="3">
        <f>Item_Ledger_Entry[[#This Row],[Sales Amount (Expected)]]+Item_Ledger_Entry[[#This Row],[Sales Amount (Actual)]]</f>
        <v>0</v>
      </c>
      <c r="L116" s="3">
        <f>-Item_Ledger_Entry[[#This Row],[Quantity]]</f>
        <v>144</v>
      </c>
      <c r="M116" s="38" t="s">
        <v>366</v>
      </c>
      <c r="N116" s="3">
        <v>9.0500000000000007</v>
      </c>
      <c r="O116" s="38" t="s">
        <v>357</v>
      </c>
      <c r="P116" s="38" t="s">
        <v>358</v>
      </c>
      <c r="Q116" s="38" t="s">
        <v>272</v>
      </c>
      <c r="S116" s="6"/>
    </row>
    <row r="117" spans="1:19" ht="15" customHeight="1" x14ac:dyDescent="0.25">
      <c r="A117" t="s">
        <v>154</v>
      </c>
      <c r="E117" s="38" t="s">
        <v>365</v>
      </c>
      <c r="F117" s="3">
        <v>14117</v>
      </c>
      <c r="G117" s="25">
        <v>43479</v>
      </c>
      <c r="H117" s="3">
        <v>-1</v>
      </c>
      <c r="I117" s="3">
        <v>8.42</v>
      </c>
      <c r="J117" s="3">
        <v>0</v>
      </c>
      <c r="K117" s="3">
        <f>Item_Ledger_Entry[[#This Row],[Sales Amount (Expected)]]+Item_Ledger_Entry[[#This Row],[Sales Amount (Actual)]]</f>
        <v>8.42</v>
      </c>
      <c r="L117" s="3">
        <f>-Item_Ledger_Entry[[#This Row],[Quantity]]</f>
        <v>1</v>
      </c>
      <c r="M117" s="38" t="s">
        <v>366</v>
      </c>
      <c r="N117" s="3">
        <v>9.0500000000000007</v>
      </c>
      <c r="O117" s="38" t="s">
        <v>282</v>
      </c>
      <c r="P117" s="38" t="s">
        <v>283</v>
      </c>
      <c r="Q117" s="38" t="s">
        <v>275</v>
      </c>
      <c r="S117" s="6"/>
    </row>
    <row r="118" spans="1:19" ht="15" customHeight="1" x14ac:dyDescent="0.25">
      <c r="A118" t="s">
        <v>154</v>
      </c>
      <c r="E118" s="38" t="s">
        <v>365</v>
      </c>
      <c r="F118" s="3">
        <v>111321</v>
      </c>
      <c r="G118" s="25">
        <v>43478</v>
      </c>
      <c r="H118" s="3">
        <v>-144</v>
      </c>
      <c r="I118" s="3">
        <v>1251.07</v>
      </c>
      <c r="J118" s="3">
        <v>0</v>
      </c>
      <c r="K118" s="3">
        <f>Item_Ledger_Entry[[#This Row],[Sales Amount (Expected)]]+Item_Ledger_Entry[[#This Row],[Sales Amount (Actual)]]</f>
        <v>1251.07</v>
      </c>
      <c r="L118" s="3">
        <f>-Item_Ledger_Entry[[#This Row],[Quantity]]</f>
        <v>144</v>
      </c>
      <c r="M118" s="38" t="s">
        <v>366</v>
      </c>
      <c r="N118" s="3">
        <v>9.0500000000000007</v>
      </c>
      <c r="O118" s="38" t="s">
        <v>334</v>
      </c>
      <c r="P118" s="38" t="s">
        <v>335</v>
      </c>
      <c r="Q118" s="38" t="s">
        <v>186</v>
      </c>
      <c r="S118" s="6"/>
    </row>
    <row r="119" spans="1:19" ht="15" customHeight="1" x14ac:dyDescent="0.25">
      <c r="A119" t="s">
        <v>154</v>
      </c>
      <c r="E119" s="38" t="s">
        <v>365</v>
      </c>
      <c r="F119" s="3">
        <v>114266</v>
      </c>
      <c r="G119" s="25">
        <v>43470</v>
      </c>
      <c r="H119" s="3">
        <v>-288</v>
      </c>
      <c r="I119" s="3">
        <v>2554.27</v>
      </c>
      <c r="J119" s="3">
        <v>0</v>
      </c>
      <c r="K119" s="3">
        <f>Item_Ledger_Entry[[#This Row],[Sales Amount (Expected)]]+Item_Ledger_Entry[[#This Row],[Sales Amount (Actual)]]</f>
        <v>2554.27</v>
      </c>
      <c r="L119" s="3">
        <f>-Item_Ledger_Entry[[#This Row],[Quantity]]</f>
        <v>288</v>
      </c>
      <c r="M119" s="38" t="s">
        <v>366</v>
      </c>
      <c r="N119" s="3">
        <v>9.0500000000000007</v>
      </c>
      <c r="O119" s="38" t="s">
        <v>301</v>
      </c>
      <c r="P119" s="38" t="s">
        <v>302</v>
      </c>
      <c r="Q119" s="38" t="s">
        <v>186</v>
      </c>
      <c r="S119" s="6"/>
    </row>
    <row r="120" spans="1:19" ht="15" customHeight="1" x14ac:dyDescent="0.25">
      <c r="A120" t="s">
        <v>154</v>
      </c>
      <c r="E120" s="38" t="s">
        <v>365</v>
      </c>
      <c r="F120" s="3">
        <v>116373</v>
      </c>
      <c r="G120" s="25">
        <v>43472</v>
      </c>
      <c r="H120" s="3">
        <v>-12</v>
      </c>
      <c r="I120" s="3">
        <v>106.42</v>
      </c>
      <c r="J120" s="3">
        <v>0</v>
      </c>
      <c r="K120" s="3">
        <f>Item_Ledger_Entry[[#This Row],[Sales Amount (Expected)]]+Item_Ledger_Entry[[#This Row],[Sales Amount (Actual)]]</f>
        <v>106.42</v>
      </c>
      <c r="L120" s="3">
        <f>-Item_Ledger_Entry[[#This Row],[Quantity]]</f>
        <v>12</v>
      </c>
      <c r="M120" s="38" t="s">
        <v>366</v>
      </c>
      <c r="N120" s="3">
        <v>9.0500000000000007</v>
      </c>
      <c r="O120" s="38" t="s">
        <v>355</v>
      </c>
      <c r="P120" s="38" t="s">
        <v>356</v>
      </c>
      <c r="Q120" s="38" t="s">
        <v>186</v>
      </c>
      <c r="S120" s="6"/>
    </row>
    <row r="121" spans="1:19" ht="15" customHeight="1" x14ac:dyDescent="0.25">
      <c r="A121" t="s">
        <v>154</v>
      </c>
      <c r="E121" s="38" t="s">
        <v>365</v>
      </c>
      <c r="F121" s="3">
        <v>118073</v>
      </c>
      <c r="G121" s="25">
        <v>43471</v>
      </c>
      <c r="H121" s="3">
        <v>-60</v>
      </c>
      <c r="I121" s="3">
        <v>0</v>
      </c>
      <c r="J121" s="3">
        <v>0</v>
      </c>
      <c r="K121" s="3">
        <f>Item_Ledger_Entry[[#This Row],[Sales Amount (Expected)]]+Item_Ledger_Entry[[#This Row],[Sales Amount (Actual)]]</f>
        <v>0</v>
      </c>
      <c r="L121" s="3">
        <f>-Item_Ledger_Entry[[#This Row],[Quantity]]</f>
        <v>60</v>
      </c>
      <c r="M121" s="38" t="s">
        <v>366</v>
      </c>
      <c r="N121" s="3">
        <v>9.0500000000000007</v>
      </c>
      <c r="O121" s="38" t="s">
        <v>359</v>
      </c>
      <c r="P121" s="38" t="s">
        <v>360</v>
      </c>
      <c r="Q121" s="38" t="s">
        <v>272</v>
      </c>
      <c r="S121" s="6"/>
    </row>
    <row r="122" spans="1:19" ht="15" customHeight="1" x14ac:dyDescent="0.25">
      <c r="A122" t="s">
        <v>154</v>
      </c>
      <c r="E122" s="38" t="s">
        <v>365</v>
      </c>
      <c r="F122" s="3">
        <v>118095</v>
      </c>
      <c r="G122" s="25">
        <v>43482</v>
      </c>
      <c r="H122" s="3">
        <v>-1</v>
      </c>
      <c r="I122" s="3">
        <v>0</v>
      </c>
      <c r="J122" s="3">
        <v>0</v>
      </c>
      <c r="K122" s="3">
        <f>Item_Ledger_Entry[[#This Row],[Sales Amount (Expected)]]+Item_Ledger_Entry[[#This Row],[Sales Amount (Actual)]]</f>
        <v>0</v>
      </c>
      <c r="L122" s="3">
        <f>-Item_Ledger_Entry[[#This Row],[Quantity]]</f>
        <v>1</v>
      </c>
      <c r="M122" s="38" t="s">
        <v>366</v>
      </c>
      <c r="N122" s="3">
        <v>9.0500000000000007</v>
      </c>
      <c r="O122" s="38" t="s">
        <v>270</v>
      </c>
      <c r="P122" s="38" t="s">
        <v>271</v>
      </c>
      <c r="Q122" s="38" t="s">
        <v>272</v>
      </c>
      <c r="S122" s="6"/>
    </row>
    <row r="123" spans="1:19" ht="15" customHeight="1" x14ac:dyDescent="0.25">
      <c r="A123" t="s">
        <v>154</v>
      </c>
      <c r="E123" s="38" t="s">
        <v>367</v>
      </c>
      <c r="F123" s="3">
        <v>3939</v>
      </c>
      <c r="G123" s="25">
        <v>43480</v>
      </c>
      <c r="H123" s="3">
        <v>-144</v>
      </c>
      <c r="I123" s="3">
        <v>5446.0099999999993</v>
      </c>
      <c r="J123" s="3">
        <v>0</v>
      </c>
      <c r="K123" s="3">
        <f>Item_Ledger_Entry[[#This Row],[Sales Amount (Expected)]]+Item_Ledger_Entry[[#This Row],[Sales Amount (Actual)]]</f>
        <v>5446.0099999999993</v>
      </c>
      <c r="L123" s="3">
        <f>-Item_Ledger_Entry[[#This Row],[Quantity]]</f>
        <v>144</v>
      </c>
      <c r="M123" s="38" t="s">
        <v>368</v>
      </c>
      <c r="N123" s="3">
        <v>39.809999999999995</v>
      </c>
      <c r="O123" s="38" t="s">
        <v>264</v>
      </c>
      <c r="P123" s="38" t="s">
        <v>265</v>
      </c>
      <c r="Q123" s="38" t="s">
        <v>186</v>
      </c>
      <c r="S123" s="6"/>
    </row>
    <row r="124" spans="1:19" ht="15" customHeight="1" x14ac:dyDescent="0.25">
      <c r="A124" t="s">
        <v>154</v>
      </c>
      <c r="E124" s="38" t="s">
        <v>367</v>
      </c>
      <c r="F124" s="3">
        <v>7568</v>
      </c>
      <c r="G124" s="25">
        <v>43477</v>
      </c>
      <c r="H124" s="3">
        <v>-12</v>
      </c>
      <c r="I124" s="3">
        <v>453.83</v>
      </c>
      <c r="J124" s="3">
        <v>0</v>
      </c>
      <c r="K124" s="3">
        <f>Item_Ledger_Entry[[#This Row],[Sales Amount (Expected)]]+Item_Ledger_Entry[[#This Row],[Sales Amount (Actual)]]</f>
        <v>453.83</v>
      </c>
      <c r="L124" s="3">
        <f>-Item_Ledger_Entry[[#This Row],[Quantity]]</f>
        <v>12</v>
      </c>
      <c r="M124" s="38" t="s">
        <v>368</v>
      </c>
      <c r="N124" s="3">
        <v>39.809999999999995</v>
      </c>
      <c r="O124" s="38" t="s">
        <v>301</v>
      </c>
      <c r="P124" s="38" t="s">
        <v>302</v>
      </c>
      <c r="Q124" s="38" t="s">
        <v>186</v>
      </c>
      <c r="S124" s="6"/>
    </row>
    <row r="125" spans="1:19" ht="15" customHeight="1" x14ac:dyDescent="0.25">
      <c r="A125" t="s">
        <v>154</v>
      </c>
      <c r="E125" s="38" t="s">
        <v>367</v>
      </c>
      <c r="F125" s="3">
        <v>10219</v>
      </c>
      <c r="G125" s="25">
        <v>43471</v>
      </c>
      <c r="H125" s="3">
        <v>-48</v>
      </c>
      <c r="I125" s="3">
        <v>1872.6599999999999</v>
      </c>
      <c r="J125" s="3">
        <v>0</v>
      </c>
      <c r="K125" s="3">
        <f>Item_Ledger_Entry[[#This Row],[Sales Amount (Expected)]]+Item_Ledger_Entry[[#This Row],[Sales Amount (Actual)]]</f>
        <v>1872.6599999999999</v>
      </c>
      <c r="L125" s="3">
        <f>-Item_Ledger_Entry[[#This Row],[Quantity]]</f>
        <v>48</v>
      </c>
      <c r="M125" s="38" t="s">
        <v>368</v>
      </c>
      <c r="N125" s="3">
        <v>39.809999999999995</v>
      </c>
      <c r="O125" s="38" t="s">
        <v>305</v>
      </c>
      <c r="P125" s="38" t="s">
        <v>306</v>
      </c>
      <c r="Q125" s="38" t="s">
        <v>186</v>
      </c>
      <c r="S125" s="6"/>
    </row>
    <row r="126" spans="1:19" ht="15" customHeight="1" x14ac:dyDescent="0.25">
      <c r="A126" t="s">
        <v>154</v>
      </c>
      <c r="E126" s="38" t="s">
        <v>367</v>
      </c>
      <c r="F126" s="3">
        <v>10237</v>
      </c>
      <c r="G126" s="25">
        <v>43478</v>
      </c>
      <c r="H126" s="3">
        <v>-72</v>
      </c>
      <c r="I126" s="3">
        <v>2808.9900000000002</v>
      </c>
      <c r="J126" s="3">
        <v>0</v>
      </c>
      <c r="K126" s="3">
        <f>Item_Ledger_Entry[[#This Row],[Sales Amount (Expected)]]+Item_Ledger_Entry[[#This Row],[Sales Amount (Actual)]]</f>
        <v>2808.9900000000002</v>
      </c>
      <c r="L126" s="3">
        <f>-Item_Ledger_Entry[[#This Row],[Quantity]]</f>
        <v>72</v>
      </c>
      <c r="M126" s="38" t="s">
        <v>368</v>
      </c>
      <c r="N126" s="3">
        <v>39.809999999999995</v>
      </c>
      <c r="O126" s="38" t="s">
        <v>305</v>
      </c>
      <c r="P126" s="38" t="s">
        <v>306</v>
      </c>
      <c r="Q126" s="38" t="s">
        <v>186</v>
      </c>
      <c r="S126" s="6"/>
    </row>
    <row r="127" spans="1:19" ht="15" customHeight="1" x14ac:dyDescent="0.25">
      <c r="A127" t="s">
        <v>154</v>
      </c>
      <c r="E127" s="38" t="s">
        <v>367</v>
      </c>
      <c r="F127" s="3">
        <v>12486</v>
      </c>
      <c r="G127" s="25">
        <v>43485</v>
      </c>
      <c r="H127" s="3">
        <v>-1</v>
      </c>
      <c r="I127" s="3">
        <v>0</v>
      </c>
      <c r="J127" s="3">
        <v>0</v>
      </c>
      <c r="K127" s="3">
        <f>Item_Ledger_Entry[[#This Row],[Sales Amount (Expected)]]+Item_Ledger_Entry[[#This Row],[Sales Amount (Actual)]]</f>
        <v>0</v>
      </c>
      <c r="L127" s="3">
        <f>-Item_Ledger_Entry[[#This Row],[Quantity]]</f>
        <v>1</v>
      </c>
      <c r="M127" s="38" t="s">
        <v>368</v>
      </c>
      <c r="N127" s="3">
        <v>39.809999999999995</v>
      </c>
      <c r="O127" s="38" t="s">
        <v>357</v>
      </c>
      <c r="P127" s="38" t="s">
        <v>358</v>
      </c>
      <c r="Q127" s="38" t="s">
        <v>272</v>
      </c>
      <c r="S127" s="6"/>
    </row>
    <row r="128" spans="1:19" ht="15" customHeight="1" x14ac:dyDescent="0.25">
      <c r="A128" t="s">
        <v>154</v>
      </c>
      <c r="E128" s="38" t="s">
        <v>367</v>
      </c>
      <c r="F128" s="3">
        <v>14115</v>
      </c>
      <c r="G128" s="25">
        <v>43479</v>
      </c>
      <c r="H128" s="3">
        <v>-1</v>
      </c>
      <c r="I128" s="3">
        <v>37.03</v>
      </c>
      <c r="J128" s="3">
        <v>0</v>
      </c>
      <c r="K128" s="3">
        <f>Item_Ledger_Entry[[#This Row],[Sales Amount (Expected)]]+Item_Ledger_Entry[[#This Row],[Sales Amount (Actual)]]</f>
        <v>37.03</v>
      </c>
      <c r="L128" s="3">
        <f>-Item_Ledger_Entry[[#This Row],[Quantity]]</f>
        <v>1</v>
      </c>
      <c r="M128" s="38" t="s">
        <v>368</v>
      </c>
      <c r="N128" s="3">
        <v>39.809999999999995</v>
      </c>
      <c r="O128" s="38" t="s">
        <v>282</v>
      </c>
      <c r="P128" s="38" t="s">
        <v>283</v>
      </c>
      <c r="Q128" s="38" t="s">
        <v>275</v>
      </c>
      <c r="S128" s="6"/>
    </row>
    <row r="129" spans="1:19" ht="15" customHeight="1" x14ac:dyDescent="0.25">
      <c r="A129" t="s">
        <v>154</v>
      </c>
      <c r="E129" s="38" t="s">
        <v>367</v>
      </c>
      <c r="F129" s="3">
        <v>15153</v>
      </c>
      <c r="G129" s="25">
        <v>43471</v>
      </c>
      <c r="H129" s="3">
        <v>-1</v>
      </c>
      <c r="I129" s="3">
        <v>36.619999999999997</v>
      </c>
      <c r="J129" s="3">
        <v>0</v>
      </c>
      <c r="K129" s="3">
        <f>Item_Ledger_Entry[[#This Row],[Sales Amount (Expected)]]+Item_Ledger_Entry[[#This Row],[Sales Amount (Actual)]]</f>
        <v>36.619999999999997</v>
      </c>
      <c r="L129" s="3">
        <f>-Item_Ledger_Entry[[#This Row],[Quantity]]</f>
        <v>1</v>
      </c>
      <c r="M129" s="38" t="s">
        <v>368</v>
      </c>
      <c r="N129" s="3">
        <v>39.809999999999995</v>
      </c>
      <c r="O129" s="38" t="s">
        <v>361</v>
      </c>
      <c r="P129" s="38" t="s">
        <v>362</v>
      </c>
      <c r="Q129" s="38" t="s">
        <v>275</v>
      </c>
      <c r="S129" s="6"/>
    </row>
    <row r="130" spans="1:19" ht="15" customHeight="1" x14ac:dyDescent="0.25">
      <c r="A130" t="s">
        <v>154</v>
      </c>
      <c r="E130" s="38" t="s">
        <v>367</v>
      </c>
      <c r="F130" s="3">
        <v>111304</v>
      </c>
      <c r="G130" s="25">
        <v>43472</v>
      </c>
      <c r="H130" s="3">
        <v>-1</v>
      </c>
      <c r="I130" s="3">
        <v>37.020000000000003</v>
      </c>
      <c r="J130" s="3">
        <v>0</v>
      </c>
      <c r="K130" s="3">
        <f>Item_Ledger_Entry[[#This Row],[Sales Amount (Expected)]]+Item_Ledger_Entry[[#This Row],[Sales Amount (Actual)]]</f>
        <v>37.020000000000003</v>
      </c>
      <c r="L130" s="3">
        <f>-Item_Ledger_Entry[[#This Row],[Quantity]]</f>
        <v>1</v>
      </c>
      <c r="M130" s="38" t="s">
        <v>368</v>
      </c>
      <c r="N130" s="3">
        <v>39.809999999999995</v>
      </c>
      <c r="O130" s="38" t="s">
        <v>264</v>
      </c>
      <c r="P130" s="38" t="s">
        <v>265</v>
      </c>
      <c r="Q130" s="38" t="s">
        <v>186</v>
      </c>
      <c r="S130" s="6"/>
    </row>
    <row r="131" spans="1:19" ht="15" customHeight="1" x14ac:dyDescent="0.25">
      <c r="A131" t="s">
        <v>154</v>
      </c>
      <c r="E131" s="38" t="s">
        <v>367</v>
      </c>
      <c r="F131" s="3">
        <v>116378</v>
      </c>
      <c r="G131" s="25">
        <v>43473</v>
      </c>
      <c r="H131" s="3">
        <v>-12</v>
      </c>
      <c r="I131" s="3">
        <v>468.17</v>
      </c>
      <c r="J131" s="3">
        <v>0</v>
      </c>
      <c r="K131" s="3">
        <f>Item_Ledger_Entry[[#This Row],[Sales Amount (Expected)]]+Item_Ledger_Entry[[#This Row],[Sales Amount (Actual)]]</f>
        <v>468.17</v>
      </c>
      <c r="L131" s="3">
        <f>-Item_Ledger_Entry[[#This Row],[Quantity]]</f>
        <v>12</v>
      </c>
      <c r="M131" s="38" t="s">
        <v>368</v>
      </c>
      <c r="N131" s="3">
        <v>39.809999999999995</v>
      </c>
      <c r="O131" s="38" t="s">
        <v>305</v>
      </c>
      <c r="P131" s="38" t="s">
        <v>306</v>
      </c>
      <c r="Q131" s="38" t="s">
        <v>186</v>
      </c>
      <c r="S131" s="6"/>
    </row>
    <row r="132" spans="1:19" ht="15" customHeight="1" x14ac:dyDescent="0.25">
      <c r="A132" t="s">
        <v>154</v>
      </c>
      <c r="E132" s="38" t="s">
        <v>367</v>
      </c>
      <c r="F132" s="3">
        <v>116389</v>
      </c>
      <c r="G132" s="25">
        <v>43482</v>
      </c>
      <c r="H132" s="3">
        <v>-1</v>
      </c>
      <c r="I132" s="3">
        <v>39.01</v>
      </c>
      <c r="J132" s="3">
        <v>0</v>
      </c>
      <c r="K132" s="3">
        <f>Item_Ledger_Entry[[#This Row],[Sales Amount (Expected)]]+Item_Ledger_Entry[[#This Row],[Sales Amount (Actual)]]</f>
        <v>39.01</v>
      </c>
      <c r="L132" s="3">
        <f>-Item_Ledger_Entry[[#This Row],[Quantity]]</f>
        <v>1</v>
      </c>
      <c r="M132" s="38" t="s">
        <v>368</v>
      </c>
      <c r="N132" s="3">
        <v>39.809999999999995</v>
      </c>
      <c r="O132" s="38" t="s">
        <v>363</v>
      </c>
      <c r="P132" s="38" t="s">
        <v>364</v>
      </c>
      <c r="Q132" s="38" t="s">
        <v>186</v>
      </c>
      <c r="S132" s="6"/>
    </row>
    <row r="133" spans="1:19" ht="15" customHeight="1" x14ac:dyDescent="0.25">
      <c r="A133" t="s">
        <v>154</v>
      </c>
      <c r="E133" s="38" t="s">
        <v>367</v>
      </c>
      <c r="F133" s="3">
        <v>116394</v>
      </c>
      <c r="G133" s="25">
        <v>43487</v>
      </c>
      <c r="H133" s="3">
        <v>-48</v>
      </c>
      <c r="I133" s="3">
        <v>1872.6599999999999</v>
      </c>
      <c r="J133" s="3">
        <v>0</v>
      </c>
      <c r="K133" s="3">
        <f>Item_Ledger_Entry[[#This Row],[Sales Amount (Expected)]]+Item_Ledger_Entry[[#This Row],[Sales Amount (Actual)]]</f>
        <v>1872.6599999999999</v>
      </c>
      <c r="L133" s="3">
        <f>-Item_Ledger_Entry[[#This Row],[Quantity]]</f>
        <v>48</v>
      </c>
      <c r="M133" s="38" t="s">
        <v>368</v>
      </c>
      <c r="N133" s="3">
        <v>39.809999999999995</v>
      </c>
      <c r="O133" s="38" t="s">
        <v>305</v>
      </c>
      <c r="P133" s="38" t="s">
        <v>306</v>
      </c>
      <c r="Q133" s="38" t="s">
        <v>186</v>
      </c>
      <c r="S133" s="6"/>
    </row>
    <row r="134" spans="1:19" ht="15" customHeight="1" x14ac:dyDescent="0.25">
      <c r="A134" t="s">
        <v>154</v>
      </c>
      <c r="E134" s="38" t="s">
        <v>367</v>
      </c>
      <c r="F134" s="3">
        <v>118081</v>
      </c>
      <c r="G134" s="25">
        <v>43471</v>
      </c>
      <c r="H134" s="3">
        <v>-144</v>
      </c>
      <c r="I134" s="3">
        <v>0</v>
      </c>
      <c r="J134" s="3">
        <v>0</v>
      </c>
      <c r="K134" s="3">
        <f>Item_Ledger_Entry[[#This Row],[Sales Amount (Expected)]]+Item_Ledger_Entry[[#This Row],[Sales Amount (Actual)]]</f>
        <v>0</v>
      </c>
      <c r="L134" s="3">
        <f>-Item_Ledger_Entry[[#This Row],[Quantity]]</f>
        <v>144</v>
      </c>
      <c r="M134" s="38" t="s">
        <v>368</v>
      </c>
      <c r="N134" s="3">
        <v>39.809999999999995</v>
      </c>
      <c r="O134" s="38" t="s">
        <v>359</v>
      </c>
      <c r="P134" s="38" t="s">
        <v>360</v>
      </c>
      <c r="Q134" s="38" t="s">
        <v>272</v>
      </c>
      <c r="S134" s="6"/>
    </row>
    <row r="135" spans="1:19" ht="15" customHeight="1" x14ac:dyDescent="0.25">
      <c r="A135" t="s">
        <v>154</v>
      </c>
      <c r="E135" s="38" t="s">
        <v>367</v>
      </c>
      <c r="F135" s="3">
        <v>119359</v>
      </c>
      <c r="G135" s="25">
        <v>43482</v>
      </c>
      <c r="H135" s="3">
        <v>-72</v>
      </c>
      <c r="I135" s="3">
        <v>2808.97</v>
      </c>
      <c r="J135" s="3">
        <v>0</v>
      </c>
      <c r="K135" s="3">
        <f>Item_Ledger_Entry[[#This Row],[Sales Amount (Expected)]]+Item_Ledger_Entry[[#This Row],[Sales Amount (Actual)]]</f>
        <v>2808.97</v>
      </c>
      <c r="L135" s="3">
        <f>-Item_Ledger_Entry[[#This Row],[Quantity]]</f>
        <v>72</v>
      </c>
      <c r="M135" s="38" t="s">
        <v>368</v>
      </c>
      <c r="N135" s="3">
        <v>39.809999999999995</v>
      </c>
      <c r="O135" s="38" t="s">
        <v>276</v>
      </c>
      <c r="P135" s="38" t="s">
        <v>277</v>
      </c>
      <c r="Q135" s="38" t="s">
        <v>275</v>
      </c>
      <c r="S135" s="6"/>
    </row>
    <row r="136" spans="1:19" ht="15" customHeight="1" x14ac:dyDescent="0.25">
      <c r="A136" t="s">
        <v>154</v>
      </c>
      <c r="E136" s="38" t="s">
        <v>367</v>
      </c>
      <c r="F136" s="3">
        <v>119376</v>
      </c>
      <c r="G136" s="25">
        <v>43491</v>
      </c>
      <c r="H136" s="3">
        <v>-1</v>
      </c>
      <c r="I136" s="3">
        <v>39.03</v>
      </c>
      <c r="J136" s="3">
        <v>0</v>
      </c>
      <c r="K136" s="3">
        <f>Item_Ledger_Entry[[#This Row],[Sales Amount (Expected)]]+Item_Ledger_Entry[[#This Row],[Sales Amount (Actual)]]</f>
        <v>39.03</v>
      </c>
      <c r="L136" s="3">
        <f>-Item_Ledger_Entry[[#This Row],[Quantity]]</f>
        <v>1</v>
      </c>
      <c r="M136" s="38" t="s">
        <v>368</v>
      </c>
      <c r="N136" s="3">
        <v>39.809999999999995</v>
      </c>
      <c r="O136" s="38" t="s">
        <v>276</v>
      </c>
      <c r="P136" s="38" t="s">
        <v>277</v>
      </c>
      <c r="Q136" s="38" t="s">
        <v>275</v>
      </c>
      <c r="S136" s="6"/>
    </row>
    <row r="137" spans="1:19" ht="15" customHeight="1" x14ac:dyDescent="0.25">
      <c r="A137" t="s">
        <v>154</v>
      </c>
      <c r="E137" s="38" t="s">
        <v>369</v>
      </c>
      <c r="F137" s="3">
        <v>3885</v>
      </c>
      <c r="G137" s="25">
        <v>43467</v>
      </c>
      <c r="H137" s="3">
        <v>-48</v>
      </c>
      <c r="I137" s="3">
        <v>3957.0000000000005</v>
      </c>
      <c r="J137" s="3">
        <v>0</v>
      </c>
      <c r="K137" s="3">
        <f>Item_Ledger_Entry[[#This Row],[Sales Amount (Expected)]]+Item_Ledger_Entry[[#This Row],[Sales Amount (Actual)]]</f>
        <v>3957.0000000000005</v>
      </c>
      <c r="L137" s="3">
        <f>-Item_Ledger_Entry[[#This Row],[Quantity]]</f>
        <v>48</v>
      </c>
      <c r="M137" s="38" t="s">
        <v>370</v>
      </c>
      <c r="N137" s="3">
        <v>84.12</v>
      </c>
      <c r="O137" s="38" t="s">
        <v>264</v>
      </c>
      <c r="P137" s="38" t="s">
        <v>265</v>
      </c>
      <c r="Q137" s="38" t="s">
        <v>186</v>
      </c>
      <c r="S137" s="6"/>
    </row>
    <row r="138" spans="1:19" ht="15" customHeight="1" x14ac:dyDescent="0.25">
      <c r="A138" t="s">
        <v>154</v>
      </c>
      <c r="E138" s="38" t="s">
        <v>369</v>
      </c>
      <c r="F138" s="3">
        <v>10230</v>
      </c>
      <c r="G138" s="25">
        <v>43477</v>
      </c>
      <c r="H138" s="3">
        <v>-24</v>
      </c>
      <c r="I138" s="3">
        <v>1978.5000000000002</v>
      </c>
      <c r="J138" s="3">
        <v>0</v>
      </c>
      <c r="K138" s="3">
        <f>Item_Ledger_Entry[[#This Row],[Sales Amount (Expected)]]+Item_Ledger_Entry[[#This Row],[Sales Amount (Actual)]]</f>
        <v>1978.5000000000002</v>
      </c>
      <c r="L138" s="3">
        <f>-Item_Ledger_Entry[[#This Row],[Quantity]]</f>
        <v>24</v>
      </c>
      <c r="M138" s="38" t="s">
        <v>370</v>
      </c>
      <c r="N138" s="3">
        <v>84.12</v>
      </c>
      <c r="O138" s="38" t="s">
        <v>355</v>
      </c>
      <c r="P138" s="38" t="s">
        <v>356</v>
      </c>
      <c r="Q138" s="38" t="s">
        <v>186</v>
      </c>
      <c r="S138" s="6"/>
    </row>
    <row r="139" spans="1:19" ht="15" customHeight="1" x14ac:dyDescent="0.25">
      <c r="A139" t="s">
        <v>154</v>
      </c>
      <c r="E139" s="38" t="s">
        <v>369</v>
      </c>
      <c r="F139" s="3">
        <v>12481</v>
      </c>
      <c r="G139" s="25">
        <v>43485</v>
      </c>
      <c r="H139" s="3">
        <v>-48</v>
      </c>
      <c r="I139" s="3">
        <v>0</v>
      </c>
      <c r="J139" s="3">
        <v>0</v>
      </c>
      <c r="K139" s="3">
        <f>Item_Ledger_Entry[[#This Row],[Sales Amount (Expected)]]+Item_Ledger_Entry[[#This Row],[Sales Amount (Actual)]]</f>
        <v>0</v>
      </c>
      <c r="L139" s="3">
        <f>-Item_Ledger_Entry[[#This Row],[Quantity]]</f>
        <v>48</v>
      </c>
      <c r="M139" s="38" t="s">
        <v>370</v>
      </c>
      <c r="N139" s="3">
        <v>84.12</v>
      </c>
      <c r="O139" s="38" t="s">
        <v>357</v>
      </c>
      <c r="P139" s="38" t="s">
        <v>358</v>
      </c>
      <c r="Q139" s="38" t="s">
        <v>272</v>
      </c>
      <c r="S139" s="6"/>
    </row>
    <row r="140" spans="1:19" ht="15" customHeight="1" x14ac:dyDescent="0.25">
      <c r="A140" t="s">
        <v>154</v>
      </c>
      <c r="E140" s="38" t="s">
        <v>369</v>
      </c>
      <c r="F140" s="3">
        <v>15147</v>
      </c>
      <c r="G140" s="25">
        <v>43471</v>
      </c>
      <c r="H140" s="3">
        <v>-48</v>
      </c>
      <c r="I140" s="3">
        <v>3714.7299999999996</v>
      </c>
      <c r="J140" s="3">
        <v>0</v>
      </c>
      <c r="K140" s="3">
        <f>Item_Ledger_Entry[[#This Row],[Sales Amount (Expected)]]+Item_Ledger_Entry[[#This Row],[Sales Amount (Actual)]]</f>
        <v>3714.7299999999996</v>
      </c>
      <c r="L140" s="3">
        <f>-Item_Ledger_Entry[[#This Row],[Quantity]]</f>
        <v>48</v>
      </c>
      <c r="M140" s="38" t="s">
        <v>370</v>
      </c>
      <c r="N140" s="3">
        <v>84.12</v>
      </c>
      <c r="O140" s="38" t="s">
        <v>361</v>
      </c>
      <c r="P140" s="38" t="s">
        <v>362</v>
      </c>
      <c r="Q140" s="38" t="s">
        <v>275</v>
      </c>
      <c r="S140" s="6"/>
    </row>
    <row r="141" spans="1:19" ht="15" customHeight="1" x14ac:dyDescent="0.25">
      <c r="A141" t="s">
        <v>154</v>
      </c>
      <c r="E141" s="38" t="s">
        <v>369</v>
      </c>
      <c r="F141" s="3">
        <v>119362</v>
      </c>
      <c r="G141" s="25">
        <v>43482</v>
      </c>
      <c r="H141" s="3">
        <v>-7</v>
      </c>
      <c r="I141" s="3">
        <v>577.07000000000005</v>
      </c>
      <c r="J141" s="3">
        <v>0</v>
      </c>
      <c r="K141" s="3">
        <f>Item_Ledger_Entry[[#This Row],[Sales Amount (Expected)]]+Item_Ledger_Entry[[#This Row],[Sales Amount (Actual)]]</f>
        <v>577.07000000000005</v>
      </c>
      <c r="L141" s="3">
        <f>-Item_Ledger_Entry[[#This Row],[Quantity]]</f>
        <v>7</v>
      </c>
      <c r="M141" s="38" t="s">
        <v>370</v>
      </c>
      <c r="N141" s="3">
        <v>84.12</v>
      </c>
      <c r="O141" s="38" t="s">
        <v>276</v>
      </c>
      <c r="P141" s="38" t="s">
        <v>277</v>
      </c>
      <c r="Q141" s="38" t="s">
        <v>275</v>
      </c>
      <c r="S141" s="6"/>
    </row>
    <row r="142" spans="1:19" ht="15" customHeight="1" x14ac:dyDescent="0.25">
      <c r="A142" t="s">
        <v>154</v>
      </c>
      <c r="E142" s="38" t="s">
        <v>371</v>
      </c>
      <c r="F142" s="3">
        <v>3897</v>
      </c>
      <c r="G142" s="25">
        <v>43473</v>
      </c>
      <c r="H142" s="3">
        <v>-48</v>
      </c>
      <c r="I142" s="3">
        <v>2694.92</v>
      </c>
      <c r="J142" s="3">
        <v>0</v>
      </c>
      <c r="K142" s="3">
        <f>Item_Ledger_Entry[[#This Row],[Sales Amount (Expected)]]+Item_Ledger_Entry[[#This Row],[Sales Amount (Actual)]]</f>
        <v>2694.92</v>
      </c>
      <c r="L142" s="3">
        <f>-Item_Ledger_Entry[[#This Row],[Quantity]]</f>
        <v>48</v>
      </c>
      <c r="M142" s="38" t="s">
        <v>372</v>
      </c>
      <c r="N142" s="3">
        <v>60.37</v>
      </c>
      <c r="O142" s="38" t="s">
        <v>334</v>
      </c>
      <c r="P142" s="38" t="s">
        <v>335</v>
      </c>
      <c r="Q142" s="38" t="s">
        <v>186</v>
      </c>
      <c r="S142" s="6"/>
    </row>
    <row r="143" spans="1:19" ht="15" customHeight="1" x14ac:dyDescent="0.25">
      <c r="A143" t="s">
        <v>154</v>
      </c>
      <c r="E143" s="38" t="s">
        <v>371</v>
      </c>
      <c r="F143" s="3">
        <v>3909</v>
      </c>
      <c r="G143" s="25">
        <v>43472</v>
      </c>
      <c r="H143" s="3">
        <v>-48</v>
      </c>
      <c r="I143" s="3">
        <v>2665.94</v>
      </c>
      <c r="J143" s="3">
        <v>0</v>
      </c>
      <c r="K143" s="3">
        <f>Item_Ledger_Entry[[#This Row],[Sales Amount (Expected)]]+Item_Ledger_Entry[[#This Row],[Sales Amount (Actual)]]</f>
        <v>2665.94</v>
      </c>
      <c r="L143" s="3">
        <f>-Item_Ledger_Entry[[#This Row],[Quantity]]</f>
        <v>48</v>
      </c>
      <c r="M143" s="38" t="s">
        <v>372</v>
      </c>
      <c r="N143" s="3">
        <v>60.37</v>
      </c>
      <c r="O143" s="38" t="s">
        <v>264</v>
      </c>
      <c r="P143" s="38" t="s">
        <v>265</v>
      </c>
      <c r="Q143" s="38" t="s">
        <v>186</v>
      </c>
      <c r="S143" s="6"/>
    </row>
    <row r="144" spans="1:19" ht="15" customHeight="1" x14ac:dyDescent="0.25">
      <c r="A144" t="s">
        <v>154</v>
      </c>
      <c r="E144" s="38" t="s">
        <v>371</v>
      </c>
      <c r="F144" s="3">
        <v>3927</v>
      </c>
      <c r="G144" s="25">
        <v>43475</v>
      </c>
      <c r="H144" s="3">
        <v>-1</v>
      </c>
      <c r="I144" s="3">
        <v>57.96</v>
      </c>
      <c r="J144" s="3">
        <v>0</v>
      </c>
      <c r="K144" s="3">
        <f>Item_Ledger_Entry[[#This Row],[Sales Amount (Expected)]]+Item_Ledger_Entry[[#This Row],[Sales Amount (Actual)]]</f>
        <v>57.96</v>
      </c>
      <c r="L144" s="3">
        <f>-Item_Ledger_Entry[[#This Row],[Quantity]]</f>
        <v>1</v>
      </c>
      <c r="M144" s="38" t="s">
        <v>372</v>
      </c>
      <c r="N144" s="3">
        <v>60.37</v>
      </c>
      <c r="O144" s="38" t="s">
        <v>264</v>
      </c>
      <c r="P144" s="38" t="s">
        <v>265</v>
      </c>
      <c r="Q144" s="38" t="s">
        <v>186</v>
      </c>
      <c r="S144" s="6"/>
    </row>
    <row r="145" spans="1:19" ht="15" customHeight="1" x14ac:dyDescent="0.25">
      <c r="A145" t="s">
        <v>154</v>
      </c>
      <c r="E145" s="38" t="s">
        <v>371</v>
      </c>
      <c r="F145" s="3">
        <v>10241</v>
      </c>
      <c r="G145" s="25">
        <v>43478</v>
      </c>
      <c r="H145" s="3">
        <v>-1</v>
      </c>
      <c r="I145" s="3">
        <v>59.16</v>
      </c>
      <c r="J145" s="3">
        <v>0</v>
      </c>
      <c r="K145" s="3">
        <f>Item_Ledger_Entry[[#This Row],[Sales Amount (Expected)]]+Item_Ledger_Entry[[#This Row],[Sales Amount (Actual)]]</f>
        <v>59.16</v>
      </c>
      <c r="L145" s="3">
        <f>-Item_Ledger_Entry[[#This Row],[Quantity]]</f>
        <v>1</v>
      </c>
      <c r="M145" s="38" t="s">
        <v>372</v>
      </c>
      <c r="N145" s="3">
        <v>60.37</v>
      </c>
      <c r="O145" s="38" t="s">
        <v>305</v>
      </c>
      <c r="P145" s="38" t="s">
        <v>306</v>
      </c>
      <c r="Q145" s="38" t="s">
        <v>186</v>
      </c>
      <c r="S145" s="6"/>
    </row>
    <row r="146" spans="1:19" ht="15" customHeight="1" x14ac:dyDescent="0.25">
      <c r="A146" t="s">
        <v>154</v>
      </c>
      <c r="E146" s="38" t="s">
        <v>371</v>
      </c>
      <c r="F146" s="3">
        <v>12482</v>
      </c>
      <c r="G146" s="25">
        <v>43485</v>
      </c>
      <c r="H146" s="3">
        <v>-48</v>
      </c>
      <c r="I146" s="3">
        <v>0</v>
      </c>
      <c r="J146" s="3">
        <v>0</v>
      </c>
      <c r="K146" s="3">
        <f>Item_Ledger_Entry[[#This Row],[Sales Amount (Expected)]]+Item_Ledger_Entry[[#This Row],[Sales Amount (Actual)]]</f>
        <v>0</v>
      </c>
      <c r="L146" s="3">
        <f>-Item_Ledger_Entry[[#This Row],[Quantity]]</f>
        <v>48</v>
      </c>
      <c r="M146" s="38" t="s">
        <v>372</v>
      </c>
      <c r="N146" s="3">
        <v>60.37</v>
      </c>
      <c r="O146" s="38" t="s">
        <v>357</v>
      </c>
      <c r="P146" s="38" t="s">
        <v>358</v>
      </c>
      <c r="Q146" s="38" t="s">
        <v>272</v>
      </c>
      <c r="S146" s="6"/>
    </row>
    <row r="147" spans="1:19" ht="15" customHeight="1" x14ac:dyDescent="0.25">
      <c r="A147" t="s">
        <v>154</v>
      </c>
      <c r="E147" s="38" t="s">
        <v>371</v>
      </c>
      <c r="F147" s="3">
        <v>15151</v>
      </c>
      <c r="G147" s="25">
        <v>43471</v>
      </c>
      <c r="H147" s="3">
        <v>-1</v>
      </c>
      <c r="I147" s="3">
        <v>55.529999999999994</v>
      </c>
      <c r="J147" s="3">
        <v>0</v>
      </c>
      <c r="K147" s="3">
        <f>Item_Ledger_Entry[[#This Row],[Sales Amount (Expected)]]+Item_Ledger_Entry[[#This Row],[Sales Amount (Actual)]]</f>
        <v>55.529999999999994</v>
      </c>
      <c r="L147" s="3">
        <f>-Item_Ledger_Entry[[#This Row],[Quantity]]</f>
        <v>1</v>
      </c>
      <c r="M147" s="38" t="s">
        <v>372</v>
      </c>
      <c r="N147" s="3">
        <v>60.37</v>
      </c>
      <c r="O147" s="38" t="s">
        <v>361</v>
      </c>
      <c r="P147" s="38" t="s">
        <v>362</v>
      </c>
      <c r="Q147" s="38" t="s">
        <v>275</v>
      </c>
      <c r="S147" s="6"/>
    </row>
    <row r="148" spans="1:19" ht="15" customHeight="1" x14ac:dyDescent="0.25">
      <c r="A148" t="s">
        <v>154</v>
      </c>
      <c r="E148" s="38" t="s">
        <v>371</v>
      </c>
      <c r="F148" s="3">
        <v>116370</v>
      </c>
      <c r="G148" s="25">
        <v>43472</v>
      </c>
      <c r="H148" s="3">
        <v>-48</v>
      </c>
      <c r="I148" s="3">
        <v>2839.79</v>
      </c>
      <c r="J148" s="3">
        <v>0</v>
      </c>
      <c r="K148" s="3">
        <f>Item_Ledger_Entry[[#This Row],[Sales Amount (Expected)]]+Item_Ledger_Entry[[#This Row],[Sales Amount (Actual)]]</f>
        <v>2839.79</v>
      </c>
      <c r="L148" s="3">
        <f>-Item_Ledger_Entry[[#This Row],[Quantity]]</f>
        <v>48</v>
      </c>
      <c r="M148" s="38" t="s">
        <v>372</v>
      </c>
      <c r="N148" s="3">
        <v>60.37</v>
      </c>
      <c r="O148" s="38" t="s">
        <v>355</v>
      </c>
      <c r="P148" s="38" t="s">
        <v>356</v>
      </c>
      <c r="Q148" s="38" t="s">
        <v>186</v>
      </c>
      <c r="S148" s="6"/>
    </row>
    <row r="149" spans="1:19" ht="15" customHeight="1" x14ac:dyDescent="0.25">
      <c r="A149" t="s">
        <v>154</v>
      </c>
      <c r="E149" s="38" t="s">
        <v>371</v>
      </c>
      <c r="F149" s="3">
        <v>118080</v>
      </c>
      <c r="G149" s="25">
        <v>43471</v>
      </c>
      <c r="H149" s="3">
        <v>-144</v>
      </c>
      <c r="I149" s="3">
        <v>0</v>
      </c>
      <c r="J149" s="3">
        <v>0</v>
      </c>
      <c r="K149" s="3">
        <f>Item_Ledger_Entry[[#This Row],[Sales Amount (Expected)]]+Item_Ledger_Entry[[#This Row],[Sales Amount (Actual)]]</f>
        <v>0</v>
      </c>
      <c r="L149" s="3">
        <f>-Item_Ledger_Entry[[#This Row],[Quantity]]</f>
        <v>144</v>
      </c>
      <c r="M149" s="38" t="s">
        <v>372</v>
      </c>
      <c r="N149" s="3">
        <v>60.37</v>
      </c>
      <c r="O149" s="38" t="s">
        <v>359</v>
      </c>
      <c r="P149" s="38" t="s">
        <v>360</v>
      </c>
      <c r="Q149" s="38" t="s">
        <v>272</v>
      </c>
      <c r="S149" s="6"/>
    </row>
    <row r="150" spans="1:19" ht="15" customHeight="1" x14ac:dyDescent="0.25">
      <c r="A150" t="s">
        <v>154</v>
      </c>
      <c r="E150" s="38" t="s">
        <v>373</v>
      </c>
      <c r="F150" s="3">
        <v>30049</v>
      </c>
      <c r="G150" s="25">
        <v>43474</v>
      </c>
      <c r="H150" s="3">
        <v>-48</v>
      </c>
      <c r="I150" s="3">
        <v>440.29</v>
      </c>
      <c r="J150" s="3">
        <v>0</v>
      </c>
      <c r="K150" s="3">
        <f>Item_Ledger_Entry[[#This Row],[Sales Amount (Expected)]]+Item_Ledger_Entry[[#This Row],[Sales Amount (Actual)]]</f>
        <v>440.29</v>
      </c>
      <c r="L150" s="3">
        <f>-Item_Ledger_Entry[[#This Row],[Quantity]]</f>
        <v>48</v>
      </c>
      <c r="M150" s="38" t="s">
        <v>374</v>
      </c>
      <c r="N150" s="3">
        <v>9.36</v>
      </c>
      <c r="O150" s="38" t="s">
        <v>320</v>
      </c>
      <c r="P150" s="38" t="s">
        <v>321</v>
      </c>
      <c r="Q150" s="38" t="s">
        <v>313</v>
      </c>
      <c r="S150" s="6"/>
    </row>
    <row r="151" spans="1:19" ht="15" customHeight="1" x14ac:dyDescent="0.25">
      <c r="A151" t="s">
        <v>154</v>
      </c>
      <c r="E151" s="38" t="s">
        <v>373</v>
      </c>
      <c r="F151" s="3">
        <v>30106</v>
      </c>
      <c r="G151" s="25">
        <v>43475</v>
      </c>
      <c r="H151" s="3">
        <v>-144</v>
      </c>
      <c r="I151" s="3">
        <v>1320.83</v>
      </c>
      <c r="J151" s="3">
        <v>0</v>
      </c>
      <c r="K151" s="3">
        <f>Item_Ledger_Entry[[#This Row],[Sales Amount (Expected)]]+Item_Ledger_Entry[[#This Row],[Sales Amount (Actual)]]</f>
        <v>1320.83</v>
      </c>
      <c r="L151" s="3">
        <f>-Item_Ledger_Entry[[#This Row],[Quantity]]</f>
        <v>144</v>
      </c>
      <c r="M151" s="38" t="s">
        <v>374</v>
      </c>
      <c r="N151" s="3">
        <v>9.36</v>
      </c>
      <c r="O151" s="38" t="s">
        <v>345</v>
      </c>
      <c r="P151" s="38" t="s">
        <v>346</v>
      </c>
      <c r="Q151" s="38" t="s">
        <v>313</v>
      </c>
      <c r="S151" s="6"/>
    </row>
    <row r="152" spans="1:19" ht="15" customHeight="1" x14ac:dyDescent="0.25">
      <c r="A152" t="s">
        <v>154</v>
      </c>
      <c r="E152" s="38" t="s">
        <v>373</v>
      </c>
      <c r="F152" s="3">
        <v>34331</v>
      </c>
      <c r="G152" s="25">
        <v>43475</v>
      </c>
      <c r="H152" s="3">
        <v>-144</v>
      </c>
      <c r="I152" s="3">
        <v>1226.54</v>
      </c>
      <c r="J152" s="3">
        <v>0</v>
      </c>
      <c r="K152" s="3">
        <f>Item_Ledger_Entry[[#This Row],[Sales Amount (Expected)]]+Item_Ledger_Entry[[#This Row],[Sales Amount (Actual)]]</f>
        <v>1226.54</v>
      </c>
      <c r="L152" s="3">
        <f>-Item_Ledger_Entry[[#This Row],[Quantity]]</f>
        <v>144</v>
      </c>
      <c r="M152" s="38" t="s">
        <v>374</v>
      </c>
      <c r="N152" s="3">
        <v>9.36</v>
      </c>
      <c r="O152" s="38" t="s">
        <v>293</v>
      </c>
      <c r="P152" s="38" t="s">
        <v>294</v>
      </c>
      <c r="Q152" s="38" t="s">
        <v>272</v>
      </c>
      <c r="S152" s="6"/>
    </row>
    <row r="153" spans="1:19" ht="15" customHeight="1" x14ac:dyDescent="0.25">
      <c r="A153" t="s">
        <v>154</v>
      </c>
      <c r="E153" s="38" t="s">
        <v>373</v>
      </c>
      <c r="F153" s="3">
        <v>124600</v>
      </c>
      <c r="G153" s="25">
        <v>43478</v>
      </c>
      <c r="H153" s="3">
        <v>-193</v>
      </c>
      <c r="I153" s="3">
        <v>1607.77</v>
      </c>
      <c r="J153" s="3">
        <v>0</v>
      </c>
      <c r="K153" s="3">
        <f>Item_Ledger_Entry[[#This Row],[Sales Amount (Expected)]]+Item_Ledger_Entry[[#This Row],[Sales Amount (Actual)]]</f>
        <v>1607.77</v>
      </c>
      <c r="L153" s="3">
        <f>-Item_Ledger_Entry[[#This Row],[Quantity]]</f>
        <v>193</v>
      </c>
      <c r="M153" s="38" t="s">
        <v>374</v>
      </c>
      <c r="N153" s="3">
        <v>9.36</v>
      </c>
      <c r="O153" s="38" t="s">
        <v>307</v>
      </c>
      <c r="P153" s="38" t="s">
        <v>308</v>
      </c>
      <c r="Q153" s="38" t="s">
        <v>290</v>
      </c>
      <c r="S153" s="6"/>
    </row>
    <row r="154" spans="1:19" ht="15" customHeight="1" x14ac:dyDescent="0.25">
      <c r="A154" t="s">
        <v>154</v>
      </c>
      <c r="E154" s="38" t="s">
        <v>373</v>
      </c>
      <c r="F154" s="3">
        <v>128866</v>
      </c>
      <c r="G154" s="25">
        <v>43472</v>
      </c>
      <c r="H154" s="3">
        <v>-144</v>
      </c>
      <c r="I154" s="3">
        <v>1320.88</v>
      </c>
      <c r="J154" s="3">
        <v>0</v>
      </c>
      <c r="K154" s="3">
        <f>Item_Ledger_Entry[[#This Row],[Sales Amount (Expected)]]+Item_Ledger_Entry[[#This Row],[Sales Amount (Actual)]]</f>
        <v>1320.88</v>
      </c>
      <c r="L154" s="3">
        <f>-Item_Ledger_Entry[[#This Row],[Quantity]]</f>
        <v>144</v>
      </c>
      <c r="M154" s="38" t="s">
        <v>374</v>
      </c>
      <c r="N154" s="3">
        <v>9.36</v>
      </c>
      <c r="O154" s="38" t="s">
        <v>375</v>
      </c>
      <c r="P154" s="38" t="s">
        <v>376</v>
      </c>
      <c r="Q154" s="38" t="s">
        <v>290</v>
      </c>
      <c r="S154" s="6"/>
    </row>
    <row r="155" spans="1:19" ht="15" customHeight="1" x14ac:dyDescent="0.25">
      <c r="A155" t="s">
        <v>154</v>
      </c>
      <c r="E155" s="38" t="s">
        <v>373</v>
      </c>
      <c r="F155" s="3">
        <v>135833</v>
      </c>
      <c r="G155" s="25">
        <v>43490</v>
      </c>
      <c r="H155" s="3">
        <v>-144</v>
      </c>
      <c r="I155" s="3">
        <v>1212.99</v>
      </c>
      <c r="J155" s="3">
        <v>0</v>
      </c>
      <c r="K155" s="3">
        <f>Item_Ledger_Entry[[#This Row],[Sales Amount (Expected)]]+Item_Ledger_Entry[[#This Row],[Sales Amount (Actual)]]</f>
        <v>1212.99</v>
      </c>
      <c r="L155" s="3">
        <f>-Item_Ledger_Entry[[#This Row],[Quantity]]</f>
        <v>144</v>
      </c>
      <c r="M155" s="38" t="s">
        <v>374</v>
      </c>
      <c r="N155" s="3">
        <v>9.36</v>
      </c>
      <c r="O155" s="38" t="s">
        <v>332</v>
      </c>
      <c r="P155" s="38" t="s">
        <v>333</v>
      </c>
      <c r="Q155" s="38" t="s">
        <v>272</v>
      </c>
      <c r="S155" s="6"/>
    </row>
    <row r="156" spans="1:19" ht="15" customHeight="1" x14ac:dyDescent="0.25">
      <c r="A156" t="s">
        <v>154</v>
      </c>
      <c r="E156" s="38" t="s">
        <v>373</v>
      </c>
      <c r="F156" s="3">
        <v>137442</v>
      </c>
      <c r="G156" s="25">
        <v>43483</v>
      </c>
      <c r="H156" s="3">
        <v>-6</v>
      </c>
      <c r="I156" s="3">
        <v>54.470000000000006</v>
      </c>
      <c r="J156" s="3">
        <v>0</v>
      </c>
      <c r="K156" s="3">
        <f>Item_Ledger_Entry[[#This Row],[Sales Amount (Expected)]]+Item_Ledger_Entry[[#This Row],[Sales Amount (Actual)]]</f>
        <v>54.470000000000006</v>
      </c>
      <c r="L156" s="3">
        <f>-Item_Ledger_Entry[[#This Row],[Quantity]]</f>
        <v>6</v>
      </c>
      <c r="M156" s="38" t="s">
        <v>374</v>
      </c>
      <c r="N156" s="3">
        <v>9.36</v>
      </c>
      <c r="O156" s="38" t="s">
        <v>316</v>
      </c>
      <c r="P156" s="38" t="s">
        <v>317</v>
      </c>
      <c r="Q156" s="38" t="s">
        <v>272</v>
      </c>
      <c r="S156" s="6"/>
    </row>
    <row r="157" spans="1:19" ht="15" customHeight="1" x14ac:dyDescent="0.25">
      <c r="A157" t="s">
        <v>154</v>
      </c>
      <c r="E157" s="38" t="s">
        <v>373</v>
      </c>
      <c r="F157" s="3">
        <v>137450</v>
      </c>
      <c r="G157" s="25">
        <v>43493</v>
      </c>
      <c r="H157" s="3">
        <v>-144</v>
      </c>
      <c r="I157" s="3">
        <v>1293.8900000000001</v>
      </c>
      <c r="J157" s="3">
        <v>0</v>
      </c>
      <c r="K157" s="3">
        <f>Item_Ledger_Entry[[#This Row],[Sales Amount (Expected)]]+Item_Ledger_Entry[[#This Row],[Sales Amount (Actual)]]</f>
        <v>1293.8900000000001</v>
      </c>
      <c r="L157" s="3">
        <f>-Item_Ledger_Entry[[#This Row],[Quantity]]</f>
        <v>144</v>
      </c>
      <c r="M157" s="38" t="s">
        <v>374</v>
      </c>
      <c r="N157" s="3">
        <v>9.36</v>
      </c>
      <c r="O157" s="38" t="s">
        <v>295</v>
      </c>
      <c r="P157" s="38" t="s">
        <v>296</v>
      </c>
      <c r="Q157" s="38" t="s">
        <v>272</v>
      </c>
      <c r="S157" s="6"/>
    </row>
    <row r="158" spans="1:19" ht="15" customHeight="1" x14ac:dyDescent="0.25">
      <c r="A158" t="s">
        <v>154</v>
      </c>
      <c r="E158" s="38" t="s">
        <v>377</v>
      </c>
      <c r="F158" s="3">
        <v>20363</v>
      </c>
      <c r="G158" s="25">
        <v>43468</v>
      </c>
      <c r="H158" s="3">
        <v>-48</v>
      </c>
      <c r="I158" s="3">
        <v>9094.24</v>
      </c>
      <c r="J158" s="3">
        <v>0</v>
      </c>
      <c r="K158" s="3">
        <f>Item_Ledger_Entry[[#This Row],[Sales Amount (Expected)]]+Item_Ledger_Entry[[#This Row],[Sales Amount (Actual)]]</f>
        <v>9094.24</v>
      </c>
      <c r="L158" s="3">
        <f>-Item_Ledger_Entry[[#This Row],[Quantity]]</f>
        <v>48</v>
      </c>
      <c r="M158" s="38" t="s">
        <v>378</v>
      </c>
      <c r="N158" s="3">
        <v>193.33</v>
      </c>
      <c r="O158" s="38" t="s">
        <v>328</v>
      </c>
      <c r="P158" s="38" t="s">
        <v>329</v>
      </c>
      <c r="Q158" s="38" t="s">
        <v>290</v>
      </c>
      <c r="S158" s="6"/>
    </row>
    <row r="159" spans="1:19" ht="15" customHeight="1" x14ac:dyDescent="0.25">
      <c r="A159" t="s">
        <v>154</v>
      </c>
      <c r="E159" s="38" t="s">
        <v>377</v>
      </c>
      <c r="F159" s="3">
        <v>20396</v>
      </c>
      <c r="G159" s="25">
        <v>43477</v>
      </c>
      <c r="H159" s="3">
        <v>-24</v>
      </c>
      <c r="I159" s="3">
        <v>4222.33</v>
      </c>
      <c r="J159" s="3">
        <v>0</v>
      </c>
      <c r="K159" s="3">
        <f>Item_Ledger_Entry[[#This Row],[Sales Amount (Expected)]]+Item_Ledger_Entry[[#This Row],[Sales Amount (Actual)]]</f>
        <v>4222.33</v>
      </c>
      <c r="L159" s="3">
        <f>-Item_Ledger_Entry[[#This Row],[Quantity]]</f>
        <v>24</v>
      </c>
      <c r="M159" s="38" t="s">
        <v>378</v>
      </c>
      <c r="N159" s="3">
        <v>193.33</v>
      </c>
      <c r="O159" s="38" t="s">
        <v>288</v>
      </c>
      <c r="P159" s="38" t="s">
        <v>289</v>
      </c>
      <c r="Q159" s="38" t="s">
        <v>290</v>
      </c>
      <c r="S159" s="6"/>
    </row>
    <row r="160" spans="1:19" ht="15" customHeight="1" x14ac:dyDescent="0.25">
      <c r="A160" t="s">
        <v>154</v>
      </c>
      <c r="E160" s="38" t="s">
        <v>377</v>
      </c>
      <c r="F160" s="3">
        <v>20411</v>
      </c>
      <c r="G160" s="25">
        <v>43475</v>
      </c>
      <c r="H160" s="3">
        <v>-1</v>
      </c>
      <c r="I160" s="3">
        <v>183.66</v>
      </c>
      <c r="J160" s="3">
        <v>0</v>
      </c>
      <c r="K160" s="3">
        <f>Item_Ledger_Entry[[#This Row],[Sales Amount (Expected)]]+Item_Ledger_Entry[[#This Row],[Sales Amount (Actual)]]</f>
        <v>183.66</v>
      </c>
      <c r="L160" s="3">
        <f>-Item_Ledger_Entry[[#This Row],[Quantity]]</f>
        <v>1</v>
      </c>
      <c r="M160" s="38" t="s">
        <v>378</v>
      </c>
      <c r="N160" s="3">
        <v>193.33</v>
      </c>
      <c r="O160" s="38" t="s">
        <v>324</v>
      </c>
      <c r="P160" s="38" t="s">
        <v>325</v>
      </c>
      <c r="Q160" s="38" t="s">
        <v>290</v>
      </c>
      <c r="S160" s="6"/>
    </row>
    <row r="161" spans="1:19" ht="15" customHeight="1" x14ac:dyDescent="0.25">
      <c r="A161" t="s">
        <v>154</v>
      </c>
      <c r="E161" s="38" t="s">
        <v>377</v>
      </c>
      <c r="F161" s="3">
        <v>30027</v>
      </c>
      <c r="G161" s="25">
        <v>43471</v>
      </c>
      <c r="H161" s="3">
        <v>-24</v>
      </c>
      <c r="I161" s="3">
        <v>4547.12</v>
      </c>
      <c r="J161" s="3">
        <v>0</v>
      </c>
      <c r="K161" s="3">
        <f>Item_Ledger_Entry[[#This Row],[Sales Amount (Expected)]]+Item_Ledger_Entry[[#This Row],[Sales Amount (Actual)]]</f>
        <v>4547.12</v>
      </c>
      <c r="L161" s="3">
        <f>-Item_Ledger_Entry[[#This Row],[Quantity]]</f>
        <v>24</v>
      </c>
      <c r="M161" s="38" t="s">
        <v>378</v>
      </c>
      <c r="N161" s="3">
        <v>193.33</v>
      </c>
      <c r="O161" s="38" t="s">
        <v>345</v>
      </c>
      <c r="P161" s="38" t="s">
        <v>346</v>
      </c>
      <c r="Q161" s="38" t="s">
        <v>313</v>
      </c>
      <c r="S161" s="6"/>
    </row>
    <row r="162" spans="1:19" ht="15" customHeight="1" x14ac:dyDescent="0.25">
      <c r="A162" t="s">
        <v>154</v>
      </c>
      <c r="E162" s="38" t="s">
        <v>377</v>
      </c>
      <c r="F162" s="3">
        <v>30079</v>
      </c>
      <c r="G162" s="25">
        <v>43479</v>
      </c>
      <c r="H162" s="3">
        <v>-1</v>
      </c>
      <c r="I162" s="3">
        <v>189.46</v>
      </c>
      <c r="J162" s="3">
        <v>0</v>
      </c>
      <c r="K162" s="3">
        <f>Item_Ledger_Entry[[#This Row],[Sales Amount (Expected)]]+Item_Ledger_Entry[[#This Row],[Sales Amount (Actual)]]</f>
        <v>189.46</v>
      </c>
      <c r="L162" s="3">
        <f>-Item_Ledger_Entry[[#This Row],[Quantity]]</f>
        <v>1</v>
      </c>
      <c r="M162" s="38" t="s">
        <v>378</v>
      </c>
      <c r="N162" s="3">
        <v>193.33</v>
      </c>
      <c r="O162" s="38" t="s">
        <v>320</v>
      </c>
      <c r="P162" s="38" t="s">
        <v>321</v>
      </c>
      <c r="Q162" s="38" t="s">
        <v>313</v>
      </c>
      <c r="S162" s="6"/>
    </row>
    <row r="163" spans="1:19" ht="15" customHeight="1" x14ac:dyDescent="0.25">
      <c r="A163" t="s">
        <v>154</v>
      </c>
      <c r="E163" s="38" t="s">
        <v>377</v>
      </c>
      <c r="F163" s="3">
        <v>30087</v>
      </c>
      <c r="G163" s="25">
        <v>43478</v>
      </c>
      <c r="H163" s="3">
        <v>-6</v>
      </c>
      <c r="I163" s="3">
        <v>1136.78</v>
      </c>
      <c r="J163" s="3">
        <v>0</v>
      </c>
      <c r="K163" s="3">
        <f>Item_Ledger_Entry[[#This Row],[Sales Amount (Expected)]]+Item_Ledger_Entry[[#This Row],[Sales Amount (Actual)]]</f>
        <v>1136.78</v>
      </c>
      <c r="L163" s="3">
        <f>-Item_Ledger_Entry[[#This Row],[Quantity]]</f>
        <v>6</v>
      </c>
      <c r="M163" s="38" t="s">
        <v>378</v>
      </c>
      <c r="N163" s="3">
        <v>193.33</v>
      </c>
      <c r="O163" s="38" t="s">
        <v>301</v>
      </c>
      <c r="P163" s="38" t="s">
        <v>344</v>
      </c>
      <c r="Q163" s="38" t="s">
        <v>313</v>
      </c>
      <c r="S163" s="6"/>
    </row>
    <row r="164" spans="1:19" ht="15" customHeight="1" x14ac:dyDescent="0.25">
      <c r="A164" t="s">
        <v>154</v>
      </c>
      <c r="E164" s="38" t="s">
        <v>377</v>
      </c>
      <c r="F164" s="3">
        <v>36476</v>
      </c>
      <c r="G164" s="25">
        <v>43475</v>
      </c>
      <c r="H164" s="3">
        <v>-24</v>
      </c>
      <c r="I164" s="3">
        <v>4547.12</v>
      </c>
      <c r="J164" s="3">
        <v>0</v>
      </c>
      <c r="K164" s="3">
        <f>Item_Ledger_Entry[[#This Row],[Sales Amount (Expected)]]+Item_Ledger_Entry[[#This Row],[Sales Amount (Actual)]]</f>
        <v>4547.12</v>
      </c>
      <c r="L164" s="3">
        <f>-Item_Ledger_Entry[[#This Row],[Quantity]]</f>
        <v>24</v>
      </c>
      <c r="M164" s="38" t="s">
        <v>378</v>
      </c>
      <c r="N164" s="3">
        <v>193.33</v>
      </c>
      <c r="O164" s="38" t="s">
        <v>295</v>
      </c>
      <c r="P164" s="38" t="s">
        <v>296</v>
      </c>
      <c r="Q164" s="38" t="s">
        <v>272</v>
      </c>
      <c r="S164" s="6"/>
    </row>
    <row r="165" spans="1:19" ht="15" customHeight="1" x14ac:dyDescent="0.25">
      <c r="A165" t="s">
        <v>154</v>
      </c>
      <c r="E165" s="38" t="s">
        <v>377</v>
      </c>
      <c r="F165" s="3">
        <v>124521</v>
      </c>
      <c r="G165" s="25">
        <v>43474</v>
      </c>
      <c r="H165" s="3">
        <v>-48</v>
      </c>
      <c r="I165" s="3">
        <v>8537.4500000000007</v>
      </c>
      <c r="J165" s="3">
        <v>0</v>
      </c>
      <c r="K165" s="3">
        <f>Item_Ledger_Entry[[#This Row],[Sales Amount (Expected)]]+Item_Ledger_Entry[[#This Row],[Sales Amount (Actual)]]</f>
        <v>8537.4500000000007</v>
      </c>
      <c r="L165" s="3">
        <f>-Item_Ledger_Entry[[#This Row],[Quantity]]</f>
        <v>48</v>
      </c>
      <c r="M165" s="38" t="s">
        <v>378</v>
      </c>
      <c r="N165" s="3">
        <v>193.33</v>
      </c>
      <c r="O165" s="38" t="s">
        <v>328</v>
      </c>
      <c r="P165" s="38" t="s">
        <v>329</v>
      </c>
      <c r="Q165" s="38" t="s">
        <v>290</v>
      </c>
      <c r="S165" s="6"/>
    </row>
    <row r="166" spans="1:19" ht="15" customHeight="1" x14ac:dyDescent="0.25">
      <c r="A166" t="s">
        <v>154</v>
      </c>
      <c r="E166" s="38" t="s">
        <v>377</v>
      </c>
      <c r="F166" s="3">
        <v>124560</v>
      </c>
      <c r="G166" s="25">
        <v>43478</v>
      </c>
      <c r="H166" s="3">
        <v>-48</v>
      </c>
      <c r="I166" s="3">
        <v>9094.24</v>
      </c>
      <c r="J166" s="3">
        <v>0</v>
      </c>
      <c r="K166" s="3">
        <f>Item_Ledger_Entry[[#This Row],[Sales Amount (Expected)]]+Item_Ledger_Entry[[#This Row],[Sales Amount (Actual)]]</f>
        <v>9094.24</v>
      </c>
      <c r="L166" s="3">
        <f>-Item_Ledger_Entry[[#This Row],[Quantity]]</f>
        <v>48</v>
      </c>
      <c r="M166" s="38" t="s">
        <v>378</v>
      </c>
      <c r="N166" s="3">
        <v>193.33</v>
      </c>
      <c r="O166" s="38" t="s">
        <v>326</v>
      </c>
      <c r="P166" s="38" t="s">
        <v>327</v>
      </c>
      <c r="Q166" s="38" t="s">
        <v>290</v>
      </c>
      <c r="S166" s="6"/>
    </row>
    <row r="167" spans="1:19" ht="15" customHeight="1" x14ac:dyDescent="0.25">
      <c r="A167" t="s">
        <v>154</v>
      </c>
      <c r="E167" s="38" t="s">
        <v>377</v>
      </c>
      <c r="F167" s="3">
        <v>124634</v>
      </c>
      <c r="G167" s="25">
        <v>43486</v>
      </c>
      <c r="H167" s="3">
        <v>-6</v>
      </c>
      <c r="I167" s="3">
        <v>1043.98</v>
      </c>
      <c r="J167" s="3">
        <v>0</v>
      </c>
      <c r="K167" s="3">
        <f>Item_Ledger_Entry[[#This Row],[Sales Amount (Expected)]]+Item_Ledger_Entry[[#This Row],[Sales Amount (Actual)]]</f>
        <v>1043.98</v>
      </c>
      <c r="L167" s="3">
        <f>-Item_Ledger_Entry[[#This Row],[Quantity]]</f>
        <v>6</v>
      </c>
      <c r="M167" s="38" t="s">
        <v>378</v>
      </c>
      <c r="N167" s="3">
        <v>193.33</v>
      </c>
      <c r="O167" s="38" t="s">
        <v>379</v>
      </c>
      <c r="P167" s="38" t="s">
        <v>380</v>
      </c>
      <c r="Q167" s="38" t="s">
        <v>290</v>
      </c>
      <c r="S167" s="6"/>
    </row>
    <row r="168" spans="1:19" ht="15" customHeight="1" x14ac:dyDescent="0.25">
      <c r="A168" t="s">
        <v>154</v>
      </c>
      <c r="E168" s="38" t="s">
        <v>377</v>
      </c>
      <c r="F168" s="3">
        <v>128906</v>
      </c>
      <c r="G168" s="25">
        <v>43481</v>
      </c>
      <c r="H168" s="3">
        <v>-24</v>
      </c>
      <c r="I168" s="3">
        <v>4547.12</v>
      </c>
      <c r="J168" s="3">
        <v>0</v>
      </c>
      <c r="K168" s="3">
        <f>Item_Ledger_Entry[[#This Row],[Sales Amount (Expected)]]+Item_Ledger_Entry[[#This Row],[Sales Amount (Actual)]]</f>
        <v>4547.12</v>
      </c>
      <c r="L168" s="3">
        <f>-Item_Ledger_Entry[[#This Row],[Quantity]]</f>
        <v>24</v>
      </c>
      <c r="M168" s="38" t="s">
        <v>378</v>
      </c>
      <c r="N168" s="3">
        <v>193.33</v>
      </c>
      <c r="O168" s="38" t="s">
        <v>309</v>
      </c>
      <c r="P168" s="38" t="s">
        <v>310</v>
      </c>
      <c r="Q168" s="38" t="s">
        <v>290</v>
      </c>
      <c r="S168" s="6"/>
    </row>
    <row r="169" spans="1:19" ht="15" customHeight="1" x14ac:dyDescent="0.25">
      <c r="A169" t="s">
        <v>154</v>
      </c>
      <c r="E169" s="38" t="s">
        <v>377</v>
      </c>
      <c r="F169" s="3">
        <v>132546</v>
      </c>
      <c r="G169" s="25">
        <v>43481</v>
      </c>
      <c r="H169" s="3">
        <v>-48</v>
      </c>
      <c r="I169" s="3">
        <v>9094.24</v>
      </c>
      <c r="J169" s="3">
        <v>0</v>
      </c>
      <c r="K169" s="3">
        <f>Item_Ledger_Entry[[#This Row],[Sales Amount (Expected)]]+Item_Ledger_Entry[[#This Row],[Sales Amount (Actual)]]</f>
        <v>9094.24</v>
      </c>
      <c r="L169" s="3">
        <f>-Item_Ledger_Entry[[#This Row],[Quantity]]</f>
        <v>48</v>
      </c>
      <c r="M169" s="38" t="s">
        <v>378</v>
      </c>
      <c r="N169" s="3">
        <v>193.33</v>
      </c>
      <c r="O169" s="38" t="s">
        <v>351</v>
      </c>
      <c r="P169" s="38" t="s">
        <v>352</v>
      </c>
      <c r="Q169" s="38" t="s">
        <v>313</v>
      </c>
      <c r="S169" s="6"/>
    </row>
    <row r="170" spans="1:19" ht="15" customHeight="1" x14ac:dyDescent="0.25">
      <c r="A170" t="s">
        <v>154</v>
      </c>
      <c r="E170" s="38" t="s">
        <v>377</v>
      </c>
      <c r="F170" s="3">
        <v>135815</v>
      </c>
      <c r="G170" s="25">
        <v>43474</v>
      </c>
      <c r="H170" s="3">
        <v>-24</v>
      </c>
      <c r="I170" s="3">
        <v>4129.53</v>
      </c>
      <c r="J170" s="3">
        <v>0</v>
      </c>
      <c r="K170" s="3">
        <f>Item_Ledger_Entry[[#This Row],[Sales Amount (Expected)]]+Item_Ledger_Entry[[#This Row],[Sales Amount (Actual)]]</f>
        <v>4129.53</v>
      </c>
      <c r="L170" s="3">
        <f>-Item_Ledger_Entry[[#This Row],[Quantity]]</f>
        <v>24</v>
      </c>
      <c r="M170" s="38" t="s">
        <v>378</v>
      </c>
      <c r="N170" s="3">
        <v>193.33</v>
      </c>
      <c r="O170" s="38" t="s">
        <v>314</v>
      </c>
      <c r="P170" s="38" t="s">
        <v>315</v>
      </c>
      <c r="Q170" s="38" t="s">
        <v>272</v>
      </c>
      <c r="S170" s="6"/>
    </row>
    <row r="171" spans="1:19" ht="15" customHeight="1" x14ac:dyDescent="0.25">
      <c r="A171" t="s">
        <v>154</v>
      </c>
      <c r="E171" s="38" t="s">
        <v>377</v>
      </c>
      <c r="F171" s="3">
        <v>137427</v>
      </c>
      <c r="G171" s="25">
        <v>43483</v>
      </c>
      <c r="H171" s="3">
        <v>-48</v>
      </c>
      <c r="I171" s="3">
        <v>9001.4699999999993</v>
      </c>
      <c r="J171" s="3">
        <v>0</v>
      </c>
      <c r="K171" s="3">
        <f>Item_Ledger_Entry[[#This Row],[Sales Amount (Expected)]]+Item_Ledger_Entry[[#This Row],[Sales Amount (Actual)]]</f>
        <v>9001.4699999999993</v>
      </c>
      <c r="L171" s="3">
        <f>-Item_Ledger_Entry[[#This Row],[Quantity]]</f>
        <v>48</v>
      </c>
      <c r="M171" s="38" t="s">
        <v>378</v>
      </c>
      <c r="N171" s="3">
        <v>193.33</v>
      </c>
      <c r="O171" s="38" t="s">
        <v>316</v>
      </c>
      <c r="P171" s="38" t="s">
        <v>317</v>
      </c>
      <c r="Q171" s="38" t="s">
        <v>272</v>
      </c>
      <c r="S171" s="6"/>
    </row>
    <row r="172" spans="1:19" ht="15" customHeight="1" x14ac:dyDescent="0.25">
      <c r="A172" t="s">
        <v>154</v>
      </c>
      <c r="E172" s="38" t="s">
        <v>381</v>
      </c>
      <c r="F172" s="3">
        <v>20347</v>
      </c>
      <c r="G172" s="25">
        <v>43475</v>
      </c>
      <c r="H172" s="3">
        <v>-144</v>
      </c>
      <c r="I172" s="3">
        <v>2459.7599999999998</v>
      </c>
      <c r="J172" s="3">
        <v>0</v>
      </c>
      <c r="K172" s="3">
        <f>Item_Ledger_Entry[[#This Row],[Sales Amount (Expected)]]+Item_Ledger_Entry[[#This Row],[Sales Amount (Actual)]]</f>
        <v>2459.7599999999998</v>
      </c>
      <c r="L172" s="3">
        <f>-Item_Ledger_Entry[[#This Row],[Quantity]]</f>
        <v>144</v>
      </c>
      <c r="M172" s="38" t="s">
        <v>382</v>
      </c>
      <c r="N172" s="3">
        <v>17.61</v>
      </c>
      <c r="O172" s="38" t="s">
        <v>307</v>
      </c>
      <c r="P172" s="38" t="s">
        <v>308</v>
      </c>
      <c r="Q172" s="38" t="s">
        <v>290</v>
      </c>
      <c r="S172" s="6"/>
    </row>
    <row r="173" spans="1:19" ht="15" customHeight="1" x14ac:dyDescent="0.25">
      <c r="A173" t="s">
        <v>154</v>
      </c>
      <c r="E173" s="38" t="s">
        <v>381</v>
      </c>
      <c r="F173" s="3">
        <v>20420</v>
      </c>
      <c r="G173" s="25">
        <v>43481</v>
      </c>
      <c r="H173" s="3">
        <v>-12</v>
      </c>
      <c r="I173" s="3">
        <v>200.75</v>
      </c>
      <c r="J173" s="3">
        <v>0</v>
      </c>
      <c r="K173" s="3">
        <f>Item_Ledger_Entry[[#This Row],[Sales Amount (Expected)]]+Item_Ledger_Entry[[#This Row],[Sales Amount (Actual)]]</f>
        <v>200.75</v>
      </c>
      <c r="L173" s="3">
        <f>-Item_Ledger_Entry[[#This Row],[Quantity]]</f>
        <v>12</v>
      </c>
      <c r="M173" s="38" t="s">
        <v>382</v>
      </c>
      <c r="N173" s="3">
        <v>17.61</v>
      </c>
      <c r="O173" s="38" t="s">
        <v>326</v>
      </c>
      <c r="P173" s="38" t="s">
        <v>327</v>
      </c>
      <c r="Q173" s="38" t="s">
        <v>290</v>
      </c>
      <c r="S173" s="6"/>
    </row>
    <row r="174" spans="1:19" ht="15" customHeight="1" x14ac:dyDescent="0.25">
      <c r="A174" t="s">
        <v>154</v>
      </c>
      <c r="E174" s="38" t="s">
        <v>381</v>
      </c>
      <c r="F174" s="3">
        <v>25273</v>
      </c>
      <c r="G174" s="25">
        <v>43476</v>
      </c>
      <c r="H174" s="3">
        <v>-12</v>
      </c>
      <c r="I174" s="3">
        <v>207.09</v>
      </c>
      <c r="J174" s="3">
        <v>0</v>
      </c>
      <c r="K174" s="3">
        <f>Item_Ledger_Entry[[#This Row],[Sales Amount (Expected)]]+Item_Ledger_Entry[[#This Row],[Sales Amount (Actual)]]</f>
        <v>207.09</v>
      </c>
      <c r="L174" s="3">
        <f>-Item_Ledger_Entry[[#This Row],[Quantity]]</f>
        <v>12</v>
      </c>
      <c r="M174" s="38" t="s">
        <v>382</v>
      </c>
      <c r="N174" s="3">
        <v>17.61</v>
      </c>
      <c r="O174" s="38" t="s">
        <v>291</v>
      </c>
      <c r="P174" s="38" t="s">
        <v>292</v>
      </c>
      <c r="Q174" s="38" t="s">
        <v>290</v>
      </c>
      <c r="S174" s="6"/>
    </row>
    <row r="175" spans="1:19" ht="15" customHeight="1" x14ac:dyDescent="0.25">
      <c r="A175" t="s">
        <v>154</v>
      </c>
      <c r="E175" s="38" t="s">
        <v>381</v>
      </c>
      <c r="F175" s="3">
        <v>30056</v>
      </c>
      <c r="G175" s="25">
        <v>43474</v>
      </c>
      <c r="H175" s="3">
        <v>-168</v>
      </c>
      <c r="I175" s="3">
        <v>2899.31</v>
      </c>
      <c r="J175" s="3">
        <v>0</v>
      </c>
      <c r="K175" s="3">
        <f>Item_Ledger_Entry[[#This Row],[Sales Amount (Expected)]]+Item_Ledger_Entry[[#This Row],[Sales Amount (Actual)]]</f>
        <v>2899.31</v>
      </c>
      <c r="L175" s="3">
        <f>-Item_Ledger_Entry[[#This Row],[Quantity]]</f>
        <v>168</v>
      </c>
      <c r="M175" s="38" t="s">
        <v>382</v>
      </c>
      <c r="N175" s="3">
        <v>17.61</v>
      </c>
      <c r="O175" s="38" t="s">
        <v>320</v>
      </c>
      <c r="P175" s="38" t="s">
        <v>321</v>
      </c>
      <c r="Q175" s="38" t="s">
        <v>313</v>
      </c>
      <c r="S175" s="6"/>
    </row>
    <row r="176" spans="1:19" ht="15" customHeight="1" x14ac:dyDescent="0.25">
      <c r="A176" t="s">
        <v>154</v>
      </c>
      <c r="E176" s="38" t="s">
        <v>381</v>
      </c>
      <c r="F176" s="3">
        <v>30068</v>
      </c>
      <c r="G176" s="25">
        <v>43479</v>
      </c>
      <c r="H176" s="3">
        <v>-144</v>
      </c>
      <c r="I176" s="3">
        <v>2485.1200000000003</v>
      </c>
      <c r="J176" s="3">
        <v>0</v>
      </c>
      <c r="K176" s="3">
        <f>Item_Ledger_Entry[[#This Row],[Sales Amount (Expected)]]+Item_Ledger_Entry[[#This Row],[Sales Amount (Actual)]]</f>
        <v>2485.1200000000003</v>
      </c>
      <c r="L176" s="3">
        <f>-Item_Ledger_Entry[[#This Row],[Quantity]]</f>
        <v>144</v>
      </c>
      <c r="M176" s="38" t="s">
        <v>382</v>
      </c>
      <c r="N176" s="3">
        <v>17.61</v>
      </c>
      <c r="O176" s="38" t="s">
        <v>320</v>
      </c>
      <c r="P176" s="38" t="s">
        <v>321</v>
      </c>
      <c r="Q176" s="38" t="s">
        <v>313</v>
      </c>
      <c r="S176" s="6"/>
    </row>
    <row r="177" spans="1:19" ht="15" customHeight="1" x14ac:dyDescent="0.25">
      <c r="A177" t="s">
        <v>154</v>
      </c>
      <c r="E177" s="38" t="s">
        <v>381</v>
      </c>
      <c r="F177" s="3">
        <v>30117</v>
      </c>
      <c r="G177" s="25">
        <v>43475</v>
      </c>
      <c r="H177" s="3">
        <v>-6</v>
      </c>
      <c r="I177" s="3">
        <v>103.53999999999999</v>
      </c>
      <c r="J177" s="3">
        <v>0</v>
      </c>
      <c r="K177" s="3">
        <f>Item_Ledger_Entry[[#This Row],[Sales Amount (Expected)]]+Item_Ledger_Entry[[#This Row],[Sales Amount (Actual)]]</f>
        <v>103.53999999999999</v>
      </c>
      <c r="L177" s="3">
        <f>-Item_Ledger_Entry[[#This Row],[Quantity]]</f>
        <v>6</v>
      </c>
      <c r="M177" s="38" t="s">
        <v>382</v>
      </c>
      <c r="N177" s="3">
        <v>17.61</v>
      </c>
      <c r="O177" s="38" t="s">
        <v>345</v>
      </c>
      <c r="P177" s="38" t="s">
        <v>346</v>
      </c>
      <c r="Q177" s="38" t="s">
        <v>313</v>
      </c>
      <c r="S177" s="6"/>
    </row>
    <row r="178" spans="1:19" ht="15" customHeight="1" x14ac:dyDescent="0.25">
      <c r="A178" t="s">
        <v>154</v>
      </c>
      <c r="E178" s="38" t="s">
        <v>381</v>
      </c>
      <c r="F178" s="3">
        <v>124577</v>
      </c>
      <c r="G178" s="25">
        <v>43478</v>
      </c>
      <c r="H178" s="3">
        <v>-1</v>
      </c>
      <c r="I178" s="3">
        <v>16.55</v>
      </c>
      <c r="J178" s="3">
        <v>0</v>
      </c>
      <c r="K178" s="3">
        <f>Item_Ledger_Entry[[#This Row],[Sales Amount (Expected)]]+Item_Ledger_Entry[[#This Row],[Sales Amount (Actual)]]</f>
        <v>16.55</v>
      </c>
      <c r="L178" s="3">
        <f>-Item_Ledger_Entry[[#This Row],[Quantity]]</f>
        <v>1</v>
      </c>
      <c r="M178" s="38" t="s">
        <v>382</v>
      </c>
      <c r="N178" s="3">
        <v>17.61</v>
      </c>
      <c r="O178" s="38" t="s">
        <v>347</v>
      </c>
      <c r="P178" s="38" t="s">
        <v>348</v>
      </c>
      <c r="Q178" s="38" t="s">
        <v>290</v>
      </c>
      <c r="S178" s="6"/>
    </row>
    <row r="179" spans="1:19" ht="15" customHeight="1" x14ac:dyDescent="0.25">
      <c r="A179" t="s">
        <v>154</v>
      </c>
      <c r="E179" s="38" t="s">
        <v>381</v>
      </c>
      <c r="F179" s="3">
        <v>128862</v>
      </c>
      <c r="G179" s="25">
        <v>43472</v>
      </c>
      <c r="H179" s="3">
        <v>-144</v>
      </c>
      <c r="I179" s="3">
        <v>2485.1200000000003</v>
      </c>
      <c r="J179" s="3">
        <v>0</v>
      </c>
      <c r="K179" s="3">
        <f>Item_Ledger_Entry[[#This Row],[Sales Amount (Expected)]]+Item_Ledger_Entry[[#This Row],[Sales Amount (Actual)]]</f>
        <v>2485.1200000000003</v>
      </c>
      <c r="L179" s="3">
        <f>-Item_Ledger_Entry[[#This Row],[Quantity]]</f>
        <v>144</v>
      </c>
      <c r="M179" s="38" t="s">
        <v>382</v>
      </c>
      <c r="N179" s="3">
        <v>17.61</v>
      </c>
      <c r="O179" s="38" t="s">
        <v>375</v>
      </c>
      <c r="P179" s="38" t="s">
        <v>376</v>
      </c>
      <c r="Q179" s="38" t="s">
        <v>290</v>
      </c>
      <c r="S179" s="6"/>
    </row>
    <row r="180" spans="1:19" ht="15" customHeight="1" x14ac:dyDescent="0.25">
      <c r="A180" t="s">
        <v>154</v>
      </c>
      <c r="E180" s="38" t="s">
        <v>381</v>
      </c>
      <c r="F180" s="3">
        <v>132492</v>
      </c>
      <c r="G180" s="25">
        <v>43466</v>
      </c>
      <c r="H180" s="3">
        <v>-144</v>
      </c>
      <c r="I180" s="3">
        <v>2485.1200000000003</v>
      </c>
      <c r="J180" s="3">
        <v>0</v>
      </c>
      <c r="K180" s="3">
        <f>Item_Ledger_Entry[[#This Row],[Sales Amount (Expected)]]+Item_Ledger_Entry[[#This Row],[Sales Amount (Actual)]]</f>
        <v>2485.1200000000003</v>
      </c>
      <c r="L180" s="3">
        <f>-Item_Ledger_Entry[[#This Row],[Quantity]]</f>
        <v>144</v>
      </c>
      <c r="M180" s="38" t="s">
        <v>382</v>
      </c>
      <c r="N180" s="3">
        <v>17.61</v>
      </c>
      <c r="O180" s="38" t="s">
        <v>330</v>
      </c>
      <c r="P180" s="38" t="s">
        <v>331</v>
      </c>
      <c r="Q180" s="38" t="s">
        <v>313</v>
      </c>
      <c r="S180" s="6"/>
    </row>
    <row r="181" spans="1:19" ht="15" customHeight="1" x14ac:dyDescent="0.25">
      <c r="A181" t="s">
        <v>154</v>
      </c>
      <c r="E181" s="38" t="s">
        <v>383</v>
      </c>
      <c r="F181" s="3">
        <v>20436</v>
      </c>
      <c r="G181" s="25">
        <v>43483</v>
      </c>
      <c r="H181" s="3">
        <v>-24</v>
      </c>
      <c r="I181" s="3">
        <v>1505.67</v>
      </c>
      <c r="J181" s="3">
        <v>0</v>
      </c>
      <c r="K181" s="3">
        <f>Item_Ledger_Entry[[#This Row],[Sales Amount (Expected)]]+Item_Ledger_Entry[[#This Row],[Sales Amount (Actual)]]</f>
        <v>1505.67</v>
      </c>
      <c r="L181" s="3">
        <f>-Item_Ledger_Entry[[#This Row],[Quantity]]</f>
        <v>24</v>
      </c>
      <c r="M181" s="38" t="s">
        <v>384</v>
      </c>
      <c r="N181" s="3">
        <v>70.489999999999995</v>
      </c>
      <c r="O181" s="38" t="s">
        <v>328</v>
      </c>
      <c r="P181" s="38" t="s">
        <v>329</v>
      </c>
      <c r="Q181" s="38" t="s">
        <v>290</v>
      </c>
      <c r="S181" s="6"/>
    </row>
    <row r="182" spans="1:19" ht="15" customHeight="1" x14ac:dyDescent="0.25">
      <c r="A182" t="s">
        <v>154</v>
      </c>
      <c r="E182" s="38" t="s">
        <v>383</v>
      </c>
      <c r="F182" s="3">
        <v>30044</v>
      </c>
      <c r="G182" s="25">
        <v>43474</v>
      </c>
      <c r="H182" s="3">
        <v>-192</v>
      </c>
      <c r="I182" s="3">
        <v>13263.4</v>
      </c>
      <c r="J182" s="3">
        <v>0</v>
      </c>
      <c r="K182" s="3">
        <f>Item_Ledger_Entry[[#This Row],[Sales Amount (Expected)]]+Item_Ledger_Entry[[#This Row],[Sales Amount (Actual)]]</f>
        <v>13263.4</v>
      </c>
      <c r="L182" s="3">
        <f>-Item_Ledger_Entry[[#This Row],[Quantity]]</f>
        <v>192</v>
      </c>
      <c r="M182" s="38" t="s">
        <v>384</v>
      </c>
      <c r="N182" s="3">
        <v>70.489999999999995</v>
      </c>
      <c r="O182" s="38" t="s">
        <v>320</v>
      </c>
      <c r="P182" s="38" t="s">
        <v>321</v>
      </c>
      <c r="Q182" s="38" t="s">
        <v>313</v>
      </c>
      <c r="S182" s="6"/>
    </row>
    <row r="183" spans="1:19" ht="15" customHeight="1" x14ac:dyDescent="0.25">
      <c r="A183" t="s">
        <v>154</v>
      </c>
      <c r="E183" s="38" t="s">
        <v>383</v>
      </c>
      <c r="F183" s="3">
        <v>30055</v>
      </c>
      <c r="G183" s="25">
        <v>43474</v>
      </c>
      <c r="H183" s="3">
        <v>-144</v>
      </c>
      <c r="I183" s="3">
        <v>9947.5500000000011</v>
      </c>
      <c r="J183" s="3">
        <v>0</v>
      </c>
      <c r="K183" s="3">
        <f>Item_Ledger_Entry[[#This Row],[Sales Amount (Expected)]]+Item_Ledger_Entry[[#This Row],[Sales Amount (Actual)]]</f>
        <v>9947.5500000000011</v>
      </c>
      <c r="L183" s="3">
        <f>-Item_Ledger_Entry[[#This Row],[Quantity]]</f>
        <v>144</v>
      </c>
      <c r="M183" s="38" t="s">
        <v>384</v>
      </c>
      <c r="N183" s="3">
        <v>70.489999999999995</v>
      </c>
      <c r="O183" s="38" t="s">
        <v>320</v>
      </c>
      <c r="P183" s="38" t="s">
        <v>321</v>
      </c>
      <c r="Q183" s="38" t="s">
        <v>313</v>
      </c>
      <c r="S183" s="6"/>
    </row>
    <row r="184" spans="1:19" ht="15" customHeight="1" x14ac:dyDescent="0.25">
      <c r="A184" t="s">
        <v>154</v>
      </c>
      <c r="E184" s="38" t="s">
        <v>383</v>
      </c>
      <c r="F184" s="3">
        <v>30083</v>
      </c>
      <c r="G184" s="25">
        <v>43478</v>
      </c>
      <c r="H184" s="3">
        <v>-144</v>
      </c>
      <c r="I184" s="3">
        <v>9947.5500000000011</v>
      </c>
      <c r="J184" s="3">
        <v>0</v>
      </c>
      <c r="K184" s="3">
        <f>Item_Ledger_Entry[[#This Row],[Sales Amount (Expected)]]+Item_Ledger_Entry[[#This Row],[Sales Amount (Actual)]]</f>
        <v>9947.5500000000011</v>
      </c>
      <c r="L184" s="3">
        <f>-Item_Ledger_Entry[[#This Row],[Quantity]]</f>
        <v>144</v>
      </c>
      <c r="M184" s="38" t="s">
        <v>384</v>
      </c>
      <c r="N184" s="3">
        <v>70.489999999999995</v>
      </c>
      <c r="O184" s="38" t="s">
        <v>301</v>
      </c>
      <c r="P184" s="38" t="s">
        <v>344</v>
      </c>
      <c r="Q184" s="38" t="s">
        <v>313</v>
      </c>
      <c r="S184" s="6"/>
    </row>
    <row r="185" spans="1:19" ht="15" customHeight="1" x14ac:dyDescent="0.25">
      <c r="A185" t="s">
        <v>154</v>
      </c>
      <c r="E185" s="38" t="s">
        <v>383</v>
      </c>
      <c r="F185" s="3">
        <v>30101</v>
      </c>
      <c r="G185" s="25">
        <v>43475</v>
      </c>
      <c r="H185" s="3">
        <v>-48</v>
      </c>
      <c r="I185" s="3">
        <v>3315.88</v>
      </c>
      <c r="J185" s="3">
        <v>0</v>
      </c>
      <c r="K185" s="3">
        <f>Item_Ledger_Entry[[#This Row],[Sales Amount (Expected)]]+Item_Ledger_Entry[[#This Row],[Sales Amount (Actual)]]</f>
        <v>3315.88</v>
      </c>
      <c r="L185" s="3">
        <f>-Item_Ledger_Entry[[#This Row],[Quantity]]</f>
        <v>48</v>
      </c>
      <c r="M185" s="38" t="s">
        <v>384</v>
      </c>
      <c r="N185" s="3">
        <v>70.489999999999995</v>
      </c>
      <c r="O185" s="38" t="s">
        <v>345</v>
      </c>
      <c r="P185" s="38" t="s">
        <v>346</v>
      </c>
      <c r="Q185" s="38" t="s">
        <v>313</v>
      </c>
      <c r="S185" s="6"/>
    </row>
    <row r="186" spans="1:19" ht="15" customHeight="1" x14ac:dyDescent="0.25">
      <c r="A186" t="s">
        <v>154</v>
      </c>
      <c r="E186" s="38" t="s">
        <v>383</v>
      </c>
      <c r="F186" s="3">
        <v>30136</v>
      </c>
      <c r="G186" s="25">
        <v>43487</v>
      </c>
      <c r="H186" s="3">
        <v>-48</v>
      </c>
      <c r="I186" s="3">
        <v>3315.85</v>
      </c>
      <c r="J186" s="3">
        <v>0</v>
      </c>
      <c r="K186" s="3">
        <f>Item_Ledger_Entry[[#This Row],[Sales Amount (Expected)]]+Item_Ledger_Entry[[#This Row],[Sales Amount (Actual)]]</f>
        <v>3315.85</v>
      </c>
      <c r="L186" s="3">
        <f>-Item_Ledger_Entry[[#This Row],[Quantity]]</f>
        <v>48</v>
      </c>
      <c r="M186" s="38" t="s">
        <v>384</v>
      </c>
      <c r="N186" s="3">
        <v>70.489999999999995</v>
      </c>
      <c r="O186" s="38" t="s">
        <v>330</v>
      </c>
      <c r="P186" s="38" t="s">
        <v>331</v>
      </c>
      <c r="Q186" s="38" t="s">
        <v>313</v>
      </c>
      <c r="S186" s="6"/>
    </row>
    <row r="187" spans="1:19" ht="15" customHeight="1" x14ac:dyDescent="0.25">
      <c r="A187" t="s">
        <v>154</v>
      </c>
      <c r="E187" s="38" t="s">
        <v>383</v>
      </c>
      <c r="F187" s="3">
        <v>30152</v>
      </c>
      <c r="G187" s="25">
        <v>43483</v>
      </c>
      <c r="H187" s="3">
        <v>-144</v>
      </c>
      <c r="I187" s="3">
        <v>9947.61</v>
      </c>
      <c r="J187" s="3">
        <v>0</v>
      </c>
      <c r="K187" s="3">
        <f>Item_Ledger_Entry[[#This Row],[Sales Amount (Expected)]]+Item_Ledger_Entry[[#This Row],[Sales Amount (Actual)]]</f>
        <v>9947.61</v>
      </c>
      <c r="L187" s="3">
        <f>-Item_Ledger_Entry[[#This Row],[Quantity]]</f>
        <v>144</v>
      </c>
      <c r="M187" s="38" t="s">
        <v>384</v>
      </c>
      <c r="N187" s="3">
        <v>70.489999999999995</v>
      </c>
      <c r="O187" s="38" t="s">
        <v>345</v>
      </c>
      <c r="P187" s="38" t="s">
        <v>346</v>
      </c>
      <c r="Q187" s="38" t="s">
        <v>313</v>
      </c>
      <c r="S187" s="6"/>
    </row>
    <row r="188" spans="1:19" ht="15" customHeight="1" x14ac:dyDescent="0.25">
      <c r="A188" t="s">
        <v>154</v>
      </c>
      <c r="E188" s="38" t="s">
        <v>383</v>
      </c>
      <c r="F188" s="3">
        <v>34310</v>
      </c>
      <c r="G188" s="25">
        <v>43473</v>
      </c>
      <c r="H188" s="3">
        <v>-24</v>
      </c>
      <c r="I188" s="3">
        <v>1607.17</v>
      </c>
      <c r="J188" s="3">
        <v>0</v>
      </c>
      <c r="K188" s="3">
        <f>Item_Ledger_Entry[[#This Row],[Sales Amount (Expected)]]+Item_Ledger_Entry[[#This Row],[Sales Amount (Actual)]]</f>
        <v>1607.17</v>
      </c>
      <c r="L188" s="3">
        <f>-Item_Ledger_Entry[[#This Row],[Quantity]]</f>
        <v>24</v>
      </c>
      <c r="M188" s="38" t="s">
        <v>384</v>
      </c>
      <c r="N188" s="3">
        <v>70.489999999999995</v>
      </c>
      <c r="O188" s="38" t="s">
        <v>332</v>
      </c>
      <c r="P188" s="38" t="s">
        <v>333</v>
      </c>
      <c r="Q188" s="38" t="s">
        <v>272</v>
      </c>
      <c r="S188" s="6"/>
    </row>
    <row r="189" spans="1:19" ht="15" customHeight="1" x14ac:dyDescent="0.25">
      <c r="A189" t="s">
        <v>154</v>
      </c>
      <c r="E189" s="38" t="s">
        <v>383</v>
      </c>
      <c r="F189" s="3">
        <v>34346</v>
      </c>
      <c r="G189" s="25">
        <v>43487</v>
      </c>
      <c r="H189" s="3">
        <v>-24</v>
      </c>
      <c r="I189" s="3">
        <v>1488.76</v>
      </c>
      <c r="J189" s="3">
        <v>0</v>
      </c>
      <c r="K189" s="3">
        <f>Item_Ledger_Entry[[#This Row],[Sales Amount (Expected)]]+Item_Ledger_Entry[[#This Row],[Sales Amount (Actual)]]</f>
        <v>1488.76</v>
      </c>
      <c r="L189" s="3">
        <f>-Item_Ledger_Entry[[#This Row],[Quantity]]</f>
        <v>24</v>
      </c>
      <c r="M189" s="38" t="s">
        <v>384</v>
      </c>
      <c r="N189" s="3">
        <v>70.489999999999995</v>
      </c>
      <c r="O189" s="38" t="s">
        <v>293</v>
      </c>
      <c r="P189" s="38" t="s">
        <v>294</v>
      </c>
      <c r="Q189" s="38" t="s">
        <v>272</v>
      </c>
      <c r="S189" s="6"/>
    </row>
    <row r="190" spans="1:19" ht="15" customHeight="1" x14ac:dyDescent="0.25">
      <c r="A190" t="s">
        <v>154</v>
      </c>
      <c r="E190" s="38" t="s">
        <v>383</v>
      </c>
      <c r="F190" s="3">
        <v>124559</v>
      </c>
      <c r="G190" s="25">
        <v>43478</v>
      </c>
      <c r="H190" s="3">
        <v>-144</v>
      </c>
      <c r="I190" s="3">
        <v>9947.5500000000011</v>
      </c>
      <c r="J190" s="3">
        <v>0</v>
      </c>
      <c r="K190" s="3">
        <f>Item_Ledger_Entry[[#This Row],[Sales Amount (Expected)]]+Item_Ledger_Entry[[#This Row],[Sales Amount (Actual)]]</f>
        <v>9947.5500000000011</v>
      </c>
      <c r="L190" s="3">
        <f>-Item_Ledger_Entry[[#This Row],[Quantity]]</f>
        <v>144</v>
      </c>
      <c r="M190" s="38" t="s">
        <v>384</v>
      </c>
      <c r="N190" s="3">
        <v>70.489999999999995</v>
      </c>
      <c r="O190" s="38" t="s">
        <v>326</v>
      </c>
      <c r="P190" s="38" t="s">
        <v>327</v>
      </c>
      <c r="Q190" s="38" t="s">
        <v>290</v>
      </c>
      <c r="S190" s="6"/>
    </row>
    <row r="191" spans="1:19" ht="15" customHeight="1" x14ac:dyDescent="0.25">
      <c r="A191" t="s">
        <v>154</v>
      </c>
      <c r="E191" s="38" t="s">
        <v>383</v>
      </c>
      <c r="F191" s="3">
        <v>124584</v>
      </c>
      <c r="G191" s="25">
        <v>43475</v>
      </c>
      <c r="H191" s="3">
        <v>-48</v>
      </c>
      <c r="I191" s="3">
        <v>3282.01</v>
      </c>
      <c r="J191" s="3">
        <v>0</v>
      </c>
      <c r="K191" s="3">
        <f>Item_Ledger_Entry[[#This Row],[Sales Amount (Expected)]]+Item_Ledger_Entry[[#This Row],[Sales Amount (Actual)]]</f>
        <v>3282.01</v>
      </c>
      <c r="L191" s="3">
        <f>-Item_Ledger_Entry[[#This Row],[Quantity]]</f>
        <v>48</v>
      </c>
      <c r="M191" s="38" t="s">
        <v>384</v>
      </c>
      <c r="N191" s="3">
        <v>70.489999999999995</v>
      </c>
      <c r="O191" s="38" t="s">
        <v>326</v>
      </c>
      <c r="P191" s="38" t="s">
        <v>327</v>
      </c>
      <c r="Q191" s="38" t="s">
        <v>290</v>
      </c>
      <c r="S191" s="6"/>
    </row>
    <row r="192" spans="1:19" ht="15" customHeight="1" x14ac:dyDescent="0.25">
      <c r="A192" t="s">
        <v>154</v>
      </c>
      <c r="E192" s="38" t="s">
        <v>383</v>
      </c>
      <c r="F192" s="3">
        <v>124617</v>
      </c>
      <c r="G192" s="25">
        <v>43478</v>
      </c>
      <c r="H192" s="3">
        <v>-48</v>
      </c>
      <c r="I192" s="3">
        <v>2977.5</v>
      </c>
      <c r="J192" s="3">
        <v>0</v>
      </c>
      <c r="K192" s="3">
        <f>Item_Ledger_Entry[[#This Row],[Sales Amount (Expected)]]+Item_Ledger_Entry[[#This Row],[Sales Amount (Actual)]]</f>
        <v>2977.5</v>
      </c>
      <c r="L192" s="3">
        <f>-Item_Ledger_Entry[[#This Row],[Quantity]]</f>
        <v>48</v>
      </c>
      <c r="M192" s="38" t="s">
        <v>384</v>
      </c>
      <c r="N192" s="3">
        <v>70.489999999999995</v>
      </c>
      <c r="O192" s="38" t="s">
        <v>349</v>
      </c>
      <c r="P192" s="38" t="s">
        <v>350</v>
      </c>
      <c r="Q192" s="38" t="s">
        <v>290</v>
      </c>
      <c r="S192" s="6"/>
    </row>
    <row r="193" spans="1:19" ht="15" customHeight="1" x14ac:dyDescent="0.25">
      <c r="A193" t="s">
        <v>154</v>
      </c>
      <c r="E193" s="38" t="s">
        <v>383</v>
      </c>
      <c r="F193" s="3">
        <v>124631</v>
      </c>
      <c r="G193" s="25">
        <v>43486</v>
      </c>
      <c r="H193" s="3">
        <v>-144</v>
      </c>
      <c r="I193" s="3">
        <v>9135.5</v>
      </c>
      <c r="J193" s="3">
        <v>0</v>
      </c>
      <c r="K193" s="3">
        <f>Item_Ledger_Entry[[#This Row],[Sales Amount (Expected)]]+Item_Ledger_Entry[[#This Row],[Sales Amount (Actual)]]</f>
        <v>9135.5</v>
      </c>
      <c r="L193" s="3">
        <f>-Item_Ledger_Entry[[#This Row],[Quantity]]</f>
        <v>144</v>
      </c>
      <c r="M193" s="38" t="s">
        <v>384</v>
      </c>
      <c r="N193" s="3">
        <v>70.489999999999995</v>
      </c>
      <c r="O193" s="38" t="s">
        <v>379</v>
      </c>
      <c r="P193" s="38" t="s">
        <v>380</v>
      </c>
      <c r="Q193" s="38" t="s">
        <v>290</v>
      </c>
      <c r="S193" s="6"/>
    </row>
    <row r="194" spans="1:19" ht="15" customHeight="1" x14ac:dyDescent="0.25">
      <c r="A194" t="s">
        <v>154</v>
      </c>
      <c r="E194" s="38" t="s">
        <v>383</v>
      </c>
      <c r="F194" s="3">
        <v>128848</v>
      </c>
      <c r="G194" s="25">
        <v>43471</v>
      </c>
      <c r="H194" s="3">
        <v>-144</v>
      </c>
      <c r="I194" s="3">
        <v>9744.5400000000009</v>
      </c>
      <c r="J194" s="3">
        <v>0</v>
      </c>
      <c r="K194" s="3">
        <f>Item_Ledger_Entry[[#This Row],[Sales Amount (Expected)]]+Item_Ledger_Entry[[#This Row],[Sales Amount (Actual)]]</f>
        <v>9744.5400000000009</v>
      </c>
      <c r="L194" s="3">
        <f>-Item_Ledger_Entry[[#This Row],[Quantity]]</f>
        <v>144</v>
      </c>
      <c r="M194" s="38" t="s">
        <v>384</v>
      </c>
      <c r="N194" s="3">
        <v>70.489999999999995</v>
      </c>
      <c r="O194" s="38" t="s">
        <v>309</v>
      </c>
      <c r="P194" s="38" t="s">
        <v>310</v>
      </c>
      <c r="Q194" s="38" t="s">
        <v>290</v>
      </c>
      <c r="S194" s="6"/>
    </row>
    <row r="195" spans="1:19" ht="15" customHeight="1" x14ac:dyDescent="0.25">
      <c r="A195" t="s">
        <v>154</v>
      </c>
      <c r="E195" s="38" t="s">
        <v>383</v>
      </c>
      <c r="F195" s="3">
        <v>128884</v>
      </c>
      <c r="G195" s="25">
        <v>43475</v>
      </c>
      <c r="H195" s="3">
        <v>-24</v>
      </c>
      <c r="I195" s="3">
        <v>1657.9199999999998</v>
      </c>
      <c r="J195" s="3">
        <v>0</v>
      </c>
      <c r="K195" s="3">
        <f>Item_Ledger_Entry[[#This Row],[Sales Amount (Expected)]]+Item_Ledger_Entry[[#This Row],[Sales Amount (Actual)]]</f>
        <v>1657.9199999999998</v>
      </c>
      <c r="L195" s="3">
        <f>-Item_Ledger_Entry[[#This Row],[Quantity]]</f>
        <v>24</v>
      </c>
      <c r="M195" s="38" t="s">
        <v>384</v>
      </c>
      <c r="N195" s="3">
        <v>70.489999999999995</v>
      </c>
      <c r="O195" s="38" t="s">
        <v>338</v>
      </c>
      <c r="P195" s="38" t="s">
        <v>339</v>
      </c>
      <c r="Q195" s="38" t="s">
        <v>290</v>
      </c>
      <c r="S195" s="6"/>
    </row>
    <row r="196" spans="1:19" ht="15" customHeight="1" x14ac:dyDescent="0.25">
      <c r="A196" t="s">
        <v>154</v>
      </c>
      <c r="E196" s="38" t="s">
        <v>383</v>
      </c>
      <c r="F196" s="3">
        <v>132491</v>
      </c>
      <c r="G196" s="25">
        <v>43466</v>
      </c>
      <c r="H196" s="3">
        <v>-144</v>
      </c>
      <c r="I196" s="3">
        <v>9947.5500000000011</v>
      </c>
      <c r="J196" s="3">
        <v>0</v>
      </c>
      <c r="K196" s="3">
        <f>Item_Ledger_Entry[[#This Row],[Sales Amount (Expected)]]+Item_Ledger_Entry[[#This Row],[Sales Amount (Actual)]]</f>
        <v>9947.5500000000011</v>
      </c>
      <c r="L196" s="3">
        <f>-Item_Ledger_Entry[[#This Row],[Quantity]]</f>
        <v>144</v>
      </c>
      <c r="M196" s="38" t="s">
        <v>384</v>
      </c>
      <c r="N196" s="3">
        <v>70.489999999999995</v>
      </c>
      <c r="O196" s="38" t="s">
        <v>330</v>
      </c>
      <c r="P196" s="38" t="s">
        <v>331</v>
      </c>
      <c r="Q196" s="38" t="s">
        <v>313</v>
      </c>
      <c r="S196" s="6"/>
    </row>
    <row r="197" spans="1:19" ht="15" customHeight="1" x14ac:dyDescent="0.25">
      <c r="A197" t="s">
        <v>154</v>
      </c>
      <c r="E197" s="38" t="s">
        <v>383</v>
      </c>
      <c r="F197" s="3">
        <v>132519</v>
      </c>
      <c r="G197" s="25">
        <v>43477</v>
      </c>
      <c r="H197" s="3">
        <v>-48</v>
      </c>
      <c r="I197" s="3">
        <v>3315.85</v>
      </c>
      <c r="J197" s="3">
        <v>0</v>
      </c>
      <c r="K197" s="3">
        <f>Item_Ledger_Entry[[#This Row],[Sales Amount (Expected)]]+Item_Ledger_Entry[[#This Row],[Sales Amount (Actual)]]</f>
        <v>3315.85</v>
      </c>
      <c r="L197" s="3">
        <f>-Item_Ledger_Entry[[#This Row],[Quantity]]</f>
        <v>48</v>
      </c>
      <c r="M197" s="38" t="s">
        <v>384</v>
      </c>
      <c r="N197" s="3">
        <v>70.489999999999995</v>
      </c>
      <c r="O197" s="38" t="s">
        <v>351</v>
      </c>
      <c r="P197" s="38" t="s">
        <v>352</v>
      </c>
      <c r="Q197" s="38" t="s">
        <v>313</v>
      </c>
      <c r="S197" s="6"/>
    </row>
    <row r="198" spans="1:19" ht="15" customHeight="1" x14ac:dyDescent="0.25">
      <c r="A198" t="s">
        <v>154</v>
      </c>
      <c r="E198" s="38" t="s">
        <v>383</v>
      </c>
      <c r="F198" s="3">
        <v>132547</v>
      </c>
      <c r="G198" s="25">
        <v>43481</v>
      </c>
      <c r="H198" s="3">
        <v>-72</v>
      </c>
      <c r="I198" s="3">
        <v>4973.7700000000004</v>
      </c>
      <c r="J198" s="3">
        <v>0</v>
      </c>
      <c r="K198" s="3">
        <f>Item_Ledger_Entry[[#This Row],[Sales Amount (Expected)]]+Item_Ledger_Entry[[#This Row],[Sales Amount (Actual)]]</f>
        <v>4973.7700000000004</v>
      </c>
      <c r="L198" s="3">
        <f>-Item_Ledger_Entry[[#This Row],[Quantity]]</f>
        <v>72</v>
      </c>
      <c r="M198" s="38" t="s">
        <v>384</v>
      </c>
      <c r="N198" s="3">
        <v>70.489999999999995</v>
      </c>
      <c r="O198" s="38" t="s">
        <v>351</v>
      </c>
      <c r="P198" s="38" t="s">
        <v>352</v>
      </c>
      <c r="Q198" s="38" t="s">
        <v>313</v>
      </c>
      <c r="S198" s="6"/>
    </row>
    <row r="199" spans="1:19" ht="15" customHeight="1" x14ac:dyDescent="0.25">
      <c r="A199" t="s">
        <v>154</v>
      </c>
      <c r="E199" s="38" t="s">
        <v>385</v>
      </c>
      <c r="F199" s="3">
        <v>25263</v>
      </c>
      <c r="G199" s="25">
        <v>43476</v>
      </c>
      <c r="H199" s="3">
        <v>-144</v>
      </c>
      <c r="I199" s="3">
        <v>1954.5100000000002</v>
      </c>
      <c r="J199" s="3">
        <v>0</v>
      </c>
      <c r="K199" s="3">
        <f>Item_Ledger_Entry[[#This Row],[Sales Amount (Expected)]]+Item_Ledger_Entry[[#This Row],[Sales Amount (Actual)]]</f>
        <v>1954.5100000000002</v>
      </c>
      <c r="L199" s="3">
        <f>-Item_Ledger_Entry[[#This Row],[Quantity]]</f>
        <v>144</v>
      </c>
      <c r="M199" s="38" t="s">
        <v>386</v>
      </c>
      <c r="N199" s="3">
        <v>13.85</v>
      </c>
      <c r="O199" s="38" t="s">
        <v>291</v>
      </c>
      <c r="P199" s="38" t="s">
        <v>292</v>
      </c>
      <c r="Q199" s="38" t="s">
        <v>290</v>
      </c>
      <c r="S199" s="6"/>
    </row>
    <row r="200" spans="1:19" ht="15" customHeight="1" x14ac:dyDescent="0.25">
      <c r="A200" t="s">
        <v>154</v>
      </c>
      <c r="E200" s="38" t="s">
        <v>385</v>
      </c>
      <c r="F200" s="3">
        <v>30046</v>
      </c>
      <c r="G200" s="25">
        <v>43474</v>
      </c>
      <c r="H200" s="3">
        <v>-144</v>
      </c>
      <c r="I200" s="3">
        <v>1954.5100000000002</v>
      </c>
      <c r="J200" s="3">
        <v>0</v>
      </c>
      <c r="K200" s="3">
        <f>Item_Ledger_Entry[[#This Row],[Sales Amount (Expected)]]+Item_Ledger_Entry[[#This Row],[Sales Amount (Actual)]]</f>
        <v>1954.5100000000002</v>
      </c>
      <c r="L200" s="3">
        <f>-Item_Ledger_Entry[[#This Row],[Quantity]]</f>
        <v>144</v>
      </c>
      <c r="M200" s="38" t="s">
        <v>386</v>
      </c>
      <c r="N200" s="3">
        <v>13.85</v>
      </c>
      <c r="O200" s="38" t="s">
        <v>320</v>
      </c>
      <c r="P200" s="38" t="s">
        <v>321</v>
      </c>
      <c r="Q200" s="38" t="s">
        <v>313</v>
      </c>
      <c r="S200" s="6"/>
    </row>
    <row r="201" spans="1:19" ht="15" customHeight="1" x14ac:dyDescent="0.25">
      <c r="A201" t="s">
        <v>154</v>
      </c>
      <c r="E201" s="38" t="s">
        <v>385</v>
      </c>
      <c r="F201" s="3">
        <v>30069</v>
      </c>
      <c r="G201" s="25">
        <v>43479</v>
      </c>
      <c r="H201" s="3">
        <v>-144</v>
      </c>
      <c r="I201" s="3">
        <v>1954.5100000000002</v>
      </c>
      <c r="J201" s="3">
        <v>0</v>
      </c>
      <c r="K201" s="3">
        <f>Item_Ledger_Entry[[#This Row],[Sales Amount (Expected)]]+Item_Ledger_Entry[[#This Row],[Sales Amount (Actual)]]</f>
        <v>1954.5100000000002</v>
      </c>
      <c r="L201" s="3">
        <f>-Item_Ledger_Entry[[#This Row],[Quantity]]</f>
        <v>144</v>
      </c>
      <c r="M201" s="38" t="s">
        <v>386</v>
      </c>
      <c r="N201" s="3">
        <v>13.85</v>
      </c>
      <c r="O201" s="38" t="s">
        <v>320</v>
      </c>
      <c r="P201" s="38" t="s">
        <v>321</v>
      </c>
      <c r="Q201" s="38" t="s">
        <v>313</v>
      </c>
      <c r="S201" s="6"/>
    </row>
    <row r="202" spans="1:19" ht="15" customHeight="1" x14ac:dyDescent="0.25">
      <c r="A202" t="s">
        <v>154</v>
      </c>
      <c r="E202" s="38" t="s">
        <v>385</v>
      </c>
      <c r="F202" s="3">
        <v>30103</v>
      </c>
      <c r="G202" s="25">
        <v>43475</v>
      </c>
      <c r="H202" s="3">
        <v>-144</v>
      </c>
      <c r="I202" s="3">
        <v>1954.5700000000002</v>
      </c>
      <c r="J202" s="3">
        <v>0</v>
      </c>
      <c r="K202" s="3">
        <f>Item_Ledger_Entry[[#This Row],[Sales Amount (Expected)]]+Item_Ledger_Entry[[#This Row],[Sales Amount (Actual)]]</f>
        <v>1954.5700000000002</v>
      </c>
      <c r="L202" s="3">
        <f>-Item_Ledger_Entry[[#This Row],[Quantity]]</f>
        <v>144</v>
      </c>
      <c r="M202" s="38" t="s">
        <v>386</v>
      </c>
      <c r="N202" s="3">
        <v>13.85</v>
      </c>
      <c r="O202" s="38" t="s">
        <v>345</v>
      </c>
      <c r="P202" s="38" t="s">
        <v>346</v>
      </c>
      <c r="Q202" s="38" t="s">
        <v>313</v>
      </c>
      <c r="S202" s="6"/>
    </row>
    <row r="203" spans="1:19" ht="15" customHeight="1" x14ac:dyDescent="0.25">
      <c r="A203" t="s">
        <v>154</v>
      </c>
      <c r="E203" s="38" t="s">
        <v>385</v>
      </c>
      <c r="F203" s="3">
        <v>38080</v>
      </c>
      <c r="G203" s="25">
        <v>43471</v>
      </c>
      <c r="H203" s="3">
        <v>-6</v>
      </c>
      <c r="I203" s="3">
        <v>81.430000000000007</v>
      </c>
      <c r="J203" s="3">
        <v>0</v>
      </c>
      <c r="K203" s="3">
        <f>Item_Ledger_Entry[[#This Row],[Sales Amount (Expected)]]+Item_Ledger_Entry[[#This Row],[Sales Amount (Actual)]]</f>
        <v>81.430000000000007</v>
      </c>
      <c r="L203" s="3">
        <f>-Item_Ledger_Entry[[#This Row],[Quantity]]</f>
        <v>6</v>
      </c>
      <c r="M203" s="38" t="s">
        <v>386</v>
      </c>
      <c r="N203" s="3">
        <v>13.85</v>
      </c>
      <c r="O203" s="38" t="s">
        <v>297</v>
      </c>
      <c r="P203" s="38" t="s">
        <v>298</v>
      </c>
      <c r="Q203" s="38" t="s">
        <v>272</v>
      </c>
      <c r="S203" s="6"/>
    </row>
    <row r="204" spans="1:19" ht="15" customHeight="1" x14ac:dyDescent="0.25">
      <c r="A204" t="s">
        <v>154</v>
      </c>
      <c r="E204" s="38" t="s">
        <v>385</v>
      </c>
      <c r="F204" s="3">
        <v>38092</v>
      </c>
      <c r="G204" s="25">
        <v>43477</v>
      </c>
      <c r="H204" s="3">
        <v>-6</v>
      </c>
      <c r="I204" s="3">
        <v>80.61</v>
      </c>
      <c r="J204" s="3">
        <v>0</v>
      </c>
      <c r="K204" s="3">
        <f>Item_Ledger_Entry[[#This Row],[Sales Amount (Expected)]]+Item_Ledger_Entry[[#This Row],[Sales Amount (Actual)]]</f>
        <v>80.61</v>
      </c>
      <c r="L204" s="3">
        <f>-Item_Ledger_Entry[[#This Row],[Quantity]]</f>
        <v>6</v>
      </c>
      <c r="M204" s="38" t="s">
        <v>386</v>
      </c>
      <c r="N204" s="3">
        <v>13.85</v>
      </c>
      <c r="O204" s="38" t="s">
        <v>299</v>
      </c>
      <c r="P204" s="38" t="s">
        <v>300</v>
      </c>
      <c r="Q204" s="38" t="s">
        <v>272</v>
      </c>
      <c r="S204" s="6"/>
    </row>
    <row r="205" spans="1:19" ht="15" customHeight="1" x14ac:dyDescent="0.25">
      <c r="A205" t="s">
        <v>154</v>
      </c>
      <c r="E205" s="38" t="s">
        <v>385</v>
      </c>
      <c r="F205" s="3">
        <v>124513</v>
      </c>
      <c r="G205" s="25">
        <v>43470</v>
      </c>
      <c r="H205" s="3">
        <v>-48</v>
      </c>
      <c r="I205" s="3">
        <v>604.97</v>
      </c>
      <c r="J205" s="3">
        <v>0</v>
      </c>
      <c r="K205" s="3">
        <f>Item_Ledger_Entry[[#This Row],[Sales Amount (Expected)]]+Item_Ledger_Entry[[#This Row],[Sales Amount (Actual)]]</f>
        <v>604.97</v>
      </c>
      <c r="L205" s="3">
        <f>-Item_Ledger_Entry[[#This Row],[Quantity]]</f>
        <v>48</v>
      </c>
      <c r="M205" s="38" t="s">
        <v>386</v>
      </c>
      <c r="N205" s="3">
        <v>13.85</v>
      </c>
      <c r="O205" s="38" t="s">
        <v>336</v>
      </c>
      <c r="P205" s="38" t="s">
        <v>337</v>
      </c>
      <c r="Q205" s="38" t="s">
        <v>290</v>
      </c>
      <c r="S205" s="6"/>
    </row>
    <row r="206" spans="1:19" ht="15" customHeight="1" x14ac:dyDescent="0.25">
      <c r="A206" t="s">
        <v>154</v>
      </c>
      <c r="E206" s="38" t="s">
        <v>385</v>
      </c>
      <c r="F206" s="3">
        <v>124583</v>
      </c>
      <c r="G206" s="25">
        <v>43475</v>
      </c>
      <c r="H206" s="3">
        <v>-288</v>
      </c>
      <c r="I206" s="3">
        <v>3869.14</v>
      </c>
      <c r="J206" s="3">
        <v>0</v>
      </c>
      <c r="K206" s="3">
        <f>Item_Ledger_Entry[[#This Row],[Sales Amount (Expected)]]+Item_Ledger_Entry[[#This Row],[Sales Amount (Actual)]]</f>
        <v>3869.14</v>
      </c>
      <c r="L206" s="3">
        <f>-Item_Ledger_Entry[[#This Row],[Quantity]]</f>
        <v>288</v>
      </c>
      <c r="M206" s="38" t="s">
        <v>386</v>
      </c>
      <c r="N206" s="3">
        <v>13.85</v>
      </c>
      <c r="O206" s="38" t="s">
        <v>326</v>
      </c>
      <c r="P206" s="38" t="s">
        <v>327</v>
      </c>
      <c r="Q206" s="38" t="s">
        <v>290</v>
      </c>
      <c r="S206" s="6"/>
    </row>
    <row r="207" spans="1:19" ht="15" customHeight="1" x14ac:dyDescent="0.25">
      <c r="A207" t="s">
        <v>154</v>
      </c>
      <c r="E207" s="38" t="s">
        <v>385</v>
      </c>
      <c r="F207" s="3">
        <v>128872</v>
      </c>
      <c r="G207" s="25">
        <v>43472</v>
      </c>
      <c r="H207" s="3">
        <v>-48</v>
      </c>
      <c r="I207" s="3">
        <v>651.5</v>
      </c>
      <c r="J207" s="3">
        <v>0</v>
      </c>
      <c r="K207" s="3">
        <f>Item_Ledger_Entry[[#This Row],[Sales Amount (Expected)]]+Item_Ledger_Entry[[#This Row],[Sales Amount (Actual)]]</f>
        <v>651.5</v>
      </c>
      <c r="L207" s="3">
        <f>-Item_Ledger_Entry[[#This Row],[Quantity]]</f>
        <v>48</v>
      </c>
      <c r="M207" s="38" t="s">
        <v>386</v>
      </c>
      <c r="N207" s="3">
        <v>13.85</v>
      </c>
      <c r="O207" s="38" t="s">
        <v>375</v>
      </c>
      <c r="P207" s="38" t="s">
        <v>376</v>
      </c>
      <c r="Q207" s="38" t="s">
        <v>290</v>
      </c>
      <c r="S207" s="6"/>
    </row>
    <row r="208" spans="1:19" ht="15" customHeight="1" x14ac:dyDescent="0.25">
      <c r="A208" t="s">
        <v>154</v>
      </c>
      <c r="E208" s="38" t="s">
        <v>385</v>
      </c>
      <c r="F208" s="3">
        <v>132536</v>
      </c>
      <c r="G208" s="25">
        <v>43479</v>
      </c>
      <c r="H208" s="3">
        <v>-144</v>
      </c>
      <c r="I208" s="3">
        <v>1954.5100000000002</v>
      </c>
      <c r="J208" s="3">
        <v>0</v>
      </c>
      <c r="K208" s="3">
        <f>Item_Ledger_Entry[[#This Row],[Sales Amount (Expected)]]+Item_Ledger_Entry[[#This Row],[Sales Amount (Actual)]]</f>
        <v>1954.5100000000002</v>
      </c>
      <c r="L208" s="3">
        <f>-Item_Ledger_Entry[[#This Row],[Quantity]]</f>
        <v>144</v>
      </c>
      <c r="M208" s="38" t="s">
        <v>386</v>
      </c>
      <c r="N208" s="3">
        <v>13.85</v>
      </c>
      <c r="O208" s="38" t="s">
        <v>320</v>
      </c>
      <c r="P208" s="38" t="s">
        <v>321</v>
      </c>
      <c r="Q208" s="38" t="s">
        <v>313</v>
      </c>
      <c r="S208" s="6"/>
    </row>
    <row r="209" spans="1:19" ht="15" customHeight="1" x14ac:dyDescent="0.25">
      <c r="A209" t="s">
        <v>154</v>
      </c>
      <c r="E209" s="38" t="s">
        <v>385</v>
      </c>
      <c r="F209" s="3">
        <v>135826</v>
      </c>
      <c r="G209" s="25">
        <v>43481</v>
      </c>
      <c r="H209" s="3">
        <v>-24</v>
      </c>
      <c r="I209" s="3">
        <v>322.42</v>
      </c>
      <c r="J209" s="3">
        <v>0</v>
      </c>
      <c r="K209" s="3">
        <f>Item_Ledger_Entry[[#This Row],[Sales Amount (Expected)]]+Item_Ledger_Entry[[#This Row],[Sales Amount (Actual)]]</f>
        <v>322.42</v>
      </c>
      <c r="L209" s="3">
        <f>-Item_Ledger_Entry[[#This Row],[Quantity]]</f>
        <v>24</v>
      </c>
      <c r="M209" s="38" t="s">
        <v>386</v>
      </c>
      <c r="N209" s="3">
        <v>13.85</v>
      </c>
      <c r="O209" s="38" t="s">
        <v>293</v>
      </c>
      <c r="P209" s="38" t="s">
        <v>294</v>
      </c>
      <c r="Q209" s="38" t="s">
        <v>272</v>
      </c>
      <c r="S209" s="6"/>
    </row>
    <row r="210" spans="1:19" ht="15" customHeight="1" x14ac:dyDescent="0.25">
      <c r="A210" t="s">
        <v>154</v>
      </c>
      <c r="E210" s="38" t="s">
        <v>385</v>
      </c>
      <c r="F210" s="3">
        <v>137428</v>
      </c>
      <c r="G210" s="25">
        <v>43483</v>
      </c>
      <c r="H210" s="3">
        <v>-144</v>
      </c>
      <c r="I210" s="3">
        <v>1934.5200000000002</v>
      </c>
      <c r="J210" s="3">
        <v>0</v>
      </c>
      <c r="K210" s="3">
        <f>Item_Ledger_Entry[[#This Row],[Sales Amount (Expected)]]+Item_Ledger_Entry[[#This Row],[Sales Amount (Actual)]]</f>
        <v>1934.5200000000002</v>
      </c>
      <c r="L210" s="3">
        <f>-Item_Ledger_Entry[[#This Row],[Quantity]]</f>
        <v>144</v>
      </c>
      <c r="M210" s="38" t="s">
        <v>386</v>
      </c>
      <c r="N210" s="3">
        <v>13.85</v>
      </c>
      <c r="O210" s="38" t="s">
        <v>316</v>
      </c>
      <c r="P210" s="38" t="s">
        <v>317</v>
      </c>
      <c r="Q210" s="38" t="s">
        <v>272</v>
      </c>
      <c r="S210" s="6"/>
    </row>
    <row r="211" spans="1:19" ht="15" customHeight="1" x14ac:dyDescent="0.25">
      <c r="A211" t="s">
        <v>154</v>
      </c>
      <c r="E211" s="38" t="s">
        <v>385</v>
      </c>
      <c r="F211" s="3">
        <v>137449</v>
      </c>
      <c r="G211" s="25">
        <v>43493</v>
      </c>
      <c r="H211" s="3">
        <v>-144</v>
      </c>
      <c r="I211" s="3">
        <v>1914.5900000000001</v>
      </c>
      <c r="J211" s="3">
        <v>0</v>
      </c>
      <c r="K211" s="3">
        <f>Item_Ledger_Entry[[#This Row],[Sales Amount (Expected)]]+Item_Ledger_Entry[[#This Row],[Sales Amount (Actual)]]</f>
        <v>1914.5900000000001</v>
      </c>
      <c r="L211" s="3">
        <f>-Item_Ledger_Entry[[#This Row],[Quantity]]</f>
        <v>144</v>
      </c>
      <c r="M211" s="38" t="s">
        <v>386</v>
      </c>
      <c r="N211" s="3">
        <v>13.85</v>
      </c>
      <c r="O211" s="38" t="s">
        <v>295</v>
      </c>
      <c r="P211" s="38" t="s">
        <v>296</v>
      </c>
      <c r="Q211" s="38" t="s">
        <v>272</v>
      </c>
      <c r="S211" s="6"/>
    </row>
    <row r="212" spans="1:19" ht="15" customHeight="1" x14ac:dyDescent="0.25">
      <c r="A212" t="s">
        <v>154</v>
      </c>
      <c r="E212" s="38" t="s">
        <v>385</v>
      </c>
      <c r="F212" s="3">
        <v>157495</v>
      </c>
      <c r="G212" s="25">
        <v>43480</v>
      </c>
      <c r="H212" s="3">
        <v>1</v>
      </c>
      <c r="I212" s="3">
        <v>-13.57</v>
      </c>
      <c r="J212" s="3">
        <v>0</v>
      </c>
      <c r="K212" s="3">
        <f>Item_Ledger_Entry[[#This Row],[Sales Amount (Expected)]]+Item_Ledger_Entry[[#This Row],[Sales Amount (Actual)]]</f>
        <v>-13.57</v>
      </c>
      <c r="L212" s="3">
        <f>-Item_Ledger_Entry[[#This Row],[Quantity]]</f>
        <v>-1</v>
      </c>
      <c r="M212" s="38" t="s">
        <v>386</v>
      </c>
      <c r="N212" s="3">
        <v>13.85</v>
      </c>
      <c r="O212" s="38" t="s">
        <v>375</v>
      </c>
      <c r="P212" s="38" t="s">
        <v>376</v>
      </c>
      <c r="Q212" s="38" t="s">
        <v>290</v>
      </c>
      <c r="S212" s="6"/>
    </row>
    <row r="213" spans="1:19" ht="15" customHeight="1" x14ac:dyDescent="0.25">
      <c r="A213" t="s">
        <v>154</v>
      </c>
      <c r="E213" s="38" t="s">
        <v>387</v>
      </c>
      <c r="F213" s="3">
        <v>20366</v>
      </c>
      <c r="G213" s="25">
        <v>43468</v>
      </c>
      <c r="H213" s="3">
        <v>-144</v>
      </c>
      <c r="I213" s="3">
        <v>1456.36</v>
      </c>
      <c r="J213" s="3">
        <v>0</v>
      </c>
      <c r="K213" s="3">
        <f>Item_Ledger_Entry[[#This Row],[Sales Amount (Expected)]]+Item_Ledger_Entry[[#This Row],[Sales Amount (Actual)]]</f>
        <v>1456.36</v>
      </c>
      <c r="L213" s="3">
        <f>-Item_Ledger_Entry[[#This Row],[Quantity]]</f>
        <v>144</v>
      </c>
      <c r="M213" s="38" t="s">
        <v>388</v>
      </c>
      <c r="N213" s="3">
        <v>10.32</v>
      </c>
      <c r="O213" s="38" t="s">
        <v>328</v>
      </c>
      <c r="P213" s="38" t="s">
        <v>329</v>
      </c>
      <c r="Q213" s="38" t="s">
        <v>290</v>
      </c>
      <c r="S213" s="6"/>
    </row>
    <row r="214" spans="1:19" ht="15" customHeight="1" x14ac:dyDescent="0.25">
      <c r="A214" t="s">
        <v>154</v>
      </c>
      <c r="E214" s="38" t="s">
        <v>387</v>
      </c>
      <c r="F214" s="3">
        <v>20428</v>
      </c>
      <c r="G214" s="25">
        <v>43479</v>
      </c>
      <c r="H214" s="3">
        <v>-48</v>
      </c>
      <c r="I214" s="3">
        <v>445.82000000000005</v>
      </c>
      <c r="J214" s="3">
        <v>0</v>
      </c>
      <c r="K214" s="3">
        <f>Item_Ledger_Entry[[#This Row],[Sales Amount (Expected)]]+Item_Ledger_Entry[[#This Row],[Sales Amount (Actual)]]</f>
        <v>445.82000000000005</v>
      </c>
      <c r="L214" s="3">
        <f>-Item_Ledger_Entry[[#This Row],[Quantity]]</f>
        <v>48</v>
      </c>
      <c r="M214" s="38" t="s">
        <v>388</v>
      </c>
      <c r="N214" s="3">
        <v>10.32</v>
      </c>
      <c r="O214" s="38" t="s">
        <v>288</v>
      </c>
      <c r="P214" s="38" t="s">
        <v>289</v>
      </c>
      <c r="Q214" s="38" t="s">
        <v>290</v>
      </c>
      <c r="S214" s="6"/>
    </row>
    <row r="215" spans="1:19" ht="15" customHeight="1" x14ac:dyDescent="0.25">
      <c r="A215" t="s">
        <v>154</v>
      </c>
      <c r="E215" s="38" t="s">
        <v>387</v>
      </c>
      <c r="F215" s="3">
        <v>20437</v>
      </c>
      <c r="G215" s="25">
        <v>43483</v>
      </c>
      <c r="H215" s="3">
        <v>-144</v>
      </c>
      <c r="I215" s="3">
        <v>1322.61</v>
      </c>
      <c r="J215" s="3">
        <v>0</v>
      </c>
      <c r="K215" s="3">
        <f>Item_Ledger_Entry[[#This Row],[Sales Amount (Expected)]]+Item_Ledger_Entry[[#This Row],[Sales Amount (Actual)]]</f>
        <v>1322.61</v>
      </c>
      <c r="L215" s="3">
        <f>-Item_Ledger_Entry[[#This Row],[Quantity]]</f>
        <v>144</v>
      </c>
      <c r="M215" s="38" t="s">
        <v>388</v>
      </c>
      <c r="N215" s="3">
        <v>10.32</v>
      </c>
      <c r="O215" s="38" t="s">
        <v>328</v>
      </c>
      <c r="P215" s="38" t="s">
        <v>329</v>
      </c>
      <c r="Q215" s="38" t="s">
        <v>290</v>
      </c>
      <c r="S215" s="6"/>
    </row>
    <row r="216" spans="1:19" ht="15" customHeight="1" x14ac:dyDescent="0.25">
      <c r="A216" t="s">
        <v>154</v>
      </c>
      <c r="E216" s="38" t="s">
        <v>387</v>
      </c>
      <c r="F216" s="3">
        <v>25301</v>
      </c>
      <c r="G216" s="25">
        <v>43486</v>
      </c>
      <c r="H216" s="3">
        <v>-144</v>
      </c>
      <c r="I216" s="3">
        <v>1426.6399999999999</v>
      </c>
      <c r="J216" s="3">
        <v>0</v>
      </c>
      <c r="K216" s="3">
        <f>Item_Ledger_Entry[[#This Row],[Sales Amount (Expected)]]+Item_Ledger_Entry[[#This Row],[Sales Amount (Actual)]]</f>
        <v>1426.6399999999999</v>
      </c>
      <c r="L216" s="3">
        <f>-Item_Ledger_Entry[[#This Row],[Quantity]]</f>
        <v>144</v>
      </c>
      <c r="M216" s="38" t="s">
        <v>388</v>
      </c>
      <c r="N216" s="3">
        <v>10.32</v>
      </c>
      <c r="O216" s="38" t="s">
        <v>309</v>
      </c>
      <c r="P216" s="38" t="s">
        <v>310</v>
      </c>
      <c r="Q216" s="38" t="s">
        <v>290</v>
      </c>
      <c r="S216" s="6"/>
    </row>
    <row r="217" spans="1:19" ht="15" customHeight="1" x14ac:dyDescent="0.25">
      <c r="A217" t="s">
        <v>154</v>
      </c>
      <c r="E217" s="38" t="s">
        <v>387</v>
      </c>
      <c r="F217" s="3">
        <v>30029</v>
      </c>
      <c r="G217" s="25">
        <v>43471</v>
      </c>
      <c r="H217" s="3">
        <v>-288</v>
      </c>
      <c r="I217" s="3">
        <v>2912.77</v>
      </c>
      <c r="J217" s="3">
        <v>0</v>
      </c>
      <c r="K217" s="3">
        <f>Item_Ledger_Entry[[#This Row],[Sales Amount (Expected)]]+Item_Ledger_Entry[[#This Row],[Sales Amount (Actual)]]</f>
        <v>2912.77</v>
      </c>
      <c r="L217" s="3">
        <f>-Item_Ledger_Entry[[#This Row],[Quantity]]</f>
        <v>288</v>
      </c>
      <c r="M217" s="38" t="s">
        <v>388</v>
      </c>
      <c r="N217" s="3">
        <v>10.32</v>
      </c>
      <c r="O217" s="38" t="s">
        <v>345</v>
      </c>
      <c r="P217" s="38" t="s">
        <v>346</v>
      </c>
      <c r="Q217" s="38" t="s">
        <v>313</v>
      </c>
      <c r="S217" s="6"/>
    </row>
    <row r="218" spans="1:19" ht="15" customHeight="1" x14ac:dyDescent="0.25">
      <c r="A218" t="s">
        <v>154</v>
      </c>
      <c r="E218" s="38" t="s">
        <v>387</v>
      </c>
      <c r="F218" s="3">
        <v>30104</v>
      </c>
      <c r="G218" s="25">
        <v>43475</v>
      </c>
      <c r="H218" s="3">
        <v>-144</v>
      </c>
      <c r="I218" s="3">
        <v>1456.3899999999999</v>
      </c>
      <c r="J218" s="3">
        <v>0</v>
      </c>
      <c r="K218" s="3">
        <f>Item_Ledger_Entry[[#This Row],[Sales Amount (Expected)]]+Item_Ledger_Entry[[#This Row],[Sales Amount (Actual)]]</f>
        <v>1456.3899999999999</v>
      </c>
      <c r="L218" s="3">
        <f>-Item_Ledger_Entry[[#This Row],[Quantity]]</f>
        <v>144</v>
      </c>
      <c r="M218" s="38" t="s">
        <v>388</v>
      </c>
      <c r="N218" s="3">
        <v>10.32</v>
      </c>
      <c r="O218" s="38" t="s">
        <v>345</v>
      </c>
      <c r="P218" s="38" t="s">
        <v>346</v>
      </c>
      <c r="Q218" s="38" t="s">
        <v>313</v>
      </c>
      <c r="S218" s="6"/>
    </row>
    <row r="219" spans="1:19" ht="15" customHeight="1" x14ac:dyDescent="0.25">
      <c r="A219" t="s">
        <v>154</v>
      </c>
      <c r="E219" s="38" t="s">
        <v>387</v>
      </c>
      <c r="F219" s="3">
        <v>30149</v>
      </c>
      <c r="G219" s="25">
        <v>43487</v>
      </c>
      <c r="H219" s="3">
        <v>-1</v>
      </c>
      <c r="I219" s="3">
        <v>10.11</v>
      </c>
      <c r="J219" s="3">
        <v>0</v>
      </c>
      <c r="K219" s="3">
        <f>Item_Ledger_Entry[[#This Row],[Sales Amount (Expected)]]+Item_Ledger_Entry[[#This Row],[Sales Amount (Actual)]]</f>
        <v>10.11</v>
      </c>
      <c r="L219" s="3">
        <f>-Item_Ledger_Entry[[#This Row],[Quantity]]</f>
        <v>1</v>
      </c>
      <c r="M219" s="38" t="s">
        <v>388</v>
      </c>
      <c r="N219" s="3">
        <v>10.32</v>
      </c>
      <c r="O219" s="38" t="s">
        <v>330</v>
      </c>
      <c r="P219" s="38" t="s">
        <v>331</v>
      </c>
      <c r="Q219" s="38" t="s">
        <v>313</v>
      </c>
      <c r="S219" s="6"/>
    </row>
    <row r="220" spans="1:19" ht="15" customHeight="1" x14ac:dyDescent="0.25">
      <c r="A220" t="s">
        <v>154</v>
      </c>
      <c r="E220" s="38" t="s">
        <v>387</v>
      </c>
      <c r="F220" s="3">
        <v>36482</v>
      </c>
      <c r="G220" s="25">
        <v>43475</v>
      </c>
      <c r="H220" s="3">
        <v>-48</v>
      </c>
      <c r="I220" s="3">
        <v>485.46000000000004</v>
      </c>
      <c r="J220" s="3">
        <v>0</v>
      </c>
      <c r="K220" s="3">
        <f>Item_Ledger_Entry[[#This Row],[Sales Amount (Expected)]]+Item_Ledger_Entry[[#This Row],[Sales Amount (Actual)]]</f>
        <v>485.46000000000004</v>
      </c>
      <c r="L220" s="3">
        <f>-Item_Ledger_Entry[[#This Row],[Quantity]]</f>
        <v>48</v>
      </c>
      <c r="M220" s="38" t="s">
        <v>388</v>
      </c>
      <c r="N220" s="3">
        <v>10.32</v>
      </c>
      <c r="O220" s="38" t="s">
        <v>295</v>
      </c>
      <c r="P220" s="38" t="s">
        <v>296</v>
      </c>
      <c r="Q220" s="38" t="s">
        <v>272</v>
      </c>
      <c r="S220" s="6"/>
    </row>
    <row r="221" spans="1:19" ht="15" customHeight="1" x14ac:dyDescent="0.25">
      <c r="A221" t="s">
        <v>154</v>
      </c>
      <c r="E221" s="38" t="s">
        <v>387</v>
      </c>
      <c r="F221" s="3">
        <v>124517</v>
      </c>
      <c r="G221" s="25">
        <v>43470</v>
      </c>
      <c r="H221" s="3">
        <v>-24</v>
      </c>
      <c r="I221" s="3">
        <v>225.39</v>
      </c>
      <c r="J221" s="3">
        <v>0</v>
      </c>
      <c r="K221" s="3">
        <f>Item_Ledger_Entry[[#This Row],[Sales Amount (Expected)]]+Item_Ledger_Entry[[#This Row],[Sales Amount (Actual)]]</f>
        <v>225.39</v>
      </c>
      <c r="L221" s="3">
        <f>-Item_Ledger_Entry[[#This Row],[Quantity]]</f>
        <v>24</v>
      </c>
      <c r="M221" s="38" t="s">
        <v>388</v>
      </c>
      <c r="N221" s="3">
        <v>10.32</v>
      </c>
      <c r="O221" s="38" t="s">
        <v>336</v>
      </c>
      <c r="P221" s="38" t="s">
        <v>337</v>
      </c>
      <c r="Q221" s="38" t="s">
        <v>290</v>
      </c>
      <c r="S221" s="6"/>
    </row>
    <row r="222" spans="1:19" ht="15" customHeight="1" x14ac:dyDescent="0.25">
      <c r="A222" t="s">
        <v>154</v>
      </c>
      <c r="E222" s="38" t="s">
        <v>387</v>
      </c>
      <c r="F222" s="3">
        <v>128865</v>
      </c>
      <c r="G222" s="25">
        <v>43472</v>
      </c>
      <c r="H222" s="3">
        <v>-144</v>
      </c>
      <c r="I222" s="3">
        <v>1456.36</v>
      </c>
      <c r="J222" s="3">
        <v>0</v>
      </c>
      <c r="K222" s="3">
        <f>Item_Ledger_Entry[[#This Row],[Sales Amount (Expected)]]+Item_Ledger_Entry[[#This Row],[Sales Amount (Actual)]]</f>
        <v>1456.36</v>
      </c>
      <c r="L222" s="3">
        <f>-Item_Ledger_Entry[[#This Row],[Quantity]]</f>
        <v>144</v>
      </c>
      <c r="M222" s="38" t="s">
        <v>388</v>
      </c>
      <c r="N222" s="3">
        <v>10.32</v>
      </c>
      <c r="O222" s="38" t="s">
        <v>375</v>
      </c>
      <c r="P222" s="38" t="s">
        <v>376</v>
      </c>
      <c r="Q222" s="38" t="s">
        <v>290</v>
      </c>
      <c r="S222" s="6"/>
    </row>
    <row r="223" spans="1:19" ht="15" customHeight="1" x14ac:dyDescent="0.25">
      <c r="A223" t="s">
        <v>154</v>
      </c>
      <c r="E223" s="38" t="s">
        <v>387</v>
      </c>
      <c r="F223" s="3">
        <v>128890</v>
      </c>
      <c r="G223" s="25">
        <v>43479</v>
      </c>
      <c r="H223" s="3">
        <v>-288</v>
      </c>
      <c r="I223" s="3">
        <v>2912.72</v>
      </c>
      <c r="J223" s="3">
        <v>0</v>
      </c>
      <c r="K223" s="3">
        <f>Item_Ledger_Entry[[#This Row],[Sales Amount (Expected)]]+Item_Ledger_Entry[[#This Row],[Sales Amount (Actual)]]</f>
        <v>2912.72</v>
      </c>
      <c r="L223" s="3">
        <f>-Item_Ledger_Entry[[#This Row],[Quantity]]</f>
        <v>288</v>
      </c>
      <c r="M223" s="38" t="s">
        <v>388</v>
      </c>
      <c r="N223" s="3">
        <v>10.32</v>
      </c>
      <c r="O223" s="38" t="s">
        <v>309</v>
      </c>
      <c r="P223" s="38" t="s">
        <v>310</v>
      </c>
      <c r="Q223" s="38" t="s">
        <v>290</v>
      </c>
      <c r="S223" s="6"/>
    </row>
    <row r="224" spans="1:19" ht="15" customHeight="1" x14ac:dyDescent="0.25">
      <c r="A224" t="s">
        <v>154</v>
      </c>
      <c r="E224" s="38" t="s">
        <v>387</v>
      </c>
      <c r="F224" s="3">
        <v>128917</v>
      </c>
      <c r="G224" s="25">
        <v>43481</v>
      </c>
      <c r="H224" s="3">
        <v>-1</v>
      </c>
      <c r="I224" s="3">
        <v>10.11</v>
      </c>
      <c r="J224" s="3">
        <v>0</v>
      </c>
      <c r="K224" s="3">
        <f>Item_Ledger_Entry[[#This Row],[Sales Amount (Expected)]]+Item_Ledger_Entry[[#This Row],[Sales Amount (Actual)]]</f>
        <v>10.11</v>
      </c>
      <c r="L224" s="3">
        <f>-Item_Ledger_Entry[[#This Row],[Quantity]]</f>
        <v>1</v>
      </c>
      <c r="M224" s="38" t="s">
        <v>388</v>
      </c>
      <c r="N224" s="3">
        <v>10.32</v>
      </c>
      <c r="O224" s="38" t="s">
        <v>309</v>
      </c>
      <c r="P224" s="38" t="s">
        <v>310</v>
      </c>
      <c r="Q224" s="38" t="s">
        <v>290</v>
      </c>
      <c r="S224" s="6"/>
    </row>
    <row r="225" spans="1:19" ht="15" customHeight="1" x14ac:dyDescent="0.25">
      <c r="A225" t="s">
        <v>154</v>
      </c>
      <c r="E225" s="38" t="s">
        <v>387</v>
      </c>
      <c r="F225" s="3">
        <v>132494</v>
      </c>
      <c r="G225" s="25">
        <v>43466</v>
      </c>
      <c r="H225" s="3">
        <v>-144</v>
      </c>
      <c r="I225" s="3">
        <v>1456.36</v>
      </c>
      <c r="J225" s="3">
        <v>0</v>
      </c>
      <c r="K225" s="3">
        <f>Item_Ledger_Entry[[#This Row],[Sales Amount (Expected)]]+Item_Ledger_Entry[[#This Row],[Sales Amount (Actual)]]</f>
        <v>1456.36</v>
      </c>
      <c r="L225" s="3">
        <f>-Item_Ledger_Entry[[#This Row],[Quantity]]</f>
        <v>144</v>
      </c>
      <c r="M225" s="38" t="s">
        <v>388</v>
      </c>
      <c r="N225" s="3">
        <v>10.32</v>
      </c>
      <c r="O225" s="38" t="s">
        <v>330</v>
      </c>
      <c r="P225" s="38" t="s">
        <v>331</v>
      </c>
      <c r="Q225" s="38" t="s">
        <v>313</v>
      </c>
      <c r="S225" s="6"/>
    </row>
    <row r="226" spans="1:19" ht="15" customHeight="1" x14ac:dyDescent="0.25">
      <c r="A226" t="s">
        <v>154</v>
      </c>
      <c r="E226" s="38" t="s">
        <v>387</v>
      </c>
      <c r="F226" s="3">
        <v>132543</v>
      </c>
      <c r="G226" s="25">
        <v>43479</v>
      </c>
      <c r="H226" s="3">
        <v>-1</v>
      </c>
      <c r="I226" s="3">
        <v>10.11</v>
      </c>
      <c r="J226" s="3">
        <v>0</v>
      </c>
      <c r="K226" s="3">
        <f>Item_Ledger_Entry[[#This Row],[Sales Amount (Expected)]]+Item_Ledger_Entry[[#This Row],[Sales Amount (Actual)]]</f>
        <v>10.11</v>
      </c>
      <c r="L226" s="3">
        <f>-Item_Ledger_Entry[[#This Row],[Quantity]]</f>
        <v>1</v>
      </c>
      <c r="M226" s="38" t="s">
        <v>388</v>
      </c>
      <c r="N226" s="3">
        <v>10.32</v>
      </c>
      <c r="O226" s="38" t="s">
        <v>320</v>
      </c>
      <c r="P226" s="38" t="s">
        <v>321</v>
      </c>
      <c r="Q226" s="38" t="s">
        <v>313</v>
      </c>
      <c r="S226" s="6"/>
    </row>
    <row r="227" spans="1:19" ht="15" customHeight="1" x14ac:dyDescent="0.25">
      <c r="A227" t="s">
        <v>154</v>
      </c>
      <c r="E227" s="38" t="s">
        <v>389</v>
      </c>
      <c r="F227" s="3">
        <v>20338</v>
      </c>
      <c r="G227" s="25">
        <v>43472</v>
      </c>
      <c r="H227" s="3">
        <v>-144</v>
      </c>
      <c r="I227" s="3">
        <v>442.37</v>
      </c>
      <c r="J227" s="3">
        <v>0</v>
      </c>
      <c r="K227" s="3">
        <f>Item_Ledger_Entry[[#This Row],[Sales Amount (Expected)]]+Item_Ledger_Entry[[#This Row],[Sales Amount (Actual)]]</f>
        <v>442.37</v>
      </c>
      <c r="L227" s="3">
        <f>-Item_Ledger_Entry[[#This Row],[Quantity]]</f>
        <v>144</v>
      </c>
      <c r="M227" s="38" t="s">
        <v>390</v>
      </c>
      <c r="N227" s="3">
        <v>3.2</v>
      </c>
      <c r="O227" s="38" t="s">
        <v>328</v>
      </c>
      <c r="P227" s="38" t="s">
        <v>329</v>
      </c>
      <c r="Q227" s="38" t="s">
        <v>290</v>
      </c>
      <c r="S227" s="6"/>
    </row>
    <row r="228" spans="1:19" ht="15" customHeight="1" x14ac:dyDescent="0.25">
      <c r="A228" t="s">
        <v>154</v>
      </c>
      <c r="E228" s="38" t="s">
        <v>389</v>
      </c>
      <c r="F228" s="3">
        <v>20382</v>
      </c>
      <c r="G228" s="25">
        <v>43473</v>
      </c>
      <c r="H228" s="3">
        <v>-336</v>
      </c>
      <c r="I228" s="3">
        <v>967.68</v>
      </c>
      <c r="J228" s="3">
        <v>0</v>
      </c>
      <c r="K228" s="3">
        <f>Item_Ledger_Entry[[#This Row],[Sales Amount (Expected)]]+Item_Ledger_Entry[[#This Row],[Sales Amount (Actual)]]</f>
        <v>967.68</v>
      </c>
      <c r="L228" s="3">
        <f>-Item_Ledger_Entry[[#This Row],[Quantity]]</f>
        <v>336</v>
      </c>
      <c r="M228" s="38" t="s">
        <v>390</v>
      </c>
      <c r="N228" s="3">
        <v>3.2</v>
      </c>
      <c r="O228" s="38" t="s">
        <v>324</v>
      </c>
      <c r="P228" s="38" t="s">
        <v>325</v>
      </c>
      <c r="Q228" s="38" t="s">
        <v>290</v>
      </c>
      <c r="S228" s="6"/>
    </row>
    <row r="229" spans="1:19" ht="15" customHeight="1" x14ac:dyDescent="0.25">
      <c r="A229" t="s">
        <v>154</v>
      </c>
      <c r="E229" s="38" t="s">
        <v>389</v>
      </c>
      <c r="F229" s="3">
        <v>20442</v>
      </c>
      <c r="G229" s="25">
        <v>43483</v>
      </c>
      <c r="H229" s="3">
        <v>-192</v>
      </c>
      <c r="I229" s="3">
        <v>546.81999999999994</v>
      </c>
      <c r="J229" s="3">
        <v>0</v>
      </c>
      <c r="K229" s="3">
        <f>Item_Ledger_Entry[[#This Row],[Sales Amount (Expected)]]+Item_Ledger_Entry[[#This Row],[Sales Amount (Actual)]]</f>
        <v>546.81999999999994</v>
      </c>
      <c r="L229" s="3">
        <f>-Item_Ledger_Entry[[#This Row],[Quantity]]</f>
        <v>192</v>
      </c>
      <c r="M229" s="38" t="s">
        <v>390</v>
      </c>
      <c r="N229" s="3">
        <v>3.2</v>
      </c>
      <c r="O229" s="38" t="s">
        <v>328</v>
      </c>
      <c r="P229" s="38" t="s">
        <v>329</v>
      </c>
      <c r="Q229" s="38" t="s">
        <v>290</v>
      </c>
      <c r="S229" s="6"/>
    </row>
    <row r="230" spans="1:19" ht="15" customHeight="1" x14ac:dyDescent="0.25">
      <c r="A230" t="s">
        <v>154</v>
      </c>
      <c r="E230" s="38" t="s">
        <v>389</v>
      </c>
      <c r="F230" s="3">
        <v>25241</v>
      </c>
      <c r="G230" s="25">
        <v>43471</v>
      </c>
      <c r="H230" s="3">
        <v>-145</v>
      </c>
      <c r="I230" s="3">
        <v>450.08</v>
      </c>
      <c r="J230" s="3">
        <v>0</v>
      </c>
      <c r="K230" s="3">
        <f>Item_Ledger_Entry[[#This Row],[Sales Amount (Expected)]]+Item_Ledger_Entry[[#This Row],[Sales Amount (Actual)]]</f>
        <v>450.08</v>
      </c>
      <c r="L230" s="3">
        <f>-Item_Ledger_Entry[[#This Row],[Quantity]]</f>
        <v>145</v>
      </c>
      <c r="M230" s="38" t="s">
        <v>390</v>
      </c>
      <c r="N230" s="3">
        <v>3.2</v>
      </c>
      <c r="O230" s="38" t="s">
        <v>291</v>
      </c>
      <c r="P230" s="38" t="s">
        <v>292</v>
      </c>
      <c r="Q230" s="38" t="s">
        <v>290</v>
      </c>
      <c r="S230" s="6"/>
    </row>
    <row r="231" spans="1:19" ht="15" customHeight="1" x14ac:dyDescent="0.25">
      <c r="A231" t="s">
        <v>154</v>
      </c>
      <c r="E231" s="38" t="s">
        <v>389</v>
      </c>
      <c r="F231" s="3">
        <v>25270</v>
      </c>
      <c r="G231" s="25">
        <v>43476</v>
      </c>
      <c r="H231" s="3">
        <v>-144</v>
      </c>
      <c r="I231" s="3">
        <v>451.58000000000004</v>
      </c>
      <c r="J231" s="3">
        <v>0</v>
      </c>
      <c r="K231" s="3">
        <f>Item_Ledger_Entry[[#This Row],[Sales Amount (Expected)]]+Item_Ledger_Entry[[#This Row],[Sales Amount (Actual)]]</f>
        <v>451.58000000000004</v>
      </c>
      <c r="L231" s="3">
        <f>-Item_Ledger_Entry[[#This Row],[Quantity]]</f>
        <v>144</v>
      </c>
      <c r="M231" s="38" t="s">
        <v>390</v>
      </c>
      <c r="N231" s="3">
        <v>3.2</v>
      </c>
      <c r="O231" s="38" t="s">
        <v>291</v>
      </c>
      <c r="P231" s="38" t="s">
        <v>292</v>
      </c>
      <c r="Q231" s="38" t="s">
        <v>290</v>
      </c>
      <c r="S231" s="6"/>
    </row>
    <row r="232" spans="1:19" ht="15" customHeight="1" x14ac:dyDescent="0.25">
      <c r="A232" t="s">
        <v>154</v>
      </c>
      <c r="E232" s="38" t="s">
        <v>389</v>
      </c>
      <c r="F232" s="3">
        <v>25286</v>
      </c>
      <c r="G232" s="25">
        <v>43477</v>
      </c>
      <c r="H232" s="3">
        <v>-288</v>
      </c>
      <c r="I232" s="3">
        <v>903.17</v>
      </c>
      <c r="J232" s="3">
        <v>0</v>
      </c>
      <c r="K232" s="3">
        <f>Item_Ledger_Entry[[#This Row],[Sales Amount (Expected)]]+Item_Ledger_Entry[[#This Row],[Sales Amount (Actual)]]</f>
        <v>903.17</v>
      </c>
      <c r="L232" s="3">
        <f>-Item_Ledger_Entry[[#This Row],[Quantity]]</f>
        <v>288</v>
      </c>
      <c r="M232" s="38" t="s">
        <v>390</v>
      </c>
      <c r="N232" s="3">
        <v>3.2</v>
      </c>
      <c r="O232" s="38" t="s">
        <v>309</v>
      </c>
      <c r="P232" s="38" t="s">
        <v>310</v>
      </c>
      <c r="Q232" s="38" t="s">
        <v>290</v>
      </c>
      <c r="S232" s="6"/>
    </row>
    <row r="233" spans="1:19" ht="15" customHeight="1" x14ac:dyDescent="0.25">
      <c r="A233" t="s">
        <v>154</v>
      </c>
      <c r="E233" s="38" t="s">
        <v>389</v>
      </c>
      <c r="F233" s="3">
        <v>30074</v>
      </c>
      <c r="G233" s="25">
        <v>43479</v>
      </c>
      <c r="H233" s="3">
        <v>-144</v>
      </c>
      <c r="I233" s="3">
        <v>451.58000000000004</v>
      </c>
      <c r="J233" s="3">
        <v>0</v>
      </c>
      <c r="K233" s="3">
        <f>Item_Ledger_Entry[[#This Row],[Sales Amount (Expected)]]+Item_Ledger_Entry[[#This Row],[Sales Amount (Actual)]]</f>
        <v>451.58000000000004</v>
      </c>
      <c r="L233" s="3">
        <f>-Item_Ledger_Entry[[#This Row],[Quantity]]</f>
        <v>144</v>
      </c>
      <c r="M233" s="38" t="s">
        <v>390</v>
      </c>
      <c r="N233" s="3">
        <v>3.2</v>
      </c>
      <c r="O233" s="38" t="s">
        <v>320</v>
      </c>
      <c r="P233" s="38" t="s">
        <v>321</v>
      </c>
      <c r="Q233" s="38" t="s">
        <v>313</v>
      </c>
      <c r="S233" s="6"/>
    </row>
    <row r="234" spans="1:19" ht="15" customHeight="1" x14ac:dyDescent="0.25">
      <c r="A234" t="s">
        <v>154</v>
      </c>
      <c r="E234" s="38" t="s">
        <v>389</v>
      </c>
      <c r="F234" s="3">
        <v>30126</v>
      </c>
      <c r="G234" s="25">
        <v>43479</v>
      </c>
      <c r="H234" s="3">
        <v>-144</v>
      </c>
      <c r="I234" s="3">
        <v>451.58000000000004</v>
      </c>
      <c r="J234" s="3">
        <v>0</v>
      </c>
      <c r="K234" s="3">
        <f>Item_Ledger_Entry[[#This Row],[Sales Amount (Expected)]]+Item_Ledger_Entry[[#This Row],[Sales Amount (Actual)]]</f>
        <v>451.58000000000004</v>
      </c>
      <c r="L234" s="3">
        <f>-Item_Ledger_Entry[[#This Row],[Quantity]]</f>
        <v>144</v>
      </c>
      <c r="M234" s="38" t="s">
        <v>390</v>
      </c>
      <c r="N234" s="3">
        <v>3.2</v>
      </c>
      <c r="O234" s="38" t="s">
        <v>301</v>
      </c>
      <c r="P234" s="38" t="s">
        <v>344</v>
      </c>
      <c r="Q234" s="38" t="s">
        <v>313</v>
      </c>
      <c r="S234" s="6"/>
    </row>
    <row r="235" spans="1:19" ht="15" customHeight="1" x14ac:dyDescent="0.25">
      <c r="A235" t="s">
        <v>154</v>
      </c>
      <c r="E235" s="38" t="s">
        <v>389</v>
      </c>
      <c r="F235" s="3">
        <v>30145</v>
      </c>
      <c r="G235" s="25">
        <v>43487</v>
      </c>
      <c r="H235" s="3">
        <v>-144</v>
      </c>
      <c r="I235" s="3">
        <v>451.58000000000004</v>
      </c>
      <c r="J235" s="3">
        <v>0</v>
      </c>
      <c r="K235" s="3">
        <f>Item_Ledger_Entry[[#This Row],[Sales Amount (Expected)]]+Item_Ledger_Entry[[#This Row],[Sales Amount (Actual)]]</f>
        <v>451.58000000000004</v>
      </c>
      <c r="L235" s="3">
        <f>-Item_Ledger_Entry[[#This Row],[Quantity]]</f>
        <v>144</v>
      </c>
      <c r="M235" s="38" t="s">
        <v>390</v>
      </c>
      <c r="N235" s="3">
        <v>3.2</v>
      </c>
      <c r="O235" s="38" t="s">
        <v>330</v>
      </c>
      <c r="P235" s="38" t="s">
        <v>331</v>
      </c>
      <c r="Q235" s="38" t="s">
        <v>313</v>
      </c>
      <c r="S235" s="6"/>
    </row>
    <row r="236" spans="1:19" ht="15" customHeight="1" x14ac:dyDescent="0.25">
      <c r="A236" t="s">
        <v>154</v>
      </c>
      <c r="E236" s="38" t="s">
        <v>389</v>
      </c>
      <c r="F236" s="3">
        <v>30157</v>
      </c>
      <c r="G236" s="25">
        <v>43483</v>
      </c>
      <c r="H236" s="3">
        <v>-144</v>
      </c>
      <c r="I236" s="3">
        <v>451.57</v>
      </c>
      <c r="J236" s="3">
        <v>0</v>
      </c>
      <c r="K236" s="3">
        <f>Item_Ledger_Entry[[#This Row],[Sales Amount (Expected)]]+Item_Ledger_Entry[[#This Row],[Sales Amount (Actual)]]</f>
        <v>451.57</v>
      </c>
      <c r="L236" s="3">
        <f>-Item_Ledger_Entry[[#This Row],[Quantity]]</f>
        <v>144</v>
      </c>
      <c r="M236" s="38" t="s">
        <v>390</v>
      </c>
      <c r="N236" s="3">
        <v>3.2</v>
      </c>
      <c r="O236" s="38" t="s">
        <v>345</v>
      </c>
      <c r="P236" s="38" t="s">
        <v>346</v>
      </c>
      <c r="Q236" s="38" t="s">
        <v>313</v>
      </c>
      <c r="S236" s="6"/>
    </row>
    <row r="237" spans="1:19" ht="15" customHeight="1" x14ac:dyDescent="0.25">
      <c r="A237" t="s">
        <v>154</v>
      </c>
      <c r="E237" s="38" t="s">
        <v>389</v>
      </c>
      <c r="F237" s="3">
        <v>34357</v>
      </c>
      <c r="G237" s="25">
        <v>43487</v>
      </c>
      <c r="H237" s="3">
        <v>-1</v>
      </c>
      <c r="I237" s="3">
        <v>2.82</v>
      </c>
      <c r="J237" s="3">
        <v>0</v>
      </c>
      <c r="K237" s="3">
        <f>Item_Ledger_Entry[[#This Row],[Sales Amount (Expected)]]+Item_Ledger_Entry[[#This Row],[Sales Amount (Actual)]]</f>
        <v>2.82</v>
      </c>
      <c r="L237" s="3">
        <f>-Item_Ledger_Entry[[#This Row],[Quantity]]</f>
        <v>1</v>
      </c>
      <c r="M237" s="38" t="s">
        <v>390</v>
      </c>
      <c r="N237" s="3">
        <v>3.2</v>
      </c>
      <c r="O237" s="38" t="s">
        <v>293</v>
      </c>
      <c r="P237" s="38" t="s">
        <v>294</v>
      </c>
      <c r="Q237" s="38" t="s">
        <v>272</v>
      </c>
      <c r="S237" s="6"/>
    </row>
    <row r="238" spans="1:19" ht="15" customHeight="1" x14ac:dyDescent="0.25">
      <c r="A238" t="s">
        <v>154</v>
      </c>
      <c r="E238" s="38" t="s">
        <v>389</v>
      </c>
      <c r="F238" s="3">
        <v>36486</v>
      </c>
      <c r="G238" s="25">
        <v>43475</v>
      </c>
      <c r="H238" s="3">
        <v>-12</v>
      </c>
      <c r="I238" s="3">
        <v>37.630000000000003</v>
      </c>
      <c r="J238" s="3">
        <v>0</v>
      </c>
      <c r="K238" s="3">
        <f>Item_Ledger_Entry[[#This Row],[Sales Amount (Expected)]]+Item_Ledger_Entry[[#This Row],[Sales Amount (Actual)]]</f>
        <v>37.630000000000003</v>
      </c>
      <c r="L238" s="3">
        <f>-Item_Ledger_Entry[[#This Row],[Quantity]]</f>
        <v>12</v>
      </c>
      <c r="M238" s="38" t="s">
        <v>390</v>
      </c>
      <c r="N238" s="3">
        <v>3.2</v>
      </c>
      <c r="O238" s="38" t="s">
        <v>295</v>
      </c>
      <c r="P238" s="38" t="s">
        <v>296</v>
      </c>
      <c r="Q238" s="38" t="s">
        <v>272</v>
      </c>
      <c r="S238" s="6"/>
    </row>
    <row r="239" spans="1:19" ht="15" customHeight="1" x14ac:dyDescent="0.25">
      <c r="A239" t="s">
        <v>154</v>
      </c>
      <c r="E239" s="38" t="s">
        <v>389</v>
      </c>
      <c r="F239" s="3">
        <v>38079</v>
      </c>
      <c r="G239" s="25">
        <v>43471</v>
      </c>
      <c r="H239" s="3">
        <v>-48</v>
      </c>
      <c r="I239" s="3">
        <v>150.53</v>
      </c>
      <c r="J239" s="3">
        <v>0</v>
      </c>
      <c r="K239" s="3">
        <f>Item_Ledger_Entry[[#This Row],[Sales Amount (Expected)]]+Item_Ledger_Entry[[#This Row],[Sales Amount (Actual)]]</f>
        <v>150.53</v>
      </c>
      <c r="L239" s="3">
        <f>-Item_Ledger_Entry[[#This Row],[Quantity]]</f>
        <v>48</v>
      </c>
      <c r="M239" s="38" t="s">
        <v>390</v>
      </c>
      <c r="N239" s="3">
        <v>3.2</v>
      </c>
      <c r="O239" s="38" t="s">
        <v>297</v>
      </c>
      <c r="P239" s="38" t="s">
        <v>298</v>
      </c>
      <c r="Q239" s="38" t="s">
        <v>272</v>
      </c>
      <c r="S239" s="6"/>
    </row>
    <row r="240" spans="1:19" ht="15" customHeight="1" x14ac:dyDescent="0.25">
      <c r="A240" t="s">
        <v>154</v>
      </c>
      <c r="E240" s="38" t="s">
        <v>389</v>
      </c>
      <c r="F240" s="3">
        <v>38094</v>
      </c>
      <c r="G240" s="25">
        <v>43477</v>
      </c>
      <c r="H240" s="3">
        <v>-1</v>
      </c>
      <c r="I240" s="3">
        <v>3.1</v>
      </c>
      <c r="J240" s="3">
        <v>0</v>
      </c>
      <c r="K240" s="3">
        <f>Item_Ledger_Entry[[#This Row],[Sales Amount (Expected)]]+Item_Ledger_Entry[[#This Row],[Sales Amount (Actual)]]</f>
        <v>3.1</v>
      </c>
      <c r="L240" s="3">
        <f>-Item_Ledger_Entry[[#This Row],[Quantity]]</f>
        <v>1</v>
      </c>
      <c r="M240" s="38" t="s">
        <v>390</v>
      </c>
      <c r="N240" s="3">
        <v>3.2</v>
      </c>
      <c r="O240" s="38" t="s">
        <v>299</v>
      </c>
      <c r="P240" s="38" t="s">
        <v>300</v>
      </c>
      <c r="Q240" s="38" t="s">
        <v>272</v>
      </c>
      <c r="S240" s="6"/>
    </row>
    <row r="241" spans="1:19" ht="15" customHeight="1" x14ac:dyDescent="0.25">
      <c r="A241" t="s">
        <v>154</v>
      </c>
      <c r="E241" s="38" t="s">
        <v>389</v>
      </c>
      <c r="F241" s="3">
        <v>124515</v>
      </c>
      <c r="G241" s="25">
        <v>43470</v>
      </c>
      <c r="H241" s="3">
        <v>-144</v>
      </c>
      <c r="I241" s="3">
        <v>419.33</v>
      </c>
      <c r="J241" s="3">
        <v>0</v>
      </c>
      <c r="K241" s="3">
        <f>Item_Ledger_Entry[[#This Row],[Sales Amount (Expected)]]+Item_Ledger_Entry[[#This Row],[Sales Amount (Actual)]]</f>
        <v>419.33</v>
      </c>
      <c r="L241" s="3">
        <f>-Item_Ledger_Entry[[#This Row],[Quantity]]</f>
        <v>144</v>
      </c>
      <c r="M241" s="38" t="s">
        <v>390</v>
      </c>
      <c r="N241" s="3">
        <v>3.2</v>
      </c>
      <c r="O241" s="38" t="s">
        <v>336</v>
      </c>
      <c r="P241" s="38" t="s">
        <v>337</v>
      </c>
      <c r="Q241" s="38" t="s">
        <v>290</v>
      </c>
      <c r="S241" s="6"/>
    </row>
    <row r="242" spans="1:19" ht="15" customHeight="1" x14ac:dyDescent="0.25">
      <c r="A242" t="s">
        <v>154</v>
      </c>
      <c r="E242" s="38" t="s">
        <v>389</v>
      </c>
      <c r="F242" s="3">
        <v>124607</v>
      </c>
      <c r="G242" s="25">
        <v>43478</v>
      </c>
      <c r="H242" s="3">
        <v>-144</v>
      </c>
      <c r="I242" s="3">
        <v>410.11</v>
      </c>
      <c r="J242" s="3">
        <v>0</v>
      </c>
      <c r="K242" s="3">
        <f>Item_Ledger_Entry[[#This Row],[Sales Amount (Expected)]]+Item_Ledger_Entry[[#This Row],[Sales Amount (Actual)]]</f>
        <v>410.11</v>
      </c>
      <c r="L242" s="3">
        <f>-Item_Ledger_Entry[[#This Row],[Quantity]]</f>
        <v>144</v>
      </c>
      <c r="M242" s="38" t="s">
        <v>390</v>
      </c>
      <c r="N242" s="3">
        <v>3.2</v>
      </c>
      <c r="O242" s="38" t="s">
        <v>307</v>
      </c>
      <c r="P242" s="38" t="s">
        <v>308</v>
      </c>
      <c r="Q242" s="38" t="s">
        <v>290</v>
      </c>
      <c r="S242" s="6"/>
    </row>
    <row r="243" spans="1:19" ht="15" customHeight="1" x14ac:dyDescent="0.25">
      <c r="A243" t="s">
        <v>154</v>
      </c>
      <c r="E243" s="38" t="s">
        <v>389</v>
      </c>
      <c r="F243" s="3">
        <v>124623</v>
      </c>
      <c r="G243" s="25">
        <v>43478</v>
      </c>
      <c r="H243" s="3">
        <v>-144</v>
      </c>
      <c r="I243" s="3">
        <v>405.5</v>
      </c>
      <c r="J243" s="3">
        <v>0</v>
      </c>
      <c r="K243" s="3">
        <f>Item_Ledger_Entry[[#This Row],[Sales Amount (Expected)]]+Item_Ledger_Entry[[#This Row],[Sales Amount (Actual)]]</f>
        <v>405.5</v>
      </c>
      <c r="L243" s="3">
        <f>-Item_Ledger_Entry[[#This Row],[Quantity]]</f>
        <v>144</v>
      </c>
      <c r="M243" s="38" t="s">
        <v>390</v>
      </c>
      <c r="N243" s="3">
        <v>3.2</v>
      </c>
      <c r="O243" s="38" t="s">
        <v>349</v>
      </c>
      <c r="P243" s="38" t="s">
        <v>350</v>
      </c>
      <c r="Q243" s="38" t="s">
        <v>290</v>
      </c>
      <c r="S243" s="6"/>
    </row>
    <row r="244" spans="1:19" ht="15" customHeight="1" x14ac:dyDescent="0.25">
      <c r="A244" t="s">
        <v>154</v>
      </c>
      <c r="E244" s="38" t="s">
        <v>389</v>
      </c>
      <c r="F244" s="3">
        <v>128903</v>
      </c>
      <c r="G244" s="25">
        <v>43479</v>
      </c>
      <c r="H244" s="3">
        <v>-1</v>
      </c>
      <c r="I244" s="3">
        <v>3.14</v>
      </c>
      <c r="J244" s="3">
        <v>0</v>
      </c>
      <c r="K244" s="3">
        <f>Item_Ledger_Entry[[#This Row],[Sales Amount (Expected)]]+Item_Ledger_Entry[[#This Row],[Sales Amount (Actual)]]</f>
        <v>3.14</v>
      </c>
      <c r="L244" s="3">
        <f>-Item_Ledger_Entry[[#This Row],[Quantity]]</f>
        <v>1</v>
      </c>
      <c r="M244" s="38" t="s">
        <v>390</v>
      </c>
      <c r="N244" s="3">
        <v>3.2</v>
      </c>
      <c r="O244" s="38" t="s">
        <v>309</v>
      </c>
      <c r="P244" s="38" t="s">
        <v>310</v>
      </c>
      <c r="Q244" s="38" t="s">
        <v>290</v>
      </c>
      <c r="S244" s="6"/>
    </row>
    <row r="245" spans="1:19" ht="15" customHeight="1" x14ac:dyDescent="0.25">
      <c r="A245" t="s">
        <v>154</v>
      </c>
      <c r="E245" s="38" t="s">
        <v>389</v>
      </c>
      <c r="F245" s="3">
        <v>132507</v>
      </c>
      <c r="G245" s="25">
        <v>43466</v>
      </c>
      <c r="H245" s="3">
        <v>-1</v>
      </c>
      <c r="I245" s="3">
        <v>3.14</v>
      </c>
      <c r="J245" s="3">
        <v>0</v>
      </c>
      <c r="K245" s="3">
        <f>Item_Ledger_Entry[[#This Row],[Sales Amount (Expected)]]+Item_Ledger_Entry[[#This Row],[Sales Amount (Actual)]]</f>
        <v>3.14</v>
      </c>
      <c r="L245" s="3">
        <f>-Item_Ledger_Entry[[#This Row],[Quantity]]</f>
        <v>1</v>
      </c>
      <c r="M245" s="38" t="s">
        <v>390</v>
      </c>
      <c r="N245" s="3">
        <v>3.2</v>
      </c>
      <c r="O245" s="38" t="s">
        <v>330</v>
      </c>
      <c r="P245" s="38" t="s">
        <v>331</v>
      </c>
      <c r="Q245" s="38" t="s">
        <v>313</v>
      </c>
      <c r="S245" s="6"/>
    </row>
    <row r="246" spans="1:19" ht="15" customHeight="1" x14ac:dyDescent="0.25">
      <c r="A246" t="s">
        <v>154</v>
      </c>
      <c r="E246" s="38" t="s">
        <v>389</v>
      </c>
      <c r="F246" s="3">
        <v>132510</v>
      </c>
      <c r="G246" s="25">
        <v>43470</v>
      </c>
      <c r="H246" s="3">
        <v>-144</v>
      </c>
      <c r="I246" s="3">
        <v>451.56</v>
      </c>
      <c r="J246" s="3">
        <v>0</v>
      </c>
      <c r="K246" s="3">
        <f>Item_Ledger_Entry[[#This Row],[Sales Amount (Expected)]]+Item_Ledger_Entry[[#This Row],[Sales Amount (Actual)]]</f>
        <v>451.56</v>
      </c>
      <c r="L246" s="3">
        <f>-Item_Ledger_Entry[[#This Row],[Quantity]]</f>
        <v>144</v>
      </c>
      <c r="M246" s="38" t="s">
        <v>390</v>
      </c>
      <c r="N246" s="3">
        <v>3.2</v>
      </c>
      <c r="O246" s="38" t="s">
        <v>311</v>
      </c>
      <c r="P246" s="38" t="s">
        <v>312</v>
      </c>
      <c r="Q246" s="38" t="s">
        <v>313</v>
      </c>
      <c r="S246" s="6"/>
    </row>
    <row r="247" spans="1:19" ht="15" customHeight="1" x14ac:dyDescent="0.25">
      <c r="A247" t="s">
        <v>154</v>
      </c>
      <c r="E247" s="38" t="s">
        <v>389</v>
      </c>
      <c r="F247" s="3">
        <v>132522</v>
      </c>
      <c r="G247" s="25">
        <v>43477</v>
      </c>
      <c r="H247" s="3">
        <v>-288</v>
      </c>
      <c r="I247" s="3">
        <v>903.17</v>
      </c>
      <c r="J247" s="3">
        <v>0</v>
      </c>
      <c r="K247" s="3">
        <f>Item_Ledger_Entry[[#This Row],[Sales Amount (Expected)]]+Item_Ledger_Entry[[#This Row],[Sales Amount (Actual)]]</f>
        <v>903.17</v>
      </c>
      <c r="L247" s="3">
        <f>-Item_Ledger_Entry[[#This Row],[Quantity]]</f>
        <v>288</v>
      </c>
      <c r="M247" s="38" t="s">
        <v>390</v>
      </c>
      <c r="N247" s="3">
        <v>3.2</v>
      </c>
      <c r="O247" s="38" t="s">
        <v>351</v>
      </c>
      <c r="P247" s="38" t="s">
        <v>352</v>
      </c>
      <c r="Q247" s="38" t="s">
        <v>313</v>
      </c>
      <c r="S247" s="6"/>
    </row>
    <row r="248" spans="1:19" ht="15" customHeight="1" x14ac:dyDescent="0.25">
      <c r="A248" t="s">
        <v>154</v>
      </c>
      <c r="E248" s="38" t="s">
        <v>389</v>
      </c>
      <c r="F248" s="3">
        <v>132551</v>
      </c>
      <c r="G248" s="25">
        <v>43481</v>
      </c>
      <c r="H248" s="3">
        <v>-144</v>
      </c>
      <c r="I248" s="3">
        <v>451.58000000000004</v>
      </c>
      <c r="J248" s="3">
        <v>0</v>
      </c>
      <c r="K248" s="3">
        <f>Item_Ledger_Entry[[#This Row],[Sales Amount (Expected)]]+Item_Ledger_Entry[[#This Row],[Sales Amount (Actual)]]</f>
        <v>451.58000000000004</v>
      </c>
      <c r="L248" s="3">
        <f>-Item_Ledger_Entry[[#This Row],[Quantity]]</f>
        <v>144</v>
      </c>
      <c r="M248" s="38" t="s">
        <v>390</v>
      </c>
      <c r="N248" s="3">
        <v>3.2</v>
      </c>
      <c r="O248" s="38" t="s">
        <v>351</v>
      </c>
      <c r="P248" s="38" t="s">
        <v>352</v>
      </c>
      <c r="Q248" s="38" t="s">
        <v>313</v>
      </c>
      <c r="S248" s="6"/>
    </row>
    <row r="249" spans="1:19" ht="15" customHeight="1" x14ac:dyDescent="0.25">
      <c r="A249" t="s">
        <v>154</v>
      </c>
      <c r="E249" s="38" t="s">
        <v>389</v>
      </c>
      <c r="F249" s="3">
        <v>137445</v>
      </c>
      <c r="G249" s="25">
        <v>43483</v>
      </c>
      <c r="H249" s="3">
        <v>-1</v>
      </c>
      <c r="I249" s="3">
        <v>3.12</v>
      </c>
      <c r="J249" s="3">
        <v>0</v>
      </c>
      <c r="K249" s="3">
        <f>Item_Ledger_Entry[[#This Row],[Sales Amount (Expected)]]+Item_Ledger_Entry[[#This Row],[Sales Amount (Actual)]]</f>
        <v>3.12</v>
      </c>
      <c r="L249" s="3">
        <f>-Item_Ledger_Entry[[#This Row],[Quantity]]</f>
        <v>1</v>
      </c>
      <c r="M249" s="38" t="s">
        <v>390</v>
      </c>
      <c r="N249" s="3">
        <v>3.2</v>
      </c>
      <c r="O249" s="38" t="s">
        <v>316</v>
      </c>
      <c r="P249" s="38" t="s">
        <v>317</v>
      </c>
      <c r="Q249" s="38" t="s">
        <v>272</v>
      </c>
      <c r="S249" s="6"/>
    </row>
    <row r="250" spans="1:19" ht="15" customHeight="1" x14ac:dyDescent="0.25">
      <c r="A250" t="s">
        <v>154</v>
      </c>
      <c r="E250" s="38" t="s">
        <v>389</v>
      </c>
      <c r="F250" s="3">
        <v>138726</v>
      </c>
      <c r="G250" s="25">
        <v>43477</v>
      </c>
      <c r="H250" s="3">
        <v>-144</v>
      </c>
      <c r="I250" s="3">
        <v>446.97</v>
      </c>
      <c r="J250" s="3">
        <v>0</v>
      </c>
      <c r="K250" s="3">
        <f>Item_Ledger_Entry[[#This Row],[Sales Amount (Expected)]]+Item_Ledger_Entry[[#This Row],[Sales Amount (Actual)]]</f>
        <v>446.97</v>
      </c>
      <c r="L250" s="3">
        <f>-Item_Ledger_Entry[[#This Row],[Quantity]]</f>
        <v>144</v>
      </c>
      <c r="M250" s="38" t="s">
        <v>390</v>
      </c>
      <c r="N250" s="3">
        <v>3.2</v>
      </c>
      <c r="O250" s="38" t="s">
        <v>318</v>
      </c>
      <c r="P250" s="38" t="s">
        <v>319</v>
      </c>
      <c r="Q250" s="38" t="s">
        <v>272</v>
      </c>
      <c r="S250" s="6"/>
    </row>
    <row r="251" spans="1:19" ht="15" customHeight="1" x14ac:dyDescent="0.25">
      <c r="A251" t="s">
        <v>154</v>
      </c>
      <c r="E251" s="38" t="s">
        <v>391</v>
      </c>
      <c r="F251" s="3">
        <v>20375</v>
      </c>
      <c r="G251" s="25">
        <v>43468</v>
      </c>
      <c r="H251" s="3">
        <v>-2</v>
      </c>
      <c r="I251" s="3">
        <v>5.25</v>
      </c>
      <c r="J251" s="3">
        <v>0</v>
      </c>
      <c r="K251" s="3">
        <f>Item_Ledger_Entry[[#This Row],[Sales Amount (Expected)]]+Item_Ledger_Entry[[#This Row],[Sales Amount (Actual)]]</f>
        <v>5.25</v>
      </c>
      <c r="L251" s="3">
        <f>-Item_Ledger_Entry[[#This Row],[Quantity]]</f>
        <v>2</v>
      </c>
      <c r="M251" s="38" t="s">
        <v>392</v>
      </c>
      <c r="N251" s="3">
        <v>2.68</v>
      </c>
      <c r="O251" s="38" t="s">
        <v>328</v>
      </c>
      <c r="P251" s="38" t="s">
        <v>329</v>
      </c>
      <c r="Q251" s="38" t="s">
        <v>290</v>
      </c>
      <c r="S251" s="6"/>
    </row>
    <row r="252" spans="1:19" ht="15" customHeight="1" x14ac:dyDescent="0.25">
      <c r="A252" t="s">
        <v>154</v>
      </c>
      <c r="E252" s="38" t="s">
        <v>391</v>
      </c>
      <c r="F252" s="3">
        <v>20393</v>
      </c>
      <c r="G252" s="25">
        <v>43473</v>
      </c>
      <c r="H252" s="3">
        <v>-48</v>
      </c>
      <c r="I252" s="3">
        <v>115.78</v>
      </c>
      <c r="J252" s="3">
        <v>0</v>
      </c>
      <c r="K252" s="3">
        <f>Item_Ledger_Entry[[#This Row],[Sales Amount (Expected)]]+Item_Ledger_Entry[[#This Row],[Sales Amount (Actual)]]</f>
        <v>115.78</v>
      </c>
      <c r="L252" s="3">
        <f>-Item_Ledger_Entry[[#This Row],[Quantity]]</f>
        <v>48</v>
      </c>
      <c r="M252" s="38" t="s">
        <v>392</v>
      </c>
      <c r="N252" s="3">
        <v>2.68</v>
      </c>
      <c r="O252" s="38" t="s">
        <v>324</v>
      </c>
      <c r="P252" s="38" t="s">
        <v>325</v>
      </c>
      <c r="Q252" s="38" t="s">
        <v>290</v>
      </c>
      <c r="S252" s="6"/>
    </row>
    <row r="253" spans="1:19" ht="15" customHeight="1" x14ac:dyDescent="0.25">
      <c r="A253" t="s">
        <v>154</v>
      </c>
      <c r="E253" s="38" t="s">
        <v>391</v>
      </c>
      <c r="F253" s="3">
        <v>25243</v>
      </c>
      <c r="G253" s="25">
        <v>43471</v>
      </c>
      <c r="H253" s="3">
        <v>-144</v>
      </c>
      <c r="I253" s="3">
        <v>374.34000000000003</v>
      </c>
      <c r="J253" s="3">
        <v>0</v>
      </c>
      <c r="K253" s="3">
        <f>Item_Ledger_Entry[[#This Row],[Sales Amount (Expected)]]+Item_Ledger_Entry[[#This Row],[Sales Amount (Actual)]]</f>
        <v>374.34000000000003</v>
      </c>
      <c r="L253" s="3">
        <f>-Item_Ledger_Entry[[#This Row],[Quantity]]</f>
        <v>144</v>
      </c>
      <c r="M253" s="38" t="s">
        <v>392</v>
      </c>
      <c r="N253" s="3">
        <v>2.68</v>
      </c>
      <c r="O253" s="38" t="s">
        <v>291</v>
      </c>
      <c r="P253" s="38" t="s">
        <v>292</v>
      </c>
      <c r="Q253" s="38" t="s">
        <v>290</v>
      </c>
      <c r="S253" s="6"/>
    </row>
    <row r="254" spans="1:19" ht="15" customHeight="1" x14ac:dyDescent="0.25">
      <c r="A254" t="s">
        <v>154</v>
      </c>
      <c r="E254" s="38" t="s">
        <v>391</v>
      </c>
      <c r="F254" s="3">
        <v>25305</v>
      </c>
      <c r="G254" s="25">
        <v>43486</v>
      </c>
      <c r="H254" s="3">
        <v>-144</v>
      </c>
      <c r="I254" s="3">
        <v>370.48</v>
      </c>
      <c r="J254" s="3">
        <v>0</v>
      </c>
      <c r="K254" s="3">
        <f>Item_Ledger_Entry[[#This Row],[Sales Amount (Expected)]]+Item_Ledger_Entry[[#This Row],[Sales Amount (Actual)]]</f>
        <v>370.48</v>
      </c>
      <c r="L254" s="3">
        <f>-Item_Ledger_Entry[[#This Row],[Quantity]]</f>
        <v>144</v>
      </c>
      <c r="M254" s="38" t="s">
        <v>392</v>
      </c>
      <c r="N254" s="3">
        <v>2.68</v>
      </c>
      <c r="O254" s="38" t="s">
        <v>309</v>
      </c>
      <c r="P254" s="38" t="s">
        <v>310</v>
      </c>
      <c r="Q254" s="38" t="s">
        <v>290</v>
      </c>
      <c r="S254" s="6"/>
    </row>
    <row r="255" spans="1:19" ht="15" customHeight="1" x14ac:dyDescent="0.25">
      <c r="A255" t="s">
        <v>154</v>
      </c>
      <c r="E255" s="38" t="s">
        <v>391</v>
      </c>
      <c r="F255" s="3">
        <v>34324</v>
      </c>
      <c r="G255" s="25">
        <v>43470</v>
      </c>
      <c r="H255" s="3">
        <v>-168</v>
      </c>
      <c r="I255" s="3">
        <v>409.71000000000004</v>
      </c>
      <c r="J255" s="3">
        <v>0</v>
      </c>
      <c r="K255" s="3">
        <f>Item_Ledger_Entry[[#This Row],[Sales Amount (Expected)]]+Item_Ledger_Entry[[#This Row],[Sales Amount (Actual)]]</f>
        <v>409.71000000000004</v>
      </c>
      <c r="L255" s="3">
        <f>-Item_Ledger_Entry[[#This Row],[Quantity]]</f>
        <v>168</v>
      </c>
      <c r="M255" s="38" t="s">
        <v>392</v>
      </c>
      <c r="N255" s="3">
        <v>2.68</v>
      </c>
      <c r="O255" s="38" t="s">
        <v>314</v>
      </c>
      <c r="P255" s="38" t="s">
        <v>315</v>
      </c>
      <c r="Q255" s="38" t="s">
        <v>272</v>
      </c>
      <c r="S255" s="6"/>
    </row>
    <row r="256" spans="1:19" ht="15" customHeight="1" x14ac:dyDescent="0.25">
      <c r="A256" t="s">
        <v>154</v>
      </c>
      <c r="E256" s="38" t="s">
        <v>391</v>
      </c>
      <c r="F256" s="3">
        <v>34335</v>
      </c>
      <c r="G256" s="25">
        <v>43475</v>
      </c>
      <c r="H256" s="3">
        <v>-144</v>
      </c>
      <c r="I256" s="3">
        <v>351.19</v>
      </c>
      <c r="J256" s="3">
        <v>0</v>
      </c>
      <c r="K256" s="3">
        <f>Item_Ledger_Entry[[#This Row],[Sales Amount (Expected)]]+Item_Ledger_Entry[[#This Row],[Sales Amount (Actual)]]</f>
        <v>351.19</v>
      </c>
      <c r="L256" s="3">
        <f>-Item_Ledger_Entry[[#This Row],[Quantity]]</f>
        <v>144</v>
      </c>
      <c r="M256" s="38" t="s">
        <v>392</v>
      </c>
      <c r="N256" s="3">
        <v>2.68</v>
      </c>
      <c r="O256" s="38" t="s">
        <v>293</v>
      </c>
      <c r="P256" s="38" t="s">
        <v>294</v>
      </c>
      <c r="Q256" s="38" t="s">
        <v>272</v>
      </c>
      <c r="S256" s="6"/>
    </row>
    <row r="257" spans="1:19" ht="15" customHeight="1" x14ac:dyDescent="0.25">
      <c r="A257" t="s">
        <v>154</v>
      </c>
      <c r="E257" s="38" t="s">
        <v>391</v>
      </c>
      <c r="F257" s="3">
        <v>38096</v>
      </c>
      <c r="G257" s="25">
        <v>43477</v>
      </c>
      <c r="H257" s="3">
        <v>-1</v>
      </c>
      <c r="I257" s="3">
        <v>2.6</v>
      </c>
      <c r="J257" s="3">
        <v>0</v>
      </c>
      <c r="K257" s="3">
        <f>Item_Ledger_Entry[[#This Row],[Sales Amount (Expected)]]+Item_Ledger_Entry[[#This Row],[Sales Amount (Actual)]]</f>
        <v>2.6</v>
      </c>
      <c r="L257" s="3">
        <f>-Item_Ledger_Entry[[#This Row],[Quantity]]</f>
        <v>1</v>
      </c>
      <c r="M257" s="38" t="s">
        <v>392</v>
      </c>
      <c r="N257" s="3">
        <v>2.68</v>
      </c>
      <c r="O257" s="38" t="s">
        <v>299</v>
      </c>
      <c r="P257" s="38" t="s">
        <v>300</v>
      </c>
      <c r="Q257" s="38" t="s">
        <v>272</v>
      </c>
      <c r="S257" s="6"/>
    </row>
    <row r="258" spans="1:19" ht="15" customHeight="1" x14ac:dyDescent="0.25">
      <c r="A258" t="s">
        <v>154</v>
      </c>
      <c r="E258" s="38" t="s">
        <v>391</v>
      </c>
      <c r="F258" s="3">
        <v>124614</v>
      </c>
      <c r="G258" s="25">
        <v>43478</v>
      </c>
      <c r="H258" s="3">
        <v>-48</v>
      </c>
      <c r="I258" s="3">
        <v>114.49</v>
      </c>
      <c r="J258" s="3">
        <v>0</v>
      </c>
      <c r="K258" s="3">
        <f>Item_Ledger_Entry[[#This Row],[Sales Amount (Expected)]]+Item_Ledger_Entry[[#This Row],[Sales Amount (Actual)]]</f>
        <v>114.49</v>
      </c>
      <c r="L258" s="3">
        <f>-Item_Ledger_Entry[[#This Row],[Quantity]]</f>
        <v>48</v>
      </c>
      <c r="M258" s="38" t="s">
        <v>392</v>
      </c>
      <c r="N258" s="3">
        <v>2.68</v>
      </c>
      <c r="O258" s="38" t="s">
        <v>307</v>
      </c>
      <c r="P258" s="38" t="s">
        <v>308</v>
      </c>
      <c r="Q258" s="38" t="s">
        <v>290</v>
      </c>
      <c r="S258" s="6"/>
    </row>
    <row r="259" spans="1:19" ht="15" customHeight="1" x14ac:dyDescent="0.25">
      <c r="A259" t="s">
        <v>154</v>
      </c>
      <c r="E259" s="38" t="s">
        <v>391</v>
      </c>
      <c r="F259" s="3">
        <v>124625</v>
      </c>
      <c r="G259" s="25">
        <v>43478</v>
      </c>
      <c r="H259" s="3">
        <v>-145</v>
      </c>
      <c r="I259" s="3">
        <v>341.97</v>
      </c>
      <c r="J259" s="3">
        <v>0</v>
      </c>
      <c r="K259" s="3">
        <f>Item_Ledger_Entry[[#This Row],[Sales Amount (Expected)]]+Item_Ledger_Entry[[#This Row],[Sales Amount (Actual)]]</f>
        <v>341.97</v>
      </c>
      <c r="L259" s="3">
        <f>-Item_Ledger_Entry[[#This Row],[Quantity]]</f>
        <v>145</v>
      </c>
      <c r="M259" s="38" t="s">
        <v>392</v>
      </c>
      <c r="N259" s="3">
        <v>2.68</v>
      </c>
      <c r="O259" s="38" t="s">
        <v>349</v>
      </c>
      <c r="P259" s="38" t="s">
        <v>350</v>
      </c>
      <c r="Q259" s="38" t="s">
        <v>290</v>
      </c>
      <c r="S259" s="6"/>
    </row>
    <row r="260" spans="1:19" ht="15" customHeight="1" x14ac:dyDescent="0.25">
      <c r="A260" t="s">
        <v>154</v>
      </c>
      <c r="E260" s="38" t="s">
        <v>391</v>
      </c>
      <c r="F260" s="3">
        <v>132500</v>
      </c>
      <c r="G260" s="25">
        <v>43466</v>
      </c>
      <c r="H260" s="3">
        <v>-144</v>
      </c>
      <c r="I260" s="3">
        <v>378.2</v>
      </c>
      <c r="J260" s="3">
        <v>0</v>
      </c>
      <c r="K260" s="3">
        <f>Item_Ledger_Entry[[#This Row],[Sales Amount (Expected)]]+Item_Ledger_Entry[[#This Row],[Sales Amount (Actual)]]</f>
        <v>378.2</v>
      </c>
      <c r="L260" s="3">
        <f>-Item_Ledger_Entry[[#This Row],[Quantity]]</f>
        <v>144</v>
      </c>
      <c r="M260" s="38" t="s">
        <v>392</v>
      </c>
      <c r="N260" s="3">
        <v>2.68</v>
      </c>
      <c r="O260" s="38" t="s">
        <v>330</v>
      </c>
      <c r="P260" s="38" t="s">
        <v>331</v>
      </c>
      <c r="Q260" s="38" t="s">
        <v>313</v>
      </c>
      <c r="S260" s="6"/>
    </row>
    <row r="261" spans="1:19" ht="15" customHeight="1" x14ac:dyDescent="0.25">
      <c r="A261" t="s">
        <v>154</v>
      </c>
      <c r="E261" s="38" t="s">
        <v>391</v>
      </c>
      <c r="F261" s="3">
        <v>132523</v>
      </c>
      <c r="G261" s="25">
        <v>43477</v>
      </c>
      <c r="H261" s="3">
        <v>-288</v>
      </c>
      <c r="I261" s="3">
        <v>756.4</v>
      </c>
      <c r="J261" s="3">
        <v>0</v>
      </c>
      <c r="K261" s="3">
        <f>Item_Ledger_Entry[[#This Row],[Sales Amount (Expected)]]+Item_Ledger_Entry[[#This Row],[Sales Amount (Actual)]]</f>
        <v>756.4</v>
      </c>
      <c r="L261" s="3">
        <f>-Item_Ledger_Entry[[#This Row],[Quantity]]</f>
        <v>288</v>
      </c>
      <c r="M261" s="38" t="s">
        <v>392</v>
      </c>
      <c r="N261" s="3">
        <v>2.68</v>
      </c>
      <c r="O261" s="38" t="s">
        <v>351</v>
      </c>
      <c r="P261" s="38" t="s">
        <v>352</v>
      </c>
      <c r="Q261" s="38" t="s">
        <v>313</v>
      </c>
      <c r="S261" s="6"/>
    </row>
    <row r="262" spans="1:19" ht="15" customHeight="1" x14ac:dyDescent="0.25">
      <c r="A262" t="s">
        <v>154</v>
      </c>
      <c r="E262" s="38" t="s">
        <v>391</v>
      </c>
      <c r="F262" s="3">
        <v>137455</v>
      </c>
      <c r="G262" s="25">
        <v>43493</v>
      </c>
      <c r="H262" s="3">
        <v>-144</v>
      </c>
      <c r="I262" s="3">
        <v>370.54</v>
      </c>
      <c r="J262" s="3">
        <v>0</v>
      </c>
      <c r="K262" s="3">
        <f>Item_Ledger_Entry[[#This Row],[Sales Amount (Expected)]]+Item_Ledger_Entry[[#This Row],[Sales Amount (Actual)]]</f>
        <v>370.54</v>
      </c>
      <c r="L262" s="3">
        <f>-Item_Ledger_Entry[[#This Row],[Quantity]]</f>
        <v>144</v>
      </c>
      <c r="M262" s="38" t="s">
        <v>392</v>
      </c>
      <c r="N262" s="3">
        <v>2.68</v>
      </c>
      <c r="O262" s="38" t="s">
        <v>295</v>
      </c>
      <c r="P262" s="38" t="s">
        <v>296</v>
      </c>
      <c r="Q262" s="38" t="s">
        <v>272</v>
      </c>
      <c r="S262" s="6"/>
    </row>
    <row r="263" spans="1:19" ht="15" customHeight="1" x14ac:dyDescent="0.25">
      <c r="A263" t="s">
        <v>154</v>
      </c>
      <c r="E263" s="38" t="s">
        <v>391</v>
      </c>
      <c r="F263" s="3">
        <v>138729</v>
      </c>
      <c r="G263" s="25">
        <v>43477</v>
      </c>
      <c r="H263" s="3">
        <v>-144</v>
      </c>
      <c r="I263" s="3">
        <v>374.34000000000003</v>
      </c>
      <c r="J263" s="3">
        <v>0</v>
      </c>
      <c r="K263" s="3">
        <f>Item_Ledger_Entry[[#This Row],[Sales Amount (Expected)]]+Item_Ledger_Entry[[#This Row],[Sales Amount (Actual)]]</f>
        <v>374.34000000000003</v>
      </c>
      <c r="L263" s="3">
        <f>-Item_Ledger_Entry[[#This Row],[Quantity]]</f>
        <v>144</v>
      </c>
      <c r="M263" s="38" t="s">
        <v>392</v>
      </c>
      <c r="N263" s="3">
        <v>2.68</v>
      </c>
      <c r="O263" s="38" t="s">
        <v>318</v>
      </c>
      <c r="P263" s="38" t="s">
        <v>319</v>
      </c>
      <c r="Q263" s="38" t="s">
        <v>272</v>
      </c>
      <c r="S263" s="6"/>
    </row>
    <row r="264" spans="1:19" ht="15" customHeight="1" x14ac:dyDescent="0.25">
      <c r="A264" t="s">
        <v>154</v>
      </c>
      <c r="E264" s="38" t="s">
        <v>391</v>
      </c>
      <c r="F264" s="3">
        <v>157877</v>
      </c>
      <c r="G264" s="25">
        <v>43481</v>
      </c>
      <c r="H264" s="3">
        <v>1</v>
      </c>
      <c r="I264" s="3">
        <v>-2.63</v>
      </c>
      <c r="J264" s="3">
        <v>0</v>
      </c>
      <c r="K264" s="3">
        <f>Item_Ledger_Entry[[#This Row],[Sales Amount (Expected)]]+Item_Ledger_Entry[[#This Row],[Sales Amount (Actual)]]</f>
        <v>-2.63</v>
      </c>
      <c r="L264" s="3">
        <f>-Item_Ledger_Entry[[#This Row],[Quantity]]</f>
        <v>-1</v>
      </c>
      <c r="M264" s="38" t="s">
        <v>392</v>
      </c>
      <c r="N264" s="3">
        <v>2.68</v>
      </c>
      <c r="O264" s="38" t="s">
        <v>320</v>
      </c>
      <c r="P264" s="38" t="s">
        <v>321</v>
      </c>
      <c r="Q264" s="38" t="s">
        <v>313</v>
      </c>
      <c r="S264" s="6"/>
    </row>
    <row r="265" spans="1:19" ht="15" customHeight="1" x14ac:dyDescent="0.25">
      <c r="A265" t="s">
        <v>154</v>
      </c>
      <c r="E265" s="38" t="s">
        <v>393</v>
      </c>
      <c r="F265" s="3">
        <v>20335</v>
      </c>
      <c r="G265" s="25">
        <v>43472</v>
      </c>
      <c r="H265" s="3">
        <v>-144</v>
      </c>
      <c r="I265" s="3">
        <v>738.2</v>
      </c>
      <c r="J265" s="3">
        <v>0</v>
      </c>
      <c r="K265" s="3">
        <f>Item_Ledger_Entry[[#This Row],[Sales Amount (Expected)]]+Item_Ledger_Entry[[#This Row],[Sales Amount (Actual)]]</f>
        <v>738.2</v>
      </c>
      <c r="L265" s="3">
        <f>-Item_Ledger_Entry[[#This Row],[Quantity]]</f>
        <v>144</v>
      </c>
      <c r="M265" s="38" t="s">
        <v>394</v>
      </c>
      <c r="N265" s="3">
        <v>5.34</v>
      </c>
      <c r="O265" s="38" t="s">
        <v>328</v>
      </c>
      <c r="P265" s="38" t="s">
        <v>329</v>
      </c>
      <c r="Q265" s="38" t="s">
        <v>290</v>
      </c>
      <c r="S265" s="6"/>
    </row>
    <row r="266" spans="1:19" ht="15" customHeight="1" x14ac:dyDescent="0.25">
      <c r="A266" t="s">
        <v>154</v>
      </c>
      <c r="E266" s="38" t="s">
        <v>393</v>
      </c>
      <c r="F266" s="3">
        <v>20426</v>
      </c>
      <c r="G266" s="25">
        <v>43479</v>
      </c>
      <c r="H266" s="3">
        <v>-144</v>
      </c>
      <c r="I266" s="3">
        <v>692.06</v>
      </c>
      <c r="J266" s="3">
        <v>0</v>
      </c>
      <c r="K266" s="3">
        <f>Item_Ledger_Entry[[#This Row],[Sales Amount (Expected)]]+Item_Ledger_Entry[[#This Row],[Sales Amount (Actual)]]</f>
        <v>692.06</v>
      </c>
      <c r="L266" s="3">
        <f>-Item_Ledger_Entry[[#This Row],[Quantity]]</f>
        <v>144</v>
      </c>
      <c r="M266" s="38" t="s">
        <v>394</v>
      </c>
      <c r="N266" s="3">
        <v>5.34</v>
      </c>
      <c r="O266" s="38" t="s">
        <v>288</v>
      </c>
      <c r="P266" s="38" t="s">
        <v>289</v>
      </c>
      <c r="Q266" s="38" t="s">
        <v>290</v>
      </c>
      <c r="S266" s="6"/>
    </row>
    <row r="267" spans="1:19" ht="15" customHeight="1" x14ac:dyDescent="0.25">
      <c r="A267" t="s">
        <v>154</v>
      </c>
      <c r="E267" s="38" t="s">
        <v>393</v>
      </c>
      <c r="F267" s="3">
        <v>25310</v>
      </c>
      <c r="G267" s="25">
        <v>43486</v>
      </c>
      <c r="H267" s="3">
        <v>-1</v>
      </c>
      <c r="I267" s="3">
        <v>5.13</v>
      </c>
      <c r="J267" s="3">
        <v>0</v>
      </c>
      <c r="K267" s="3">
        <f>Item_Ledger_Entry[[#This Row],[Sales Amount (Expected)]]+Item_Ledger_Entry[[#This Row],[Sales Amount (Actual)]]</f>
        <v>5.13</v>
      </c>
      <c r="L267" s="3">
        <f>-Item_Ledger_Entry[[#This Row],[Quantity]]</f>
        <v>1</v>
      </c>
      <c r="M267" s="38" t="s">
        <v>394</v>
      </c>
      <c r="N267" s="3">
        <v>5.34</v>
      </c>
      <c r="O267" s="38" t="s">
        <v>309</v>
      </c>
      <c r="P267" s="38" t="s">
        <v>310</v>
      </c>
      <c r="Q267" s="38" t="s">
        <v>290</v>
      </c>
      <c r="S267" s="6"/>
    </row>
    <row r="268" spans="1:19" ht="15" customHeight="1" x14ac:dyDescent="0.25">
      <c r="A268" t="s">
        <v>154</v>
      </c>
      <c r="E268" s="38" t="s">
        <v>393</v>
      </c>
      <c r="F268" s="3">
        <v>30060</v>
      </c>
      <c r="G268" s="25">
        <v>43474</v>
      </c>
      <c r="H268" s="3">
        <v>-144</v>
      </c>
      <c r="I268" s="3">
        <v>753.57999999999993</v>
      </c>
      <c r="J268" s="3">
        <v>0</v>
      </c>
      <c r="K268" s="3">
        <f>Item_Ledger_Entry[[#This Row],[Sales Amount (Expected)]]+Item_Ledger_Entry[[#This Row],[Sales Amount (Actual)]]</f>
        <v>753.57999999999993</v>
      </c>
      <c r="L268" s="3">
        <f>-Item_Ledger_Entry[[#This Row],[Quantity]]</f>
        <v>144</v>
      </c>
      <c r="M268" s="38" t="s">
        <v>394</v>
      </c>
      <c r="N268" s="3">
        <v>5.34</v>
      </c>
      <c r="O268" s="38" t="s">
        <v>320</v>
      </c>
      <c r="P268" s="38" t="s">
        <v>321</v>
      </c>
      <c r="Q268" s="38" t="s">
        <v>313</v>
      </c>
      <c r="S268" s="6"/>
    </row>
    <row r="269" spans="1:19" ht="15" customHeight="1" x14ac:dyDescent="0.25">
      <c r="A269" t="s">
        <v>154</v>
      </c>
      <c r="E269" s="38" t="s">
        <v>393</v>
      </c>
      <c r="F269" s="3">
        <v>30092</v>
      </c>
      <c r="G269" s="25">
        <v>43478</v>
      </c>
      <c r="H269" s="3">
        <v>-48</v>
      </c>
      <c r="I269" s="3">
        <v>251.18999999999997</v>
      </c>
      <c r="J269" s="3">
        <v>0</v>
      </c>
      <c r="K269" s="3">
        <f>Item_Ledger_Entry[[#This Row],[Sales Amount (Expected)]]+Item_Ledger_Entry[[#This Row],[Sales Amount (Actual)]]</f>
        <v>251.18999999999997</v>
      </c>
      <c r="L269" s="3">
        <f>-Item_Ledger_Entry[[#This Row],[Quantity]]</f>
        <v>48</v>
      </c>
      <c r="M269" s="38" t="s">
        <v>394</v>
      </c>
      <c r="N269" s="3">
        <v>5.34</v>
      </c>
      <c r="O269" s="38" t="s">
        <v>301</v>
      </c>
      <c r="P269" s="38" t="s">
        <v>344</v>
      </c>
      <c r="Q269" s="38" t="s">
        <v>313</v>
      </c>
      <c r="S269" s="6"/>
    </row>
    <row r="270" spans="1:19" ht="15" customHeight="1" x14ac:dyDescent="0.25">
      <c r="A270" t="s">
        <v>154</v>
      </c>
      <c r="E270" s="38" t="s">
        <v>393</v>
      </c>
      <c r="F270" s="3">
        <v>30110</v>
      </c>
      <c r="G270" s="25">
        <v>43475</v>
      </c>
      <c r="H270" s="3">
        <v>-144</v>
      </c>
      <c r="I270" s="3">
        <v>753.57</v>
      </c>
      <c r="J270" s="3">
        <v>0</v>
      </c>
      <c r="K270" s="3">
        <f>Item_Ledger_Entry[[#This Row],[Sales Amount (Expected)]]+Item_Ledger_Entry[[#This Row],[Sales Amount (Actual)]]</f>
        <v>753.57</v>
      </c>
      <c r="L270" s="3">
        <f>-Item_Ledger_Entry[[#This Row],[Quantity]]</f>
        <v>144</v>
      </c>
      <c r="M270" s="38" t="s">
        <v>394</v>
      </c>
      <c r="N270" s="3">
        <v>5.34</v>
      </c>
      <c r="O270" s="38" t="s">
        <v>345</v>
      </c>
      <c r="P270" s="38" t="s">
        <v>346</v>
      </c>
      <c r="Q270" s="38" t="s">
        <v>313</v>
      </c>
      <c r="S270" s="6"/>
    </row>
    <row r="271" spans="1:19" ht="15" customHeight="1" x14ac:dyDescent="0.25">
      <c r="A271" t="s">
        <v>154</v>
      </c>
      <c r="E271" s="38" t="s">
        <v>393</v>
      </c>
      <c r="F271" s="3">
        <v>34312</v>
      </c>
      <c r="G271" s="25">
        <v>43473</v>
      </c>
      <c r="H271" s="3">
        <v>-144</v>
      </c>
      <c r="I271" s="3">
        <v>730.58999999999992</v>
      </c>
      <c r="J271" s="3">
        <v>0</v>
      </c>
      <c r="K271" s="3">
        <f>Item_Ledger_Entry[[#This Row],[Sales Amount (Expected)]]+Item_Ledger_Entry[[#This Row],[Sales Amount (Actual)]]</f>
        <v>730.58999999999992</v>
      </c>
      <c r="L271" s="3">
        <f>-Item_Ledger_Entry[[#This Row],[Quantity]]</f>
        <v>144</v>
      </c>
      <c r="M271" s="38" t="s">
        <v>394</v>
      </c>
      <c r="N271" s="3">
        <v>5.34</v>
      </c>
      <c r="O271" s="38" t="s">
        <v>332</v>
      </c>
      <c r="P271" s="38" t="s">
        <v>333</v>
      </c>
      <c r="Q271" s="38" t="s">
        <v>272</v>
      </c>
      <c r="S271" s="6"/>
    </row>
    <row r="272" spans="1:19" ht="15" customHeight="1" x14ac:dyDescent="0.25">
      <c r="A272" t="s">
        <v>154</v>
      </c>
      <c r="E272" s="38" t="s">
        <v>393</v>
      </c>
      <c r="F272" s="3">
        <v>34341</v>
      </c>
      <c r="G272" s="25">
        <v>43475</v>
      </c>
      <c r="H272" s="3">
        <v>-1</v>
      </c>
      <c r="I272" s="3">
        <v>4.8499999999999996</v>
      </c>
      <c r="J272" s="3">
        <v>0</v>
      </c>
      <c r="K272" s="3">
        <f>Item_Ledger_Entry[[#This Row],[Sales Amount (Expected)]]+Item_Ledger_Entry[[#This Row],[Sales Amount (Actual)]]</f>
        <v>4.8499999999999996</v>
      </c>
      <c r="L272" s="3">
        <f>-Item_Ledger_Entry[[#This Row],[Quantity]]</f>
        <v>1</v>
      </c>
      <c r="M272" s="38" t="s">
        <v>394</v>
      </c>
      <c r="N272" s="3">
        <v>5.34</v>
      </c>
      <c r="O272" s="38" t="s">
        <v>293</v>
      </c>
      <c r="P272" s="38" t="s">
        <v>294</v>
      </c>
      <c r="Q272" s="38" t="s">
        <v>272</v>
      </c>
      <c r="S272" s="6"/>
    </row>
    <row r="273" spans="1:19" ht="15" customHeight="1" x14ac:dyDescent="0.25">
      <c r="A273" t="s">
        <v>154</v>
      </c>
      <c r="E273" s="38" t="s">
        <v>393</v>
      </c>
      <c r="F273" s="3">
        <v>124526</v>
      </c>
      <c r="G273" s="25">
        <v>43474</v>
      </c>
      <c r="H273" s="3">
        <v>-144</v>
      </c>
      <c r="I273" s="3">
        <v>707.44</v>
      </c>
      <c r="J273" s="3">
        <v>0</v>
      </c>
      <c r="K273" s="3">
        <f>Item_Ledger_Entry[[#This Row],[Sales Amount (Expected)]]+Item_Ledger_Entry[[#This Row],[Sales Amount (Actual)]]</f>
        <v>707.44</v>
      </c>
      <c r="L273" s="3">
        <f>-Item_Ledger_Entry[[#This Row],[Quantity]]</f>
        <v>144</v>
      </c>
      <c r="M273" s="38" t="s">
        <v>394</v>
      </c>
      <c r="N273" s="3">
        <v>5.34</v>
      </c>
      <c r="O273" s="38" t="s">
        <v>328</v>
      </c>
      <c r="P273" s="38" t="s">
        <v>329</v>
      </c>
      <c r="Q273" s="38" t="s">
        <v>290</v>
      </c>
      <c r="S273" s="6"/>
    </row>
    <row r="274" spans="1:19" ht="15" customHeight="1" x14ac:dyDescent="0.25">
      <c r="A274" t="s">
        <v>154</v>
      </c>
      <c r="E274" s="38" t="s">
        <v>393</v>
      </c>
      <c r="F274" s="3">
        <v>124556</v>
      </c>
      <c r="G274" s="25">
        <v>43473</v>
      </c>
      <c r="H274" s="3">
        <v>-2</v>
      </c>
      <c r="I274" s="3">
        <v>9.93</v>
      </c>
      <c r="J274" s="3">
        <v>0</v>
      </c>
      <c r="K274" s="3">
        <f>Item_Ledger_Entry[[#This Row],[Sales Amount (Expected)]]+Item_Ledger_Entry[[#This Row],[Sales Amount (Actual)]]</f>
        <v>9.93</v>
      </c>
      <c r="L274" s="3">
        <f>-Item_Ledger_Entry[[#This Row],[Quantity]]</f>
        <v>2</v>
      </c>
      <c r="M274" s="38" t="s">
        <v>394</v>
      </c>
      <c r="N274" s="3">
        <v>5.34</v>
      </c>
      <c r="O274" s="38" t="s">
        <v>326</v>
      </c>
      <c r="P274" s="38" t="s">
        <v>327</v>
      </c>
      <c r="Q274" s="38" t="s">
        <v>290</v>
      </c>
      <c r="S274" s="6"/>
    </row>
    <row r="275" spans="1:19" ht="15" customHeight="1" x14ac:dyDescent="0.25">
      <c r="A275" t="s">
        <v>154</v>
      </c>
      <c r="E275" s="38" t="s">
        <v>393</v>
      </c>
      <c r="F275" s="3">
        <v>124571</v>
      </c>
      <c r="G275" s="25">
        <v>43478</v>
      </c>
      <c r="H275" s="3">
        <v>-288</v>
      </c>
      <c r="I275" s="3">
        <v>1445.6399999999999</v>
      </c>
      <c r="J275" s="3">
        <v>0</v>
      </c>
      <c r="K275" s="3">
        <f>Item_Ledger_Entry[[#This Row],[Sales Amount (Expected)]]+Item_Ledger_Entry[[#This Row],[Sales Amount (Actual)]]</f>
        <v>1445.6399999999999</v>
      </c>
      <c r="L275" s="3">
        <f>-Item_Ledger_Entry[[#This Row],[Quantity]]</f>
        <v>288</v>
      </c>
      <c r="M275" s="38" t="s">
        <v>394</v>
      </c>
      <c r="N275" s="3">
        <v>5.34</v>
      </c>
      <c r="O275" s="38" t="s">
        <v>347</v>
      </c>
      <c r="P275" s="38" t="s">
        <v>348</v>
      </c>
      <c r="Q275" s="38" t="s">
        <v>290</v>
      </c>
      <c r="S275" s="6"/>
    </row>
    <row r="276" spans="1:19" ht="15" customHeight="1" x14ac:dyDescent="0.25">
      <c r="A276" t="s">
        <v>154</v>
      </c>
      <c r="E276" s="38" t="s">
        <v>393</v>
      </c>
      <c r="F276" s="3">
        <v>132538</v>
      </c>
      <c r="G276" s="25">
        <v>43479</v>
      </c>
      <c r="H276" s="3">
        <v>-144</v>
      </c>
      <c r="I276" s="3">
        <v>753.57999999999993</v>
      </c>
      <c r="J276" s="3">
        <v>0</v>
      </c>
      <c r="K276" s="3">
        <f>Item_Ledger_Entry[[#This Row],[Sales Amount (Expected)]]+Item_Ledger_Entry[[#This Row],[Sales Amount (Actual)]]</f>
        <v>753.57999999999993</v>
      </c>
      <c r="L276" s="3">
        <f>-Item_Ledger_Entry[[#This Row],[Quantity]]</f>
        <v>144</v>
      </c>
      <c r="M276" s="38" t="s">
        <v>394</v>
      </c>
      <c r="N276" s="3">
        <v>5.34</v>
      </c>
      <c r="O276" s="38" t="s">
        <v>320</v>
      </c>
      <c r="P276" s="38" t="s">
        <v>321</v>
      </c>
      <c r="Q276" s="38" t="s">
        <v>313</v>
      </c>
      <c r="S276" s="6"/>
    </row>
    <row r="277" spans="1:19" ht="15" customHeight="1" x14ac:dyDescent="0.25">
      <c r="A277" t="s">
        <v>154</v>
      </c>
      <c r="E277" s="38" t="s">
        <v>393</v>
      </c>
      <c r="F277" s="3">
        <v>132554</v>
      </c>
      <c r="G277" s="25">
        <v>43481</v>
      </c>
      <c r="H277" s="3">
        <v>-1</v>
      </c>
      <c r="I277" s="3">
        <v>5.23</v>
      </c>
      <c r="J277" s="3">
        <v>0</v>
      </c>
      <c r="K277" s="3">
        <f>Item_Ledger_Entry[[#This Row],[Sales Amount (Expected)]]+Item_Ledger_Entry[[#This Row],[Sales Amount (Actual)]]</f>
        <v>5.23</v>
      </c>
      <c r="L277" s="3">
        <f>-Item_Ledger_Entry[[#This Row],[Quantity]]</f>
        <v>1</v>
      </c>
      <c r="M277" s="38" t="s">
        <v>394</v>
      </c>
      <c r="N277" s="3">
        <v>5.34</v>
      </c>
      <c r="O277" s="38" t="s">
        <v>351</v>
      </c>
      <c r="P277" s="38" t="s">
        <v>352</v>
      </c>
      <c r="Q277" s="38" t="s">
        <v>313</v>
      </c>
      <c r="S277" s="6"/>
    </row>
    <row r="278" spans="1:19" ht="15" customHeight="1" x14ac:dyDescent="0.25">
      <c r="A278" t="s">
        <v>154</v>
      </c>
      <c r="E278" s="38" t="s">
        <v>393</v>
      </c>
      <c r="F278" s="3">
        <v>135836</v>
      </c>
      <c r="G278" s="25">
        <v>43490</v>
      </c>
      <c r="H278" s="3">
        <v>-144</v>
      </c>
      <c r="I278" s="3">
        <v>692.12</v>
      </c>
      <c r="J278" s="3">
        <v>0</v>
      </c>
      <c r="K278" s="3">
        <f>Item_Ledger_Entry[[#This Row],[Sales Amount (Expected)]]+Item_Ledger_Entry[[#This Row],[Sales Amount (Actual)]]</f>
        <v>692.12</v>
      </c>
      <c r="L278" s="3">
        <f>-Item_Ledger_Entry[[#This Row],[Quantity]]</f>
        <v>144</v>
      </c>
      <c r="M278" s="38" t="s">
        <v>394</v>
      </c>
      <c r="N278" s="3">
        <v>5.34</v>
      </c>
      <c r="O278" s="38" t="s">
        <v>332</v>
      </c>
      <c r="P278" s="38" t="s">
        <v>333</v>
      </c>
      <c r="Q278" s="38" t="s">
        <v>272</v>
      </c>
      <c r="S278" s="6"/>
    </row>
    <row r="279" spans="1:19" ht="15" customHeight="1" x14ac:dyDescent="0.25">
      <c r="A279" t="s">
        <v>154</v>
      </c>
      <c r="E279" s="38" t="s">
        <v>393</v>
      </c>
      <c r="F279" s="3">
        <v>137433</v>
      </c>
      <c r="G279" s="25">
        <v>43483</v>
      </c>
      <c r="H279" s="3">
        <v>-144</v>
      </c>
      <c r="I279" s="3">
        <v>745.94999999999993</v>
      </c>
      <c r="J279" s="3">
        <v>0</v>
      </c>
      <c r="K279" s="3">
        <f>Item_Ledger_Entry[[#This Row],[Sales Amount (Expected)]]+Item_Ledger_Entry[[#This Row],[Sales Amount (Actual)]]</f>
        <v>745.94999999999993</v>
      </c>
      <c r="L279" s="3">
        <f>-Item_Ledger_Entry[[#This Row],[Quantity]]</f>
        <v>144</v>
      </c>
      <c r="M279" s="38" t="s">
        <v>394</v>
      </c>
      <c r="N279" s="3">
        <v>5.34</v>
      </c>
      <c r="O279" s="38" t="s">
        <v>316</v>
      </c>
      <c r="P279" s="38" t="s">
        <v>317</v>
      </c>
      <c r="Q279" s="38" t="s">
        <v>272</v>
      </c>
      <c r="S279" s="6"/>
    </row>
    <row r="280" spans="1:19" ht="15" customHeight="1" x14ac:dyDescent="0.25">
      <c r="A280" t="s">
        <v>154</v>
      </c>
      <c r="E280" s="38" t="s">
        <v>393</v>
      </c>
      <c r="F280" s="3">
        <v>157888</v>
      </c>
      <c r="G280" s="25">
        <v>43484</v>
      </c>
      <c r="H280" s="3">
        <v>24</v>
      </c>
      <c r="I280" s="3">
        <v>-125.6</v>
      </c>
      <c r="J280" s="3">
        <v>0</v>
      </c>
      <c r="K280" s="3">
        <f>Item_Ledger_Entry[[#This Row],[Sales Amount (Expected)]]+Item_Ledger_Entry[[#This Row],[Sales Amount (Actual)]]</f>
        <v>-125.6</v>
      </c>
      <c r="L280" s="3">
        <f>-Item_Ledger_Entry[[#This Row],[Quantity]]</f>
        <v>-24</v>
      </c>
      <c r="M280" s="38" t="s">
        <v>394</v>
      </c>
      <c r="N280" s="3">
        <v>5.34</v>
      </c>
      <c r="O280" s="38" t="s">
        <v>330</v>
      </c>
      <c r="P280" s="38" t="s">
        <v>331</v>
      </c>
      <c r="Q280" s="38" t="s">
        <v>313</v>
      </c>
      <c r="S280" s="6"/>
    </row>
    <row r="281" spans="1:19" ht="15" customHeight="1" x14ac:dyDescent="0.25">
      <c r="A281" t="s">
        <v>154</v>
      </c>
      <c r="E281" s="38" t="s">
        <v>395</v>
      </c>
      <c r="F281" s="3">
        <v>20340</v>
      </c>
      <c r="G281" s="25">
        <v>43472</v>
      </c>
      <c r="H281" s="3">
        <v>-144</v>
      </c>
      <c r="I281" s="3">
        <v>411.96</v>
      </c>
      <c r="J281" s="3">
        <v>0</v>
      </c>
      <c r="K281" s="3">
        <f>Item_Ledger_Entry[[#This Row],[Sales Amount (Expected)]]+Item_Ledger_Entry[[#This Row],[Sales Amount (Actual)]]</f>
        <v>411.96</v>
      </c>
      <c r="L281" s="3">
        <f>-Item_Ledger_Entry[[#This Row],[Quantity]]</f>
        <v>144</v>
      </c>
      <c r="M281" s="38" t="s">
        <v>396</v>
      </c>
      <c r="N281" s="3">
        <v>2.98</v>
      </c>
      <c r="O281" s="38" t="s">
        <v>328</v>
      </c>
      <c r="P281" s="38" t="s">
        <v>329</v>
      </c>
      <c r="Q281" s="38" t="s">
        <v>290</v>
      </c>
      <c r="S281" s="6"/>
    </row>
    <row r="282" spans="1:19" ht="15" customHeight="1" x14ac:dyDescent="0.25">
      <c r="A282" t="s">
        <v>154</v>
      </c>
      <c r="E282" s="38" t="s">
        <v>395</v>
      </c>
      <c r="F282" s="3">
        <v>20430</v>
      </c>
      <c r="G282" s="25">
        <v>43479</v>
      </c>
      <c r="H282" s="3">
        <v>-144</v>
      </c>
      <c r="I282" s="3">
        <v>386.21000000000004</v>
      </c>
      <c r="J282" s="3">
        <v>0</v>
      </c>
      <c r="K282" s="3">
        <f>Item_Ledger_Entry[[#This Row],[Sales Amount (Expected)]]+Item_Ledger_Entry[[#This Row],[Sales Amount (Actual)]]</f>
        <v>386.21000000000004</v>
      </c>
      <c r="L282" s="3">
        <f>-Item_Ledger_Entry[[#This Row],[Quantity]]</f>
        <v>144</v>
      </c>
      <c r="M282" s="38" t="s">
        <v>396</v>
      </c>
      <c r="N282" s="3">
        <v>2.98</v>
      </c>
      <c r="O282" s="38" t="s">
        <v>288</v>
      </c>
      <c r="P282" s="38" t="s">
        <v>289</v>
      </c>
      <c r="Q282" s="38" t="s">
        <v>290</v>
      </c>
      <c r="S282" s="6"/>
    </row>
    <row r="283" spans="1:19" ht="15" customHeight="1" x14ac:dyDescent="0.25">
      <c r="A283" t="s">
        <v>154</v>
      </c>
      <c r="E283" s="38" t="s">
        <v>395</v>
      </c>
      <c r="F283" s="3">
        <v>20440</v>
      </c>
      <c r="G283" s="25">
        <v>43483</v>
      </c>
      <c r="H283" s="3">
        <v>-288</v>
      </c>
      <c r="I283" s="3">
        <v>763.82999999999993</v>
      </c>
      <c r="J283" s="3">
        <v>0</v>
      </c>
      <c r="K283" s="3">
        <f>Item_Ledger_Entry[[#This Row],[Sales Amount (Expected)]]+Item_Ledger_Entry[[#This Row],[Sales Amount (Actual)]]</f>
        <v>763.82999999999993</v>
      </c>
      <c r="L283" s="3">
        <f>-Item_Ledger_Entry[[#This Row],[Quantity]]</f>
        <v>288</v>
      </c>
      <c r="M283" s="38" t="s">
        <v>396</v>
      </c>
      <c r="N283" s="3">
        <v>2.98</v>
      </c>
      <c r="O283" s="38" t="s">
        <v>328</v>
      </c>
      <c r="P283" s="38" t="s">
        <v>329</v>
      </c>
      <c r="Q283" s="38" t="s">
        <v>290</v>
      </c>
      <c r="S283" s="6"/>
    </row>
    <row r="284" spans="1:19" ht="15" customHeight="1" x14ac:dyDescent="0.25">
      <c r="A284" t="s">
        <v>154</v>
      </c>
      <c r="E284" s="38" t="s">
        <v>395</v>
      </c>
      <c r="F284" s="3">
        <v>25256</v>
      </c>
      <c r="G284" s="25">
        <v>43472</v>
      </c>
      <c r="H284" s="3">
        <v>-144</v>
      </c>
      <c r="I284" s="3">
        <v>411.96</v>
      </c>
      <c r="J284" s="3">
        <v>0</v>
      </c>
      <c r="K284" s="3">
        <f>Item_Ledger_Entry[[#This Row],[Sales Amount (Expected)]]+Item_Ledger_Entry[[#This Row],[Sales Amount (Actual)]]</f>
        <v>411.96</v>
      </c>
      <c r="L284" s="3">
        <f>-Item_Ledger_Entry[[#This Row],[Quantity]]</f>
        <v>144</v>
      </c>
      <c r="M284" s="38" t="s">
        <v>396</v>
      </c>
      <c r="N284" s="3">
        <v>2.98</v>
      </c>
      <c r="O284" s="38" t="s">
        <v>342</v>
      </c>
      <c r="P284" s="38" t="s">
        <v>343</v>
      </c>
      <c r="Q284" s="38" t="s">
        <v>290</v>
      </c>
      <c r="S284" s="6"/>
    </row>
    <row r="285" spans="1:19" ht="15" customHeight="1" x14ac:dyDescent="0.25">
      <c r="A285" t="s">
        <v>154</v>
      </c>
      <c r="E285" s="38" t="s">
        <v>395</v>
      </c>
      <c r="F285" s="3">
        <v>25304</v>
      </c>
      <c r="G285" s="25">
        <v>43486</v>
      </c>
      <c r="H285" s="3">
        <v>-144</v>
      </c>
      <c r="I285" s="3">
        <v>411.96</v>
      </c>
      <c r="J285" s="3">
        <v>0</v>
      </c>
      <c r="K285" s="3">
        <f>Item_Ledger_Entry[[#This Row],[Sales Amount (Expected)]]+Item_Ledger_Entry[[#This Row],[Sales Amount (Actual)]]</f>
        <v>411.96</v>
      </c>
      <c r="L285" s="3">
        <f>-Item_Ledger_Entry[[#This Row],[Quantity]]</f>
        <v>144</v>
      </c>
      <c r="M285" s="38" t="s">
        <v>396</v>
      </c>
      <c r="N285" s="3">
        <v>2.98</v>
      </c>
      <c r="O285" s="38" t="s">
        <v>309</v>
      </c>
      <c r="P285" s="38" t="s">
        <v>310</v>
      </c>
      <c r="Q285" s="38" t="s">
        <v>290</v>
      </c>
      <c r="S285" s="6"/>
    </row>
    <row r="286" spans="1:19" ht="15" customHeight="1" x14ac:dyDescent="0.25">
      <c r="A286" t="s">
        <v>154</v>
      </c>
      <c r="E286" s="38" t="s">
        <v>395</v>
      </c>
      <c r="F286" s="3">
        <v>30065</v>
      </c>
      <c r="G286" s="25">
        <v>43474</v>
      </c>
      <c r="H286" s="3">
        <v>-48</v>
      </c>
      <c r="I286" s="3">
        <v>140.18</v>
      </c>
      <c r="J286" s="3">
        <v>0</v>
      </c>
      <c r="K286" s="3">
        <f>Item_Ledger_Entry[[#This Row],[Sales Amount (Expected)]]+Item_Ledger_Entry[[#This Row],[Sales Amount (Actual)]]</f>
        <v>140.18</v>
      </c>
      <c r="L286" s="3">
        <f>-Item_Ledger_Entry[[#This Row],[Quantity]]</f>
        <v>48</v>
      </c>
      <c r="M286" s="38" t="s">
        <v>396</v>
      </c>
      <c r="N286" s="3">
        <v>2.98</v>
      </c>
      <c r="O286" s="38" t="s">
        <v>320</v>
      </c>
      <c r="P286" s="38" t="s">
        <v>321</v>
      </c>
      <c r="Q286" s="38" t="s">
        <v>313</v>
      </c>
      <c r="S286" s="6"/>
    </row>
    <row r="287" spans="1:19" ht="15" customHeight="1" x14ac:dyDescent="0.25">
      <c r="A287" t="s">
        <v>154</v>
      </c>
      <c r="E287" s="38" t="s">
        <v>395</v>
      </c>
      <c r="F287" s="3">
        <v>30146</v>
      </c>
      <c r="G287" s="25">
        <v>43487</v>
      </c>
      <c r="H287" s="3">
        <v>-144</v>
      </c>
      <c r="I287" s="3">
        <v>420.54</v>
      </c>
      <c r="J287" s="3">
        <v>0</v>
      </c>
      <c r="K287" s="3">
        <f>Item_Ledger_Entry[[#This Row],[Sales Amount (Expected)]]+Item_Ledger_Entry[[#This Row],[Sales Amount (Actual)]]</f>
        <v>420.54</v>
      </c>
      <c r="L287" s="3">
        <f>-Item_Ledger_Entry[[#This Row],[Quantity]]</f>
        <v>144</v>
      </c>
      <c r="M287" s="38" t="s">
        <v>396</v>
      </c>
      <c r="N287" s="3">
        <v>2.98</v>
      </c>
      <c r="O287" s="38" t="s">
        <v>330</v>
      </c>
      <c r="P287" s="38" t="s">
        <v>331</v>
      </c>
      <c r="Q287" s="38" t="s">
        <v>313</v>
      </c>
      <c r="S287" s="6"/>
    </row>
    <row r="288" spans="1:19" ht="15" customHeight="1" x14ac:dyDescent="0.25">
      <c r="A288" t="s">
        <v>154</v>
      </c>
      <c r="E288" s="38" t="s">
        <v>395</v>
      </c>
      <c r="F288" s="3">
        <v>34325</v>
      </c>
      <c r="G288" s="25">
        <v>43470</v>
      </c>
      <c r="H288" s="3">
        <v>-2</v>
      </c>
      <c r="I288" s="3">
        <v>5.42</v>
      </c>
      <c r="J288" s="3">
        <v>0</v>
      </c>
      <c r="K288" s="3">
        <f>Item_Ledger_Entry[[#This Row],[Sales Amount (Expected)]]+Item_Ledger_Entry[[#This Row],[Sales Amount (Actual)]]</f>
        <v>5.42</v>
      </c>
      <c r="L288" s="3">
        <f>-Item_Ledger_Entry[[#This Row],[Quantity]]</f>
        <v>2</v>
      </c>
      <c r="M288" s="38" t="s">
        <v>396</v>
      </c>
      <c r="N288" s="3">
        <v>2.98</v>
      </c>
      <c r="O288" s="38" t="s">
        <v>314</v>
      </c>
      <c r="P288" s="38" t="s">
        <v>315</v>
      </c>
      <c r="Q288" s="38" t="s">
        <v>272</v>
      </c>
      <c r="S288" s="6"/>
    </row>
    <row r="289" spans="1:19" ht="15" customHeight="1" x14ac:dyDescent="0.25">
      <c r="A289" t="s">
        <v>154</v>
      </c>
      <c r="E289" s="38" t="s">
        <v>395</v>
      </c>
      <c r="F289" s="3">
        <v>34355</v>
      </c>
      <c r="G289" s="25">
        <v>43487</v>
      </c>
      <c r="H289" s="3">
        <v>-6</v>
      </c>
      <c r="I289" s="3">
        <v>15.73</v>
      </c>
      <c r="J289" s="3">
        <v>0</v>
      </c>
      <c r="K289" s="3">
        <f>Item_Ledger_Entry[[#This Row],[Sales Amount (Expected)]]+Item_Ledger_Entry[[#This Row],[Sales Amount (Actual)]]</f>
        <v>15.73</v>
      </c>
      <c r="L289" s="3">
        <f>-Item_Ledger_Entry[[#This Row],[Quantity]]</f>
        <v>6</v>
      </c>
      <c r="M289" s="38" t="s">
        <v>396</v>
      </c>
      <c r="N289" s="3">
        <v>2.98</v>
      </c>
      <c r="O289" s="38" t="s">
        <v>293</v>
      </c>
      <c r="P289" s="38" t="s">
        <v>294</v>
      </c>
      <c r="Q289" s="38" t="s">
        <v>272</v>
      </c>
      <c r="S289" s="6"/>
    </row>
    <row r="290" spans="1:19" ht="15" customHeight="1" x14ac:dyDescent="0.25">
      <c r="A290" t="s">
        <v>154</v>
      </c>
      <c r="E290" s="38" t="s">
        <v>395</v>
      </c>
      <c r="F290" s="3">
        <v>36483</v>
      </c>
      <c r="G290" s="25">
        <v>43475</v>
      </c>
      <c r="H290" s="3">
        <v>-146</v>
      </c>
      <c r="I290" s="3">
        <v>426.37</v>
      </c>
      <c r="J290" s="3">
        <v>0</v>
      </c>
      <c r="K290" s="3">
        <f>Item_Ledger_Entry[[#This Row],[Sales Amount (Expected)]]+Item_Ledger_Entry[[#This Row],[Sales Amount (Actual)]]</f>
        <v>426.37</v>
      </c>
      <c r="L290" s="3">
        <f>-Item_Ledger_Entry[[#This Row],[Quantity]]</f>
        <v>146</v>
      </c>
      <c r="M290" s="38" t="s">
        <v>396</v>
      </c>
      <c r="N290" s="3">
        <v>2.98</v>
      </c>
      <c r="O290" s="38" t="s">
        <v>295</v>
      </c>
      <c r="P290" s="38" t="s">
        <v>296</v>
      </c>
      <c r="Q290" s="38" t="s">
        <v>272</v>
      </c>
      <c r="S290" s="6"/>
    </row>
    <row r="291" spans="1:19" ht="15" customHeight="1" x14ac:dyDescent="0.25">
      <c r="A291" t="s">
        <v>154</v>
      </c>
      <c r="E291" s="38" t="s">
        <v>395</v>
      </c>
      <c r="F291" s="3">
        <v>124608</v>
      </c>
      <c r="G291" s="25">
        <v>43478</v>
      </c>
      <c r="H291" s="3">
        <v>-144</v>
      </c>
      <c r="I291" s="3">
        <v>381.92</v>
      </c>
      <c r="J291" s="3">
        <v>0</v>
      </c>
      <c r="K291" s="3">
        <f>Item_Ledger_Entry[[#This Row],[Sales Amount (Expected)]]+Item_Ledger_Entry[[#This Row],[Sales Amount (Actual)]]</f>
        <v>381.92</v>
      </c>
      <c r="L291" s="3">
        <f>-Item_Ledger_Entry[[#This Row],[Quantity]]</f>
        <v>144</v>
      </c>
      <c r="M291" s="38" t="s">
        <v>396</v>
      </c>
      <c r="N291" s="3">
        <v>2.98</v>
      </c>
      <c r="O291" s="38" t="s">
        <v>307</v>
      </c>
      <c r="P291" s="38" t="s">
        <v>308</v>
      </c>
      <c r="Q291" s="38" t="s">
        <v>290</v>
      </c>
      <c r="S291" s="6"/>
    </row>
    <row r="292" spans="1:19" ht="15" customHeight="1" x14ac:dyDescent="0.25">
      <c r="A292" t="s">
        <v>154</v>
      </c>
      <c r="E292" s="38" t="s">
        <v>395</v>
      </c>
      <c r="F292" s="3">
        <v>124640</v>
      </c>
      <c r="G292" s="25">
        <v>43486</v>
      </c>
      <c r="H292" s="3">
        <v>-144</v>
      </c>
      <c r="I292" s="3">
        <v>386.21000000000004</v>
      </c>
      <c r="J292" s="3">
        <v>0</v>
      </c>
      <c r="K292" s="3">
        <f>Item_Ledger_Entry[[#This Row],[Sales Amount (Expected)]]+Item_Ledger_Entry[[#This Row],[Sales Amount (Actual)]]</f>
        <v>386.21000000000004</v>
      </c>
      <c r="L292" s="3">
        <f>-Item_Ledger_Entry[[#This Row],[Quantity]]</f>
        <v>144</v>
      </c>
      <c r="M292" s="38" t="s">
        <v>396</v>
      </c>
      <c r="N292" s="3">
        <v>2.98</v>
      </c>
      <c r="O292" s="38" t="s">
        <v>379</v>
      </c>
      <c r="P292" s="38" t="s">
        <v>380</v>
      </c>
      <c r="Q292" s="38" t="s">
        <v>290</v>
      </c>
      <c r="S292" s="6"/>
    </row>
    <row r="293" spans="1:19" ht="15" customHeight="1" x14ac:dyDescent="0.25">
      <c r="A293" t="s">
        <v>154</v>
      </c>
      <c r="E293" s="38" t="s">
        <v>395</v>
      </c>
      <c r="F293" s="3">
        <v>132512</v>
      </c>
      <c r="G293" s="25">
        <v>43470</v>
      </c>
      <c r="H293" s="3">
        <v>-144</v>
      </c>
      <c r="I293" s="3">
        <v>420.54</v>
      </c>
      <c r="J293" s="3">
        <v>0</v>
      </c>
      <c r="K293" s="3">
        <f>Item_Ledger_Entry[[#This Row],[Sales Amount (Expected)]]+Item_Ledger_Entry[[#This Row],[Sales Amount (Actual)]]</f>
        <v>420.54</v>
      </c>
      <c r="L293" s="3">
        <f>-Item_Ledger_Entry[[#This Row],[Quantity]]</f>
        <v>144</v>
      </c>
      <c r="M293" s="38" t="s">
        <v>396</v>
      </c>
      <c r="N293" s="3">
        <v>2.98</v>
      </c>
      <c r="O293" s="38" t="s">
        <v>311</v>
      </c>
      <c r="P293" s="38" t="s">
        <v>312</v>
      </c>
      <c r="Q293" s="38" t="s">
        <v>313</v>
      </c>
      <c r="S293" s="6"/>
    </row>
    <row r="294" spans="1:19" ht="15" customHeight="1" x14ac:dyDescent="0.25">
      <c r="A294" t="s">
        <v>154</v>
      </c>
      <c r="E294" s="38" t="s">
        <v>395</v>
      </c>
      <c r="F294" s="3">
        <v>132527</v>
      </c>
      <c r="G294" s="25">
        <v>43477</v>
      </c>
      <c r="H294" s="3">
        <v>-144</v>
      </c>
      <c r="I294" s="3">
        <v>420.54</v>
      </c>
      <c r="J294" s="3">
        <v>0</v>
      </c>
      <c r="K294" s="3">
        <f>Item_Ledger_Entry[[#This Row],[Sales Amount (Expected)]]+Item_Ledger_Entry[[#This Row],[Sales Amount (Actual)]]</f>
        <v>420.54</v>
      </c>
      <c r="L294" s="3">
        <f>-Item_Ledger_Entry[[#This Row],[Quantity]]</f>
        <v>144</v>
      </c>
      <c r="M294" s="38" t="s">
        <v>396</v>
      </c>
      <c r="N294" s="3">
        <v>2.98</v>
      </c>
      <c r="O294" s="38" t="s">
        <v>351</v>
      </c>
      <c r="P294" s="38" t="s">
        <v>352</v>
      </c>
      <c r="Q294" s="38" t="s">
        <v>313</v>
      </c>
      <c r="S294" s="6"/>
    </row>
    <row r="295" spans="1:19" ht="15" customHeight="1" x14ac:dyDescent="0.25">
      <c r="A295" t="s">
        <v>154</v>
      </c>
      <c r="E295" s="38" t="s">
        <v>395</v>
      </c>
      <c r="F295" s="3">
        <v>132555</v>
      </c>
      <c r="G295" s="25">
        <v>43481</v>
      </c>
      <c r="H295" s="3">
        <v>-1</v>
      </c>
      <c r="I295" s="3">
        <v>2.92</v>
      </c>
      <c r="J295" s="3">
        <v>0</v>
      </c>
      <c r="K295" s="3">
        <f>Item_Ledger_Entry[[#This Row],[Sales Amount (Expected)]]+Item_Ledger_Entry[[#This Row],[Sales Amount (Actual)]]</f>
        <v>2.92</v>
      </c>
      <c r="L295" s="3">
        <f>-Item_Ledger_Entry[[#This Row],[Quantity]]</f>
        <v>1</v>
      </c>
      <c r="M295" s="38" t="s">
        <v>396</v>
      </c>
      <c r="N295" s="3">
        <v>2.98</v>
      </c>
      <c r="O295" s="38" t="s">
        <v>351</v>
      </c>
      <c r="P295" s="38" t="s">
        <v>352</v>
      </c>
      <c r="Q295" s="38" t="s">
        <v>313</v>
      </c>
      <c r="S295" s="6"/>
    </row>
    <row r="296" spans="1:19" ht="15" customHeight="1" x14ac:dyDescent="0.25">
      <c r="A296" t="s">
        <v>154</v>
      </c>
      <c r="E296" s="38" t="s">
        <v>395</v>
      </c>
      <c r="F296" s="3">
        <v>135829</v>
      </c>
      <c r="G296" s="25">
        <v>43481</v>
      </c>
      <c r="H296" s="3">
        <v>-6</v>
      </c>
      <c r="I296" s="3">
        <v>17.350000000000001</v>
      </c>
      <c r="J296" s="3">
        <v>0</v>
      </c>
      <c r="K296" s="3">
        <f>Item_Ledger_Entry[[#This Row],[Sales Amount (Expected)]]+Item_Ledger_Entry[[#This Row],[Sales Amount (Actual)]]</f>
        <v>17.350000000000001</v>
      </c>
      <c r="L296" s="3">
        <f>-Item_Ledger_Entry[[#This Row],[Quantity]]</f>
        <v>6</v>
      </c>
      <c r="M296" s="38" t="s">
        <v>396</v>
      </c>
      <c r="N296" s="3">
        <v>2.98</v>
      </c>
      <c r="O296" s="38" t="s">
        <v>293</v>
      </c>
      <c r="P296" s="38" t="s">
        <v>294</v>
      </c>
      <c r="Q296" s="38" t="s">
        <v>272</v>
      </c>
      <c r="S296" s="6"/>
    </row>
    <row r="297" spans="1:19" ht="15" customHeight="1" x14ac:dyDescent="0.25">
      <c r="A297" t="s">
        <v>154</v>
      </c>
      <c r="E297" s="38" t="s">
        <v>395</v>
      </c>
      <c r="F297" s="3">
        <v>158197</v>
      </c>
      <c r="G297" s="25">
        <v>43477</v>
      </c>
      <c r="H297" s="3">
        <v>1</v>
      </c>
      <c r="I297" s="3">
        <v>-2.89</v>
      </c>
      <c r="J297" s="3">
        <v>0</v>
      </c>
      <c r="K297" s="3">
        <f>Item_Ledger_Entry[[#This Row],[Sales Amount (Expected)]]+Item_Ledger_Entry[[#This Row],[Sales Amount (Actual)]]</f>
        <v>-2.89</v>
      </c>
      <c r="L297" s="3">
        <f>-Item_Ledger_Entry[[#This Row],[Quantity]]</f>
        <v>-1</v>
      </c>
      <c r="M297" s="38" t="s">
        <v>396</v>
      </c>
      <c r="N297" s="3">
        <v>2.98</v>
      </c>
      <c r="O297" s="38" t="s">
        <v>332</v>
      </c>
      <c r="P297" s="38" t="s">
        <v>333</v>
      </c>
      <c r="Q297" s="38" t="s">
        <v>272</v>
      </c>
      <c r="S297" s="6"/>
    </row>
    <row r="298" spans="1:19" ht="15" customHeight="1" x14ac:dyDescent="0.25">
      <c r="A298" t="s">
        <v>154</v>
      </c>
      <c r="E298" s="38" t="s">
        <v>397</v>
      </c>
      <c r="F298" s="3">
        <v>20372</v>
      </c>
      <c r="G298" s="25">
        <v>43468</v>
      </c>
      <c r="H298" s="3">
        <v>-144</v>
      </c>
      <c r="I298" s="3">
        <v>440.29</v>
      </c>
      <c r="J298" s="3">
        <v>0</v>
      </c>
      <c r="K298" s="3">
        <f>Item_Ledger_Entry[[#This Row],[Sales Amount (Expected)]]+Item_Ledger_Entry[[#This Row],[Sales Amount (Actual)]]</f>
        <v>440.29</v>
      </c>
      <c r="L298" s="3">
        <f>-Item_Ledger_Entry[[#This Row],[Quantity]]</f>
        <v>144</v>
      </c>
      <c r="M298" s="38" t="s">
        <v>398</v>
      </c>
      <c r="N298" s="3">
        <v>3.12</v>
      </c>
      <c r="O298" s="38" t="s">
        <v>328</v>
      </c>
      <c r="P298" s="38" t="s">
        <v>329</v>
      </c>
      <c r="Q298" s="38" t="s">
        <v>290</v>
      </c>
      <c r="S298" s="6"/>
    </row>
    <row r="299" spans="1:19" ht="15" customHeight="1" x14ac:dyDescent="0.25">
      <c r="A299" t="s">
        <v>154</v>
      </c>
      <c r="E299" s="38" t="s">
        <v>397</v>
      </c>
      <c r="F299" s="3">
        <v>20387</v>
      </c>
      <c r="G299" s="25">
        <v>43473</v>
      </c>
      <c r="H299" s="3">
        <v>-144</v>
      </c>
      <c r="I299" s="3">
        <v>404.35</v>
      </c>
      <c r="J299" s="3">
        <v>0</v>
      </c>
      <c r="K299" s="3">
        <f>Item_Ledger_Entry[[#This Row],[Sales Amount (Expected)]]+Item_Ledger_Entry[[#This Row],[Sales Amount (Actual)]]</f>
        <v>404.35</v>
      </c>
      <c r="L299" s="3">
        <f>-Item_Ledger_Entry[[#This Row],[Quantity]]</f>
        <v>144</v>
      </c>
      <c r="M299" s="38" t="s">
        <v>398</v>
      </c>
      <c r="N299" s="3">
        <v>3.12</v>
      </c>
      <c r="O299" s="38" t="s">
        <v>324</v>
      </c>
      <c r="P299" s="38" t="s">
        <v>325</v>
      </c>
      <c r="Q299" s="38" t="s">
        <v>290</v>
      </c>
      <c r="S299" s="6"/>
    </row>
    <row r="300" spans="1:19" ht="15" customHeight="1" x14ac:dyDescent="0.25">
      <c r="A300" t="s">
        <v>154</v>
      </c>
      <c r="E300" s="38" t="s">
        <v>397</v>
      </c>
      <c r="F300" s="3">
        <v>20403</v>
      </c>
      <c r="G300" s="25">
        <v>43477</v>
      </c>
      <c r="H300" s="3">
        <v>-144</v>
      </c>
      <c r="I300" s="3">
        <v>408.84000000000003</v>
      </c>
      <c r="J300" s="3">
        <v>0</v>
      </c>
      <c r="K300" s="3">
        <f>Item_Ledger_Entry[[#This Row],[Sales Amount (Expected)]]+Item_Ledger_Entry[[#This Row],[Sales Amount (Actual)]]</f>
        <v>408.84000000000003</v>
      </c>
      <c r="L300" s="3">
        <f>-Item_Ledger_Entry[[#This Row],[Quantity]]</f>
        <v>144</v>
      </c>
      <c r="M300" s="38" t="s">
        <v>398</v>
      </c>
      <c r="N300" s="3">
        <v>3.12</v>
      </c>
      <c r="O300" s="38" t="s">
        <v>288</v>
      </c>
      <c r="P300" s="38" t="s">
        <v>289</v>
      </c>
      <c r="Q300" s="38" t="s">
        <v>290</v>
      </c>
      <c r="S300" s="6"/>
    </row>
    <row r="301" spans="1:19" ht="15" customHeight="1" x14ac:dyDescent="0.25">
      <c r="A301" t="s">
        <v>154</v>
      </c>
      <c r="E301" s="38" t="s">
        <v>397</v>
      </c>
      <c r="F301" s="3">
        <v>20422</v>
      </c>
      <c r="G301" s="25">
        <v>43481</v>
      </c>
      <c r="H301" s="3">
        <v>-1</v>
      </c>
      <c r="I301" s="3">
        <v>2.96</v>
      </c>
      <c r="J301" s="3">
        <v>0</v>
      </c>
      <c r="K301" s="3">
        <f>Item_Ledger_Entry[[#This Row],[Sales Amount (Expected)]]+Item_Ledger_Entry[[#This Row],[Sales Amount (Actual)]]</f>
        <v>2.96</v>
      </c>
      <c r="L301" s="3">
        <f>-Item_Ledger_Entry[[#This Row],[Quantity]]</f>
        <v>1</v>
      </c>
      <c r="M301" s="38" t="s">
        <v>398</v>
      </c>
      <c r="N301" s="3">
        <v>3.12</v>
      </c>
      <c r="O301" s="38" t="s">
        <v>326</v>
      </c>
      <c r="P301" s="38" t="s">
        <v>327</v>
      </c>
      <c r="Q301" s="38" t="s">
        <v>290</v>
      </c>
      <c r="S301" s="6"/>
    </row>
    <row r="302" spans="1:19" ht="15" customHeight="1" x14ac:dyDescent="0.25">
      <c r="A302" t="s">
        <v>154</v>
      </c>
      <c r="E302" s="38" t="s">
        <v>397</v>
      </c>
      <c r="F302" s="3">
        <v>25245</v>
      </c>
      <c r="G302" s="25">
        <v>43471</v>
      </c>
      <c r="H302" s="3">
        <v>-48</v>
      </c>
      <c r="I302" s="3">
        <v>145.27000000000001</v>
      </c>
      <c r="J302" s="3">
        <v>0</v>
      </c>
      <c r="K302" s="3">
        <f>Item_Ledger_Entry[[#This Row],[Sales Amount (Expected)]]+Item_Ledger_Entry[[#This Row],[Sales Amount (Actual)]]</f>
        <v>145.27000000000001</v>
      </c>
      <c r="L302" s="3">
        <f>-Item_Ledger_Entry[[#This Row],[Quantity]]</f>
        <v>48</v>
      </c>
      <c r="M302" s="38" t="s">
        <v>398</v>
      </c>
      <c r="N302" s="3">
        <v>3.12</v>
      </c>
      <c r="O302" s="38" t="s">
        <v>291</v>
      </c>
      <c r="P302" s="38" t="s">
        <v>292</v>
      </c>
      <c r="Q302" s="38" t="s">
        <v>290</v>
      </c>
      <c r="S302" s="6"/>
    </row>
    <row r="303" spans="1:19" ht="15" customHeight="1" x14ac:dyDescent="0.25">
      <c r="A303" t="s">
        <v>154</v>
      </c>
      <c r="E303" s="38" t="s">
        <v>397</v>
      </c>
      <c r="F303" s="3">
        <v>25293</v>
      </c>
      <c r="G303" s="25">
        <v>43477</v>
      </c>
      <c r="H303" s="3">
        <v>-144</v>
      </c>
      <c r="I303" s="3">
        <v>440.29</v>
      </c>
      <c r="J303" s="3">
        <v>0</v>
      </c>
      <c r="K303" s="3">
        <f>Item_Ledger_Entry[[#This Row],[Sales Amount (Expected)]]+Item_Ledger_Entry[[#This Row],[Sales Amount (Actual)]]</f>
        <v>440.29</v>
      </c>
      <c r="L303" s="3">
        <f>-Item_Ledger_Entry[[#This Row],[Quantity]]</f>
        <v>144</v>
      </c>
      <c r="M303" s="38" t="s">
        <v>398</v>
      </c>
      <c r="N303" s="3">
        <v>3.12</v>
      </c>
      <c r="O303" s="38" t="s">
        <v>309</v>
      </c>
      <c r="P303" s="38" t="s">
        <v>310</v>
      </c>
      <c r="Q303" s="38" t="s">
        <v>290</v>
      </c>
      <c r="S303" s="6"/>
    </row>
    <row r="304" spans="1:19" ht="15" customHeight="1" x14ac:dyDescent="0.25">
      <c r="A304" t="s">
        <v>154</v>
      </c>
      <c r="E304" s="38" t="s">
        <v>397</v>
      </c>
      <c r="F304" s="3">
        <v>30059</v>
      </c>
      <c r="G304" s="25">
        <v>43474</v>
      </c>
      <c r="H304" s="3">
        <v>-432</v>
      </c>
      <c r="I304" s="3">
        <v>1320.88</v>
      </c>
      <c r="J304" s="3">
        <v>0</v>
      </c>
      <c r="K304" s="3">
        <f>Item_Ledger_Entry[[#This Row],[Sales Amount (Expected)]]+Item_Ledger_Entry[[#This Row],[Sales Amount (Actual)]]</f>
        <v>1320.88</v>
      </c>
      <c r="L304" s="3">
        <f>-Item_Ledger_Entry[[#This Row],[Quantity]]</f>
        <v>432</v>
      </c>
      <c r="M304" s="38" t="s">
        <v>398</v>
      </c>
      <c r="N304" s="3">
        <v>3.12</v>
      </c>
      <c r="O304" s="38" t="s">
        <v>320</v>
      </c>
      <c r="P304" s="38" t="s">
        <v>321</v>
      </c>
      <c r="Q304" s="38" t="s">
        <v>313</v>
      </c>
      <c r="S304" s="6"/>
    </row>
    <row r="305" spans="1:19" ht="15" customHeight="1" x14ac:dyDescent="0.25">
      <c r="A305" t="s">
        <v>154</v>
      </c>
      <c r="E305" s="38" t="s">
        <v>397</v>
      </c>
      <c r="F305" s="3">
        <v>30105</v>
      </c>
      <c r="G305" s="25">
        <v>43475</v>
      </c>
      <c r="H305" s="3">
        <v>-432</v>
      </c>
      <c r="I305" s="3">
        <v>1320.84</v>
      </c>
      <c r="J305" s="3">
        <v>0</v>
      </c>
      <c r="K305" s="3">
        <f>Item_Ledger_Entry[[#This Row],[Sales Amount (Expected)]]+Item_Ledger_Entry[[#This Row],[Sales Amount (Actual)]]</f>
        <v>1320.84</v>
      </c>
      <c r="L305" s="3">
        <f>-Item_Ledger_Entry[[#This Row],[Quantity]]</f>
        <v>432</v>
      </c>
      <c r="M305" s="38" t="s">
        <v>398</v>
      </c>
      <c r="N305" s="3">
        <v>3.12</v>
      </c>
      <c r="O305" s="38" t="s">
        <v>345</v>
      </c>
      <c r="P305" s="38" t="s">
        <v>346</v>
      </c>
      <c r="Q305" s="38" t="s">
        <v>313</v>
      </c>
      <c r="S305" s="6"/>
    </row>
    <row r="306" spans="1:19" ht="15" customHeight="1" x14ac:dyDescent="0.25">
      <c r="A306" t="s">
        <v>154</v>
      </c>
      <c r="E306" s="38" t="s">
        <v>397</v>
      </c>
      <c r="F306" s="3">
        <v>30158</v>
      </c>
      <c r="G306" s="25">
        <v>43483</v>
      </c>
      <c r="H306" s="3">
        <v>-144</v>
      </c>
      <c r="I306" s="3">
        <v>440.28000000000003</v>
      </c>
      <c r="J306" s="3">
        <v>0</v>
      </c>
      <c r="K306" s="3">
        <f>Item_Ledger_Entry[[#This Row],[Sales Amount (Expected)]]+Item_Ledger_Entry[[#This Row],[Sales Amount (Actual)]]</f>
        <v>440.28000000000003</v>
      </c>
      <c r="L306" s="3">
        <f>-Item_Ledger_Entry[[#This Row],[Quantity]]</f>
        <v>144</v>
      </c>
      <c r="M306" s="38" t="s">
        <v>398</v>
      </c>
      <c r="N306" s="3">
        <v>3.12</v>
      </c>
      <c r="O306" s="38" t="s">
        <v>345</v>
      </c>
      <c r="P306" s="38" t="s">
        <v>346</v>
      </c>
      <c r="Q306" s="38" t="s">
        <v>313</v>
      </c>
      <c r="S306" s="6"/>
    </row>
    <row r="307" spans="1:19" ht="15" customHeight="1" x14ac:dyDescent="0.25">
      <c r="A307" t="s">
        <v>154</v>
      </c>
      <c r="E307" s="38" t="s">
        <v>397</v>
      </c>
      <c r="F307" s="3">
        <v>34334</v>
      </c>
      <c r="G307" s="25">
        <v>43475</v>
      </c>
      <c r="H307" s="3">
        <v>-144</v>
      </c>
      <c r="I307" s="3">
        <v>408.84000000000003</v>
      </c>
      <c r="J307" s="3">
        <v>0</v>
      </c>
      <c r="K307" s="3">
        <f>Item_Ledger_Entry[[#This Row],[Sales Amount (Expected)]]+Item_Ledger_Entry[[#This Row],[Sales Amount (Actual)]]</f>
        <v>408.84000000000003</v>
      </c>
      <c r="L307" s="3">
        <f>-Item_Ledger_Entry[[#This Row],[Quantity]]</f>
        <v>144</v>
      </c>
      <c r="M307" s="38" t="s">
        <v>398</v>
      </c>
      <c r="N307" s="3">
        <v>3.12</v>
      </c>
      <c r="O307" s="38" t="s">
        <v>293</v>
      </c>
      <c r="P307" s="38" t="s">
        <v>294</v>
      </c>
      <c r="Q307" s="38" t="s">
        <v>272</v>
      </c>
      <c r="S307" s="6"/>
    </row>
    <row r="308" spans="1:19" ht="15" customHeight="1" x14ac:dyDescent="0.25">
      <c r="A308" t="s">
        <v>154</v>
      </c>
      <c r="E308" s="38" t="s">
        <v>397</v>
      </c>
      <c r="F308" s="3">
        <v>38081</v>
      </c>
      <c r="G308" s="25">
        <v>43471</v>
      </c>
      <c r="H308" s="3">
        <v>-1</v>
      </c>
      <c r="I308" s="3">
        <v>3.06</v>
      </c>
      <c r="J308" s="3">
        <v>0</v>
      </c>
      <c r="K308" s="3">
        <f>Item_Ledger_Entry[[#This Row],[Sales Amount (Expected)]]+Item_Ledger_Entry[[#This Row],[Sales Amount (Actual)]]</f>
        <v>3.06</v>
      </c>
      <c r="L308" s="3">
        <f>-Item_Ledger_Entry[[#This Row],[Quantity]]</f>
        <v>1</v>
      </c>
      <c r="M308" s="38" t="s">
        <v>398</v>
      </c>
      <c r="N308" s="3">
        <v>3.12</v>
      </c>
      <c r="O308" s="38" t="s">
        <v>297</v>
      </c>
      <c r="P308" s="38" t="s">
        <v>298</v>
      </c>
      <c r="Q308" s="38" t="s">
        <v>272</v>
      </c>
      <c r="S308" s="6"/>
    </row>
    <row r="309" spans="1:19" ht="15" customHeight="1" x14ac:dyDescent="0.25">
      <c r="A309" t="s">
        <v>154</v>
      </c>
      <c r="E309" s="38" t="s">
        <v>397</v>
      </c>
      <c r="F309" s="3">
        <v>124519</v>
      </c>
      <c r="G309" s="25">
        <v>43470</v>
      </c>
      <c r="H309" s="3">
        <v>-6</v>
      </c>
      <c r="I309" s="3">
        <v>17.04</v>
      </c>
      <c r="J309" s="3">
        <v>0</v>
      </c>
      <c r="K309" s="3">
        <f>Item_Ledger_Entry[[#This Row],[Sales Amount (Expected)]]+Item_Ledger_Entry[[#This Row],[Sales Amount (Actual)]]</f>
        <v>17.04</v>
      </c>
      <c r="L309" s="3">
        <f>-Item_Ledger_Entry[[#This Row],[Quantity]]</f>
        <v>6</v>
      </c>
      <c r="M309" s="38" t="s">
        <v>398</v>
      </c>
      <c r="N309" s="3">
        <v>3.12</v>
      </c>
      <c r="O309" s="38" t="s">
        <v>336</v>
      </c>
      <c r="P309" s="38" t="s">
        <v>337</v>
      </c>
      <c r="Q309" s="38" t="s">
        <v>290</v>
      </c>
      <c r="S309" s="6"/>
    </row>
    <row r="310" spans="1:19" ht="15" customHeight="1" x14ac:dyDescent="0.25">
      <c r="A310" t="s">
        <v>154</v>
      </c>
      <c r="E310" s="38" t="s">
        <v>397</v>
      </c>
      <c r="F310" s="3">
        <v>124530</v>
      </c>
      <c r="G310" s="25">
        <v>43474</v>
      </c>
      <c r="H310" s="3">
        <v>-144</v>
      </c>
      <c r="I310" s="3">
        <v>413.34</v>
      </c>
      <c r="J310" s="3">
        <v>0</v>
      </c>
      <c r="K310" s="3">
        <f>Item_Ledger_Entry[[#This Row],[Sales Amount (Expected)]]+Item_Ledger_Entry[[#This Row],[Sales Amount (Actual)]]</f>
        <v>413.34</v>
      </c>
      <c r="L310" s="3">
        <f>-Item_Ledger_Entry[[#This Row],[Quantity]]</f>
        <v>144</v>
      </c>
      <c r="M310" s="38" t="s">
        <v>398</v>
      </c>
      <c r="N310" s="3">
        <v>3.12</v>
      </c>
      <c r="O310" s="38" t="s">
        <v>328</v>
      </c>
      <c r="P310" s="38" t="s">
        <v>329</v>
      </c>
      <c r="Q310" s="38" t="s">
        <v>290</v>
      </c>
      <c r="S310" s="6"/>
    </row>
    <row r="311" spans="1:19" ht="15" customHeight="1" x14ac:dyDescent="0.25">
      <c r="A311" t="s">
        <v>154</v>
      </c>
      <c r="E311" s="38" t="s">
        <v>397</v>
      </c>
      <c r="F311" s="3">
        <v>124624</v>
      </c>
      <c r="G311" s="25">
        <v>43478</v>
      </c>
      <c r="H311" s="3">
        <v>-144</v>
      </c>
      <c r="I311" s="3">
        <v>395.37</v>
      </c>
      <c r="J311" s="3">
        <v>0</v>
      </c>
      <c r="K311" s="3">
        <f>Item_Ledger_Entry[[#This Row],[Sales Amount (Expected)]]+Item_Ledger_Entry[[#This Row],[Sales Amount (Actual)]]</f>
        <v>395.37</v>
      </c>
      <c r="L311" s="3">
        <f>-Item_Ledger_Entry[[#This Row],[Quantity]]</f>
        <v>144</v>
      </c>
      <c r="M311" s="38" t="s">
        <v>398</v>
      </c>
      <c r="N311" s="3">
        <v>3.12</v>
      </c>
      <c r="O311" s="38" t="s">
        <v>349</v>
      </c>
      <c r="P311" s="38" t="s">
        <v>350</v>
      </c>
      <c r="Q311" s="38" t="s">
        <v>290</v>
      </c>
      <c r="S311" s="6"/>
    </row>
    <row r="312" spans="1:19" ht="15" customHeight="1" x14ac:dyDescent="0.25">
      <c r="A312" t="s">
        <v>154</v>
      </c>
      <c r="E312" s="38" t="s">
        <v>397</v>
      </c>
      <c r="F312" s="3">
        <v>128855</v>
      </c>
      <c r="G312" s="25">
        <v>43471</v>
      </c>
      <c r="H312" s="3">
        <v>-144</v>
      </c>
      <c r="I312" s="3">
        <v>431.31</v>
      </c>
      <c r="J312" s="3">
        <v>0</v>
      </c>
      <c r="K312" s="3">
        <f>Item_Ledger_Entry[[#This Row],[Sales Amount (Expected)]]+Item_Ledger_Entry[[#This Row],[Sales Amount (Actual)]]</f>
        <v>431.31</v>
      </c>
      <c r="L312" s="3">
        <f>-Item_Ledger_Entry[[#This Row],[Quantity]]</f>
        <v>144</v>
      </c>
      <c r="M312" s="38" t="s">
        <v>398</v>
      </c>
      <c r="N312" s="3">
        <v>3.12</v>
      </c>
      <c r="O312" s="38" t="s">
        <v>309</v>
      </c>
      <c r="P312" s="38" t="s">
        <v>310</v>
      </c>
      <c r="Q312" s="38" t="s">
        <v>290</v>
      </c>
      <c r="S312" s="6"/>
    </row>
    <row r="313" spans="1:19" ht="15" customHeight="1" x14ac:dyDescent="0.25">
      <c r="A313" t="s">
        <v>154</v>
      </c>
      <c r="E313" s="38" t="s">
        <v>397</v>
      </c>
      <c r="F313" s="3">
        <v>128876</v>
      </c>
      <c r="G313" s="25">
        <v>43472</v>
      </c>
      <c r="H313" s="3">
        <v>-48</v>
      </c>
      <c r="I313" s="3">
        <v>146.76</v>
      </c>
      <c r="J313" s="3">
        <v>0</v>
      </c>
      <c r="K313" s="3">
        <f>Item_Ledger_Entry[[#This Row],[Sales Amount (Expected)]]+Item_Ledger_Entry[[#This Row],[Sales Amount (Actual)]]</f>
        <v>146.76</v>
      </c>
      <c r="L313" s="3">
        <f>-Item_Ledger_Entry[[#This Row],[Quantity]]</f>
        <v>48</v>
      </c>
      <c r="M313" s="38" t="s">
        <v>398</v>
      </c>
      <c r="N313" s="3">
        <v>3.12</v>
      </c>
      <c r="O313" s="38" t="s">
        <v>375</v>
      </c>
      <c r="P313" s="38" t="s">
        <v>376</v>
      </c>
      <c r="Q313" s="38" t="s">
        <v>290</v>
      </c>
      <c r="S313" s="6"/>
    </row>
    <row r="314" spans="1:19" ht="15" customHeight="1" x14ac:dyDescent="0.25">
      <c r="A314" t="s">
        <v>154</v>
      </c>
      <c r="E314" s="38" t="s">
        <v>397</v>
      </c>
      <c r="F314" s="3">
        <v>132498</v>
      </c>
      <c r="G314" s="25">
        <v>43466</v>
      </c>
      <c r="H314" s="3">
        <v>-144</v>
      </c>
      <c r="I314" s="3">
        <v>440.29</v>
      </c>
      <c r="J314" s="3">
        <v>0</v>
      </c>
      <c r="K314" s="3">
        <f>Item_Ledger_Entry[[#This Row],[Sales Amount (Expected)]]+Item_Ledger_Entry[[#This Row],[Sales Amount (Actual)]]</f>
        <v>440.29</v>
      </c>
      <c r="L314" s="3">
        <f>-Item_Ledger_Entry[[#This Row],[Quantity]]</f>
        <v>144</v>
      </c>
      <c r="M314" s="38" t="s">
        <v>398</v>
      </c>
      <c r="N314" s="3">
        <v>3.12</v>
      </c>
      <c r="O314" s="38" t="s">
        <v>330</v>
      </c>
      <c r="P314" s="38" t="s">
        <v>331</v>
      </c>
      <c r="Q314" s="38" t="s">
        <v>313</v>
      </c>
      <c r="S314" s="6"/>
    </row>
    <row r="315" spans="1:19" ht="15" customHeight="1" x14ac:dyDescent="0.25">
      <c r="A315" t="s">
        <v>154</v>
      </c>
      <c r="E315" s="38" t="s">
        <v>397</v>
      </c>
      <c r="F315" s="3">
        <v>132511</v>
      </c>
      <c r="G315" s="25">
        <v>43470</v>
      </c>
      <c r="H315" s="3">
        <v>-144</v>
      </c>
      <c r="I315" s="3">
        <v>440.28000000000003</v>
      </c>
      <c r="J315" s="3">
        <v>0</v>
      </c>
      <c r="K315" s="3">
        <f>Item_Ledger_Entry[[#This Row],[Sales Amount (Expected)]]+Item_Ledger_Entry[[#This Row],[Sales Amount (Actual)]]</f>
        <v>440.28000000000003</v>
      </c>
      <c r="L315" s="3">
        <f>-Item_Ledger_Entry[[#This Row],[Quantity]]</f>
        <v>144</v>
      </c>
      <c r="M315" s="38" t="s">
        <v>398</v>
      </c>
      <c r="N315" s="3">
        <v>3.12</v>
      </c>
      <c r="O315" s="38" t="s">
        <v>311</v>
      </c>
      <c r="P315" s="38" t="s">
        <v>312</v>
      </c>
      <c r="Q315" s="38" t="s">
        <v>313</v>
      </c>
      <c r="S315" s="6"/>
    </row>
    <row r="316" spans="1:19" ht="15" customHeight="1" x14ac:dyDescent="0.25">
      <c r="A316" t="s">
        <v>154</v>
      </c>
      <c r="E316" s="38" t="s">
        <v>397</v>
      </c>
      <c r="F316" s="3">
        <v>132544</v>
      </c>
      <c r="G316" s="25">
        <v>43479</v>
      </c>
      <c r="H316" s="3">
        <v>-1</v>
      </c>
      <c r="I316" s="3">
        <v>3.06</v>
      </c>
      <c r="J316" s="3">
        <v>0</v>
      </c>
      <c r="K316" s="3">
        <f>Item_Ledger_Entry[[#This Row],[Sales Amount (Expected)]]+Item_Ledger_Entry[[#This Row],[Sales Amount (Actual)]]</f>
        <v>3.06</v>
      </c>
      <c r="L316" s="3">
        <f>-Item_Ledger_Entry[[#This Row],[Quantity]]</f>
        <v>1</v>
      </c>
      <c r="M316" s="38" t="s">
        <v>398</v>
      </c>
      <c r="N316" s="3">
        <v>3.12</v>
      </c>
      <c r="O316" s="38" t="s">
        <v>320</v>
      </c>
      <c r="P316" s="38" t="s">
        <v>321</v>
      </c>
      <c r="Q316" s="38" t="s">
        <v>313</v>
      </c>
      <c r="S316" s="6"/>
    </row>
    <row r="317" spans="1:19" ht="15" customHeight="1" x14ac:dyDescent="0.25">
      <c r="A317" t="s">
        <v>154</v>
      </c>
      <c r="E317" s="38" t="s">
        <v>397</v>
      </c>
      <c r="F317" s="3">
        <v>135834</v>
      </c>
      <c r="G317" s="25">
        <v>43490</v>
      </c>
      <c r="H317" s="3">
        <v>-288</v>
      </c>
      <c r="I317" s="3">
        <v>808.54000000000008</v>
      </c>
      <c r="J317" s="3">
        <v>0</v>
      </c>
      <c r="K317" s="3">
        <f>Item_Ledger_Entry[[#This Row],[Sales Amount (Expected)]]+Item_Ledger_Entry[[#This Row],[Sales Amount (Actual)]]</f>
        <v>808.54000000000008</v>
      </c>
      <c r="L317" s="3">
        <f>-Item_Ledger_Entry[[#This Row],[Quantity]]</f>
        <v>288</v>
      </c>
      <c r="M317" s="38" t="s">
        <v>398</v>
      </c>
      <c r="N317" s="3">
        <v>3.12</v>
      </c>
      <c r="O317" s="38" t="s">
        <v>332</v>
      </c>
      <c r="P317" s="38" t="s">
        <v>333</v>
      </c>
      <c r="Q317" s="38" t="s">
        <v>272</v>
      </c>
      <c r="S317" s="6"/>
    </row>
    <row r="318" spans="1:19" ht="15" customHeight="1" x14ac:dyDescent="0.25">
      <c r="A318" t="s">
        <v>154</v>
      </c>
      <c r="E318" s="38" t="s">
        <v>397</v>
      </c>
      <c r="F318" s="3">
        <v>137435</v>
      </c>
      <c r="G318" s="25">
        <v>43483</v>
      </c>
      <c r="H318" s="3">
        <v>-144</v>
      </c>
      <c r="I318" s="3">
        <v>435.71000000000004</v>
      </c>
      <c r="J318" s="3">
        <v>0</v>
      </c>
      <c r="K318" s="3">
        <f>Item_Ledger_Entry[[#This Row],[Sales Amount (Expected)]]+Item_Ledger_Entry[[#This Row],[Sales Amount (Actual)]]</f>
        <v>435.71000000000004</v>
      </c>
      <c r="L318" s="3">
        <f>-Item_Ledger_Entry[[#This Row],[Quantity]]</f>
        <v>144</v>
      </c>
      <c r="M318" s="38" t="s">
        <v>398</v>
      </c>
      <c r="N318" s="3">
        <v>3.12</v>
      </c>
      <c r="O318" s="38" t="s">
        <v>316</v>
      </c>
      <c r="P318" s="38" t="s">
        <v>317</v>
      </c>
      <c r="Q318" s="38" t="s">
        <v>272</v>
      </c>
      <c r="S318" s="6"/>
    </row>
    <row r="319" spans="1:19" ht="15" customHeight="1" x14ac:dyDescent="0.25">
      <c r="A319" t="s">
        <v>154</v>
      </c>
      <c r="E319" s="38" t="s">
        <v>397</v>
      </c>
      <c r="F319" s="3">
        <v>158196</v>
      </c>
      <c r="G319" s="25">
        <v>43477</v>
      </c>
      <c r="H319" s="3">
        <v>48</v>
      </c>
      <c r="I319" s="3">
        <v>-145.22999999999999</v>
      </c>
      <c r="J319" s="3">
        <v>0</v>
      </c>
      <c r="K319" s="3">
        <f>Item_Ledger_Entry[[#This Row],[Sales Amount (Expected)]]+Item_Ledger_Entry[[#This Row],[Sales Amount (Actual)]]</f>
        <v>-145.22999999999999</v>
      </c>
      <c r="L319" s="3">
        <f>-Item_Ledger_Entry[[#This Row],[Quantity]]</f>
        <v>-48</v>
      </c>
      <c r="M319" s="38" t="s">
        <v>398</v>
      </c>
      <c r="N319" s="3">
        <v>3.12</v>
      </c>
      <c r="O319" s="38" t="s">
        <v>332</v>
      </c>
      <c r="P319" s="38" t="s">
        <v>333</v>
      </c>
      <c r="Q319" s="38" t="s">
        <v>272</v>
      </c>
      <c r="S319" s="6"/>
    </row>
    <row r="320" spans="1:19" ht="15" customHeight="1" x14ac:dyDescent="0.25">
      <c r="A320" t="s">
        <v>154</v>
      </c>
      <c r="E320" s="38" t="s">
        <v>399</v>
      </c>
      <c r="F320" s="3">
        <v>20354</v>
      </c>
      <c r="G320" s="25">
        <v>43475</v>
      </c>
      <c r="H320" s="3">
        <v>-144</v>
      </c>
      <c r="I320" s="3">
        <v>884.17000000000007</v>
      </c>
      <c r="J320" s="3">
        <v>0</v>
      </c>
      <c r="K320" s="3">
        <f>Item_Ledger_Entry[[#This Row],[Sales Amount (Expected)]]+Item_Ledger_Entry[[#This Row],[Sales Amount (Actual)]]</f>
        <v>884.17000000000007</v>
      </c>
      <c r="L320" s="3">
        <f>-Item_Ledger_Entry[[#This Row],[Quantity]]</f>
        <v>144</v>
      </c>
      <c r="M320" s="38" t="s">
        <v>400</v>
      </c>
      <c r="N320" s="3">
        <v>6.33</v>
      </c>
      <c r="O320" s="38" t="s">
        <v>307</v>
      </c>
      <c r="P320" s="38" t="s">
        <v>308</v>
      </c>
      <c r="Q320" s="38" t="s">
        <v>290</v>
      </c>
      <c r="S320" s="6"/>
    </row>
    <row r="321" spans="1:19" ht="15" customHeight="1" x14ac:dyDescent="0.25">
      <c r="A321" t="s">
        <v>154</v>
      </c>
      <c r="E321" s="38" t="s">
        <v>399</v>
      </c>
      <c r="F321" s="3">
        <v>20380</v>
      </c>
      <c r="G321" s="25">
        <v>43473</v>
      </c>
      <c r="H321" s="3">
        <v>-288</v>
      </c>
      <c r="I321" s="3">
        <v>1640.74</v>
      </c>
      <c r="J321" s="3">
        <v>0</v>
      </c>
      <c r="K321" s="3">
        <f>Item_Ledger_Entry[[#This Row],[Sales Amount (Expected)]]+Item_Ledger_Entry[[#This Row],[Sales Amount (Actual)]]</f>
        <v>1640.74</v>
      </c>
      <c r="L321" s="3">
        <f>-Item_Ledger_Entry[[#This Row],[Quantity]]</f>
        <v>288</v>
      </c>
      <c r="M321" s="38" t="s">
        <v>400</v>
      </c>
      <c r="N321" s="3">
        <v>6.33</v>
      </c>
      <c r="O321" s="38" t="s">
        <v>324</v>
      </c>
      <c r="P321" s="38" t="s">
        <v>325</v>
      </c>
      <c r="Q321" s="38" t="s">
        <v>290</v>
      </c>
      <c r="S321" s="6"/>
    </row>
    <row r="322" spans="1:19" ht="15" customHeight="1" x14ac:dyDescent="0.25">
      <c r="A322" t="s">
        <v>154</v>
      </c>
      <c r="E322" s="38" t="s">
        <v>399</v>
      </c>
      <c r="F322" s="3">
        <v>25287</v>
      </c>
      <c r="G322" s="25">
        <v>43477</v>
      </c>
      <c r="H322" s="3">
        <v>-144</v>
      </c>
      <c r="I322" s="3">
        <v>893.29</v>
      </c>
      <c r="J322" s="3">
        <v>0</v>
      </c>
      <c r="K322" s="3">
        <f>Item_Ledger_Entry[[#This Row],[Sales Amount (Expected)]]+Item_Ledger_Entry[[#This Row],[Sales Amount (Actual)]]</f>
        <v>893.29</v>
      </c>
      <c r="L322" s="3">
        <f>-Item_Ledger_Entry[[#This Row],[Quantity]]</f>
        <v>144</v>
      </c>
      <c r="M322" s="38" t="s">
        <v>400</v>
      </c>
      <c r="N322" s="3">
        <v>6.33</v>
      </c>
      <c r="O322" s="38" t="s">
        <v>309</v>
      </c>
      <c r="P322" s="38" t="s">
        <v>310</v>
      </c>
      <c r="Q322" s="38" t="s">
        <v>290</v>
      </c>
      <c r="S322" s="6"/>
    </row>
    <row r="323" spans="1:19" ht="15" customHeight="1" x14ac:dyDescent="0.25">
      <c r="A323" t="s">
        <v>154</v>
      </c>
      <c r="E323" s="38" t="s">
        <v>399</v>
      </c>
      <c r="F323" s="3">
        <v>30048</v>
      </c>
      <c r="G323" s="25">
        <v>43474</v>
      </c>
      <c r="H323" s="3">
        <v>-145</v>
      </c>
      <c r="I323" s="3">
        <v>899.4899999999999</v>
      </c>
      <c r="J323" s="3">
        <v>0</v>
      </c>
      <c r="K323" s="3">
        <f>Item_Ledger_Entry[[#This Row],[Sales Amount (Expected)]]+Item_Ledger_Entry[[#This Row],[Sales Amount (Actual)]]</f>
        <v>899.4899999999999</v>
      </c>
      <c r="L323" s="3">
        <f>-Item_Ledger_Entry[[#This Row],[Quantity]]</f>
        <v>145</v>
      </c>
      <c r="M323" s="38" t="s">
        <v>400</v>
      </c>
      <c r="N323" s="3">
        <v>6.33</v>
      </c>
      <c r="O323" s="38" t="s">
        <v>320</v>
      </c>
      <c r="P323" s="38" t="s">
        <v>321</v>
      </c>
      <c r="Q323" s="38" t="s">
        <v>313</v>
      </c>
      <c r="S323" s="6"/>
    </row>
    <row r="324" spans="1:19" ht="15" customHeight="1" x14ac:dyDescent="0.25">
      <c r="A324" t="s">
        <v>154</v>
      </c>
      <c r="E324" s="38" t="s">
        <v>399</v>
      </c>
      <c r="F324" s="3">
        <v>30140</v>
      </c>
      <c r="G324" s="25">
        <v>43487</v>
      </c>
      <c r="H324" s="3">
        <v>-144</v>
      </c>
      <c r="I324" s="3">
        <v>893.29</v>
      </c>
      <c r="J324" s="3">
        <v>0</v>
      </c>
      <c r="K324" s="3">
        <f>Item_Ledger_Entry[[#This Row],[Sales Amount (Expected)]]+Item_Ledger_Entry[[#This Row],[Sales Amount (Actual)]]</f>
        <v>893.29</v>
      </c>
      <c r="L324" s="3">
        <f>-Item_Ledger_Entry[[#This Row],[Quantity]]</f>
        <v>144</v>
      </c>
      <c r="M324" s="38" t="s">
        <v>400</v>
      </c>
      <c r="N324" s="3">
        <v>6.33</v>
      </c>
      <c r="O324" s="38" t="s">
        <v>330</v>
      </c>
      <c r="P324" s="38" t="s">
        <v>331</v>
      </c>
      <c r="Q324" s="38" t="s">
        <v>313</v>
      </c>
      <c r="S324" s="6"/>
    </row>
    <row r="325" spans="1:19" ht="15" customHeight="1" x14ac:dyDescent="0.25">
      <c r="A325" t="s">
        <v>154</v>
      </c>
      <c r="E325" s="38" t="s">
        <v>399</v>
      </c>
      <c r="F325" s="3">
        <v>30165</v>
      </c>
      <c r="G325" s="25">
        <v>43483</v>
      </c>
      <c r="H325" s="3">
        <v>-1</v>
      </c>
      <c r="I325" s="3">
        <v>6.21</v>
      </c>
      <c r="J325" s="3">
        <v>0</v>
      </c>
      <c r="K325" s="3">
        <f>Item_Ledger_Entry[[#This Row],[Sales Amount (Expected)]]+Item_Ledger_Entry[[#This Row],[Sales Amount (Actual)]]</f>
        <v>6.21</v>
      </c>
      <c r="L325" s="3">
        <f>-Item_Ledger_Entry[[#This Row],[Quantity]]</f>
        <v>1</v>
      </c>
      <c r="M325" s="38" t="s">
        <v>400</v>
      </c>
      <c r="N325" s="3">
        <v>6.33</v>
      </c>
      <c r="O325" s="38" t="s">
        <v>345</v>
      </c>
      <c r="P325" s="38" t="s">
        <v>346</v>
      </c>
      <c r="Q325" s="38" t="s">
        <v>313</v>
      </c>
      <c r="S325" s="6"/>
    </row>
    <row r="326" spans="1:19" ht="15" customHeight="1" x14ac:dyDescent="0.25">
      <c r="A326" t="s">
        <v>154</v>
      </c>
      <c r="E326" s="38" t="s">
        <v>399</v>
      </c>
      <c r="F326" s="3">
        <v>34354</v>
      </c>
      <c r="G326" s="25">
        <v>43487</v>
      </c>
      <c r="H326" s="3">
        <v>-6</v>
      </c>
      <c r="I326" s="3">
        <v>33.409999999999997</v>
      </c>
      <c r="J326" s="3">
        <v>0</v>
      </c>
      <c r="K326" s="3">
        <f>Item_Ledger_Entry[[#This Row],[Sales Amount (Expected)]]+Item_Ledger_Entry[[#This Row],[Sales Amount (Actual)]]</f>
        <v>33.409999999999997</v>
      </c>
      <c r="L326" s="3">
        <f>-Item_Ledger_Entry[[#This Row],[Quantity]]</f>
        <v>6</v>
      </c>
      <c r="M326" s="38" t="s">
        <v>400</v>
      </c>
      <c r="N326" s="3">
        <v>6.33</v>
      </c>
      <c r="O326" s="38" t="s">
        <v>293</v>
      </c>
      <c r="P326" s="38" t="s">
        <v>294</v>
      </c>
      <c r="Q326" s="38" t="s">
        <v>272</v>
      </c>
      <c r="S326" s="6"/>
    </row>
    <row r="327" spans="1:19" ht="15" customHeight="1" x14ac:dyDescent="0.25">
      <c r="A327" t="s">
        <v>154</v>
      </c>
      <c r="E327" s="38" t="s">
        <v>399</v>
      </c>
      <c r="F327" s="3">
        <v>124538</v>
      </c>
      <c r="G327" s="25">
        <v>43473</v>
      </c>
      <c r="H327" s="3">
        <v>-288</v>
      </c>
      <c r="I327" s="3">
        <v>1695.4299999999998</v>
      </c>
      <c r="J327" s="3">
        <v>0</v>
      </c>
      <c r="K327" s="3">
        <f>Item_Ledger_Entry[[#This Row],[Sales Amount (Expected)]]+Item_Ledger_Entry[[#This Row],[Sales Amount (Actual)]]</f>
        <v>1695.4299999999998</v>
      </c>
      <c r="L327" s="3">
        <f>-Item_Ledger_Entry[[#This Row],[Quantity]]</f>
        <v>288</v>
      </c>
      <c r="M327" s="38" t="s">
        <v>400</v>
      </c>
      <c r="N327" s="3">
        <v>6.33</v>
      </c>
      <c r="O327" s="38" t="s">
        <v>326</v>
      </c>
      <c r="P327" s="38" t="s">
        <v>327</v>
      </c>
      <c r="Q327" s="38" t="s">
        <v>290</v>
      </c>
      <c r="S327" s="6"/>
    </row>
    <row r="328" spans="1:19" ht="15" customHeight="1" x14ac:dyDescent="0.25">
      <c r="A328" t="s">
        <v>154</v>
      </c>
      <c r="E328" s="38" t="s">
        <v>399</v>
      </c>
      <c r="F328" s="3">
        <v>124587</v>
      </c>
      <c r="G328" s="25">
        <v>43475</v>
      </c>
      <c r="H328" s="3">
        <v>-193</v>
      </c>
      <c r="I328" s="3">
        <v>1185.04</v>
      </c>
      <c r="J328" s="3">
        <v>0</v>
      </c>
      <c r="K328" s="3">
        <f>Item_Ledger_Entry[[#This Row],[Sales Amount (Expected)]]+Item_Ledger_Entry[[#This Row],[Sales Amount (Actual)]]</f>
        <v>1185.04</v>
      </c>
      <c r="L328" s="3">
        <f>-Item_Ledger_Entry[[#This Row],[Quantity]]</f>
        <v>193</v>
      </c>
      <c r="M328" s="38" t="s">
        <v>400</v>
      </c>
      <c r="N328" s="3">
        <v>6.33</v>
      </c>
      <c r="O328" s="38" t="s">
        <v>326</v>
      </c>
      <c r="P328" s="38" t="s">
        <v>327</v>
      </c>
      <c r="Q328" s="38" t="s">
        <v>290</v>
      </c>
      <c r="S328" s="6"/>
    </row>
    <row r="329" spans="1:19" ht="15" customHeight="1" x14ac:dyDescent="0.25">
      <c r="A329" t="s">
        <v>154</v>
      </c>
      <c r="E329" s="38" t="s">
        <v>399</v>
      </c>
      <c r="F329" s="3">
        <v>124603</v>
      </c>
      <c r="G329" s="25">
        <v>43478</v>
      </c>
      <c r="H329" s="3">
        <v>-145</v>
      </c>
      <c r="I329" s="3">
        <v>816.89</v>
      </c>
      <c r="J329" s="3">
        <v>0</v>
      </c>
      <c r="K329" s="3">
        <f>Item_Ledger_Entry[[#This Row],[Sales Amount (Expected)]]+Item_Ledger_Entry[[#This Row],[Sales Amount (Actual)]]</f>
        <v>816.89</v>
      </c>
      <c r="L329" s="3">
        <f>-Item_Ledger_Entry[[#This Row],[Quantity]]</f>
        <v>145</v>
      </c>
      <c r="M329" s="38" t="s">
        <v>400</v>
      </c>
      <c r="N329" s="3">
        <v>6.33</v>
      </c>
      <c r="O329" s="38" t="s">
        <v>307</v>
      </c>
      <c r="P329" s="38" t="s">
        <v>308</v>
      </c>
      <c r="Q329" s="38" t="s">
        <v>290</v>
      </c>
      <c r="S329" s="6"/>
    </row>
    <row r="330" spans="1:19" ht="15" customHeight="1" x14ac:dyDescent="0.25">
      <c r="A330" t="s">
        <v>154</v>
      </c>
      <c r="E330" s="38" t="s">
        <v>399</v>
      </c>
      <c r="F330" s="3">
        <v>128849</v>
      </c>
      <c r="G330" s="25">
        <v>43471</v>
      </c>
      <c r="H330" s="3">
        <v>-432</v>
      </c>
      <c r="I330" s="3">
        <v>2625.18</v>
      </c>
      <c r="J330" s="3">
        <v>0</v>
      </c>
      <c r="K330" s="3">
        <f>Item_Ledger_Entry[[#This Row],[Sales Amount (Expected)]]+Item_Ledger_Entry[[#This Row],[Sales Amount (Actual)]]</f>
        <v>2625.18</v>
      </c>
      <c r="L330" s="3">
        <f>-Item_Ledger_Entry[[#This Row],[Quantity]]</f>
        <v>432</v>
      </c>
      <c r="M330" s="38" t="s">
        <v>400</v>
      </c>
      <c r="N330" s="3">
        <v>6.33</v>
      </c>
      <c r="O330" s="38" t="s">
        <v>309</v>
      </c>
      <c r="P330" s="38" t="s">
        <v>310</v>
      </c>
      <c r="Q330" s="38" t="s">
        <v>290</v>
      </c>
      <c r="S330" s="6"/>
    </row>
    <row r="331" spans="1:19" ht="15" customHeight="1" x14ac:dyDescent="0.25">
      <c r="A331" t="s">
        <v>154</v>
      </c>
      <c r="E331" s="38" t="s">
        <v>399</v>
      </c>
      <c r="F331" s="3">
        <v>128910</v>
      </c>
      <c r="G331" s="25">
        <v>43481</v>
      </c>
      <c r="H331" s="3">
        <v>-144</v>
      </c>
      <c r="I331" s="3">
        <v>893.29</v>
      </c>
      <c r="J331" s="3">
        <v>0</v>
      </c>
      <c r="K331" s="3">
        <f>Item_Ledger_Entry[[#This Row],[Sales Amount (Expected)]]+Item_Ledger_Entry[[#This Row],[Sales Amount (Actual)]]</f>
        <v>893.29</v>
      </c>
      <c r="L331" s="3">
        <f>-Item_Ledger_Entry[[#This Row],[Quantity]]</f>
        <v>144</v>
      </c>
      <c r="M331" s="38" t="s">
        <v>400</v>
      </c>
      <c r="N331" s="3">
        <v>6.33</v>
      </c>
      <c r="O331" s="38" t="s">
        <v>309</v>
      </c>
      <c r="P331" s="38" t="s">
        <v>310</v>
      </c>
      <c r="Q331" s="38" t="s">
        <v>290</v>
      </c>
      <c r="S331" s="6"/>
    </row>
    <row r="332" spans="1:19" ht="15" customHeight="1" x14ac:dyDescent="0.25">
      <c r="A332" t="s">
        <v>154</v>
      </c>
      <c r="E332" s="38" t="s">
        <v>399</v>
      </c>
      <c r="F332" s="3">
        <v>137432</v>
      </c>
      <c r="G332" s="25">
        <v>43483</v>
      </c>
      <c r="H332" s="3">
        <v>-144</v>
      </c>
      <c r="I332" s="3">
        <v>884.25999999999988</v>
      </c>
      <c r="J332" s="3">
        <v>0</v>
      </c>
      <c r="K332" s="3">
        <f>Item_Ledger_Entry[[#This Row],[Sales Amount (Expected)]]+Item_Ledger_Entry[[#This Row],[Sales Amount (Actual)]]</f>
        <v>884.25999999999988</v>
      </c>
      <c r="L332" s="3">
        <f>-Item_Ledger_Entry[[#This Row],[Quantity]]</f>
        <v>144</v>
      </c>
      <c r="M332" s="38" t="s">
        <v>400</v>
      </c>
      <c r="N332" s="3">
        <v>6.33</v>
      </c>
      <c r="O332" s="38" t="s">
        <v>316</v>
      </c>
      <c r="P332" s="38" t="s">
        <v>317</v>
      </c>
      <c r="Q332" s="38" t="s">
        <v>272</v>
      </c>
      <c r="S332" s="6"/>
    </row>
    <row r="333" spans="1:19" ht="15" customHeight="1" x14ac:dyDescent="0.25">
      <c r="A333" t="s">
        <v>154</v>
      </c>
      <c r="E333" s="38" t="s">
        <v>399</v>
      </c>
      <c r="F333" s="3">
        <v>138725</v>
      </c>
      <c r="G333" s="25">
        <v>43477</v>
      </c>
      <c r="H333" s="3">
        <v>-144</v>
      </c>
      <c r="I333" s="3">
        <v>884.17000000000007</v>
      </c>
      <c r="J333" s="3">
        <v>0</v>
      </c>
      <c r="K333" s="3">
        <f>Item_Ledger_Entry[[#This Row],[Sales Amount (Expected)]]+Item_Ledger_Entry[[#This Row],[Sales Amount (Actual)]]</f>
        <v>884.17000000000007</v>
      </c>
      <c r="L333" s="3">
        <f>-Item_Ledger_Entry[[#This Row],[Quantity]]</f>
        <v>144</v>
      </c>
      <c r="M333" s="38" t="s">
        <v>400</v>
      </c>
      <c r="N333" s="3">
        <v>6.33</v>
      </c>
      <c r="O333" s="38" t="s">
        <v>318</v>
      </c>
      <c r="P333" s="38" t="s">
        <v>319</v>
      </c>
      <c r="Q333" s="38" t="s">
        <v>272</v>
      </c>
      <c r="S333" s="6"/>
    </row>
    <row r="334" spans="1:19" ht="15" customHeight="1" x14ac:dyDescent="0.25">
      <c r="A334" t="s">
        <v>154</v>
      </c>
      <c r="E334" s="38" t="s">
        <v>401</v>
      </c>
      <c r="F334" s="3">
        <v>20386</v>
      </c>
      <c r="G334" s="25">
        <v>43473</v>
      </c>
      <c r="H334" s="3">
        <v>-145</v>
      </c>
      <c r="I334" s="3">
        <v>666.85</v>
      </c>
      <c r="J334" s="3">
        <v>0</v>
      </c>
      <c r="K334" s="3">
        <f>Item_Ledger_Entry[[#This Row],[Sales Amount (Expected)]]+Item_Ledger_Entry[[#This Row],[Sales Amount (Actual)]]</f>
        <v>666.85</v>
      </c>
      <c r="L334" s="3">
        <f>-Item_Ledger_Entry[[#This Row],[Quantity]]</f>
        <v>145</v>
      </c>
      <c r="M334" s="38" t="s">
        <v>402</v>
      </c>
      <c r="N334" s="3">
        <v>5.1100000000000003</v>
      </c>
      <c r="O334" s="38" t="s">
        <v>324</v>
      </c>
      <c r="P334" s="38" t="s">
        <v>325</v>
      </c>
      <c r="Q334" s="38" t="s">
        <v>290</v>
      </c>
      <c r="S334" s="6"/>
    </row>
    <row r="335" spans="1:19" ht="15" customHeight="1" x14ac:dyDescent="0.25">
      <c r="A335" t="s">
        <v>154</v>
      </c>
      <c r="E335" s="38" t="s">
        <v>401</v>
      </c>
      <c r="F335" s="3">
        <v>25239</v>
      </c>
      <c r="G335" s="25">
        <v>43471</v>
      </c>
      <c r="H335" s="3">
        <v>-144</v>
      </c>
      <c r="I335" s="3">
        <v>713.76</v>
      </c>
      <c r="J335" s="3">
        <v>0</v>
      </c>
      <c r="K335" s="3">
        <f>Item_Ledger_Entry[[#This Row],[Sales Amount (Expected)]]+Item_Ledger_Entry[[#This Row],[Sales Amount (Actual)]]</f>
        <v>713.76</v>
      </c>
      <c r="L335" s="3">
        <f>-Item_Ledger_Entry[[#This Row],[Quantity]]</f>
        <v>144</v>
      </c>
      <c r="M335" s="38" t="s">
        <v>402</v>
      </c>
      <c r="N335" s="3">
        <v>5.1100000000000003</v>
      </c>
      <c r="O335" s="38" t="s">
        <v>291</v>
      </c>
      <c r="P335" s="38" t="s">
        <v>292</v>
      </c>
      <c r="Q335" s="38" t="s">
        <v>290</v>
      </c>
      <c r="S335" s="6"/>
    </row>
    <row r="336" spans="1:19" ht="15" customHeight="1" x14ac:dyDescent="0.25">
      <c r="A336" t="s">
        <v>154</v>
      </c>
      <c r="E336" s="38" t="s">
        <v>401</v>
      </c>
      <c r="F336" s="3">
        <v>30093</v>
      </c>
      <c r="G336" s="25">
        <v>43478</v>
      </c>
      <c r="H336" s="3">
        <v>-48</v>
      </c>
      <c r="I336" s="3">
        <v>240.37</v>
      </c>
      <c r="J336" s="3">
        <v>0</v>
      </c>
      <c r="K336" s="3">
        <f>Item_Ledger_Entry[[#This Row],[Sales Amount (Expected)]]+Item_Ledger_Entry[[#This Row],[Sales Amount (Actual)]]</f>
        <v>240.37</v>
      </c>
      <c r="L336" s="3">
        <f>-Item_Ledger_Entry[[#This Row],[Quantity]]</f>
        <v>48</v>
      </c>
      <c r="M336" s="38" t="s">
        <v>402</v>
      </c>
      <c r="N336" s="3">
        <v>5.1100000000000003</v>
      </c>
      <c r="O336" s="38" t="s">
        <v>301</v>
      </c>
      <c r="P336" s="38" t="s">
        <v>344</v>
      </c>
      <c r="Q336" s="38" t="s">
        <v>313</v>
      </c>
      <c r="S336" s="6"/>
    </row>
    <row r="337" spans="1:19" ht="15" customHeight="1" x14ac:dyDescent="0.25">
      <c r="A337" t="s">
        <v>154</v>
      </c>
      <c r="E337" s="38" t="s">
        <v>401</v>
      </c>
      <c r="F337" s="3">
        <v>30111</v>
      </c>
      <c r="G337" s="25">
        <v>43475</v>
      </c>
      <c r="H337" s="3">
        <v>-144</v>
      </c>
      <c r="I337" s="3">
        <v>721.12</v>
      </c>
      <c r="J337" s="3">
        <v>0</v>
      </c>
      <c r="K337" s="3">
        <f>Item_Ledger_Entry[[#This Row],[Sales Amount (Expected)]]+Item_Ledger_Entry[[#This Row],[Sales Amount (Actual)]]</f>
        <v>721.12</v>
      </c>
      <c r="L337" s="3">
        <f>-Item_Ledger_Entry[[#This Row],[Quantity]]</f>
        <v>144</v>
      </c>
      <c r="M337" s="38" t="s">
        <v>402</v>
      </c>
      <c r="N337" s="3">
        <v>5.1100000000000003</v>
      </c>
      <c r="O337" s="38" t="s">
        <v>345</v>
      </c>
      <c r="P337" s="38" t="s">
        <v>346</v>
      </c>
      <c r="Q337" s="38" t="s">
        <v>313</v>
      </c>
      <c r="S337" s="6"/>
    </row>
    <row r="338" spans="1:19" ht="15" customHeight="1" x14ac:dyDescent="0.25">
      <c r="A338" t="s">
        <v>154</v>
      </c>
      <c r="E338" s="38" t="s">
        <v>401</v>
      </c>
      <c r="F338" s="3">
        <v>34337</v>
      </c>
      <c r="G338" s="25">
        <v>43475</v>
      </c>
      <c r="H338" s="3">
        <v>-24</v>
      </c>
      <c r="I338" s="3">
        <v>111.61999999999999</v>
      </c>
      <c r="J338" s="3">
        <v>0</v>
      </c>
      <c r="K338" s="3">
        <f>Item_Ledger_Entry[[#This Row],[Sales Amount (Expected)]]+Item_Ledger_Entry[[#This Row],[Sales Amount (Actual)]]</f>
        <v>111.61999999999999</v>
      </c>
      <c r="L338" s="3">
        <f>-Item_Ledger_Entry[[#This Row],[Quantity]]</f>
        <v>24</v>
      </c>
      <c r="M338" s="38" t="s">
        <v>402</v>
      </c>
      <c r="N338" s="3">
        <v>5.1100000000000003</v>
      </c>
      <c r="O338" s="38" t="s">
        <v>293</v>
      </c>
      <c r="P338" s="38" t="s">
        <v>294</v>
      </c>
      <c r="Q338" s="38" t="s">
        <v>272</v>
      </c>
      <c r="S338" s="6"/>
    </row>
    <row r="339" spans="1:19" ht="15" customHeight="1" x14ac:dyDescent="0.25">
      <c r="A339" t="s">
        <v>154</v>
      </c>
      <c r="E339" s="38" t="s">
        <v>401</v>
      </c>
      <c r="F339" s="3">
        <v>38093</v>
      </c>
      <c r="G339" s="25">
        <v>43477</v>
      </c>
      <c r="H339" s="3">
        <v>-12</v>
      </c>
      <c r="I339" s="3">
        <v>59.48</v>
      </c>
      <c r="J339" s="3">
        <v>0</v>
      </c>
      <c r="K339" s="3">
        <f>Item_Ledger_Entry[[#This Row],[Sales Amount (Expected)]]+Item_Ledger_Entry[[#This Row],[Sales Amount (Actual)]]</f>
        <v>59.48</v>
      </c>
      <c r="L339" s="3">
        <f>-Item_Ledger_Entry[[#This Row],[Quantity]]</f>
        <v>12</v>
      </c>
      <c r="M339" s="38" t="s">
        <v>402</v>
      </c>
      <c r="N339" s="3">
        <v>5.1100000000000003</v>
      </c>
      <c r="O339" s="38" t="s">
        <v>299</v>
      </c>
      <c r="P339" s="38" t="s">
        <v>300</v>
      </c>
      <c r="Q339" s="38" t="s">
        <v>272</v>
      </c>
      <c r="S339" s="6"/>
    </row>
    <row r="340" spans="1:19" ht="15" customHeight="1" x14ac:dyDescent="0.25">
      <c r="A340" t="s">
        <v>154</v>
      </c>
      <c r="E340" s="38" t="s">
        <v>401</v>
      </c>
      <c r="F340" s="3">
        <v>124527</v>
      </c>
      <c r="G340" s="25">
        <v>43474</v>
      </c>
      <c r="H340" s="3">
        <v>-144</v>
      </c>
      <c r="I340" s="3">
        <v>676.97</v>
      </c>
      <c r="J340" s="3">
        <v>0</v>
      </c>
      <c r="K340" s="3">
        <f>Item_Ledger_Entry[[#This Row],[Sales Amount (Expected)]]+Item_Ledger_Entry[[#This Row],[Sales Amount (Actual)]]</f>
        <v>676.97</v>
      </c>
      <c r="L340" s="3">
        <f>-Item_Ledger_Entry[[#This Row],[Quantity]]</f>
        <v>144</v>
      </c>
      <c r="M340" s="38" t="s">
        <v>402</v>
      </c>
      <c r="N340" s="3">
        <v>5.1100000000000003</v>
      </c>
      <c r="O340" s="38" t="s">
        <v>328</v>
      </c>
      <c r="P340" s="38" t="s">
        <v>329</v>
      </c>
      <c r="Q340" s="38" t="s">
        <v>290</v>
      </c>
      <c r="S340" s="6"/>
    </row>
    <row r="341" spans="1:19" ht="15" customHeight="1" x14ac:dyDescent="0.25">
      <c r="A341" t="s">
        <v>154</v>
      </c>
      <c r="E341" s="38" t="s">
        <v>401</v>
      </c>
      <c r="F341" s="3">
        <v>124550</v>
      </c>
      <c r="G341" s="25">
        <v>43473</v>
      </c>
      <c r="H341" s="3">
        <v>-144</v>
      </c>
      <c r="I341" s="3">
        <v>684.32999999999993</v>
      </c>
      <c r="J341" s="3">
        <v>0</v>
      </c>
      <c r="K341" s="3">
        <f>Item_Ledger_Entry[[#This Row],[Sales Amount (Expected)]]+Item_Ledger_Entry[[#This Row],[Sales Amount (Actual)]]</f>
        <v>684.32999999999993</v>
      </c>
      <c r="L341" s="3">
        <f>-Item_Ledger_Entry[[#This Row],[Quantity]]</f>
        <v>144</v>
      </c>
      <c r="M341" s="38" t="s">
        <v>402</v>
      </c>
      <c r="N341" s="3">
        <v>5.1100000000000003</v>
      </c>
      <c r="O341" s="38" t="s">
        <v>326</v>
      </c>
      <c r="P341" s="38" t="s">
        <v>327</v>
      </c>
      <c r="Q341" s="38" t="s">
        <v>290</v>
      </c>
      <c r="S341" s="6"/>
    </row>
    <row r="342" spans="1:19" ht="15" customHeight="1" x14ac:dyDescent="0.25">
      <c r="A342" t="s">
        <v>154</v>
      </c>
      <c r="E342" s="38" t="s">
        <v>401</v>
      </c>
      <c r="F342" s="3">
        <v>124562</v>
      </c>
      <c r="G342" s="25">
        <v>43478</v>
      </c>
      <c r="H342" s="3">
        <v>-144</v>
      </c>
      <c r="I342" s="3">
        <v>721.12</v>
      </c>
      <c r="J342" s="3">
        <v>0</v>
      </c>
      <c r="K342" s="3">
        <f>Item_Ledger_Entry[[#This Row],[Sales Amount (Expected)]]+Item_Ledger_Entry[[#This Row],[Sales Amount (Actual)]]</f>
        <v>721.12</v>
      </c>
      <c r="L342" s="3">
        <f>-Item_Ledger_Entry[[#This Row],[Quantity]]</f>
        <v>144</v>
      </c>
      <c r="M342" s="38" t="s">
        <v>402</v>
      </c>
      <c r="N342" s="3">
        <v>5.1100000000000003</v>
      </c>
      <c r="O342" s="38" t="s">
        <v>326</v>
      </c>
      <c r="P342" s="38" t="s">
        <v>327</v>
      </c>
      <c r="Q342" s="38" t="s">
        <v>290</v>
      </c>
      <c r="S342" s="6"/>
    </row>
    <row r="343" spans="1:19" ht="15" customHeight="1" x14ac:dyDescent="0.25">
      <c r="A343" t="s">
        <v>154</v>
      </c>
      <c r="E343" s="38" t="s">
        <v>401</v>
      </c>
      <c r="F343" s="3">
        <v>128885</v>
      </c>
      <c r="G343" s="25">
        <v>43475</v>
      </c>
      <c r="H343" s="3">
        <v>-144</v>
      </c>
      <c r="I343" s="3">
        <v>721.12</v>
      </c>
      <c r="J343" s="3">
        <v>0</v>
      </c>
      <c r="K343" s="3">
        <f>Item_Ledger_Entry[[#This Row],[Sales Amount (Expected)]]+Item_Ledger_Entry[[#This Row],[Sales Amount (Actual)]]</f>
        <v>721.12</v>
      </c>
      <c r="L343" s="3">
        <f>-Item_Ledger_Entry[[#This Row],[Quantity]]</f>
        <v>144</v>
      </c>
      <c r="M343" s="38" t="s">
        <v>402</v>
      </c>
      <c r="N343" s="3">
        <v>5.1100000000000003</v>
      </c>
      <c r="O343" s="38" t="s">
        <v>338</v>
      </c>
      <c r="P343" s="38" t="s">
        <v>339</v>
      </c>
      <c r="Q343" s="38" t="s">
        <v>290</v>
      </c>
      <c r="S343" s="6"/>
    </row>
    <row r="344" spans="1:19" ht="15" customHeight="1" x14ac:dyDescent="0.25">
      <c r="A344" t="s">
        <v>154</v>
      </c>
      <c r="E344" s="38" t="s">
        <v>401</v>
      </c>
      <c r="F344" s="3">
        <v>132529</v>
      </c>
      <c r="G344" s="25">
        <v>43477</v>
      </c>
      <c r="H344" s="3">
        <v>-6</v>
      </c>
      <c r="I344" s="3">
        <v>30.049999999999997</v>
      </c>
      <c r="J344" s="3">
        <v>0</v>
      </c>
      <c r="K344" s="3">
        <f>Item_Ledger_Entry[[#This Row],[Sales Amount (Expected)]]+Item_Ledger_Entry[[#This Row],[Sales Amount (Actual)]]</f>
        <v>30.049999999999997</v>
      </c>
      <c r="L344" s="3">
        <f>-Item_Ledger_Entry[[#This Row],[Quantity]]</f>
        <v>6</v>
      </c>
      <c r="M344" s="38" t="s">
        <v>402</v>
      </c>
      <c r="N344" s="3">
        <v>5.1100000000000003</v>
      </c>
      <c r="O344" s="38" t="s">
        <v>351</v>
      </c>
      <c r="P344" s="38" t="s">
        <v>352</v>
      </c>
      <c r="Q344" s="38" t="s">
        <v>313</v>
      </c>
      <c r="S344" s="6"/>
    </row>
    <row r="345" spans="1:19" ht="15" customHeight="1" x14ac:dyDescent="0.25">
      <c r="A345" t="s">
        <v>154</v>
      </c>
      <c r="E345" s="38" t="s">
        <v>401</v>
      </c>
      <c r="F345" s="3">
        <v>138735</v>
      </c>
      <c r="G345" s="25">
        <v>43477</v>
      </c>
      <c r="H345" s="3">
        <v>-1</v>
      </c>
      <c r="I345" s="3">
        <v>4.95</v>
      </c>
      <c r="J345" s="3">
        <v>0</v>
      </c>
      <c r="K345" s="3">
        <f>Item_Ledger_Entry[[#This Row],[Sales Amount (Expected)]]+Item_Ledger_Entry[[#This Row],[Sales Amount (Actual)]]</f>
        <v>4.95</v>
      </c>
      <c r="L345" s="3">
        <f>-Item_Ledger_Entry[[#This Row],[Quantity]]</f>
        <v>1</v>
      </c>
      <c r="M345" s="38" t="s">
        <v>402</v>
      </c>
      <c r="N345" s="3">
        <v>5.1100000000000003</v>
      </c>
      <c r="O345" s="38" t="s">
        <v>318</v>
      </c>
      <c r="P345" s="38" t="s">
        <v>319</v>
      </c>
      <c r="Q345" s="38" t="s">
        <v>272</v>
      </c>
      <c r="S345" s="6"/>
    </row>
    <row r="346" spans="1:19" ht="15" customHeight="1" x14ac:dyDescent="0.25">
      <c r="A346" t="s">
        <v>154</v>
      </c>
      <c r="E346" s="38" t="s">
        <v>401</v>
      </c>
      <c r="F346" s="3">
        <v>157879</v>
      </c>
      <c r="G346" s="25">
        <v>43479</v>
      </c>
      <c r="H346" s="3">
        <v>24</v>
      </c>
      <c r="I346" s="3">
        <v>-120.19</v>
      </c>
      <c r="J346" s="3">
        <v>0</v>
      </c>
      <c r="K346" s="3">
        <f>Item_Ledger_Entry[[#This Row],[Sales Amount (Expected)]]+Item_Ledger_Entry[[#This Row],[Sales Amount (Actual)]]</f>
        <v>-120.19</v>
      </c>
      <c r="L346" s="3">
        <f>-Item_Ledger_Entry[[#This Row],[Quantity]]</f>
        <v>-24</v>
      </c>
      <c r="M346" s="38" t="s">
        <v>402</v>
      </c>
      <c r="N346" s="3">
        <v>5.1100000000000003</v>
      </c>
      <c r="O346" s="38" t="s">
        <v>320</v>
      </c>
      <c r="P346" s="38" t="s">
        <v>321</v>
      </c>
      <c r="Q346" s="38" t="s">
        <v>313</v>
      </c>
      <c r="S346" s="6"/>
    </row>
    <row r="347" spans="1:19" ht="15" customHeight="1" x14ac:dyDescent="0.25">
      <c r="A347" t="s">
        <v>154</v>
      </c>
      <c r="E347" s="38" t="s">
        <v>403</v>
      </c>
      <c r="F347" s="3">
        <v>20362</v>
      </c>
      <c r="G347" s="25">
        <v>43475</v>
      </c>
      <c r="H347" s="3">
        <v>-1</v>
      </c>
      <c r="I347" s="3">
        <v>3.32</v>
      </c>
      <c r="J347" s="3">
        <v>0</v>
      </c>
      <c r="K347" s="3">
        <f>Item_Ledger_Entry[[#This Row],[Sales Amount (Expected)]]+Item_Ledger_Entry[[#This Row],[Sales Amount (Actual)]]</f>
        <v>3.32</v>
      </c>
      <c r="L347" s="3">
        <f>-Item_Ledger_Entry[[#This Row],[Quantity]]</f>
        <v>1</v>
      </c>
      <c r="M347" s="38" t="s">
        <v>404</v>
      </c>
      <c r="N347" s="3">
        <v>3.42</v>
      </c>
      <c r="O347" s="38" t="s">
        <v>307</v>
      </c>
      <c r="P347" s="38" t="s">
        <v>308</v>
      </c>
      <c r="Q347" s="38" t="s">
        <v>290</v>
      </c>
      <c r="S347" s="6"/>
    </row>
    <row r="348" spans="1:19" ht="15" customHeight="1" x14ac:dyDescent="0.25">
      <c r="A348" t="s">
        <v>154</v>
      </c>
      <c r="E348" s="38" t="s">
        <v>403</v>
      </c>
      <c r="F348" s="3">
        <v>20371</v>
      </c>
      <c r="G348" s="25">
        <v>43468</v>
      </c>
      <c r="H348" s="3">
        <v>-144</v>
      </c>
      <c r="I348" s="3">
        <v>482.62999999999994</v>
      </c>
      <c r="J348" s="3">
        <v>0</v>
      </c>
      <c r="K348" s="3">
        <f>Item_Ledger_Entry[[#This Row],[Sales Amount (Expected)]]+Item_Ledger_Entry[[#This Row],[Sales Amount (Actual)]]</f>
        <v>482.62999999999994</v>
      </c>
      <c r="L348" s="3">
        <f>-Item_Ledger_Entry[[#This Row],[Quantity]]</f>
        <v>144</v>
      </c>
      <c r="M348" s="38" t="s">
        <v>404</v>
      </c>
      <c r="N348" s="3">
        <v>3.42</v>
      </c>
      <c r="O348" s="38" t="s">
        <v>328</v>
      </c>
      <c r="P348" s="38" t="s">
        <v>329</v>
      </c>
      <c r="Q348" s="38" t="s">
        <v>290</v>
      </c>
      <c r="S348" s="6"/>
    </row>
    <row r="349" spans="1:19" ht="15" customHeight="1" x14ac:dyDescent="0.25">
      <c r="A349" t="s">
        <v>154</v>
      </c>
      <c r="E349" s="38" t="s">
        <v>403</v>
      </c>
      <c r="F349" s="3">
        <v>20401</v>
      </c>
      <c r="G349" s="25">
        <v>43477</v>
      </c>
      <c r="H349" s="3">
        <v>-288</v>
      </c>
      <c r="I349" s="3">
        <v>896.31</v>
      </c>
      <c r="J349" s="3">
        <v>0</v>
      </c>
      <c r="K349" s="3">
        <f>Item_Ledger_Entry[[#This Row],[Sales Amount (Expected)]]+Item_Ledger_Entry[[#This Row],[Sales Amount (Actual)]]</f>
        <v>896.31</v>
      </c>
      <c r="L349" s="3">
        <f>-Item_Ledger_Entry[[#This Row],[Quantity]]</f>
        <v>288</v>
      </c>
      <c r="M349" s="38" t="s">
        <v>404</v>
      </c>
      <c r="N349" s="3">
        <v>3.42</v>
      </c>
      <c r="O349" s="38" t="s">
        <v>288</v>
      </c>
      <c r="P349" s="38" t="s">
        <v>289</v>
      </c>
      <c r="Q349" s="38" t="s">
        <v>290</v>
      </c>
      <c r="S349" s="6"/>
    </row>
    <row r="350" spans="1:19" ht="15" customHeight="1" x14ac:dyDescent="0.25">
      <c r="A350" t="s">
        <v>154</v>
      </c>
      <c r="E350" s="38" t="s">
        <v>403</v>
      </c>
      <c r="F350" s="3">
        <v>20418</v>
      </c>
      <c r="G350" s="25">
        <v>43481</v>
      </c>
      <c r="H350" s="3">
        <v>-144</v>
      </c>
      <c r="I350" s="3">
        <v>467.86</v>
      </c>
      <c r="J350" s="3">
        <v>0</v>
      </c>
      <c r="K350" s="3">
        <f>Item_Ledger_Entry[[#This Row],[Sales Amount (Expected)]]+Item_Ledger_Entry[[#This Row],[Sales Amount (Actual)]]</f>
        <v>467.86</v>
      </c>
      <c r="L350" s="3">
        <f>-Item_Ledger_Entry[[#This Row],[Quantity]]</f>
        <v>144</v>
      </c>
      <c r="M350" s="38" t="s">
        <v>404</v>
      </c>
      <c r="N350" s="3">
        <v>3.42</v>
      </c>
      <c r="O350" s="38" t="s">
        <v>326</v>
      </c>
      <c r="P350" s="38" t="s">
        <v>327</v>
      </c>
      <c r="Q350" s="38" t="s">
        <v>290</v>
      </c>
      <c r="S350" s="6"/>
    </row>
    <row r="351" spans="1:19" ht="15" customHeight="1" x14ac:dyDescent="0.25">
      <c r="A351" t="s">
        <v>154</v>
      </c>
      <c r="E351" s="38" t="s">
        <v>403</v>
      </c>
      <c r="F351" s="3">
        <v>20429</v>
      </c>
      <c r="G351" s="25">
        <v>43479</v>
      </c>
      <c r="H351" s="3">
        <v>-144</v>
      </c>
      <c r="I351" s="3">
        <v>443.22999999999996</v>
      </c>
      <c r="J351" s="3">
        <v>0</v>
      </c>
      <c r="K351" s="3">
        <f>Item_Ledger_Entry[[#This Row],[Sales Amount (Expected)]]+Item_Ledger_Entry[[#This Row],[Sales Amount (Actual)]]</f>
        <v>443.22999999999996</v>
      </c>
      <c r="L351" s="3">
        <f>-Item_Ledger_Entry[[#This Row],[Quantity]]</f>
        <v>144</v>
      </c>
      <c r="M351" s="38" t="s">
        <v>404</v>
      </c>
      <c r="N351" s="3">
        <v>3.42</v>
      </c>
      <c r="O351" s="38" t="s">
        <v>288</v>
      </c>
      <c r="P351" s="38" t="s">
        <v>289</v>
      </c>
      <c r="Q351" s="38" t="s">
        <v>290</v>
      </c>
      <c r="S351" s="6"/>
    </row>
    <row r="352" spans="1:19" ht="15" customHeight="1" x14ac:dyDescent="0.25">
      <c r="A352" t="s">
        <v>154</v>
      </c>
      <c r="E352" s="38" t="s">
        <v>403</v>
      </c>
      <c r="F352" s="3">
        <v>25240</v>
      </c>
      <c r="G352" s="25">
        <v>43471</v>
      </c>
      <c r="H352" s="3">
        <v>-144</v>
      </c>
      <c r="I352" s="3">
        <v>477.71</v>
      </c>
      <c r="J352" s="3">
        <v>0</v>
      </c>
      <c r="K352" s="3">
        <f>Item_Ledger_Entry[[#This Row],[Sales Amount (Expected)]]+Item_Ledger_Entry[[#This Row],[Sales Amount (Actual)]]</f>
        <v>477.71</v>
      </c>
      <c r="L352" s="3">
        <f>-Item_Ledger_Entry[[#This Row],[Quantity]]</f>
        <v>144</v>
      </c>
      <c r="M352" s="38" t="s">
        <v>404</v>
      </c>
      <c r="N352" s="3">
        <v>3.42</v>
      </c>
      <c r="O352" s="38" t="s">
        <v>291</v>
      </c>
      <c r="P352" s="38" t="s">
        <v>292</v>
      </c>
      <c r="Q352" s="38" t="s">
        <v>290</v>
      </c>
      <c r="S352" s="6"/>
    </row>
    <row r="353" spans="1:19" ht="15" customHeight="1" x14ac:dyDescent="0.25">
      <c r="A353" t="s">
        <v>154</v>
      </c>
      <c r="E353" s="38" t="s">
        <v>403</v>
      </c>
      <c r="F353" s="3">
        <v>25269</v>
      </c>
      <c r="G353" s="25">
        <v>43476</v>
      </c>
      <c r="H353" s="3">
        <v>-144</v>
      </c>
      <c r="I353" s="3">
        <v>482.62999999999994</v>
      </c>
      <c r="J353" s="3">
        <v>0</v>
      </c>
      <c r="K353" s="3">
        <f>Item_Ledger_Entry[[#This Row],[Sales Amount (Expected)]]+Item_Ledger_Entry[[#This Row],[Sales Amount (Actual)]]</f>
        <v>482.62999999999994</v>
      </c>
      <c r="L353" s="3">
        <f>-Item_Ledger_Entry[[#This Row],[Quantity]]</f>
        <v>144</v>
      </c>
      <c r="M353" s="38" t="s">
        <v>404</v>
      </c>
      <c r="N353" s="3">
        <v>3.42</v>
      </c>
      <c r="O353" s="38" t="s">
        <v>291</v>
      </c>
      <c r="P353" s="38" t="s">
        <v>292</v>
      </c>
      <c r="Q353" s="38" t="s">
        <v>290</v>
      </c>
      <c r="S353" s="6"/>
    </row>
    <row r="354" spans="1:19" ht="15" customHeight="1" x14ac:dyDescent="0.25">
      <c r="A354" t="s">
        <v>154</v>
      </c>
      <c r="E354" s="38" t="s">
        <v>403</v>
      </c>
      <c r="F354" s="3">
        <v>30035</v>
      </c>
      <c r="G354" s="25">
        <v>43471</v>
      </c>
      <c r="H354" s="3">
        <v>-144</v>
      </c>
      <c r="I354" s="3">
        <v>482.59999999999997</v>
      </c>
      <c r="J354" s="3">
        <v>0</v>
      </c>
      <c r="K354" s="3">
        <f>Item_Ledger_Entry[[#This Row],[Sales Amount (Expected)]]+Item_Ledger_Entry[[#This Row],[Sales Amount (Actual)]]</f>
        <v>482.59999999999997</v>
      </c>
      <c r="L354" s="3">
        <f>-Item_Ledger_Entry[[#This Row],[Quantity]]</f>
        <v>144</v>
      </c>
      <c r="M354" s="38" t="s">
        <v>404</v>
      </c>
      <c r="N354" s="3">
        <v>3.42</v>
      </c>
      <c r="O354" s="38" t="s">
        <v>345</v>
      </c>
      <c r="P354" s="38" t="s">
        <v>346</v>
      </c>
      <c r="Q354" s="38" t="s">
        <v>313</v>
      </c>
      <c r="S354" s="6"/>
    </row>
    <row r="355" spans="1:19" ht="15" customHeight="1" x14ac:dyDescent="0.25">
      <c r="A355" t="s">
        <v>154</v>
      </c>
      <c r="E355" s="38" t="s">
        <v>403</v>
      </c>
      <c r="F355" s="3">
        <v>30073</v>
      </c>
      <c r="G355" s="25">
        <v>43479</v>
      </c>
      <c r="H355" s="3">
        <v>-144</v>
      </c>
      <c r="I355" s="3">
        <v>482.62999999999994</v>
      </c>
      <c r="J355" s="3">
        <v>0</v>
      </c>
      <c r="K355" s="3">
        <f>Item_Ledger_Entry[[#This Row],[Sales Amount (Expected)]]+Item_Ledger_Entry[[#This Row],[Sales Amount (Actual)]]</f>
        <v>482.62999999999994</v>
      </c>
      <c r="L355" s="3">
        <f>-Item_Ledger_Entry[[#This Row],[Quantity]]</f>
        <v>144</v>
      </c>
      <c r="M355" s="38" t="s">
        <v>404</v>
      </c>
      <c r="N355" s="3">
        <v>3.42</v>
      </c>
      <c r="O355" s="38" t="s">
        <v>320</v>
      </c>
      <c r="P355" s="38" t="s">
        <v>321</v>
      </c>
      <c r="Q355" s="38" t="s">
        <v>313</v>
      </c>
      <c r="S355" s="6"/>
    </row>
    <row r="356" spans="1:19" ht="15" customHeight="1" x14ac:dyDescent="0.25">
      <c r="A356" t="s">
        <v>154</v>
      </c>
      <c r="E356" s="38" t="s">
        <v>403</v>
      </c>
      <c r="F356" s="3">
        <v>30091</v>
      </c>
      <c r="G356" s="25">
        <v>43478</v>
      </c>
      <c r="H356" s="3">
        <v>-144</v>
      </c>
      <c r="I356" s="3">
        <v>482.62999999999994</v>
      </c>
      <c r="J356" s="3">
        <v>0</v>
      </c>
      <c r="K356" s="3">
        <f>Item_Ledger_Entry[[#This Row],[Sales Amount (Expected)]]+Item_Ledger_Entry[[#This Row],[Sales Amount (Actual)]]</f>
        <v>482.62999999999994</v>
      </c>
      <c r="L356" s="3">
        <f>-Item_Ledger_Entry[[#This Row],[Quantity]]</f>
        <v>144</v>
      </c>
      <c r="M356" s="38" t="s">
        <v>404</v>
      </c>
      <c r="N356" s="3">
        <v>3.42</v>
      </c>
      <c r="O356" s="38" t="s">
        <v>301</v>
      </c>
      <c r="P356" s="38" t="s">
        <v>344</v>
      </c>
      <c r="Q356" s="38" t="s">
        <v>313</v>
      </c>
      <c r="S356" s="6"/>
    </row>
    <row r="357" spans="1:19" ht="15" customHeight="1" x14ac:dyDescent="0.25">
      <c r="A357" t="s">
        <v>154</v>
      </c>
      <c r="E357" s="38" t="s">
        <v>403</v>
      </c>
      <c r="F357" s="3">
        <v>30116</v>
      </c>
      <c r="G357" s="25">
        <v>43475</v>
      </c>
      <c r="H357" s="3">
        <v>-144</v>
      </c>
      <c r="I357" s="3">
        <v>482.59999999999997</v>
      </c>
      <c r="J357" s="3">
        <v>0</v>
      </c>
      <c r="K357" s="3">
        <f>Item_Ledger_Entry[[#This Row],[Sales Amount (Expected)]]+Item_Ledger_Entry[[#This Row],[Sales Amount (Actual)]]</f>
        <v>482.59999999999997</v>
      </c>
      <c r="L357" s="3">
        <f>-Item_Ledger_Entry[[#This Row],[Quantity]]</f>
        <v>144</v>
      </c>
      <c r="M357" s="38" t="s">
        <v>404</v>
      </c>
      <c r="N357" s="3">
        <v>3.42</v>
      </c>
      <c r="O357" s="38" t="s">
        <v>345</v>
      </c>
      <c r="P357" s="38" t="s">
        <v>346</v>
      </c>
      <c r="Q357" s="38" t="s">
        <v>313</v>
      </c>
      <c r="S357" s="6"/>
    </row>
    <row r="358" spans="1:19" ht="15" customHeight="1" x14ac:dyDescent="0.25">
      <c r="A358" t="s">
        <v>154</v>
      </c>
      <c r="E358" s="38" t="s">
        <v>403</v>
      </c>
      <c r="F358" s="3">
        <v>34356</v>
      </c>
      <c r="G358" s="25">
        <v>43487</v>
      </c>
      <c r="H358" s="3">
        <v>-1</v>
      </c>
      <c r="I358" s="3">
        <v>3.01</v>
      </c>
      <c r="J358" s="3">
        <v>0</v>
      </c>
      <c r="K358" s="3">
        <f>Item_Ledger_Entry[[#This Row],[Sales Amount (Expected)]]+Item_Ledger_Entry[[#This Row],[Sales Amount (Actual)]]</f>
        <v>3.01</v>
      </c>
      <c r="L358" s="3">
        <f>-Item_Ledger_Entry[[#This Row],[Quantity]]</f>
        <v>1</v>
      </c>
      <c r="M358" s="38" t="s">
        <v>404</v>
      </c>
      <c r="N358" s="3">
        <v>3.42</v>
      </c>
      <c r="O358" s="38" t="s">
        <v>293</v>
      </c>
      <c r="P358" s="38" t="s">
        <v>294</v>
      </c>
      <c r="Q358" s="38" t="s">
        <v>272</v>
      </c>
      <c r="S358" s="6"/>
    </row>
    <row r="359" spans="1:19" ht="15" customHeight="1" x14ac:dyDescent="0.25">
      <c r="A359" t="s">
        <v>154</v>
      </c>
      <c r="E359" s="38" t="s">
        <v>403</v>
      </c>
      <c r="F359" s="3">
        <v>36481</v>
      </c>
      <c r="G359" s="25">
        <v>43475</v>
      </c>
      <c r="H359" s="3">
        <v>-192</v>
      </c>
      <c r="I359" s="3">
        <v>643.6</v>
      </c>
      <c r="J359" s="3">
        <v>0</v>
      </c>
      <c r="K359" s="3">
        <f>Item_Ledger_Entry[[#This Row],[Sales Amount (Expected)]]+Item_Ledger_Entry[[#This Row],[Sales Amount (Actual)]]</f>
        <v>643.6</v>
      </c>
      <c r="L359" s="3">
        <f>-Item_Ledger_Entry[[#This Row],[Quantity]]</f>
        <v>192</v>
      </c>
      <c r="M359" s="38" t="s">
        <v>404</v>
      </c>
      <c r="N359" s="3">
        <v>3.42</v>
      </c>
      <c r="O359" s="38" t="s">
        <v>295</v>
      </c>
      <c r="P359" s="38" t="s">
        <v>296</v>
      </c>
      <c r="Q359" s="38" t="s">
        <v>272</v>
      </c>
      <c r="S359" s="6"/>
    </row>
    <row r="360" spans="1:19" ht="15" customHeight="1" x14ac:dyDescent="0.25">
      <c r="A360" t="s">
        <v>154</v>
      </c>
      <c r="E360" s="38" t="s">
        <v>403</v>
      </c>
      <c r="F360" s="3">
        <v>124574</v>
      </c>
      <c r="G360" s="25">
        <v>43478</v>
      </c>
      <c r="H360" s="3">
        <v>-144</v>
      </c>
      <c r="I360" s="3">
        <v>462.92999999999995</v>
      </c>
      <c r="J360" s="3">
        <v>0</v>
      </c>
      <c r="K360" s="3">
        <f>Item_Ledger_Entry[[#This Row],[Sales Amount (Expected)]]+Item_Ledger_Entry[[#This Row],[Sales Amount (Actual)]]</f>
        <v>462.92999999999995</v>
      </c>
      <c r="L360" s="3">
        <f>-Item_Ledger_Entry[[#This Row],[Quantity]]</f>
        <v>144</v>
      </c>
      <c r="M360" s="38" t="s">
        <v>404</v>
      </c>
      <c r="N360" s="3">
        <v>3.42</v>
      </c>
      <c r="O360" s="38" t="s">
        <v>347</v>
      </c>
      <c r="P360" s="38" t="s">
        <v>348</v>
      </c>
      <c r="Q360" s="38" t="s">
        <v>290</v>
      </c>
      <c r="S360" s="6"/>
    </row>
    <row r="361" spans="1:19" ht="15" customHeight="1" x14ac:dyDescent="0.25">
      <c r="A361" t="s">
        <v>154</v>
      </c>
      <c r="E361" s="38" t="s">
        <v>403</v>
      </c>
      <c r="F361" s="3">
        <v>124585</v>
      </c>
      <c r="G361" s="25">
        <v>43475</v>
      </c>
      <c r="H361" s="3">
        <v>-456</v>
      </c>
      <c r="I361" s="3">
        <v>1512.73</v>
      </c>
      <c r="J361" s="3">
        <v>0</v>
      </c>
      <c r="K361" s="3">
        <f>Item_Ledger_Entry[[#This Row],[Sales Amount (Expected)]]+Item_Ledger_Entry[[#This Row],[Sales Amount (Actual)]]</f>
        <v>1512.73</v>
      </c>
      <c r="L361" s="3">
        <f>-Item_Ledger_Entry[[#This Row],[Quantity]]</f>
        <v>456</v>
      </c>
      <c r="M361" s="38" t="s">
        <v>404</v>
      </c>
      <c r="N361" s="3">
        <v>3.42</v>
      </c>
      <c r="O361" s="38" t="s">
        <v>326</v>
      </c>
      <c r="P361" s="38" t="s">
        <v>327</v>
      </c>
      <c r="Q361" s="38" t="s">
        <v>290</v>
      </c>
      <c r="S361" s="6"/>
    </row>
    <row r="362" spans="1:19" ht="15" customHeight="1" x14ac:dyDescent="0.25">
      <c r="A362" t="s">
        <v>154</v>
      </c>
      <c r="E362" s="38" t="s">
        <v>403</v>
      </c>
      <c r="F362" s="3">
        <v>124606</v>
      </c>
      <c r="G362" s="25">
        <v>43478</v>
      </c>
      <c r="H362" s="3">
        <v>-145</v>
      </c>
      <c r="I362" s="3">
        <v>441.34999999999997</v>
      </c>
      <c r="J362" s="3">
        <v>0</v>
      </c>
      <c r="K362" s="3">
        <f>Item_Ledger_Entry[[#This Row],[Sales Amount (Expected)]]+Item_Ledger_Entry[[#This Row],[Sales Amount (Actual)]]</f>
        <v>441.34999999999997</v>
      </c>
      <c r="L362" s="3">
        <f>-Item_Ledger_Entry[[#This Row],[Quantity]]</f>
        <v>145</v>
      </c>
      <c r="M362" s="38" t="s">
        <v>404</v>
      </c>
      <c r="N362" s="3">
        <v>3.42</v>
      </c>
      <c r="O362" s="38" t="s">
        <v>307</v>
      </c>
      <c r="P362" s="38" t="s">
        <v>308</v>
      </c>
      <c r="Q362" s="38" t="s">
        <v>290</v>
      </c>
      <c r="S362" s="6"/>
    </row>
    <row r="363" spans="1:19" ht="15" customHeight="1" x14ac:dyDescent="0.25">
      <c r="A363" t="s">
        <v>154</v>
      </c>
      <c r="E363" s="38" t="s">
        <v>403</v>
      </c>
      <c r="F363" s="3">
        <v>128860</v>
      </c>
      <c r="G363" s="25">
        <v>43471</v>
      </c>
      <c r="H363" s="3">
        <v>-1</v>
      </c>
      <c r="I363" s="3">
        <v>3.28</v>
      </c>
      <c r="J363" s="3">
        <v>0</v>
      </c>
      <c r="K363" s="3">
        <f>Item_Ledger_Entry[[#This Row],[Sales Amount (Expected)]]+Item_Ledger_Entry[[#This Row],[Sales Amount (Actual)]]</f>
        <v>3.28</v>
      </c>
      <c r="L363" s="3">
        <f>-Item_Ledger_Entry[[#This Row],[Quantity]]</f>
        <v>1</v>
      </c>
      <c r="M363" s="38" t="s">
        <v>404</v>
      </c>
      <c r="N363" s="3">
        <v>3.42</v>
      </c>
      <c r="O363" s="38" t="s">
        <v>309</v>
      </c>
      <c r="P363" s="38" t="s">
        <v>310</v>
      </c>
      <c r="Q363" s="38" t="s">
        <v>290</v>
      </c>
      <c r="S363" s="6"/>
    </row>
    <row r="364" spans="1:19" ht="15" customHeight="1" x14ac:dyDescent="0.25">
      <c r="A364" t="s">
        <v>154</v>
      </c>
      <c r="E364" s="38" t="s">
        <v>403</v>
      </c>
      <c r="F364" s="3">
        <v>132497</v>
      </c>
      <c r="G364" s="25">
        <v>43466</v>
      </c>
      <c r="H364" s="3">
        <v>-144</v>
      </c>
      <c r="I364" s="3">
        <v>482.62999999999994</v>
      </c>
      <c r="J364" s="3">
        <v>0</v>
      </c>
      <c r="K364" s="3">
        <f>Item_Ledger_Entry[[#This Row],[Sales Amount (Expected)]]+Item_Ledger_Entry[[#This Row],[Sales Amount (Actual)]]</f>
        <v>482.62999999999994</v>
      </c>
      <c r="L364" s="3">
        <f>-Item_Ledger_Entry[[#This Row],[Quantity]]</f>
        <v>144</v>
      </c>
      <c r="M364" s="38" t="s">
        <v>404</v>
      </c>
      <c r="N364" s="3">
        <v>3.42</v>
      </c>
      <c r="O364" s="38" t="s">
        <v>330</v>
      </c>
      <c r="P364" s="38" t="s">
        <v>331</v>
      </c>
      <c r="Q364" s="38" t="s">
        <v>313</v>
      </c>
      <c r="S364" s="6"/>
    </row>
    <row r="365" spans="1:19" ht="15" customHeight="1" x14ac:dyDescent="0.25">
      <c r="A365" t="s">
        <v>154</v>
      </c>
      <c r="E365" s="38" t="s">
        <v>403</v>
      </c>
      <c r="F365" s="3">
        <v>137431</v>
      </c>
      <c r="G365" s="25">
        <v>43483</v>
      </c>
      <c r="H365" s="3">
        <v>-288</v>
      </c>
      <c r="I365" s="3">
        <v>955.46</v>
      </c>
      <c r="J365" s="3">
        <v>0</v>
      </c>
      <c r="K365" s="3">
        <f>Item_Ledger_Entry[[#This Row],[Sales Amount (Expected)]]+Item_Ledger_Entry[[#This Row],[Sales Amount (Actual)]]</f>
        <v>955.46</v>
      </c>
      <c r="L365" s="3">
        <f>-Item_Ledger_Entry[[#This Row],[Quantity]]</f>
        <v>288</v>
      </c>
      <c r="M365" s="38" t="s">
        <v>404</v>
      </c>
      <c r="N365" s="3">
        <v>3.42</v>
      </c>
      <c r="O365" s="38" t="s">
        <v>316</v>
      </c>
      <c r="P365" s="38" t="s">
        <v>317</v>
      </c>
      <c r="Q365" s="38" t="s">
        <v>272</v>
      </c>
      <c r="S365" s="6"/>
    </row>
    <row r="366" spans="1:19" ht="15" customHeight="1" x14ac:dyDescent="0.25">
      <c r="A366" t="s">
        <v>154</v>
      </c>
      <c r="E366" s="38" t="s">
        <v>405</v>
      </c>
      <c r="F366" s="3">
        <v>20427</v>
      </c>
      <c r="G366" s="25">
        <v>43479</v>
      </c>
      <c r="H366" s="3">
        <v>-144</v>
      </c>
      <c r="I366" s="3">
        <v>567.65</v>
      </c>
      <c r="J366" s="3">
        <v>0</v>
      </c>
      <c r="K366" s="3">
        <f>Item_Ledger_Entry[[#This Row],[Sales Amount (Expected)]]+Item_Ledger_Entry[[#This Row],[Sales Amount (Actual)]]</f>
        <v>567.65</v>
      </c>
      <c r="L366" s="3">
        <f>-Item_Ledger_Entry[[#This Row],[Quantity]]</f>
        <v>144</v>
      </c>
      <c r="M366" s="38" t="s">
        <v>406</v>
      </c>
      <c r="N366" s="3">
        <v>4.38</v>
      </c>
      <c r="O366" s="38" t="s">
        <v>288</v>
      </c>
      <c r="P366" s="38" t="s">
        <v>289</v>
      </c>
      <c r="Q366" s="38" t="s">
        <v>290</v>
      </c>
      <c r="S366" s="6"/>
    </row>
    <row r="367" spans="1:19" ht="15" customHeight="1" x14ac:dyDescent="0.25">
      <c r="A367" t="s">
        <v>154</v>
      </c>
      <c r="E367" s="38" t="s">
        <v>405</v>
      </c>
      <c r="F367" s="3">
        <v>25268</v>
      </c>
      <c r="G367" s="25">
        <v>43476</v>
      </c>
      <c r="H367" s="3">
        <v>-144</v>
      </c>
      <c r="I367" s="3">
        <v>618.11</v>
      </c>
      <c r="J367" s="3">
        <v>0</v>
      </c>
      <c r="K367" s="3">
        <f>Item_Ledger_Entry[[#This Row],[Sales Amount (Expected)]]+Item_Ledger_Entry[[#This Row],[Sales Amount (Actual)]]</f>
        <v>618.11</v>
      </c>
      <c r="L367" s="3">
        <f>-Item_Ledger_Entry[[#This Row],[Quantity]]</f>
        <v>144</v>
      </c>
      <c r="M367" s="38" t="s">
        <v>406</v>
      </c>
      <c r="N367" s="3">
        <v>4.38</v>
      </c>
      <c r="O367" s="38" t="s">
        <v>291</v>
      </c>
      <c r="P367" s="38" t="s">
        <v>292</v>
      </c>
      <c r="Q367" s="38" t="s">
        <v>290</v>
      </c>
      <c r="S367" s="6"/>
    </row>
    <row r="368" spans="1:19" ht="15" customHeight="1" x14ac:dyDescent="0.25">
      <c r="A368" t="s">
        <v>154</v>
      </c>
      <c r="E368" s="38" t="s">
        <v>405</v>
      </c>
      <c r="F368" s="3">
        <v>30032</v>
      </c>
      <c r="G368" s="25">
        <v>43471</v>
      </c>
      <c r="H368" s="3">
        <v>-288</v>
      </c>
      <c r="I368" s="3">
        <v>1236.32</v>
      </c>
      <c r="J368" s="3">
        <v>0</v>
      </c>
      <c r="K368" s="3">
        <f>Item_Ledger_Entry[[#This Row],[Sales Amount (Expected)]]+Item_Ledger_Entry[[#This Row],[Sales Amount (Actual)]]</f>
        <v>1236.32</v>
      </c>
      <c r="L368" s="3">
        <f>-Item_Ledger_Entry[[#This Row],[Quantity]]</f>
        <v>288</v>
      </c>
      <c r="M368" s="38" t="s">
        <v>406</v>
      </c>
      <c r="N368" s="3">
        <v>4.38</v>
      </c>
      <c r="O368" s="38" t="s">
        <v>345</v>
      </c>
      <c r="P368" s="38" t="s">
        <v>346</v>
      </c>
      <c r="Q368" s="38" t="s">
        <v>313</v>
      </c>
      <c r="S368" s="6"/>
    </row>
    <row r="369" spans="1:19" ht="15" customHeight="1" x14ac:dyDescent="0.25">
      <c r="A369" t="s">
        <v>154</v>
      </c>
      <c r="E369" s="38" t="s">
        <v>405</v>
      </c>
      <c r="F369" s="3">
        <v>30098</v>
      </c>
      <c r="G369" s="25">
        <v>43478</v>
      </c>
      <c r="H369" s="3">
        <v>-1</v>
      </c>
      <c r="I369" s="3">
        <v>4.29</v>
      </c>
      <c r="J369" s="3">
        <v>0</v>
      </c>
      <c r="K369" s="3">
        <f>Item_Ledger_Entry[[#This Row],[Sales Amount (Expected)]]+Item_Ledger_Entry[[#This Row],[Sales Amount (Actual)]]</f>
        <v>4.29</v>
      </c>
      <c r="L369" s="3">
        <f>-Item_Ledger_Entry[[#This Row],[Quantity]]</f>
        <v>1</v>
      </c>
      <c r="M369" s="38" t="s">
        <v>406</v>
      </c>
      <c r="N369" s="3">
        <v>4.38</v>
      </c>
      <c r="O369" s="38" t="s">
        <v>301</v>
      </c>
      <c r="P369" s="38" t="s">
        <v>344</v>
      </c>
      <c r="Q369" s="38" t="s">
        <v>313</v>
      </c>
      <c r="S369" s="6"/>
    </row>
    <row r="370" spans="1:19" ht="15" customHeight="1" x14ac:dyDescent="0.25">
      <c r="A370" t="s">
        <v>154</v>
      </c>
      <c r="E370" s="38" t="s">
        <v>405</v>
      </c>
      <c r="F370" s="3">
        <v>34342</v>
      </c>
      <c r="G370" s="25">
        <v>43475</v>
      </c>
      <c r="H370" s="3">
        <v>-1</v>
      </c>
      <c r="I370" s="3">
        <v>3.97</v>
      </c>
      <c r="J370" s="3">
        <v>0</v>
      </c>
      <c r="K370" s="3">
        <f>Item_Ledger_Entry[[#This Row],[Sales Amount (Expected)]]+Item_Ledger_Entry[[#This Row],[Sales Amount (Actual)]]</f>
        <v>3.97</v>
      </c>
      <c r="L370" s="3">
        <f>-Item_Ledger_Entry[[#This Row],[Quantity]]</f>
        <v>1</v>
      </c>
      <c r="M370" s="38" t="s">
        <v>406</v>
      </c>
      <c r="N370" s="3">
        <v>4.38</v>
      </c>
      <c r="O370" s="38" t="s">
        <v>293</v>
      </c>
      <c r="P370" s="38" t="s">
        <v>294</v>
      </c>
      <c r="Q370" s="38" t="s">
        <v>272</v>
      </c>
      <c r="S370" s="6"/>
    </row>
    <row r="371" spans="1:19" ht="15" customHeight="1" x14ac:dyDescent="0.25">
      <c r="A371" t="s">
        <v>154</v>
      </c>
      <c r="E371" s="38" t="s">
        <v>405</v>
      </c>
      <c r="F371" s="3">
        <v>38075</v>
      </c>
      <c r="G371" s="25">
        <v>43471</v>
      </c>
      <c r="H371" s="3">
        <v>-144</v>
      </c>
      <c r="I371" s="3">
        <v>618.09</v>
      </c>
      <c r="J371" s="3">
        <v>0</v>
      </c>
      <c r="K371" s="3">
        <f>Item_Ledger_Entry[[#This Row],[Sales Amount (Expected)]]+Item_Ledger_Entry[[#This Row],[Sales Amount (Actual)]]</f>
        <v>618.09</v>
      </c>
      <c r="L371" s="3">
        <f>-Item_Ledger_Entry[[#This Row],[Quantity]]</f>
        <v>144</v>
      </c>
      <c r="M371" s="38" t="s">
        <v>406</v>
      </c>
      <c r="N371" s="3">
        <v>4.38</v>
      </c>
      <c r="O371" s="38" t="s">
        <v>297</v>
      </c>
      <c r="P371" s="38" t="s">
        <v>298</v>
      </c>
      <c r="Q371" s="38" t="s">
        <v>272</v>
      </c>
      <c r="S371" s="6"/>
    </row>
    <row r="372" spans="1:19" ht="15" customHeight="1" x14ac:dyDescent="0.25">
      <c r="A372" t="s">
        <v>154</v>
      </c>
      <c r="E372" s="38" t="s">
        <v>405</v>
      </c>
      <c r="F372" s="3">
        <v>124576</v>
      </c>
      <c r="G372" s="25">
        <v>43478</v>
      </c>
      <c r="H372" s="3">
        <v>-12</v>
      </c>
      <c r="I372" s="3">
        <v>49.41</v>
      </c>
      <c r="J372" s="3">
        <v>0</v>
      </c>
      <c r="K372" s="3">
        <f>Item_Ledger_Entry[[#This Row],[Sales Amount (Expected)]]+Item_Ledger_Entry[[#This Row],[Sales Amount (Actual)]]</f>
        <v>49.41</v>
      </c>
      <c r="L372" s="3">
        <f>-Item_Ledger_Entry[[#This Row],[Quantity]]</f>
        <v>12</v>
      </c>
      <c r="M372" s="38" t="s">
        <v>406</v>
      </c>
      <c r="N372" s="3">
        <v>4.38</v>
      </c>
      <c r="O372" s="38" t="s">
        <v>347</v>
      </c>
      <c r="P372" s="38" t="s">
        <v>348</v>
      </c>
      <c r="Q372" s="38" t="s">
        <v>290</v>
      </c>
      <c r="S372" s="6"/>
    </row>
    <row r="373" spans="1:19" ht="15" customHeight="1" x14ac:dyDescent="0.25">
      <c r="A373" t="s">
        <v>154</v>
      </c>
      <c r="E373" s="38" t="s">
        <v>405</v>
      </c>
      <c r="F373" s="3">
        <v>124639</v>
      </c>
      <c r="G373" s="25">
        <v>43486</v>
      </c>
      <c r="H373" s="3">
        <v>-150</v>
      </c>
      <c r="I373" s="3">
        <v>591.29999999999995</v>
      </c>
      <c r="J373" s="3">
        <v>0</v>
      </c>
      <c r="K373" s="3">
        <f>Item_Ledger_Entry[[#This Row],[Sales Amount (Expected)]]+Item_Ledger_Entry[[#This Row],[Sales Amount (Actual)]]</f>
        <v>591.29999999999995</v>
      </c>
      <c r="L373" s="3">
        <f>-Item_Ledger_Entry[[#This Row],[Quantity]]</f>
        <v>150</v>
      </c>
      <c r="M373" s="38" t="s">
        <v>406</v>
      </c>
      <c r="N373" s="3">
        <v>4.38</v>
      </c>
      <c r="O373" s="38" t="s">
        <v>379</v>
      </c>
      <c r="P373" s="38" t="s">
        <v>380</v>
      </c>
      <c r="Q373" s="38" t="s">
        <v>290</v>
      </c>
      <c r="S373" s="6"/>
    </row>
    <row r="374" spans="1:19" ht="15" customHeight="1" x14ac:dyDescent="0.25">
      <c r="A374" t="s">
        <v>154</v>
      </c>
      <c r="E374" s="38" t="s">
        <v>405</v>
      </c>
      <c r="F374" s="3">
        <v>128853</v>
      </c>
      <c r="G374" s="25">
        <v>43471</v>
      </c>
      <c r="H374" s="3">
        <v>-144</v>
      </c>
      <c r="I374" s="3">
        <v>605.49</v>
      </c>
      <c r="J374" s="3">
        <v>0</v>
      </c>
      <c r="K374" s="3">
        <f>Item_Ledger_Entry[[#This Row],[Sales Amount (Expected)]]+Item_Ledger_Entry[[#This Row],[Sales Amount (Actual)]]</f>
        <v>605.49</v>
      </c>
      <c r="L374" s="3">
        <f>-Item_Ledger_Entry[[#This Row],[Quantity]]</f>
        <v>144</v>
      </c>
      <c r="M374" s="38" t="s">
        <v>406</v>
      </c>
      <c r="N374" s="3">
        <v>4.38</v>
      </c>
      <c r="O374" s="38" t="s">
        <v>309</v>
      </c>
      <c r="P374" s="38" t="s">
        <v>310</v>
      </c>
      <c r="Q374" s="38" t="s">
        <v>290</v>
      </c>
      <c r="S374" s="6"/>
    </row>
    <row r="375" spans="1:19" ht="15" customHeight="1" x14ac:dyDescent="0.25">
      <c r="A375" t="s">
        <v>154</v>
      </c>
      <c r="E375" s="38" t="s">
        <v>407</v>
      </c>
      <c r="F375" s="3">
        <v>7555</v>
      </c>
      <c r="G375" s="25">
        <v>43469</v>
      </c>
      <c r="H375" s="3">
        <v>-289</v>
      </c>
      <c r="I375" s="3">
        <v>5238.16</v>
      </c>
      <c r="J375" s="3">
        <v>0</v>
      </c>
      <c r="K375" s="3">
        <f>Item_Ledger_Entry[[#This Row],[Sales Amount (Expected)]]+Item_Ledger_Entry[[#This Row],[Sales Amount (Actual)]]</f>
        <v>5238.16</v>
      </c>
      <c r="L375" s="3">
        <f>-Item_Ledger_Entry[[#This Row],[Quantity]]</f>
        <v>289</v>
      </c>
      <c r="M375" s="38" t="s">
        <v>408</v>
      </c>
      <c r="N375" s="3">
        <v>18.88</v>
      </c>
      <c r="O375" s="38" t="s">
        <v>268</v>
      </c>
      <c r="P375" s="38" t="s">
        <v>269</v>
      </c>
      <c r="Q375" s="38" t="s">
        <v>186</v>
      </c>
      <c r="S375" s="6"/>
    </row>
    <row r="376" spans="1:19" ht="15" customHeight="1" x14ac:dyDescent="0.25">
      <c r="A376" t="s">
        <v>154</v>
      </c>
      <c r="E376" s="38" t="s">
        <v>407</v>
      </c>
      <c r="F376" s="3">
        <v>7598</v>
      </c>
      <c r="G376" s="25">
        <v>43479</v>
      </c>
      <c r="H376" s="3">
        <v>-12</v>
      </c>
      <c r="I376" s="3">
        <v>215.23999999999998</v>
      </c>
      <c r="J376" s="3">
        <v>0</v>
      </c>
      <c r="K376" s="3">
        <f>Item_Ledger_Entry[[#This Row],[Sales Amount (Expected)]]+Item_Ledger_Entry[[#This Row],[Sales Amount (Actual)]]</f>
        <v>215.23999999999998</v>
      </c>
      <c r="L376" s="3">
        <f>-Item_Ledger_Entry[[#This Row],[Quantity]]</f>
        <v>12</v>
      </c>
      <c r="M376" s="38" t="s">
        <v>408</v>
      </c>
      <c r="N376" s="3">
        <v>18.88</v>
      </c>
      <c r="O376" s="38" t="s">
        <v>268</v>
      </c>
      <c r="P376" s="38" t="s">
        <v>269</v>
      </c>
      <c r="Q376" s="38" t="s">
        <v>186</v>
      </c>
      <c r="S376" s="6"/>
    </row>
    <row r="377" spans="1:19" ht="15" customHeight="1" x14ac:dyDescent="0.25">
      <c r="A377" t="s">
        <v>154</v>
      </c>
      <c r="E377" s="38" t="s">
        <v>407</v>
      </c>
      <c r="F377" s="3">
        <v>12465</v>
      </c>
      <c r="G377" s="25">
        <v>43471</v>
      </c>
      <c r="H377" s="3">
        <v>-1</v>
      </c>
      <c r="I377" s="3">
        <v>0</v>
      </c>
      <c r="J377" s="3">
        <v>0</v>
      </c>
      <c r="K377" s="3">
        <f>Item_Ledger_Entry[[#This Row],[Sales Amount (Expected)]]+Item_Ledger_Entry[[#This Row],[Sales Amount (Actual)]]</f>
        <v>0</v>
      </c>
      <c r="L377" s="3">
        <f>-Item_Ledger_Entry[[#This Row],[Quantity]]</f>
        <v>1</v>
      </c>
      <c r="M377" s="38" t="s">
        <v>408</v>
      </c>
      <c r="N377" s="3">
        <v>18.88</v>
      </c>
      <c r="O377" s="38" t="s">
        <v>270</v>
      </c>
      <c r="P377" s="38" t="s">
        <v>271</v>
      </c>
      <c r="Q377" s="38" t="s">
        <v>272</v>
      </c>
      <c r="S377" s="6"/>
    </row>
    <row r="378" spans="1:19" ht="15" customHeight="1" x14ac:dyDescent="0.25">
      <c r="A378" t="s">
        <v>154</v>
      </c>
      <c r="E378" s="38" t="s">
        <v>407</v>
      </c>
      <c r="F378" s="3">
        <v>15158</v>
      </c>
      <c r="G378" s="25">
        <v>43478</v>
      </c>
      <c r="H378" s="3">
        <v>-48</v>
      </c>
      <c r="I378" s="3">
        <v>869.99999999999989</v>
      </c>
      <c r="J378" s="3">
        <v>0</v>
      </c>
      <c r="K378" s="3">
        <f>Item_Ledger_Entry[[#This Row],[Sales Amount (Expected)]]+Item_Ledger_Entry[[#This Row],[Sales Amount (Actual)]]</f>
        <v>869.99999999999989</v>
      </c>
      <c r="L378" s="3">
        <f>-Item_Ledger_Entry[[#This Row],[Quantity]]</f>
        <v>48</v>
      </c>
      <c r="M378" s="38" t="s">
        <v>408</v>
      </c>
      <c r="N378" s="3">
        <v>18.88</v>
      </c>
      <c r="O378" s="38" t="s">
        <v>284</v>
      </c>
      <c r="P378" s="38" t="s">
        <v>285</v>
      </c>
      <c r="Q378" s="38" t="s">
        <v>275</v>
      </c>
      <c r="S378" s="6"/>
    </row>
    <row r="379" spans="1:19" ht="15" customHeight="1" x14ac:dyDescent="0.25">
      <c r="A379" t="s">
        <v>154</v>
      </c>
      <c r="E379" s="38" t="s">
        <v>407</v>
      </c>
      <c r="F379" s="3">
        <v>20346</v>
      </c>
      <c r="G379" s="25">
        <v>43475</v>
      </c>
      <c r="H379" s="3">
        <v>-144</v>
      </c>
      <c r="I379" s="3">
        <v>2637.16</v>
      </c>
      <c r="J379" s="3">
        <v>0</v>
      </c>
      <c r="K379" s="3">
        <f>Item_Ledger_Entry[[#This Row],[Sales Amount (Expected)]]+Item_Ledger_Entry[[#This Row],[Sales Amount (Actual)]]</f>
        <v>2637.16</v>
      </c>
      <c r="L379" s="3">
        <f>-Item_Ledger_Entry[[#This Row],[Quantity]]</f>
        <v>144</v>
      </c>
      <c r="M379" s="38" t="s">
        <v>408</v>
      </c>
      <c r="N379" s="3">
        <v>18.88</v>
      </c>
      <c r="O379" s="38" t="s">
        <v>307</v>
      </c>
      <c r="P379" s="38" t="s">
        <v>308</v>
      </c>
      <c r="Q379" s="38" t="s">
        <v>290</v>
      </c>
      <c r="S379" s="6"/>
    </row>
    <row r="380" spans="1:19" ht="15" customHeight="1" x14ac:dyDescent="0.25">
      <c r="A380" t="s">
        <v>154</v>
      </c>
      <c r="E380" s="38" t="s">
        <v>407</v>
      </c>
      <c r="F380" s="3">
        <v>20364</v>
      </c>
      <c r="G380" s="25">
        <v>43468</v>
      </c>
      <c r="H380" s="3">
        <v>-144</v>
      </c>
      <c r="I380" s="3">
        <v>2664.3500000000004</v>
      </c>
      <c r="J380" s="3">
        <v>0</v>
      </c>
      <c r="K380" s="3">
        <f>Item_Ledger_Entry[[#This Row],[Sales Amount (Expected)]]+Item_Ledger_Entry[[#This Row],[Sales Amount (Actual)]]</f>
        <v>2664.3500000000004</v>
      </c>
      <c r="L380" s="3">
        <f>-Item_Ledger_Entry[[#This Row],[Quantity]]</f>
        <v>144</v>
      </c>
      <c r="M380" s="38" t="s">
        <v>408</v>
      </c>
      <c r="N380" s="3">
        <v>18.88</v>
      </c>
      <c r="O380" s="38" t="s">
        <v>328</v>
      </c>
      <c r="P380" s="38" t="s">
        <v>329</v>
      </c>
      <c r="Q380" s="38" t="s">
        <v>290</v>
      </c>
      <c r="S380" s="6"/>
    </row>
    <row r="381" spans="1:19" ht="15" customHeight="1" x14ac:dyDescent="0.25">
      <c r="A381" t="s">
        <v>154</v>
      </c>
      <c r="E381" s="38" t="s">
        <v>407</v>
      </c>
      <c r="F381" s="3">
        <v>20419</v>
      </c>
      <c r="G381" s="25">
        <v>43481</v>
      </c>
      <c r="H381" s="3">
        <v>-24</v>
      </c>
      <c r="I381" s="3">
        <v>430.46000000000004</v>
      </c>
      <c r="J381" s="3">
        <v>0</v>
      </c>
      <c r="K381" s="3">
        <f>Item_Ledger_Entry[[#This Row],[Sales Amount (Expected)]]+Item_Ledger_Entry[[#This Row],[Sales Amount (Actual)]]</f>
        <v>430.46000000000004</v>
      </c>
      <c r="L381" s="3">
        <f>-Item_Ledger_Entry[[#This Row],[Quantity]]</f>
        <v>24</v>
      </c>
      <c r="M381" s="38" t="s">
        <v>408</v>
      </c>
      <c r="N381" s="3">
        <v>18.88</v>
      </c>
      <c r="O381" s="38" t="s">
        <v>326</v>
      </c>
      <c r="P381" s="38" t="s">
        <v>327</v>
      </c>
      <c r="Q381" s="38" t="s">
        <v>290</v>
      </c>
      <c r="S381" s="6"/>
    </row>
    <row r="382" spans="1:19" ht="15" customHeight="1" x14ac:dyDescent="0.25">
      <c r="A382" t="s">
        <v>154</v>
      </c>
      <c r="E382" s="38" t="s">
        <v>407</v>
      </c>
      <c r="F382" s="3">
        <v>38073</v>
      </c>
      <c r="G382" s="25">
        <v>43471</v>
      </c>
      <c r="H382" s="3">
        <v>-144</v>
      </c>
      <c r="I382" s="3">
        <v>2664.36</v>
      </c>
      <c r="J382" s="3">
        <v>0</v>
      </c>
      <c r="K382" s="3">
        <f>Item_Ledger_Entry[[#This Row],[Sales Amount (Expected)]]+Item_Ledger_Entry[[#This Row],[Sales Amount (Actual)]]</f>
        <v>2664.36</v>
      </c>
      <c r="L382" s="3">
        <f>-Item_Ledger_Entry[[#This Row],[Quantity]]</f>
        <v>144</v>
      </c>
      <c r="M382" s="38" t="s">
        <v>408</v>
      </c>
      <c r="N382" s="3">
        <v>18.88</v>
      </c>
      <c r="O382" s="38" t="s">
        <v>297</v>
      </c>
      <c r="P382" s="38" t="s">
        <v>298</v>
      </c>
      <c r="Q382" s="38" t="s">
        <v>272</v>
      </c>
      <c r="S382" s="6"/>
    </row>
    <row r="383" spans="1:19" ht="15" customHeight="1" x14ac:dyDescent="0.25">
      <c r="A383" t="s">
        <v>154</v>
      </c>
      <c r="E383" s="38" t="s">
        <v>407</v>
      </c>
      <c r="F383" s="3">
        <v>111327</v>
      </c>
      <c r="G383" s="25">
        <v>43478</v>
      </c>
      <c r="H383" s="3">
        <v>-1</v>
      </c>
      <c r="I383" s="3">
        <v>18.12</v>
      </c>
      <c r="J383" s="3">
        <v>0</v>
      </c>
      <c r="K383" s="3">
        <f>Item_Ledger_Entry[[#This Row],[Sales Amount (Expected)]]+Item_Ledger_Entry[[#This Row],[Sales Amount (Actual)]]</f>
        <v>18.12</v>
      </c>
      <c r="L383" s="3">
        <f>-Item_Ledger_Entry[[#This Row],[Quantity]]</f>
        <v>1</v>
      </c>
      <c r="M383" s="38" t="s">
        <v>408</v>
      </c>
      <c r="N383" s="3">
        <v>18.88</v>
      </c>
      <c r="O383" s="38" t="s">
        <v>334</v>
      </c>
      <c r="P383" s="38" t="s">
        <v>335</v>
      </c>
      <c r="Q383" s="38" t="s">
        <v>186</v>
      </c>
      <c r="S383" s="6"/>
    </row>
    <row r="384" spans="1:19" ht="15" customHeight="1" x14ac:dyDescent="0.25">
      <c r="A384" t="s">
        <v>154</v>
      </c>
      <c r="E384" s="38" t="s">
        <v>407</v>
      </c>
      <c r="F384" s="3">
        <v>120180</v>
      </c>
      <c r="G384" s="25">
        <v>43469</v>
      </c>
      <c r="H384" s="3">
        <v>-144</v>
      </c>
      <c r="I384" s="3">
        <v>2609.98</v>
      </c>
      <c r="J384" s="3">
        <v>0</v>
      </c>
      <c r="K384" s="3">
        <f>Item_Ledger_Entry[[#This Row],[Sales Amount (Expected)]]+Item_Ledger_Entry[[#This Row],[Sales Amount (Actual)]]</f>
        <v>2609.98</v>
      </c>
      <c r="L384" s="3">
        <f>-Item_Ledger_Entry[[#This Row],[Quantity]]</f>
        <v>144</v>
      </c>
      <c r="M384" s="38" t="s">
        <v>408</v>
      </c>
      <c r="N384" s="3">
        <v>18.88</v>
      </c>
      <c r="O384" s="38" t="s">
        <v>361</v>
      </c>
      <c r="P384" s="38" t="s">
        <v>362</v>
      </c>
      <c r="Q384" s="38" t="s">
        <v>275</v>
      </c>
      <c r="S384" s="6"/>
    </row>
    <row r="385" spans="1:19" ht="15" customHeight="1" x14ac:dyDescent="0.25">
      <c r="A385" t="s">
        <v>154</v>
      </c>
      <c r="E385" s="38" t="s">
        <v>407</v>
      </c>
      <c r="F385" s="3">
        <v>124523</v>
      </c>
      <c r="G385" s="25">
        <v>43474</v>
      </c>
      <c r="H385" s="3">
        <v>-144</v>
      </c>
      <c r="I385" s="3">
        <v>2501.2199999999998</v>
      </c>
      <c r="J385" s="3">
        <v>0</v>
      </c>
      <c r="K385" s="3">
        <f>Item_Ledger_Entry[[#This Row],[Sales Amount (Expected)]]+Item_Ledger_Entry[[#This Row],[Sales Amount (Actual)]]</f>
        <v>2501.2199999999998</v>
      </c>
      <c r="L385" s="3">
        <f>-Item_Ledger_Entry[[#This Row],[Quantity]]</f>
        <v>144</v>
      </c>
      <c r="M385" s="38" t="s">
        <v>408</v>
      </c>
      <c r="N385" s="3">
        <v>18.88</v>
      </c>
      <c r="O385" s="38" t="s">
        <v>328</v>
      </c>
      <c r="P385" s="38" t="s">
        <v>329</v>
      </c>
      <c r="Q385" s="38" t="s">
        <v>290</v>
      </c>
      <c r="S385" s="6"/>
    </row>
    <row r="386" spans="1:19" ht="15" customHeight="1" x14ac:dyDescent="0.25">
      <c r="A386" t="s">
        <v>154</v>
      </c>
      <c r="E386" s="38" t="s">
        <v>407</v>
      </c>
      <c r="F386" s="3">
        <v>128850</v>
      </c>
      <c r="G386" s="25">
        <v>43471</v>
      </c>
      <c r="H386" s="3">
        <v>-144</v>
      </c>
      <c r="I386" s="3">
        <v>2609.9699999999998</v>
      </c>
      <c r="J386" s="3">
        <v>0</v>
      </c>
      <c r="K386" s="3">
        <f>Item_Ledger_Entry[[#This Row],[Sales Amount (Expected)]]+Item_Ledger_Entry[[#This Row],[Sales Amount (Actual)]]</f>
        <v>2609.9699999999998</v>
      </c>
      <c r="L386" s="3">
        <f>-Item_Ledger_Entry[[#This Row],[Quantity]]</f>
        <v>144</v>
      </c>
      <c r="M386" s="38" t="s">
        <v>408</v>
      </c>
      <c r="N386" s="3">
        <v>18.88</v>
      </c>
      <c r="O386" s="38" t="s">
        <v>309</v>
      </c>
      <c r="P386" s="38" t="s">
        <v>310</v>
      </c>
      <c r="Q386" s="38" t="s">
        <v>290</v>
      </c>
      <c r="S386" s="6"/>
    </row>
    <row r="387" spans="1:19" ht="15" customHeight="1" x14ac:dyDescent="0.25">
      <c r="A387" t="s">
        <v>154</v>
      </c>
      <c r="E387" s="38" t="s">
        <v>407</v>
      </c>
      <c r="F387" s="3">
        <v>128892</v>
      </c>
      <c r="G387" s="25">
        <v>43479</v>
      </c>
      <c r="H387" s="3">
        <v>-144</v>
      </c>
      <c r="I387" s="3">
        <v>2664.3500000000004</v>
      </c>
      <c r="J387" s="3">
        <v>0</v>
      </c>
      <c r="K387" s="3">
        <f>Item_Ledger_Entry[[#This Row],[Sales Amount (Expected)]]+Item_Ledger_Entry[[#This Row],[Sales Amount (Actual)]]</f>
        <v>2664.3500000000004</v>
      </c>
      <c r="L387" s="3">
        <f>-Item_Ledger_Entry[[#This Row],[Quantity]]</f>
        <v>144</v>
      </c>
      <c r="M387" s="38" t="s">
        <v>408</v>
      </c>
      <c r="N387" s="3">
        <v>18.88</v>
      </c>
      <c r="O387" s="38" t="s">
        <v>309</v>
      </c>
      <c r="P387" s="38" t="s">
        <v>310</v>
      </c>
      <c r="Q387" s="38" t="s">
        <v>290</v>
      </c>
      <c r="S387" s="6"/>
    </row>
    <row r="388" spans="1:19" ht="15" customHeight="1" x14ac:dyDescent="0.25">
      <c r="A388" t="s">
        <v>154</v>
      </c>
      <c r="E388" s="38" t="s">
        <v>407</v>
      </c>
      <c r="F388" s="3">
        <v>132502</v>
      </c>
      <c r="G388" s="25">
        <v>43466</v>
      </c>
      <c r="H388" s="3">
        <v>-12</v>
      </c>
      <c r="I388" s="3">
        <v>222.03</v>
      </c>
      <c r="J388" s="3">
        <v>0</v>
      </c>
      <c r="K388" s="3">
        <f>Item_Ledger_Entry[[#This Row],[Sales Amount (Expected)]]+Item_Ledger_Entry[[#This Row],[Sales Amount (Actual)]]</f>
        <v>222.03</v>
      </c>
      <c r="L388" s="3">
        <f>-Item_Ledger_Entry[[#This Row],[Quantity]]</f>
        <v>12</v>
      </c>
      <c r="M388" s="38" t="s">
        <v>408</v>
      </c>
      <c r="N388" s="3">
        <v>18.88</v>
      </c>
      <c r="O388" s="38" t="s">
        <v>330</v>
      </c>
      <c r="P388" s="38" t="s">
        <v>331</v>
      </c>
      <c r="Q388" s="38" t="s">
        <v>313</v>
      </c>
      <c r="S388" s="6"/>
    </row>
    <row r="389" spans="1:19" ht="15" customHeight="1" x14ac:dyDescent="0.25">
      <c r="A389" t="s">
        <v>154</v>
      </c>
      <c r="E389" s="38" t="s">
        <v>407</v>
      </c>
      <c r="F389" s="3">
        <v>132548</v>
      </c>
      <c r="G389" s="25">
        <v>43481</v>
      </c>
      <c r="H389" s="3">
        <v>-144</v>
      </c>
      <c r="I389" s="3">
        <v>2664.3500000000004</v>
      </c>
      <c r="J389" s="3">
        <v>0</v>
      </c>
      <c r="K389" s="3">
        <f>Item_Ledger_Entry[[#This Row],[Sales Amount (Expected)]]+Item_Ledger_Entry[[#This Row],[Sales Amount (Actual)]]</f>
        <v>2664.3500000000004</v>
      </c>
      <c r="L389" s="3">
        <f>-Item_Ledger_Entry[[#This Row],[Quantity]]</f>
        <v>144</v>
      </c>
      <c r="M389" s="38" t="s">
        <v>408</v>
      </c>
      <c r="N389" s="3">
        <v>18.88</v>
      </c>
      <c r="O389" s="38" t="s">
        <v>351</v>
      </c>
      <c r="P389" s="38" t="s">
        <v>352</v>
      </c>
      <c r="Q389" s="38" t="s">
        <v>313</v>
      </c>
      <c r="S389" s="6"/>
    </row>
    <row r="390" spans="1:19" ht="15" customHeight="1" x14ac:dyDescent="0.25">
      <c r="A390" t="s">
        <v>154</v>
      </c>
      <c r="E390" s="38" t="s">
        <v>407</v>
      </c>
      <c r="F390" s="3">
        <v>135828</v>
      </c>
      <c r="G390" s="25">
        <v>43481</v>
      </c>
      <c r="H390" s="3">
        <v>-2</v>
      </c>
      <c r="I390" s="3">
        <v>36.630000000000003</v>
      </c>
      <c r="J390" s="3">
        <v>0</v>
      </c>
      <c r="K390" s="3">
        <f>Item_Ledger_Entry[[#This Row],[Sales Amount (Expected)]]+Item_Ledger_Entry[[#This Row],[Sales Amount (Actual)]]</f>
        <v>36.630000000000003</v>
      </c>
      <c r="L390" s="3">
        <f>-Item_Ledger_Entry[[#This Row],[Quantity]]</f>
        <v>2</v>
      </c>
      <c r="M390" s="38" t="s">
        <v>408</v>
      </c>
      <c r="N390" s="3">
        <v>18.88</v>
      </c>
      <c r="O390" s="38" t="s">
        <v>293</v>
      </c>
      <c r="P390" s="38" t="s">
        <v>294</v>
      </c>
      <c r="Q390" s="38" t="s">
        <v>272</v>
      </c>
      <c r="S390" s="6"/>
    </row>
    <row r="391" spans="1:19" ht="15" customHeight="1" x14ac:dyDescent="0.25">
      <c r="A391" t="s">
        <v>154</v>
      </c>
      <c r="E391" s="38" t="s">
        <v>407</v>
      </c>
      <c r="F391" s="3">
        <v>138739</v>
      </c>
      <c r="G391" s="25">
        <v>43480</v>
      </c>
      <c r="H391" s="3">
        <v>-144</v>
      </c>
      <c r="I391" s="3">
        <v>2664.36</v>
      </c>
      <c r="J391" s="3">
        <v>0</v>
      </c>
      <c r="K391" s="3">
        <f>Item_Ledger_Entry[[#This Row],[Sales Amount (Expected)]]+Item_Ledger_Entry[[#This Row],[Sales Amount (Actual)]]</f>
        <v>2664.36</v>
      </c>
      <c r="L391" s="3">
        <f>-Item_Ledger_Entry[[#This Row],[Quantity]]</f>
        <v>144</v>
      </c>
      <c r="M391" s="38" t="s">
        <v>408</v>
      </c>
      <c r="N391" s="3">
        <v>18.88</v>
      </c>
      <c r="O391" s="38" t="s">
        <v>297</v>
      </c>
      <c r="P391" s="38" t="s">
        <v>298</v>
      </c>
      <c r="Q391" s="38" t="s">
        <v>272</v>
      </c>
      <c r="S391" s="6"/>
    </row>
    <row r="392" spans="1:19" ht="15" customHeight="1" x14ac:dyDescent="0.25">
      <c r="A392" t="s">
        <v>154</v>
      </c>
      <c r="E392" s="38" t="s">
        <v>409</v>
      </c>
      <c r="F392" s="3">
        <v>3899</v>
      </c>
      <c r="G392" s="25">
        <v>43473</v>
      </c>
      <c r="H392" s="3">
        <v>-144</v>
      </c>
      <c r="I392" s="3">
        <v>1103.5</v>
      </c>
      <c r="J392" s="3">
        <v>0</v>
      </c>
      <c r="K392" s="3">
        <f>Item_Ledger_Entry[[#This Row],[Sales Amount (Expected)]]+Item_Ledger_Entry[[#This Row],[Sales Amount (Actual)]]</f>
        <v>1103.5</v>
      </c>
      <c r="L392" s="3">
        <f>-Item_Ledger_Entry[[#This Row],[Quantity]]</f>
        <v>144</v>
      </c>
      <c r="M392" s="38" t="s">
        <v>410</v>
      </c>
      <c r="N392" s="3">
        <v>8.24</v>
      </c>
      <c r="O392" s="38" t="s">
        <v>334</v>
      </c>
      <c r="P392" s="38" t="s">
        <v>335</v>
      </c>
      <c r="Q392" s="38" t="s">
        <v>186</v>
      </c>
      <c r="S392" s="6"/>
    </row>
    <row r="393" spans="1:19" ht="15" customHeight="1" x14ac:dyDescent="0.25">
      <c r="A393" t="s">
        <v>154</v>
      </c>
      <c r="E393" s="38" t="s">
        <v>409</v>
      </c>
      <c r="F393" s="3">
        <v>3937</v>
      </c>
      <c r="G393" s="25">
        <v>43478</v>
      </c>
      <c r="H393" s="3">
        <v>-1</v>
      </c>
      <c r="I393" s="3">
        <v>8.08</v>
      </c>
      <c r="J393" s="3">
        <v>0</v>
      </c>
      <c r="K393" s="3">
        <f>Item_Ledger_Entry[[#This Row],[Sales Amount (Expected)]]+Item_Ledger_Entry[[#This Row],[Sales Amount (Actual)]]</f>
        <v>8.08</v>
      </c>
      <c r="L393" s="3">
        <f>-Item_Ledger_Entry[[#This Row],[Quantity]]</f>
        <v>1</v>
      </c>
      <c r="M393" s="38" t="s">
        <v>410</v>
      </c>
      <c r="N393" s="3">
        <v>8.24</v>
      </c>
      <c r="O393" s="38" t="s">
        <v>266</v>
      </c>
      <c r="P393" s="38" t="s">
        <v>267</v>
      </c>
      <c r="Q393" s="38" t="s">
        <v>186</v>
      </c>
      <c r="S393" s="6"/>
    </row>
    <row r="394" spans="1:19" ht="15" customHeight="1" x14ac:dyDescent="0.25">
      <c r="A394" t="s">
        <v>154</v>
      </c>
      <c r="E394" s="38" t="s">
        <v>409</v>
      </c>
      <c r="F394" s="3">
        <v>7559</v>
      </c>
      <c r="G394" s="25">
        <v>43469</v>
      </c>
      <c r="H394" s="3">
        <v>-144</v>
      </c>
      <c r="I394" s="3">
        <v>1139.0900000000001</v>
      </c>
      <c r="J394" s="3">
        <v>0</v>
      </c>
      <c r="K394" s="3">
        <f>Item_Ledger_Entry[[#This Row],[Sales Amount (Expected)]]+Item_Ledger_Entry[[#This Row],[Sales Amount (Actual)]]</f>
        <v>1139.0900000000001</v>
      </c>
      <c r="L394" s="3">
        <f>-Item_Ledger_Entry[[#This Row],[Quantity]]</f>
        <v>144</v>
      </c>
      <c r="M394" s="38" t="s">
        <v>410</v>
      </c>
      <c r="N394" s="3">
        <v>8.24</v>
      </c>
      <c r="O394" s="38" t="s">
        <v>268</v>
      </c>
      <c r="P394" s="38" t="s">
        <v>269</v>
      </c>
      <c r="Q394" s="38" t="s">
        <v>186</v>
      </c>
      <c r="S394" s="6"/>
    </row>
    <row r="395" spans="1:19" ht="15" customHeight="1" x14ac:dyDescent="0.25">
      <c r="A395" t="s">
        <v>154</v>
      </c>
      <c r="E395" s="38" t="s">
        <v>409</v>
      </c>
      <c r="F395" s="3">
        <v>7589</v>
      </c>
      <c r="G395" s="25">
        <v>43476</v>
      </c>
      <c r="H395" s="3">
        <v>-12</v>
      </c>
      <c r="I395" s="3">
        <v>96.899999999999991</v>
      </c>
      <c r="J395" s="3">
        <v>0</v>
      </c>
      <c r="K395" s="3">
        <f>Item_Ledger_Entry[[#This Row],[Sales Amount (Expected)]]+Item_Ledger_Entry[[#This Row],[Sales Amount (Actual)]]</f>
        <v>96.899999999999991</v>
      </c>
      <c r="L395" s="3">
        <f>-Item_Ledger_Entry[[#This Row],[Quantity]]</f>
        <v>12</v>
      </c>
      <c r="M395" s="38" t="s">
        <v>410</v>
      </c>
      <c r="N395" s="3">
        <v>8.24</v>
      </c>
      <c r="O395" s="38" t="s">
        <v>268</v>
      </c>
      <c r="P395" s="38" t="s">
        <v>269</v>
      </c>
      <c r="Q395" s="38" t="s">
        <v>186</v>
      </c>
      <c r="S395" s="6"/>
    </row>
    <row r="396" spans="1:19" ht="15" customHeight="1" x14ac:dyDescent="0.25">
      <c r="A396" t="s">
        <v>154</v>
      </c>
      <c r="E396" s="38" t="s">
        <v>409</v>
      </c>
      <c r="F396" s="3">
        <v>7597</v>
      </c>
      <c r="G396" s="25">
        <v>43479</v>
      </c>
      <c r="H396" s="3">
        <v>-48</v>
      </c>
      <c r="I396" s="3">
        <v>375.74</v>
      </c>
      <c r="J396" s="3">
        <v>0</v>
      </c>
      <c r="K396" s="3">
        <f>Item_Ledger_Entry[[#This Row],[Sales Amount (Expected)]]+Item_Ledger_Entry[[#This Row],[Sales Amount (Actual)]]</f>
        <v>375.74</v>
      </c>
      <c r="L396" s="3">
        <f>-Item_Ledger_Entry[[#This Row],[Quantity]]</f>
        <v>48</v>
      </c>
      <c r="M396" s="38" t="s">
        <v>410</v>
      </c>
      <c r="N396" s="3">
        <v>8.24</v>
      </c>
      <c r="O396" s="38" t="s">
        <v>268</v>
      </c>
      <c r="P396" s="38" t="s">
        <v>269</v>
      </c>
      <c r="Q396" s="38" t="s">
        <v>186</v>
      </c>
      <c r="S396" s="6"/>
    </row>
    <row r="397" spans="1:19" ht="15" customHeight="1" x14ac:dyDescent="0.25">
      <c r="A397" t="s">
        <v>154</v>
      </c>
      <c r="E397" s="38" t="s">
        <v>409</v>
      </c>
      <c r="F397" s="3">
        <v>12453</v>
      </c>
      <c r="G397" s="25">
        <v>43469</v>
      </c>
      <c r="H397" s="3">
        <v>-48</v>
      </c>
      <c r="I397" s="3">
        <v>0</v>
      </c>
      <c r="J397" s="3">
        <v>0</v>
      </c>
      <c r="K397" s="3">
        <f>Item_Ledger_Entry[[#This Row],[Sales Amount (Expected)]]+Item_Ledger_Entry[[#This Row],[Sales Amount (Actual)]]</f>
        <v>0</v>
      </c>
      <c r="L397" s="3">
        <f>-Item_Ledger_Entry[[#This Row],[Quantity]]</f>
        <v>48</v>
      </c>
      <c r="M397" s="38" t="s">
        <v>410</v>
      </c>
      <c r="N397" s="3">
        <v>8.24</v>
      </c>
      <c r="O397" s="38" t="s">
        <v>357</v>
      </c>
      <c r="P397" s="38" t="s">
        <v>358</v>
      </c>
      <c r="Q397" s="38" t="s">
        <v>272</v>
      </c>
      <c r="S397" s="6"/>
    </row>
    <row r="398" spans="1:19" ht="15" customHeight="1" x14ac:dyDescent="0.25">
      <c r="A398" t="s">
        <v>154</v>
      </c>
      <c r="E398" s="38" t="s">
        <v>409</v>
      </c>
      <c r="F398" s="3">
        <v>14113</v>
      </c>
      <c r="G398" s="25">
        <v>43479</v>
      </c>
      <c r="H398" s="3">
        <v>-12</v>
      </c>
      <c r="I398" s="3">
        <v>91.96</v>
      </c>
      <c r="J398" s="3">
        <v>0</v>
      </c>
      <c r="K398" s="3">
        <f>Item_Ledger_Entry[[#This Row],[Sales Amount (Expected)]]+Item_Ledger_Entry[[#This Row],[Sales Amount (Actual)]]</f>
        <v>91.96</v>
      </c>
      <c r="L398" s="3">
        <f>-Item_Ledger_Entry[[#This Row],[Quantity]]</f>
        <v>12</v>
      </c>
      <c r="M398" s="38" t="s">
        <v>410</v>
      </c>
      <c r="N398" s="3">
        <v>8.24</v>
      </c>
      <c r="O398" s="38" t="s">
        <v>282</v>
      </c>
      <c r="P398" s="38" t="s">
        <v>283</v>
      </c>
      <c r="Q398" s="38" t="s">
        <v>275</v>
      </c>
      <c r="S398" s="6"/>
    </row>
    <row r="399" spans="1:19" ht="15" customHeight="1" x14ac:dyDescent="0.25">
      <c r="A399" t="s">
        <v>154</v>
      </c>
      <c r="E399" s="38" t="s">
        <v>409</v>
      </c>
      <c r="F399" s="3">
        <v>14125</v>
      </c>
      <c r="G399" s="25">
        <v>43484</v>
      </c>
      <c r="H399" s="3">
        <v>-1</v>
      </c>
      <c r="I399" s="3">
        <v>7.75</v>
      </c>
      <c r="J399" s="3">
        <v>0</v>
      </c>
      <c r="K399" s="3">
        <f>Item_Ledger_Entry[[#This Row],[Sales Amount (Expected)]]+Item_Ledger_Entry[[#This Row],[Sales Amount (Actual)]]</f>
        <v>7.75</v>
      </c>
      <c r="L399" s="3">
        <f>-Item_Ledger_Entry[[#This Row],[Quantity]]</f>
        <v>1</v>
      </c>
      <c r="M399" s="38" t="s">
        <v>410</v>
      </c>
      <c r="N399" s="3">
        <v>8.24</v>
      </c>
      <c r="O399" s="38" t="s">
        <v>273</v>
      </c>
      <c r="P399" s="38" t="s">
        <v>274</v>
      </c>
      <c r="Q399" s="38" t="s">
        <v>275</v>
      </c>
      <c r="S399" s="6"/>
    </row>
    <row r="400" spans="1:19" ht="15" customHeight="1" x14ac:dyDescent="0.25">
      <c r="A400" t="s">
        <v>154</v>
      </c>
      <c r="E400" s="38" t="s">
        <v>409</v>
      </c>
      <c r="F400" s="3">
        <v>20331</v>
      </c>
      <c r="G400" s="25">
        <v>43472</v>
      </c>
      <c r="H400" s="3">
        <v>-288</v>
      </c>
      <c r="I400" s="3">
        <v>2278.1999999999998</v>
      </c>
      <c r="J400" s="3">
        <v>0</v>
      </c>
      <c r="K400" s="3">
        <f>Item_Ledger_Entry[[#This Row],[Sales Amount (Expected)]]+Item_Ledger_Entry[[#This Row],[Sales Amount (Actual)]]</f>
        <v>2278.1999999999998</v>
      </c>
      <c r="L400" s="3">
        <f>-Item_Ledger_Entry[[#This Row],[Quantity]]</f>
        <v>288</v>
      </c>
      <c r="M400" s="38" t="s">
        <v>410</v>
      </c>
      <c r="N400" s="3">
        <v>8.24</v>
      </c>
      <c r="O400" s="38" t="s">
        <v>328</v>
      </c>
      <c r="P400" s="38" t="s">
        <v>329</v>
      </c>
      <c r="Q400" s="38" t="s">
        <v>290</v>
      </c>
      <c r="S400" s="6"/>
    </row>
    <row r="401" spans="1:19" ht="15" customHeight="1" x14ac:dyDescent="0.25">
      <c r="A401" t="s">
        <v>154</v>
      </c>
      <c r="E401" s="38" t="s">
        <v>409</v>
      </c>
      <c r="F401" s="3">
        <v>25262</v>
      </c>
      <c r="G401" s="25">
        <v>43476</v>
      </c>
      <c r="H401" s="3">
        <v>-288</v>
      </c>
      <c r="I401" s="3">
        <v>2325.66</v>
      </c>
      <c r="J401" s="3">
        <v>0</v>
      </c>
      <c r="K401" s="3">
        <f>Item_Ledger_Entry[[#This Row],[Sales Amount (Expected)]]+Item_Ledger_Entry[[#This Row],[Sales Amount (Actual)]]</f>
        <v>2325.66</v>
      </c>
      <c r="L401" s="3">
        <f>-Item_Ledger_Entry[[#This Row],[Quantity]]</f>
        <v>288</v>
      </c>
      <c r="M401" s="38" t="s">
        <v>410</v>
      </c>
      <c r="N401" s="3">
        <v>8.24</v>
      </c>
      <c r="O401" s="38" t="s">
        <v>291</v>
      </c>
      <c r="P401" s="38" t="s">
        <v>292</v>
      </c>
      <c r="Q401" s="38" t="s">
        <v>290</v>
      </c>
      <c r="S401" s="6"/>
    </row>
    <row r="402" spans="1:19" ht="15" customHeight="1" x14ac:dyDescent="0.25">
      <c r="A402" t="s">
        <v>154</v>
      </c>
      <c r="E402" s="38" t="s">
        <v>409</v>
      </c>
      <c r="F402" s="3">
        <v>25297</v>
      </c>
      <c r="G402" s="25">
        <v>43477</v>
      </c>
      <c r="H402" s="3">
        <v>-1</v>
      </c>
      <c r="I402" s="3">
        <v>8.08</v>
      </c>
      <c r="J402" s="3">
        <v>0</v>
      </c>
      <c r="K402" s="3">
        <f>Item_Ledger_Entry[[#This Row],[Sales Amount (Expected)]]+Item_Ledger_Entry[[#This Row],[Sales Amount (Actual)]]</f>
        <v>8.08</v>
      </c>
      <c r="L402" s="3">
        <f>-Item_Ledger_Entry[[#This Row],[Quantity]]</f>
        <v>1</v>
      </c>
      <c r="M402" s="38" t="s">
        <v>410</v>
      </c>
      <c r="N402" s="3">
        <v>8.24</v>
      </c>
      <c r="O402" s="38" t="s">
        <v>309</v>
      </c>
      <c r="P402" s="38" t="s">
        <v>310</v>
      </c>
      <c r="Q402" s="38" t="s">
        <v>290</v>
      </c>
      <c r="S402" s="6"/>
    </row>
    <row r="403" spans="1:19" ht="15" customHeight="1" x14ac:dyDescent="0.25">
      <c r="A403" t="s">
        <v>154</v>
      </c>
      <c r="E403" s="38" t="s">
        <v>409</v>
      </c>
      <c r="F403" s="3">
        <v>30108</v>
      </c>
      <c r="G403" s="25">
        <v>43475</v>
      </c>
      <c r="H403" s="3">
        <v>-144</v>
      </c>
      <c r="I403" s="3">
        <v>1162.8200000000002</v>
      </c>
      <c r="J403" s="3">
        <v>0</v>
      </c>
      <c r="K403" s="3">
        <f>Item_Ledger_Entry[[#This Row],[Sales Amount (Expected)]]+Item_Ledger_Entry[[#This Row],[Sales Amount (Actual)]]</f>
        <v>1162.8200000000002</v>
      </c>
      <c r="L403" s="3">
        <f>-Item_Ledger_Entry[[#This Row],[Quantity]]</f>
        <v>144</v>
      </c>
      <c r="M403" s="38" t="s">
        <v>410</v>
      </c>
      <c r="N403" s="3">
        <v>8.24</v>
      </c>
      <c r="O403" s="38" t="s">
        <v>345</v>
      </c>
      <c r="P403" s="38" t="s">
        <v>346</v>
      </c>
      <c r="Q403" s="38" t="s">
        <v>313</v>
      </c>
      <c r="S403" s="6"/>
    </row>
    <row r="404" spans="1:19" ht="15" customHeight="1" x14ac:dyDescent="0.25">
      <c r="A404" t="s">
        <v>154</v>
      </c>
      <c r="E404" s="38" t="s">
        <v>409</v>
      </c>
      <c r="F404" s="3">
        <v>30159</v>
      </c>
      <c r="G404" s="25">
        <v>43483</v>
      </c>
      <c r="H404" s="3">
        <v>-48</v>
      </c>
      <c r="I404" s="3">
        <v>387.61</v>
      </c>
      <c r="J404" s="3">
        <v>0</v>
      </c>
      <c r="K404" s="3">
        <f>Item_Ledger_Entry[[#This Row],[Sales Amount (Expected)]]+Item_Ledger_Entry[[#This Row],[Sales Amount (Actual)]]</f>
        <v>387.61</v>
      </c>
      <c r="L404" s="3">
        <f>-Item_Ledger_Entry[[#This Row],[Quantity]]</f>
        <v>48</v>
      </c>
      <c r="M404" s="38" t="s">
        <v>410</v>
      </c>
      <c r="N404" s="3">
        <v>8.24</v>
      </c>
      <c r="O404" s="38" t="s">
        <v>345</v>
      </c>
      <c r="P404" s="38" t="s">
        <v>346</v>
      </c>
      <c r="Q404" s="38" t="s">
        <v>313</v>
      </c>
      <c r="S404" s="6"/>
    </row>
    <row r="405" spans="1:19" ht="15" customHeight="1" x14ac:dyDescent="0.25">
      <c r="A405" t="s">
        <v>154</v>
      </c>
      <c r="E405" s="38" t="s">
        <v>409</v>
      </c>
      <c r="F405" s="3">
        <v>34338</v>
      </c>
      <c r="G405" s="25">
        <v>43475</v>
      </c>
      <c r="H405" s="3">
        <v>-1</v>
      </c>
      <c r="I405" s="3">
        <v>7.51</v>
      </c>
      <c r="J405" s="3">
        <v>0</v>
      </c>
      <c r="K405" s="3">
        <f>Item_Ledger_Entry[[#This Row],[Sales Amount (Expected)]]+Item_Ledger_Entry[[#This Row],[Sales Amount (Actual)]]</f>
        <v>7.51</v>
      </c>
      <c r="L405" s="3">
        <f>-Item_Ledger_Entry[[#This Row],[Quantity]]</f>
        <v>1</v>
      </c>
      <c r="M405" s="38" t="s">
        <v>410</v>
      </c>
      <c r="N405" s="3">
        <v>8.24</v>
      </c>
      <c r="O405" s="38" t="s">
        <v>293</v>
      </c>
      <c r="P405" s="38" t="s">
        <v>294</v>
      </c>
      <c r="Q405" s="38" t="s">
        <v>272</v>
      </c>
      <c r="S405" s="6"/>
    </row>
    <row r="406" spans="1:19" ht="15" customHeight="1" x14ac:dyDescent="0.25">
      <c r="A406" t="s">
        <v>154</v>
      </c>
      <c r="E406" s="38" t="s">
        <v>409</v>
      </c>
      <c r="F406" s="3">
        <v>36484</v>
      </c>
      <c r="G406" s="25">
        <v>43475</v>
      </c>
      <c r="H406" s="3">
        <v>-24</v>
      </c>
      <c r="I406" s="3">
        <v>193.79999999999998</v>
      </c>
      <c r="J406" s="3">
        <v>0</v>
      </c>
      <c r="K406" s="3">
        <f>Item_Ledger_Entry[[#This Row],[Sales Amount (Expected)]]+Item_Ledger_Entry[[#This Row],[Sales Amount (Actual)]]</f>
        <v>193.79999999999998</v>
      </c>
      <c r="L406" s="3">
        <f>-Item_Ledger_Entry[[#This Row],[Quantity]]</f>
        <v>24</v>
      </c>
      <c r="M406" s="38" t="s">
        <v>410</v>
      </c>
      <c r="N406" s="3">
        <v>8.24</v>
      </c>
      <c r="O406" s="38" t="s">
        <v>295</v>
      </c>
      <c r="P406" s="38" t="s">
        <v>296</v>
      </c>
      <c r="Q406" s="38" t="s">
        <v>272</v>
      </c>
      <c r="S406" s="6"/>
    </row>
    <row r="407" spans="1:19" ht="15" customHeight="1" x14ac:dyDescent="0.25">
      <c r="A407" t="s">
        <v>154</v>
      </c>
      <c r="E407" s="38" t="s">
        <v>409</v>
      </c>
      <c r="F407" s="3">
        <v>111296</v>
      </c>
      <c r="G407" s="25">
        <v>43470</v>
      </c>
      <c r="H407" s="3">
        <v>-1</v>
      </c>
      <c r="I407" s="3">
        <v>7.99</v>
      </c>
      <c r="J407" s="3">
        <v>0</v>
      </c>
      <c r="K407" s="3">
        <f>Item_Ledger_Entry[[#This Row],[Sales Amount (Expected)]]+Item_Ledger_Entry[[#This Row],[Sales Amount (Actual)]]</f>
        <v>7.99</v>
      </c>
      <c r="L407" s="3">
        <f>-Item_Ledger_Entry[[#This Row],[Quantity]]</f>
        <v>1</v>
      </c>
      <c r="M407" s="38" t="s">
        <v>410</v>
      </c>
      <c r="N407" s="3">
        <v>8.24</v>
      </c>
      <c r="O407" s="38" t="s">
        <v>334</v>
      </c>
      <c r="P407" s="38" t="s">
        <v>335</v>
      </c>
      <c r="Q407" s="38" t="s">
        <v>186</v>
      </c>
      <c r="S407" s="6"/>
    </row>
    <row r="408" spans="1:19" ht="15" customHeight="1" x14ac:dyDescent="0.25">
      <c r="A408" t="s">
        <v>154</v>
      </c>
      <c r="E408" s="38" t="s">
        <v>409</v>
      </c>
      <c r="F408" s="3">
        <v>111313</v>
      </c>
      <c r="G408" s="25">
        <v>43472</v>
      </c>
      <c r="H408" s="3">
        <v>-48</v>
      </c>
      <c r="I408" s="3">
        <v>383.65000000000003</v>
      </c>
      <c r="J408" s="3">
        <v>0</v>
      </c>
      <c r="K408" s="3">
        <f>Item_Ledger_Entry[[#This Row],[Sales Amount (Expected)]]+Item_Ledger_Entry[[#This Row],[Sales Amount (Actual)]]</f>
        <v>383.65000000000003</v>
      </c>
      <c r="L408" s="3">
        <f>-Item_Ledger_Entry[[#This Row],[Quantity]]</f>
        <v>48</v>
      </c>
      <c r="M408" s="38" t="s">
        <v>410</v>
      </c>
      <c r="N408" s="3">
        <v>8.24</v>
      </c>
      <c r="O408" s="38" t="s">
        <v>264</v>
      </c>
      <c r="P408" s="38" t="s">
        <v>265</v>
      </c>
      <c r="Q408" s="38" t="s">
        <v>186</v>
      </c>
      <c r="S408" s="6"/>
    </row>
    <row r="409" spans="1:19" ht="15" customHeight="1" x14ac:dyDescent="0.25">
      <c r="A409" t="s">
        <v>154</v>
      </c>
      <c r="E409" s="38" t="s">
        <v>409</v>
      </c>
      <c r="F409" s="3">
        <v>118072</v>
      </c>
      <c r="G409" s="25">
        <v>43471</v>
      </c>
      <c r="H409" s="3">
        <v>-144</v>
      </c>
      <c r="I409" s="3">
        <v>0</v>
      </c>
      <c r="J409" s="3">
        <v>0</v>
      </c>
      <c r="K409" s="3">
        <f>Item_Ledger_Entry[[#This Row],[Sales Amount (Expected)]]+Item_Ledger_Entry[[#This Row],[Sales Amount (Actual)]]</f>
        <v>0</v>
      </c>
      <c r="L409" s="3">
        <f>-Item_Ledger_Entry[[#This Row],[Quantity]]</f>
        <v>144</v>
      </c>
      <c r="M409" s="38" t="s">
        <v>410</v>
      </c>
      <c r="N409" s="3">
        <v>8.24</v>
      </c>
      <c r="O409" s="38" t="s">
        <v>359</v>
      </c>
      <c r="P409" s="38" t="s">
        <v>360</v>
      </c>
      <c r="Q409" s="38" t="s">
        <v>272</v>
      </c>
      <c r="S409" s="6"/>
    </row>
    <row r="410" spans="1:19" ht="15" customHeight="1" x14ac:dyDescent="0.25">
      <c r="A410" t="s">
        <v>154</v>
      </c>
      <c r="E410" s="38" t="s">
        <v>409</v>
      </c>
      <c r="F410" s="3">
        <v>120191</v>
      </c>
      <c r="G410" s="25">
        <v>43474</v>
      </c>
      <c r="H410" s="3">
        <v>-13</v>
      </c>
      <c r="I410" s="3">
        <v>98.55</v>
      </c>
      <c r="J410" s="3">
        <v>0</v>
      </c>
      <c r="K410" s="3">
        <f>Item_Ledger_Entry[[#This Row],[Sales Amount (Expected)]]+Item_Ledger_Entry[[#This Row],[Sales Amount (Actual)]]</f>
        <v>98.55</v>
      </c>
      <c r="L410" s="3">
        <f>-Item_Ledger_Entry[[#This Row],[Quantity]]</f>
        <v>13</v>
      </c>
      <c r="M410" s="38" t="s">
        <v>410</v>
      </c>
      <c r="N410" s="3">
        <v>8.24</v>
      </c>
      <c r="O410" s="38" t="s">
        <v>278</v>
      </c>
      <c r="P410" s="38" t="s">
        <v>279</v>
      </c>
      <c r="Q410" s="38" t="s">
        <v>275</v>
      </c>
      <c r="S410" s="6"/>
    </row>
    <row r="411" spans="1:19" ht="15" customHeight="1" x14ac:dyDescent="0.25">
      <c r="A411" t="s">
        <v>154</v>
      </c>
      <c r="E411" s="38" t="s">
        <v>409</v>
      </c>
      <c r="F411" s="3">
        <v>124544</v>
      </c>
      <c r="G411" s="25">
        <v>43473</v>
      </c>
      <c r="H411" s="3">
        <v>-144</v>
      </c>
      <c r="I411" s="3">
        <v>1103.5</v>
      </c>
      <c r="J411" s="3">
        <v>0</v>
      </c>
      <c r="K411" s="3">
        <f>Item_Ledger_Entry[[#This Row],[Sales Amount (Expected)]]+Item_Ledger_Entry[[#This Row],[Sales Amount (Actual)]]</f>
        <v>1103.5</v>
      </c>
      <c r="L411" s="3">
        <f>-Item_Ledger_Entry[[#This Row],[Quantity]]</f>
        <v>144</v>
      </c>
      <c r="M411" s="38" t="s">
        <v>410</v>
      </c>
      <c r="N411" s="3">
        <v>8.24</v>
      </c>
      <c r="O411" s="38" t="s">
        <v>326</v>
      </c>
      <c r="P411" s="38" t="s">
        <v>327</v>
      </c>
      <c r="Q411" s="38" t="s">
        <v>290</v>
      </c>
      <c r="S411" s="6"/>
    </row>
    <row r="412" spans="1:19" ht="15" customHeight="1" x14ac:dyDescent="0.25">
      <c r="A412" t="s">
        <v>154</v>
      </c>
      <c r="E412" s="38" t="s">
        <v>409</v>
      </c>
      <c r="F412" s="3">
        <v>128868</v>
      </c>
      <c r="G412" s="25">
        <v>43472</v>
      </c>
      <c r="H412" s="3">
        <v>-144</v>
      </c>
      <c r="I412" s="3">
        <v>1162.83</v>
      </c>
      <c r="J412" s="3">
        <v>0</v>
      </c>
      <c r="K412" s="3">
        <f>Item_Ledger_Entry[[#This Row],[Sales Amount (Expected)]]+Item_Ledger_Entry[[#This Row],[Sales Amount (Actual)]]</f>
        <v>1162.83</v>
      </c>
      <c r="L412" s="3">
        <f>-Item_Ledger_Entry[[#This Row],[Quantity]]</f>
        <v>144</v>
      </c>
      <c r="M412" s="38" t="s">
        <v>410</v>
      </c>
      <c r="N412" s="3">
        <v>8.24</v>
      </c>
      <c r="O412" s="38" t="s">
        <v>375</v>
      </c>
      <c r="P412" s="38" t="s">
        <v>376</v>
      </c>
      <c r="Q412" s="38" t="s">
        <v>290</v>
      </c>
      <c r="S412" s="6"/>
    </row>
    <row r="413" spans="1:19" ht="15" customHeight="1" x14ac:dyDescent="0.25">
      <c r="A413" t="s">
        <v>154</v>
      </c>
      <c r="E413" s="38" t="s">
        <v>409</v>
      </c>
      <c r="F413" s="3">
        <v>128901</v>
      </c>
      <c r="G413" s="25">
        <v>43479</v>
      </c>
      <c r="H413" s="3">
        <v>-1</v>
      </c>
      <c r="I413" s="3">
        <v>8.08</v>
      </c>
      <c r="J413" s="3">
        <v>0</v>
      </c>
      <c r="K413" s="3">
        <f>Item_Ledger_Entry[[#This Row],[Sales Amount (Expected)]]+Item_Ledger_Entry[[#This Row],[Sales Amount (Actual)]]</f>
        <v>8.08</v>
      </c>
      <c r="L413" s="3">
        <f>-Item_Ledger_Entry[[#This Row],[Quantity]]</f>
        <v>1</v>
      </c>
      <c r="M413" s="38" t="s">
        <v>410</v>
      </c>
      <c r="N413" s="3">
        <v>8.24</v>
      </c>
      <c r="O413" s="38" t="s">
        <v>309</v>
      </c>
      <c r="P413" s="38" t="s">
        <v>310</v>
      </c>
      <c r="Q413" s="38" t="s">
        <v>290</v>
      </c>
      <c r="S413" s="6"/>
    </row>
    <row r="414" spans="1:19" ht="15" customHeight="1" x14ac:dyDescent="0.25">
      <c r="A414" t="s">
        <v>154</v>
      </c>
      <c r="E414" s="38" t="s">
        <v>409</v>
      </c>
      <c r="F414" s="3">
        <v>132509</v>
      </c>
      <c r="G414" s="25">
        <v>43470</v>
      </c>
      <c r="H414" s="3">
        <v>-144</v>
      </c>
      <c r="I414" s="3">
        <v>1162.83</v>
      </c>
      <c r="J414" s="3">
        <v>0</v>
      </c>
      <c r="K414" s="3">
        <f>Item_Ledger_Entry[[#This Row],[Sales Amount (Expected)]]+Item_Ledger_Entry[[#This Row],[Sales Amount (Actual)]]</f>
        <v>1162.83</v>
      </c>
      <c r="L414" s="3">
        <f>-Item_Ledger_Entry[[#This Row],[Quantity]]</f>
        <v>144</v>
      </c>
      <c r="M414" s="38" t="s">
        <v>410</v>
      </c>
      <c r="N414" s="3">
        <v>8.24</v>
      </c>
      <c r="O414" s="38" t="s">
        <v>311</v>
      </c>
      <c r="P414" s="38" t="s">
        <v>312</v>
      </c>
      <c r="Q414" s="38" t="s">
        <v>313</v>
      </c>
      <c r="S414" s="6"/>
    </row>
    <row r="415" spans="1:19" ht="15" customHeight="1" x14ac:dyDescent="0.25">
      <c r="A415" t="s">
        <v>154</v>
      </c>
      <c r="E415" s="38" t="s">
        <v>409</v>
      </c>
      <c r="F415" s="3">
        <v>132530</v>
      </c>
      <c r="G415" s="25">
        <v>43477</v>
      </c>
      <c r="H415" s="3">
        <v>-1</v>
      </c>
      <c r="I415" s="3">
        <v>8.08</v>
      </c>
      <c r="J415" s="3">
        <v>0</v>
      </c>
      <c r="K415" s="3">
        <f>Item_Ledger_Entry[[#This Row],[Sales Amount (Expected)]]+Item_Ledger_Entry[[#This Row],[Sales Amount (Actual)]]</f>
        <v>8.08</v>
      </c>
      <c r="L415" s="3">
        <f>-Item_Ledger_Entry[[#This Row],[Quantity]]</f>
        <v>1</v>
      </c>
      <c r="M415" s="38" t="s">
        <v>410</v>
      </c>
      <c r="N415" s="3">
        <v>8.24</v>
      </c>
      <c r="O415" s="38" t="s">
        <v>351</v>
      </c>
      <c r="P415" s="38" t="s">
        <v>352</v>
      </c>
      <c r="Q415" s="38" t="s">
        <v>313</v>
      </c>
      <c r="S415" s="6"/>
    </row>
    <row r="416" spans="1:19" ht="15" customHeight="1" x14ac:dyDescent="0.25">
      <c r="A416" t="s">
        <v>154</v>
      </c>
      <c r="E416" s="38" t="s">
        <v>409</v>
      </c>
      <c r="F416" s="3">
        <v>138724</v>
      </c>
      <c r="G416" s="25">
        <v>43477</v>
      </c>
      <c r="H416" s="3">
        <v>-144</v>
      </c>
      <c r="I416" s="3">
        <v>1150.96</v>
      </c>
      <c r="J416" s="3">
        <v>0</v>
      </c>
      <c r="K416" s="3">
        <f>Item_Ledger_Entry[[#This Row],[Sales Amount (Expected)]]+Item_Ledger_Entry[[#This Row],[Sales Amount (Actual)]]</f>
        <v>1150.96</v>
      </c>
      <c r="L416" s="3">
        <f>-Item_Ledger_Entry[[#This Row],[Quantity]]</f>
        <v>144</v>
      </c>
      <c r="M416" s="38" t="s">
        <v>410</v>
      </c>
      <c r="N416" s="3">
        <v>8.24</v>
      </c>
      <c r="O416" s="38" t="s">
        <v>318</v>
      </c>
      <c r="P416" s="38" t="s">
        <v>319</v>
      </c>
      <c r="Q416" s="38" t="s">
        <v>272</v>
      </c>
      <c r="S416" s="6"/>
    </row>
    <row r="417" spans="1:19" ht="15" customHeight="1" x14ac:dyDescent="0.25">
      <c r="A417" t="s">
        <v>154</v>
      </c>
      <c r="E417" s="38" t="s">
        <v>411</v>
      </c>
      <c r="F417" s="3">
        <v>7591</v>
      </c>
      <c r="G417" s="25">
        <v>43476</v>
      </c>
      <c r="H417" s="3">
        <v>-1</v>
      </c>
      <c r="I417" s="3">
        <v>4.74</v>
      </c>
      <c r="J417" s="3">
        <v>0</v>
      </c>
      <c r="K417" s="3">
        <f>Item_Ledger_Entry[[#This Row],[Sales Amount (Expected)]]+Item_Ledger_Entry[[#This Row],[Sales Amount (Actual)]]</f>
        <v>4.74</v>
      </c>
      <c r="L417" s="3">
        <f>-Item_Ledger_Entry[[#This Row],[Quantity]]</f>
        <v>1</v>
      </c>
      <c r="M417" s="38" t="s">
        <v>412</v>
      </c>
      <c r="N417" s="3">
        <v>4.84</v>
      </c>
      <c r="O417" s="38" t="s">
        <v>268</v>
      </c>
      <c r="P417" s="38" t="s">
        <v>269</v>
      </c>
      <c r="Q417" s="38" t="s">
        <v>186</v>
      </c>
      <c r="S417" s="6"/>
    </row>
    <row r="418" spans="1:19" ht="15" customHeight="1" x14ac:dyDescent="0.25">
      <c r="A418" t="s">
        <v>154</v>
      </c>
      <c r="E418" s="38" t="s">
        <v>411</v>
      </c>
      <c r="F418" s="3">
        <v>7595</v>
      </c>
      <c r="G418" s="25">
        <v>43479</v>
      </c>
      <c r="H418" s="3">
        <v>-288</v>
      </c>
      <c r="I418" s="3">
        <v>1324.34</v>
      </c>
      <c r="J418" s="3">
        <v>0</v>
      </c>
      <c r="K418" s="3">
        <f>Item_Ledger_Entry[[#This Row],[Sales Amount (Expected)]]+Item_Ledger_Entry[[#This Row],[Sales Amount (Actual)]]</f>
        <v>1324.34</v>
      </c>
      <c r="L418" s="3">
        <f>-Item_Ledger_Entry[[#This Row],[Quantity]]</f>
        <v>288</v>
      </c>
      <c r="M418" s="38" t="s">
        <v>412</v>
      </c>
      <c r="N418" s="3">
        <v>4.84</v>
      </c>
      <c r="O418" s="38" t="s">
        <v>268</v>
      </c>
      <c r="P418" s="38" t="s">
        <v>269</v>
      </c>
      <c r="Q418" s="38" t="s">
        <v>186</v>
      </c>
      <c r="S418" s="6"/>
    </row>
    <row r="419" spans="1:19" ht="15" customHeight="1" x14ac:dyDescent="0.25">
      <c r="A419" t="s">
        <v>154</v>
      </c>
      <c r="E419" s="38" t="s">
        <v>411</v>
      </c>
      <c r="F419" s="3">
        <v>10252</v>
      </c>
      <c r="G419" s="25">
        <v>43480</v>
      </c>
      <c r="H419" s="3">
        <v>-145</v>
      </c>
      <c r="I419" s="3">
        <v>687.76</v>
      </c>
      <c r="J419" s="3">
        <v>0</v>
      </c>
      <c r="K419" s="3">
        <f>Item_Ledger_Entry[[#This Row],[Sales Amount (Expected)]]+Item_Ledger_Entry[[#This Row],[Sales Amount (Actual)]]</f>
        <v>687.76</v>
      </c>
      <c r="L419" s="3">
        <f>-Item_Ledger_Entry[[#This Row],[Quantity]]</f>
        <v>145</v>
      </c>
      <c r="M419" s="38" t="s">
        <v>412</v>
      </c>
      <c r="N419" s="3">
        <v>4.84</v>
      </c>
      <c r="O419" s="38" t="s">
        <v>305</v>
      </c>
      <c r="P419" s="38" t="s">
        <v>306</v>
      </c>
      <c r="Q419" s="38" t="s">
        <v>186</v>
      </c>
      <c r="S419" s="6"/>
    </row>
    <row r="420" spans="1:19" ht="15" customHeight="1" x14ac:dyDescent="0.25">
      <c r="A420" t="s">
        <v>154</v>
      </c>
      <c r="E420" s="38" t="s">
        <v>411</v>
      </c>
      <c r="F420" s="3">
        <v>12466</v>
      </c>
      <c r="G420" s="25">
        <v>43471</v>
      </c>
      <c r="H420" s="3">
        <v>-1</v>
      </c>
      <c r="I420" s="3">
        <v>0</v>
      </c>
      <c r="J420" s="3">
        <v>0</v>
      </c>
      <c r="K420" s="3">
        <f>Item_Ledger_Entry[[#This Row],[Sales Amount (Expected)]]+Item_Ledger_Entry[[#This Row],[Sales Amount (Actual)]]</f>
        <v>0</v>
      </c>
      <c r="L420" s="3">
        <f>-Item_Ledger_Entry[[#This Row],[Quantity]]</f>
        <v>1</v>
      </c>
      <c r="M420" s="38" t="s">
        <v>412</v>
      </c>
      <c r="N420" s="3">
        <v>4.84</v>
      </c>
      <c r="O420" s="38" t="s">
        <v>270</v>
      </c>
      <c r="P420" s="38" t="s">
        <v>271</v>
      </c>
      <c r="Q420" s="38" t="s">
        <v>272</v>
      </c>
      <c r="S420" s="6"/>
    </row>
    <row r="421" spans="1:19" ht="15" customHeight="1" x14ac:dyDescent="0.25">
      <c r="A421" t="s">
        <v>154</v>
      </c>
      <c r="E421" s="38" t="s">
        <v>411</v>
      </c>
      <c r="F421" s="3">
        <v>12478</v>
      </c>
      <c r="G421" s="25">
        <v>43481</v>
      </c>
      <c r="H421" s="3">
        <v>-6</v>
      </c>
      <c r="I421" s="3">
        <v>0</v>
      </c>
      <c r="J421" s="3">
        <v>0</v>
      </c>
      <c r="K421" s="3">
        <f>Item_Ledger_Entry[[#This Row],[Sales Amount (Expected)]]+Item_Ledger_Entry[[#This Row],[Sales Amount (Actual)]]</f>
        <v>0</v>
      </c>
      <c r="L421" s="3">
        <f>-Item_Ledger_Entry[[#This Row],[Quantity]]</f>
        <v>6</v>
      </c>
      <c r="M421" s="38" t="s">
        <v>412</v>
      </c>
      <c r="N421" s="3">
        <v>4.84</v>
      </c>
      <c r="O421" s="38" t="s">
        <v>359</v>
      </c>
      <c r="P421" s="38" t="s">
        <v>360</v>
      </c>
      <c r="Q421" s="38" t="s">
        <v>272</v>
      </c>
      <c r="S421" s="6"/>
    </row>
    <row r="422" spans="1:19" ht="15" customHeight="1" x14ac:dyDescent="0.25">
      <c r="A422" t="s">
        <v>154</v>
      </c>
      <c r="E422" s="38" t="s">
        <v>411</v>
      </c>
      <c r="F422" s="3">
        <v>14126</v>
      </c>
      <c r="G422" s="25">
        <v>43484</v>
      </c>
      <c r="H422" s="3">
        <v>-1</v>
      </c>
      <c r="I422" s="3">
        <v>4.55</v>
      </c>
      <c r="J422" s="3">
        <v>0</v>
      </c>
      <c r="K422" s="3">
        <f>Item_Ledger_Entry[[#This Row],[Sales Amount (Expected)]]+Item_Ledger_Entry[[#This Row],[Sales Amount (Actual)]]</f>
        <v>4.55</v>
      </c>
      <c r="L422" s="3">
        <f>-Item_Ledger_Entry[[#This Row],[Quantity]]</f>
        <v>1</v>
      </c>
      <c r="M422" s="38" t="s">
        <v>412</v>
      </c>
      <c r="N422" s="3">
        <v>4.84</v>
      </c>
      <c r="O422" s="38" t="s">
        <v>273</v>
      </c>
      <c r="P422" s="38" t="s">
        <v>274</v>
      </c>
      <c r="Q422" s="38" t="s">
        <v>275</v>
      </c>
      <c r="S422" s="6"/>
    </row>
    <row r="423" spans="1:19" ht="15" customHeight="1" x14ac:dyDescent="0.25">
      <c r="A423" t="s">
        <v>154</v>
      </c>
      <c r="E423" s="38" t="s">
        <v>411</v>
      </c>
      <c r="F423" s="3">
        <v>111284</v>
      </c>
      <c r="G423" s="25">
        <v>43472</v>
      </c>
      <c r="H423" s="3">
        <v>-6</v>
      </c>
      <c r="I423" s="3">
        <v>27.3</v>
      </c>
      <c r="J423" s="3">
        <v>0</v>
      </c>
      <c r="K423" s="3">
        <f>Item_Ledger_Entry[[#This Row],[Sales Amount (Expected)]]+Item_Ledger_Entry[[#This Row],[Sales Amount (Actual)]]</f>
        <v>27.3</v>
      </c>
      <c r="L423" s="3">
        <f>-Item_Ledger_Entry[[#This Row],[Quantity]]</f>
        <v>6</v>
      </c>
      <c r="M423" s="38" t="s">
        <v>412</v>
      </c>
      <c r="N423" s="3">
        <v>4.84</v>
      </c>
      <c r="O423" s="38" t="s">
        <v>264</v>
      </c>
      <c r="P423" s="38" t="s">
        <v>265</v>
      </c>
      <c r="Q423" s="38" t="s">
        <v>186</v>
      </c>
      <c r="S423" s="6"/>
    </row>
    <row r="424" spans="1:19" ht="15" customHeight="1" x14ac:dyDescent="0.25">
      <c r="A424" t="s">
        <v>154</v>
      </c>
      <c r="E424" s="38" t="s">
        <v>411</v>
      </c>
      <c r="F424" s="3">
        <v>114293</v>
      </c>
      <c r="G424" s="25">
        <v>43477</v>
      </c>
      <c r="H424" s="3">
        <v>-144</v>
      </c>
      <c r="I424" s="3">
        <v>662.17</v>
      </c>
      <c r="J424" s="3">
        <v>0</v>
      </c>
      <c r="K424" s="3">
        <f>Item_Ledger_Entry[[#This Row],[Sales Amount (Expected)]]+Item_Ledger_Entry[[#This Row],[Sales Amount (Actual)]]</f>
        <v>662.17</v>
      </c>
      <c r="L424" s="3">
        <f>-Item_Ledger_Entry[[#This Row],[Quantity]]</f>
        <v>144</v>
      </c>
      <c r="M424" s="38" t="s">
        <v>412</v>
      </c>
      <c r="N424" s="3">
        <v>4.84</v>
      </c>
      <c r="O424" s="38" t="s">
        <v>268</v>
      </c>
      <c r="P424" s="38" t="s">
        <v>269</v>
      </c>
      <c r="Q424" s="38" t="s">
        <v>186</v>
      </c>
      <c r="S424" s="6"/>
    </row>
    <row r="425" spans="1:19" ht="15" customHeight="1" x14ac:dyDescent="0.25">
      <c r="A425" t="s">
        <v>154</v>
      </c>
      <c r="E425" s="38" t="s">
        <v>411</v>
      </c>
      <c r="F425" s="3">
        <v>118085</v>
      </c>
      <c r="G425" s="25">
        <v>43471</v>
      </c>
      <c r="H425" s="3">
        <v>-1</v>
      </c>
      <c r="I425" s="3">
        <v>0</v>
      </c>
      <c r="J425" s="3">
        <v>0</v>
      </c>
      <c r="K425" s="3">
        <f>Item_Ledger_Entry[[#This Row],[Sales Amount (Expected)]]+Item_Ledger_Entry[[#This Row],[Sales Amount (Actual)]]</f>
        <v>0</v>
      </c>
      <c r="L425" s="3">
        <f>-Item_Ledger_Entry[[#This Row],[Quantity]]</f>
        <v>1</v>
      </c>
      <c r="M425" s="38" t="s">
        <v>412</v>
      </c>
      <c r="N425" s="3">
        <v>4.84</v>
      </c>
      <c r="O425" s="38" t="s">
        <v>359</v>
      </c>
      <c r="P425" s="38" t="s">
        <v>360</v>
      </c>
      <c r="Q425" s="38" t="s">
        <v>272</v>
      </c>
      <c r="S425" s="6"/>
    </row>
    <row r="426" spans="1:19" ht="15" customHeight="1" x14ac:dyDescent="0.25">
      <c r="A426" t="s">
        <v>154</v>
      </c>
      <c r="E426" s="38" t="s">
        <v>411</v>
      </c>
      <c r="F426" s="3">
        <v>119377</v>
      </c>
      <c r="G426" s="25">
        <v>43491</v>
      </c>
      <c r="H426" s="3">
        <v>-1</v>
      </c>
      <c r="I426" s="3">
        <v>4.74</v>
      </c>
      <c r="J426" s="3">
        <v>0</v>
      </c>
      <c r="K426" s="3">
        <f>Item_Ledger_Entry[[#This Row],[Sales Amount (Expected)]]+Item_Ledger_Entry[[#This Row],[Sales Amount (Actual)]]</f>
        <v>4.74</v>
      </c>
      <c r="L426" s="3">
        <f>-Item_Ledger_Entry[[#This Row],[Quantity]]</f>
        <v>1</v>
      </c>
      <c r="M426" s="38" t="s">
        <v>412</v>
      </c>
      <c r="N426" s="3">
        <v>4.84</v>
      </c>
      <c r="O426" s="38" t="s">
        <v>276</v>
      </c>
      <c r="P426" s="38" t="s">
        <v>277</v>
      </c>
      <c r="Q426" s="38" t="s">
        <v>275</v>
      </c>
      <c r="S426" s="6"/>
    </row>
    <row r="427" spans="1:19" ht="15" customHeight="1" x14ac:dyDescent="0.25">
      <c r="A427" t="s">
        <v>154</v>
      </c>
      <c r="E427" s="38" t="s">
        <v>411</v>
      </c>
      <c r="F427" s="3">
        <v>120193</v>
      </c>
      <c r="G427" s="25">
        <v>43474</v>
      </c>
      <c r="H427" s="3">
        <v>-6</v>
      </c>
      <c r="I427" s="3">
        <v>26.72</v>
      </c>
      <c r="J427" s="3">
        <v>0</v>
      </c>
      <c r="K427" s="3">
        <f>Item_Ledger_Entry[[#This Row],[Sales Amount (Expected)]]+Item_Ledger_Entry[[#This Row],[Sales Amount (Actual)]]</f>
        <v>26.72</v>
      </c>
      <c r="L427" s="3">
        <f>-Item_Ledger_Entry[[#This Row],[Quantity]]</f>
        <v>6</v>
      </c>
      <c r="M427" s="38" t="s">
        <v>412</v>
      </c>
      <c r="N427" s="3">
        <v>4.84</v>
      </c>
      <c r="O427" s="38" t="s">
        <v>278</v>
      </c>
      <c r="P427" s="38" t="s">
        <v>279</v>
      </c>
      <c r="Q427" s="38" t="s">
        <v>275</v>
      </c>
      <c r="S427" s="6"/>
    </row>
    <row r="428" spans="1:19" ht="15" customHeight="1" x14ac:dyDescent="0.25">
      <c r="A428" t="s">
        <v>154</v>
      </c>
      <c r="E428" s="38" t="s">
        <v>413</v>
      </c>
      <c r="F428" s="3">
        <v>3952</v>
      </c>
      <c r="G428" s="25">
        <v>43480</v>
      </c>
      <c r="H428" s="3">
        <v>-48</v>
      </c>
      <c r="I428" s="3">
        <v>737.74</v>
      </c>
      <c r="J428" s="3">
        <v>0</v>
      </c>
      <c r="K428" s="3">
        <f>Item_Ledger_Entry[[#This Row],[Sales Amount (Expected)]]+Item_Ledger_Entry[[#This Row],[Sales Amount (Actual)]]</f>
        <v>737.74</v>
      </c>
      <c r="L428" s="3">
        <f>-Item_Ledger_Entry[[#This Row],[Quantity]]</f>
        <v>48</v>
      </c>
      <c r="M428" s="38" t="s">
        <v>414</v>
      </c>
      <c r="N428" s="3">
        <v>16.010000000000002</v>
      </c>
      <c r="O428" s="38" t="s">
        <v>334</v>
      </c>
      <c r="P428" s="38" t="s">
        <v>335</v>
      </c>
      <c r="Q428" s="38" t="s">
        <v>186</v>
      </c>
      <c r="S428" s="6"/>
    </row>
    <row r="429" spans="1:19" ht="15" customHeight="1" x14ac:dyDescent="0.25">
      <c r="A429" t="s">
        <v>154</v>
      </c>
      <c r="E429" s="38" t="s">
        <v>413</v>
      </c>
      <c r="F429" s="3">
        <v>10222</v>
      </c>
      <c r="G429" s="25">
        <v>43471</v>
      </c>
      <c r="H429" s="3">
        <v>-12</v>
      </c>
      <c r="I429" s="3">
        <v>188.28</v>
      </c>
      <c r="J429" s="3">
        <v>0</v>
      </c>
      <c r="K429" s="3">
        <f>Item_Ledger_Entry[[#This Row],[Sales Amount (Expected)]]+Item_Ledger_Entry[[#This Row],[Sales Amount (Actual)]]</f>
        <v>188.28</v>
      </c>
      <c r="L429" s="3">
        <f>-Item_Ledger_Entry[[#This Row],[Quantity]]</f>
        <v>12</v>
      </c>
      <c r="M429" s="38" t="s">
        <v>414</v>
      </c>
      <c r="N429" s="3">
        <v>16.010000000000002</v>
      </c>
      <c r="O429" s="38" t="s">
        <v>305</v>
      </c>
      <c r="P429" s="38" t="s">
        <v>306</v>
      </c>
      <c r="Q429" s="38" t="s">
        <v>186</v>
      </c>
      <c r="S429" s="6"/>
    </row>
    <row r="430" spans="1:19" ht="15" customHeight="1" x14ac:dyDescent="0.25">
      <c r="A430" t="s">
        <v>154</v>
      </c>
      <c r="E430" s="38" t="s">
        <v>413</v>
      </c>
      <c r="F430" s="3">
        <v>14120</v>
      </c>
      <c r="G430" s="25">
        <v>43484</v>
      </c>
      <c r="H430" s="3">
        <v>-144</v>
      </c>
      <c r="I430" s="3">
        <v>2167.04</v>
      </c>
      <c r="J430" s="3">
        <v>0</v>
      </c>
      <c r="K430" s="3">
        <f>Item_Ledger_Entry[[#This Row],[Sales Amount (Expected)]]+Item_Ledger_Entry[[#This Row],[Sales Amount (Actual)]]</f>
        <v>2167.04</v>
      </c>
      <c r="L430" s="3">
        <f>-Item_Ledger_Entry[[#This Row],[Quantity]]</f>
        <v>144</v>
      </c>
      <c r="M430" s="38" t="s">
        <v>414</v>
      </c>
      <c r="N430" s="3">
        <v>16.010000000000002</v>
      </c>
      <c r="O430" s="38" t="s">
        <v>273</v>
      </c>
      <c r="P430" s="38" t="s">
        <v>274</v>
      </c>
      <c r="Q430" s="38" t="s">
        <v>275</v>
      </c>
      <c r="S430" s="6"/>
    </row>
    <row r="431" spans="1:19" ht="15" customHeight="1" x14ac:dyDescent="0.25">
      <c r="A431" t="s">
        <v>154</v>
      </c>
      <c r="E431" s="38" t="s">
        <v>413</v>
      </c>
      <c r="F431" s="3">
        <v>114291</v>
      </c>
      <c r="G431" s="25">
        <v>43477</v>
      </c>
      <c r="H431" s="3">
        <v>-144</v>
      </c>
      <c r="I431" s="3">
        <v>2190.1299999999997</v>
      </c>
      <c r="J431" s="3">
        <v>0</v>
      </c>
      <c r="K431" s="3">
        <f>Item_Ledger_Entry[[#This Row],[Sales Amount (Expected)]]+Item_Ledger_Entry[[#This Row],[Sales Amount (Actual)]]</f>
        <v>2190.1299999999997</v>
      </c>
      <c r="L431" s="3">
        <f>-Item_Ledger_Entry[[#This Row],[Quantity]]</f>
        <v>144</v>
      </c>
      <c r="M431" s="38" t="s">
        <v>414</v>
      </c>
      <c r="N431" s="3">
        <v>16.010000000000002</v>
      </c>
      <c r="O431" s="38" t="s">
        <v>268</v>
      </c>
      <c r="P431" s="38" t="s">
        <v>269</v>
      </c>
      <c r="Q431" s="38" t="s">
        <v>186</v>
      </c>
      <c r="S431" s="6"/>
    </row>
    <row r="432" spans="1:19" ht="15" customHeight="1" x14ac:dyDescent="0.25">
      <c r="A432" t="s">
        <v>154</v>
      </c>
      <c r="E432" s="38" t="s">
        <v>413</v>
      </c>
      <c r="F432" s="3">
        <v>116375</v>
      </c>
      <c r="G432" s="25">
        <v>43472</v>
      </c>
      <c r="H432" s="3">
        <v>-1</v>
      </c>
      <c r="I432" s="3">
        <v>15.68</v>
      </c>
      <c r="J432" s="3">
        <v>0</v>
      </c>
      <c r="K432" s="3">
        <f>Item_Ledger_Entry[[#This Row],[Sales Amount (Expected)]]+Item_Ledger_Entry[[#This Row],[Sales Amount (Actual)]]</f>
        <v>15.68</v>
      </c>
      <c r="L432" s="3">
        <f>-Item_Ledger_Entry[[#This Row],[Quantity]]</f>
        <v>1</v>
      </c>
      <c r="M432" s="38" t="s">
        <v>414</v>
      </c>
      <c r="N432" s="3">
        <v>16.010000000000002</v>
      </c>
      <c r="O432" s="38" t="s">
        <v>355</v>
      </c>
      <c r="P432" s="38" t="s">
        <v>356</v>
      </c>
      <c r="Q432" s="38" t="s">
        <v>186</v>
      </c>
      <c r="S432" s="6"/>
    </row>
    <row r="433" spans="1:19" ht="15" customHeight="1" x14ac:dyDescent="0.25">
      <c r="A433" t="s">
        <v>154</v>
      </c>
      <c r="E433" s="38" t="s">
        <v>413</v>
      </c>
      <c r="F433" s="3">
        <v>118075</v>
      </c>
      <c r="G433" s="25">
        <v>43471</v>
      </c>
      <c r="H433" s="3">
        <v>-13</v>
      </c>
      <c r="I433" s="3">
        <v>0</v>
      </c>
      <c r="J433" s="3">
        <v>0</v>
      </c>
      <c r="K433" s="3">
        <f>Item_Ledger_Entry[[#This Row],[Sales Amount (Expected)]]+Item_Ledger_Entry[[#This Row],[Sales Amount (Actual)]]</f>
        <v>0</v>
      </c>
      <c r="L433" s="3">
        <f>-Item_Ledger_Entry[[#This Row],[Quantity]]</f>
        <v>13</v>
      </c>
      <c r="M433" s="38" t="s">
        <v>414</v>
      </c>
      <c r="N433" s="3">
        <v>16.010000000000002</v>
      </c>
      <c r="O433" s="38" t="s">
        <v>359</v>
      </c>
      <c r="P433" s="38" t="s">
        <v>360</v>
      </c>
      <c r="Q433" s="38" t="s">
        <v>272</v>
      </c>
      <c r="S433" s="6"/>
    </row>
    <row r="434" spans="1:19" ht="15" customHeight="1" x14ac:dyDescent="0.25">
      <c r="A434" t="s">
        <v>154</v>
      </c>
      <c r="E434" s="38" t="s">
        <v>413</v>
      </c>
      <c r="F434" s="3">
        <v>119368</v>
      </c>
      <c r="G434" s="25">
        <v>43491</v>
      </c>
      <c r="H434" s="3">
        <v>-144</v>
      </c>
      <c r="I434" s="3">
        <v>2259.37</v>
      </c>
      <c r="J434" s="3">
        <v>0</v>
      </c>
      <c r="K434" s="3">
        <f>Item_Ledger_Entry[[#This Row],[Sales Amount (Expected)]]+Item_Ledger_Entry[[#This Row],[Sales Amount (Actual)]]</f>
        <v>2259.37</v>
      </c>
      <c r="L434" s="3">
        <f>-Item_Ledger_Entry[[#This Row],[Quantity]]</f>
        <v>144</v>
      </c>
      <c r="M434" s="38" t="s">
        <v>414</v>
      </c>
      <c r="N434" s="3">
        <v>16.010000000000002</v>
      </c>
      <c r="O434" s="38" t="s">
        <v>276</v>
      </c>
      <c r="P434" s="38" t="s">
        <v>277</v>
      </c>
      <c r="Q434" s="38" t="s">
        <v>275</v>
      </c>
      <c r="S434" s="6"/>
    </row>
    <row r="435" spans="1:19" ht="15" customHeight="1" x14ac:dyDescent="0.25">
      <c r="A435" t="s">
        <v>154</v>
      </c>
      <c r="E435" s="38" t="s">
        <v>415</v>
      </c>
      <c r="F435" s="3">
        <v>3888</v>
      </c>
      <c r="G435" s="25">
        <v>43467</v>
      </c>
      <c r="H435" s="3">
        <v>-144</v>
      </c>
      <c r="I435" s="3">
        <v>414.89</v>
      </c>
      <c r="J435" s="3">
        <v>0</v>
      </c>
      <c r="K435" s="3">
        <f>Item_Ledger_Entry[[#This Row],[Sales Amount (Expected)]]+Item_Ledger_Entry[[#This Row],[Sales Amount (Actual)]]</f>
        <v>414.89</v>
      </c>
      <c r="L435" s="3">
        <f>-Item_Ledger_Entry[[#This Row],[Quantity]]</f>
        <v>144</v>
      </c>
      <c r="M435" s="38" t="s">
        <v>416</v>
      </c>
      <c r="N435" s="3">
        <v>2.94</v>
      </c>
      <c r="O435" s="38" t="s">
        <v>264</v>
      </c>
      <c r="P435" s="38" t="s">
        <v>265</v>
      </c>
      <c r="Q435" s="38" t="s">
        <v>186</v>
      </c>
      <c r="S435" s="6"/>
    </row>
    <row r="436" spans="1:19" ht="15" customHeight="1" x14ac:dyDescent="0.25">
      <c r="A436" t="s">
        <v>154</v>
      </c>
      <c r="E436" s="38" t="s">
        <v>415</v>
      </c>
      <c r="F436" s="3">
        <v>3905</v>
      </c>
      <c r="G436" s="25">
        <v>43473</v>
      </c>
      <c r="H436" s="3">
        <v>-1</v>
      </c>
      <c r="I436" s="3">
        <v>2.73</v>
      </c>
      <c r="J436" s="3">
        <v>0</v>
      </c>
      <c r="K436" s="3">
        <f>Item_Ledger_Entry[[#This Row],[Sales Amount (Expected)]]+Item_Ledger_Entry[[#This Row],[Sales Amount (Actual)]]</f>
        <v>2.73</v>
      </c>
      <c r="L436" s="3">
        <f>-Item_Ledger_Entry[[#This Row],[Quantity]]</f>
        <v>1</v>
      </c>
      <c r="M436" s="38" t="s">
        <v>416</v>
      </c>
      <c r="N436" s="3">
        <v>2.94</v>
      </c>
      <c r="O436" s="38" t="s">
        <v>334</v>
      </c>
      <c r="P436" s="38" t="s">
        <v>335</v>
      </c>
      <c r="Q436" s="38" t="s">
        <v>186</v>
      </c>
      <c r="S436" s="6"/>
    </row>
    <row r="437" spans="1:19" ht="15" customHeight="1" x14ac:dyDescent="0.25">
      <c r="A437" t="s">
        <v>154</v>
      </c>
      <c r="E437" s="38" t="s">
        <v>415</v>
      </c>
      <c r="F437" s="3">
        <v>3915</v>
      </c>
      <c r="G437" s="25">
        <v>43472</v>
      </c>
      <c r="H437" s="3">
        <v>-1</v>
      </c>
      <c r="I437" s="3">
        <v>2.7</v>
      </c>
      <c r="J437" s="3">
        <v>0</v>
      </c>
      <c r="K437" s="3">
        <f>Item_Ledger_Entry[[#This Row],[Sales Amount (Expected)]]+Item_Ledger_Entry[[#This Row],[Sales Amount (Actual)]]</f>
        <v>2.7</v>
      </c>
      <c r="L437" s="3">
        <f>-Item_Ledger_Entry[[#This Row],[Quantity]]</f>
        <v>1</v>
      </c>
      <c r="M437" s="38" t="s">
        <v>416</v>
      </c>
      <c r="N437" s="3">
        <v>2.94</v>
      </c>
      <c r="O437" s="38" t="s">
        <v>264</v>
      </c>
      <c r="P437" s="38" t="s">
        <v>265</v>
      </c>
      <c r="Q437" s="38" t="s">
        <v>186</v>
      </c>
      <c r="S437" s="6"/>
    </row>
    <row r="438" spans="1:19" ht="15" customHeight="1" x14ac:dyDescent="0.25">
      <c r="A438" t="s">
        <v>154</v>
      </c>
      <c r="E438" s="38" t="s">
        <v>415</v>
      </c>
      <c r="F438" s="3">
        <v>3933</v>
      </c>
      <c r="G438" s="25">
        <v>43478</v>
      </c>
      <c r="H438" s="3">
        <v>-144</v>
      </c>
      <c r="I438" s="3">
        <v>414.89</v>
      </c>
      <c r="J438" s="3">
        <v>0</v>
      </c>
      <c r="K438" s="3">
        <f>Item_Ledger_Entry[[#This Row],[Sales Amount (Expected)]]+Item_Ledger_Entry[[#This Row],[Sales Amount (Actual)]]</f>
        <v>414.89</v>
      </c>
      <c r="L438" s="3">
        <f>-Item_Ledger_Entry[[#This Row],[Quantity]]</f>
        <v>144</v>
      </c>
      <c r="M438" s="38" t="s">
        <v>416</v>
      </c>
      <c r="N438" s="3">
        <v>2.94</v>
      </c>
      <c r="O438" s="38" t="s">
        <v>266</v>
      </c>
      <c r="P438" s="38" t="s">
        <v>267</v>
      </c>
      <c r="Q438" s="38" t="s">
        <v>186</v>
      </c>
      <c r="S438" s="6"/>
    </row>
    <row r="439" spans="1:19" ht="15" customHeight="1" x14ac:dyDescent="0.25">
      <c r="A439" t="s">
        <v>154</v>
      </c>
      <c r="E439" s="38" t="s">
        <v>415</v>
      </c>
      <c r="F439" s="3">
        <v>3955</v>
      </c>
      <c r="G439" s="25">
        <v>43480</v>
      </c>
      <c r="H439" s="3">
        <v>-144</v>
      </c>
      <c r="I439" s="3">
        <v>406.42999999999995</v>
      </c>
      <c r="J439" s="3">
        <v>0</v>
      </c>
      <c r="K439" s="3">
        <f>Item_Ledger_Entry[[#This Row],[Sales Amount (Expected)]]+Item_Ledger_Entry[[#This Row],[Sales Amount (Actual)]]</f>
        <v>406.42999999999995</v>
      </c>
      <c r="L439" s="3">
        <f>-Item_Ledger_Entry[[#This Row],[Quantity]]</f>
        <v>144</v>
      </c>
      <c r="M439" s="38" t="s">
        <v>416</v>
      </c>
      <c r="N439" s="3">
        <v>2.94</v>
      </c>
      <c r="O439" s="38" t="s">
        <v>334</v>
      </c>
      <c r="P439" s="38" t="s">
        <v>335</v>
      </c>
      <c r="Q439" s="38" t="s">
        <v>186</v>
      </c>
      <c r="S439" s="6"/>
    </row>
    <row r="440" spans="1:19" ht="15" customHeight="1" x14ac:dyDescent="0.25">
      <c r="A440" t="s">
        <v>154</v>
      </c>
      <c r="E440" s="38" t="s">
        <v>415</v>
      </c>
      <c r="F440" s="3">
        <v>7588</v>
      </c>
      <c r="G440" s="25">
        <v>43476</v>
      </c>
      <c r="H440" s="3">
        <v>-49</v>
      </c>
      <c r="I440" s="3">
        <v>141.16</v>
      </c>
      <c r="J440" s="3">
        <v>0</v>
      </c>
      <c r="K440" s="3">
        <f>Item_Ledger_Entry[[#This Row],[Sales Amount (Expected)]]+Item_Ledger_Entry[[#This Row],[Sales Amount (Actual)]]</f>
        <v>141.16</v>
      </c>
      <c r="L440" s="3">
        <f>-Item_Ledger_Entry[[#This Row],[Quantity]]</f>
        <v>49</v>
      </c>
      <c r="M440" s="38" t="s">
        <v>416</v>
      </c>
      <c r="N440" s="3">
        <v>2.94</v>
      </c>
      <c r="O440" s="38" t="s">
        <v>268</v>
      </c>
      <c r="P440" s="38" t="s">
        <v>269</v>
      </c>
      <c r="Q440" s="38" t="s">
        <v>186</v>
      </c>
      <c r="S440" s="6"/>
    </row>
    <row r="441" spans="1:19" ht="15" customHeight="1" x14ac:dyDescent="0.25">
      <c r="A441" t="s">
        <v>154</v>
      </c>
      <c r="E441" s="38" t="s">
        <v>415</v>
      </c>
      <c r="F441" s="3">
        <v>10226</v>
      </c>
      <c r="G441" s="25">
        <v>43471</v>
      </c>
      <c r="H441" s="3">
        <v>-1</v>
      </c>
      <c r="I441" s="3">
        <v>2.88</v>
      </c>
      <c r="J441" s="3">
        <v>0</v>
      </c>
      <c r="K441" s="3">
        <f>Item_Ledger_Entry[[#This Row],[Sales Amount (Expected)]]+Item_Ledger_Entry[[#This Row],[Sales Amount (Actual)]]</f>
        <v>2.88</v>
      </c>
      <c r="L441" s="3">
        <f>-Item_Ledger_Entry[[#This Row],[Quantity]]</f>
        <v>1</v>
      </c>
      <c r="M441" s="38" t="s">
        <v>416</v>
      </c>
      <c r="N441" s="3">
        <v>2.94</v>
      </c>
      <c r="O441" s="38" t="s">
        <v>305</v>
      </c>
      <c r="P441" s="38" t="s">
        <v>306</v>
      </c>
      <c r="Q441" s="38" t="s">
        <v>186</v>
      </c>
      <c r="S441" s="6"/>
    </row>
    <row r="442" spans="1:19" ht="15" customHeight="1" x14ac:dyDescent="0.25">
      <c r="A442" t="s">
        <v>154</v>
      </c>
      <c r="E442" s="38" t="s">
        <v>415</v>
      </c>
      <c r="F442" s="3">
        <v>10235</v>
      </c>
      <c r="G442" s="25">
        <v>43477</v>
      </c>
      <c r="H442" s="3">
        <v>-1</v>
      </c>
      <c r="I442" s="3">
        <v>2.88</v>
      </c>
      <c r="J442" s="3">
        <v>0</v>
      </c>
      <c r="K442" s="3">
        <f>Item_Ledger_Entry[[#This Row],[Sales Amount (Expected)]]+Item_Ledger_Entry[[#This Row],[Sales Amount (Actual)]]</f>
        <v>2.88</v>
      </c>
      <c r="L442" s="3">
        <f>-Item_Ledger_Entry[[#This Row],[Quantity]]</f>
        <v>1</v>
      </c>
      <c r="M442" s="38" t="s">
        <v>416</v>
      </c>
      <c r="N442" s="3">
        <v>2.94</v>
      </c>
      <c r="O442" s="38" t="s">
        <v>355</v>
      </c>
      <c r="P442" s="38" t="s">
        <v>356</v>
      </c>
      <c r="Q442" s="38" t="s">
        <v>186</v>
      </c>
      <c r="S442" s="6"/>
    </row>
    <row r="443" spans="1:19" ht="15" customHeight="1" x14ac:dyDescent="0.25">
      <c r="A443" t="s">
        <v>154</v>
      </c>
      <c r="E443" s="38" t="s">
        <v>415</v>
      </c>
      <c r="F443" s="3">
        <v>12473</v>
      </c>
      <c r="G443" s="25">
        <v>43481</v>
      </c>
      <c r="H443" s="3">
        <v>-288</v>
      </c>
      <c r="I443" s="3">
        <v>0</v>
      </c>
      <c r="J443" s="3">
        <v>0</v>
      </c>
      <c r="K443" s="3">
        <f>Item_Ledger_Entry[[#This Row],[Sales Amount (Expected)]]+Item_Ledger_Entry[[#This Row],[Sales Amount (Actual)]]</f>
        <v>0</v>
      </c>
      <c r="L443" s="3">
        <f>-Item_Ledger_Entry[[#This Row],[Quantity]]</f>
        <v>288</v>
      </c>
      <c r="M443" s="38" t="s">
        <v>416</v>
      </c>
      <c r="N443" s="3">
        <v>2.94</v>
      </c>
      <c r="O443" s="38" t="s">
        <v>359</v>
      </c>
      <c r="P443" s="38" t="s">
        <v>360</v>
      </c>
      <c r="Q443" s="38" t="s">
        <v>272</v>
      </c>
      <c r="S443" s="6"/>
    </row>
    <row r="444" spans="1:19" ht="15" customHeight="1" x14ac:dyDescent="0.25">
      <c r="A444" t="s">
        <v>154</v>
      </c>
      <c r="E444" s="38" t="s">
        <v>415</v>
      </c>
      <c r="F444" s="3">
        <v>14110</v>
      </c>
      <c r="G444" s="25">
        <v>43479</v>
      </c>
      <c r="H444" s="3">
        <v>-144</v>
      </c>
      <c r="I444" s="3">
        <v>393.72999999999996</v>
      </c>
      <c r="J444" s="3">
        <v>0</v>
      </c>
      <c r="K444" s="3">
        <f>Item_Ledger_Entry[[#This Row],[Sales Amount (Expected)]]+Item_Ledger_Entry[[#This Row],[Sales Amount (Actual)]]</f>
        <v>393.72999999999996</v>
      </c>
      <c r="L444" s="3">
        <f>-Item_Ledger_Entry[[#This Row],[Quantity]]</f>
        <v>144</v>
      </c>
      <c r="M444" s="38" t="s">
        <v>416</v>
      </c>
      <c r="N444" s="3">
        <v>2.94</v>
      </c>
      <c r="O444" s="38" t="s">
        <v>282</v>
      </c>
      <c r="P444" s="38" t="s">
        <v>283</v>
      </c>
      <c r="Q444" s="38" t="s">
        <v>275</v>
      </c>
      <c r="S444" s="6"/>
    </row>
    <row r="445" spans="1:19" ht="15" customHeight="1" x14ac:dyDescent="0.25">
      <c r="A445" t="s">
        <v>154</v>
      </c>
      <c r="E445" s="38" t="s">
        <v>415</v>
      </c>
      <c r="F445" s="3">
        <v>111299</v>
      </c>
      <c r="G445" s="25">
        <v>43470</v>
      </c>
      <c r="H445" s="3">
        <v>-1</v>
      </c>
      <c r="I445" s="3">
        <v>2.85</v>
      </c>
      <c r="J445" s="3">
        <v>0</v>
      </c>
      <c r="K445" s="3">
        <f>Item_Ledger_Entry[[#This Row],[Sales Amount (Expected)]]+Item_Ledger_Entry[[#This Row],[Sales Amount (Actual)]]</f>
        <v>2.85</v>
      </c>
      <c r="L445" s="3">
        <f>-Item_Ledger_Entry[[#This Row],[Quantity]]</f>
        <v>1</v>
      </c>
      <c r="M445" s="38" t="s">
        <v>416</v>
      </c>
      <c r="N445" s="3">
        <v>2.94</v>
      </c>
      <c r="O445" s="38" t="s">
        <v>334</v>
      </c>
      <c r="P445" s="38" t="s">
        <v>335</v>
      </c>
      <c r="Q445" s="38" t="s">
        <v>186</v>
      </c>
      <c r="S445" s="6"/>
    </row>
    <row r="446" spans="1:19" ht="15" customHeight="1" x14ac:dyDescent="0.25">
      <c r="A446" t="s">
        <v>154</v>
      </c>
      <c r="E446" s="38" t="s">
        <v>415</v>
      </c>
      <c r="F446" s="3">
        <v>111306</v>
      </c>
      <c r="G446" s="25">
        <v>43472</v>
      </c>
      <c r="H446" s="3">
        <v>-1</v>
      </c>
      <c r="I446" s="3">
        <v>2.73</v>
      </c>
      <c r="J446" s="3">
        <v>0</v>
      </c>
      <c r="K446" s="3">
        <f>Item_Ledger_Entry[[#This Row],[Sales Amount (Expected)]]+Item_Ledger_Entry[[#This Row],[Sales Amount (Actual)]]</f>
        <v>2.73</v>
      </c>
      <c r="L446" s="3">
        <f>-Item_Ledger_Entry[[#This Row],[Quantity]]</f>
        <v>1</v>
      </c>
      <c r="M446" s="38" t="s">
        <v>416</v>
      </c>
      <c r="N446" s="3">
        <v>2.94</v>
      </c>
      <c r="O446" s="38" t="s">
        <v>264</v>
      </c>
      <c r="P446" s="38" t="s">
        <v>265</v>
      </c>
      <c r="Q446" s="38" t="s">
        <v>186</v>
      </c>
      <c r="S446" s="6"/>
    </row>
    <row r="447" spans="1:19" ht="15" customHeight="1" x14ac:dyDescent="0.25">
      <c r="A447" t="s">
        <v>154</v>
      </c>
      <c r="E447" s="38" t="s">
        <v>415</v>
      </c>
      <c r="F447" s="3">
        <v>111323</v>
      </c>
      <c r="G447" s="25">
        <v>43478</v>
      </c>
      <c r="H447" s="3">
        <v>-144</v>
      </c>
      <c r="I447" s="3">
        <v>406.42999999999995</v>
      </c>
      <c r="J447" s="3">
        <v>0</v>
      </c>
      <c r="K447" s="3">
        <f>Item_Ledger_Entry[[#This Row],[Sales Amount (Expected)]]+Item_Ledger_Entry[[#This Row],[Sales Amount (Actual)]]</f>
        <v>406.42999999999995</v>
      </c>
      <c r="L447" s="3">
        <f>-Item_Ledger_Entry[[#This Row],[Quantity]]</f>
        <v>144</v>
      </c>
      <c r="M447" s="38" t="s">
        <v>416</v>
      </c>
      <c r="N447" s="3">
        <v>2.94</v>
      </c>
      <c r="O447" s="38" t="s">
        <v>334</v>
      </c>
      <c r="P447" s="38" t="s">
        <v>335</v>
      </c>
      <c r="Q447" s="38" t="s">
        <v>186</v>
      </c>
      <c r="S447" s="6"/>
    </row>
    <row r="448" spans="1:19" ht="15" customHeight="1" x14ac:dyDescent="0.25">
      <c r="A448" t="s">
        <v>154</v>
      </c>
      <c r="E448" s="38" t="s">
        <v>415</v>
      </c>
      <c r="F448" s="3">
        <v>114279</v>
      </c>
      <c r="G448" s="25">
        <v>43474</v>
      </c>
      <c r="H448" s="3">
        <v>-168</v>
      </c>
      <c r="I448" s="3">
        <v>484.04</v>
      </c>
      <c r="J448" s="3">
        <v>0</v>
      </c>
      <c r="K448" s="3">
        <f>Item_Ledger_Entry[[#This Row],[Sales Amount (Expected)]]+Item_Ledger_Entry[[#This Row],[Sales Amount (Actual)]]</f>
        <v>484.04</v>
      </c>
      <c r="L448" s="3">
        <f>-Item_Ledger_Entry[[#This Row],[Quantity]]</f>
        <v>168</v>
      </c>
      <c r="M448" s="38" t="s">
        <v>416</v>
      </c>
      <c r="N448" s="3">
        <v>2.94</v>
      </c>
      <c r="O448" s="38" t="s">
        <v>301</v>
      </c>
      <c r="P448" s="38" t="s">
        <v>302</v>
      </c>
      <c r="Q448" s="38" t="s">
        <v>186</v>
      </c>
      <c r="S448" s="6"/>
    </row>
    <row r="449" spans="1:19" ht="15" customHeight="1" x14ac:dyDescent="0.25">
      <c r="A449" t="s">
        <v>154</v>
      </c>
      <c r="E449" s="38" t="s">
        <v>415</v>
      </c>
      <c r="F449" s="3">
        <v>114295</v>
      </c>
      <c r="G449" s="25">
        <v>43477</v>
      </c>
      <c r="H449" s="3">
        <v>-1</v>
      </c>
      <c r="I449" s="3">
        <v>2.79</v>
      </c>
      <c r="J449" s="3">
        <v>0</v>
      </c>
      <c r="K449" s="3">
        <f>Item_Ledger_Entry[[#This Row],[Sales Amount (Expected)]]+Item_Ledger_Entry[[#This Row],[Sales Amount (Actual)]]</f>
        <v>2.79</v>
      </c>
      <c r="L449" s="3">
        <f>-Item_Ledger_Entry[[#This Row],[Quantity]]</f>
        <v>1</v>
      </c>
      <c r="M449" s="38" t="s">
        <v>416</v>
      </c>
      <c r="N449" s="3">
        <v>2.94</v>
      </c>
      <c r="O449" s="38" t="s">
        <v>268</v>
      </c>
      <c r="P449" s="38" t="s">
        <v>269</v>
      </c>
      <c r="Q449" s="38" t="s">
        <v>186</v>
      </c>
      <c r="S449" s="6"/>
    </row>
    <row r="450" spans="1:19" ht="15" customHeight="1" x14ac:dyDescent="0.25">
      <c r="A450" t="s">
        <v>154</v>
      </c>
      <c r="E450" s="38" t="s">
        <v>415</v>
      </c>
      <c r="F450" s="3">
        <v>114301</v>
      </c>
      <c r="G450" s="25">
        <v>43480</v>
      </c>
      <c r="H450" s="3">
        <v>-146</v>
      </c>
      <c r="I450" s="3">
        <v>407.78000000000003</v>
      </c>
      <c r="J450" s="3">
        <v>0</v>
      </c>
      <c r="K450" s="3">
        <f>Item_Ledger_Entry[[#This Row],[Sales Amount (Expected)]]+Item_Ledger_Entry[[#This Row],[Sales Amount (Actual)]]</f>
        <v>407.78000000000003</v>
      </c>
      <c r="L450" s="3">
        <f>-Item_Ledger_Entry[[#This Row],[Quantity]]</f>
        <v>146</v>
      </c>
      <c r="M450" s="38" t="s">
        <v>416</v>
      </c>
      <c r="N450" s="3">
        <v>2.94</v>
      </c>
      <c r="O450" s="38" t="s">
        <v>303</v>
      </c>
      <c r="P450" s="38" t="s">
        <v>304</v>
      </c>
      <c r="Q450" s="38" t="s">
        <v>186</v>
      </c>
      <c r="S450" s="6"/>
    </row>
    <row r="451" spans="1:19" ht="15" customHeight="1" x14ac:dyDescent="0.25">
      <c r="A451" t="s">
        <v>154</v>
      </c>
      <c r="E451" s="38" t="s">
        <v>415</v>
      </c>
      <c r="F451" s="3">
        <v>116390</v>
      </c>
      <c r="G451" s="25">
        <v>43482</v>
      </c>
      <c r="H451" s="3">
        <v>-2</v>
      </c>
      <c r="I451" s="3">
        <v>5.76</v>
      </c>
      <c r="J451" s="3">
        <v>0</v>
      </c>
      <c r="K451" s="3">
        <f>Item_Ledger_Entry[[#This Row],[Sales Amount (Expected)]]+Item_Ledger_Entry[[#This Row],[Sales Amount (Actual)]]</f>
        <v>5.76</v>
      </c>
      <c r="L451" s="3">
        <f>-Item_Ledger_Entry[[#This Row],[Quantity]]</f>
        <v>2</v>
      </c>
      <c r="M451" s="38" t="s">
        <v>416</v>
      </c>
      <c r="N451" s="3">
        <v>2.94</v>
      </c>
      <c r="O451" s="38" t="s">
        <v>363</v>
      </c>
      <c r="P451" s="38" t="s">
        <v>364</v>
      </c>
      <c r="Q451" s="38" t="s">
        <v>186</v>
      </c>
      <c r="S451" s="6"/>
    </row>
    <row r="452" spans="1:19" ht="15" customHeight="1" x14ac:dyDescent="0.25">
      <c r="A452" t="s">
        <v>154</v>
      </c>
      <c r="E452" s="38" t="s">
        <v>415</v>
      </c>
      <c r="F452" s="3">
        <v>116398</v>
      </c>
      <c r="G452" s="25">
        <v>43487</v>
      </c>
      <c r="H452" s="3">
        <v>-6</v>
      </c>
      <c r="I452" s="3">
        <v>17.29</v>
      </c>
      <c r="J452" s="3">
        <v>0</v>
      </c>
      <c r="K452" s="3">
        <f>Item_Ledger_Entry[[#This Row],[Sales Amount (Expected)]]+Item_Ledger_Entry[[#This Row],[Sales Amount (Actual)]]</f>
        <v>17.29</v>
      </c>
      <c r="L452" s="3">
        <f>-Item_Ledger_Entry[[#This Row],[Quantity]]</f>
        <v>6</v>
      </c>
      <c r="M452" s="38" t="s">
        <v>416</v>
      </c>
      <c r="N452" s="3">
        <v>2.94</v>
      </c>
      <c r="O452" s="38" t="s">
        <v>305</v>
      </c>
      <c r="P452" s="38" t="s">
        <v>306</v>
      </c>
      <c r="Q452" s="38" t="s">
        <v>186</v>
      </c>
      <c r="S452" s="6"/>
    </row>
    <row r="453" spans="1:19" ht="15" customHeight="1" x14ac:dyDescent="0.25">
      <c r="A453" t="s">
        <v>154</v>
      </c>
      <c r="E453" s="38" t="s">
        <v>415</v>
      </c>
      <c r="F453" s="3">
        <v>118086</v>
      </c>
      <c r="G453" s="25">
        <v>43471</v>
      </c>
      <c r="H453" s="3">
        <v>-1</v>
      </c>
      <c r="I453" s="3">
        <v>0</v>
      </c>
      <c r="J453" s="3">
        <v>0</v>
      </c>
      <c r="K453" s="3">
        <f>Item_Ledger_Entry[[#This Row],[Sales Amount (Expected)]]+Item_Ledger_Entry[[#This Row],[Sales Amount (Actual)]]</f>
        <v>0</v>
      </c>
      <c r="L453" s="3">
        <f>-Item_Ledger_Entry[[#This Row],[Quantity]]</f>
        <v>1</v>
      </c>
      <c r="M453" s="38" t="s">
        <v>416</v>
      </c>
      <c r="N453" s="3">
        <v>2.94</v>
      </c>
      <c r="O453" s="38" t="s">
        <v>359</v>
      </c>
      <c r="P453" s="38" t="s">
        <v>360</v>
      </c>
      <c r="Q453" s="38" t="s">
        <v>272</v>
      </c>
      <c r="S453" s="6"/>
    </row>
    <row r="454" spans="1:19" ht="15" customHeight="1" x14ac:dyDescent="0.25">
      <c r="A454" t="s">
        <v>154</v>
      </c>
      <c r="E454" s="38" t="s">
        <v>415</v>
      </c>
      <c r="F454" s="3">
        <v>118096</v>
      </c>
      <c r="G454" s="25">
        <v>43482</v>
      </c>
      <c r="H454" s="3">
        <v>-2</v>
      </c>
      <c r="I454" s="3">
        <v>0</v>
      </c>
      <c r="J454" s="3">
        <v>0</v>
      </c>
      <c r="K454" s="3">
        <f>Item_Ledger_Entry[[#This Row],[Sales Amount (Expected)]]+Item_Ledger_Entry[[#This Row],[Sales Amount (Actual)]]</f>
        <v>0</v>
      </c>
      <c r="L454" s="3">
        <f>-Item_Ledger_Entry[[#This Row],[Quantity]]</f>
        <v>2</v>
      </c>
      <c r="M454" s="38" t="s">
        <v>416</v>
      </c>
      <c r="N454" s="3">
        <v>2.94</v>
      </c>
      <c r="O454" s="38" t="s">
        <v>270</v>
      </c>
      <c r="P454" s="38" t="s">
        <v>271</v>
      </c>
      <c r="Q454" s="38" t="s">
        <v>272</v>
      </c>
      <c r="S454" s="6"/>
    </row>
    <row r="455" spans="1:19" ht="15" customHeight="1" x14ac:dyDescent="0.25">
      <c r="A455" t="s">
        <v>154</v>
      </c>
      <c r="E455" s="38" t="s">
        <v>415</v>
      </c>
      <c r="F455" s="3">
        <v>119363</v>
      </c>
      <c r="G455" s="25">
        <v>43482</v>
      </c>
      <c r="H455" s="3">
        <v>-144</v>
      </c>
      <c r="I455" s="3">
        <v>414.84999999999997</v>
      </c>
      <c r="J455" s="3">
        <v>0</v>
      </c>
      <c r="K455" s="3">
        <f>Item_Ledger_Entry[[#This Row],[Sales Amount (Expected)]]+Item_Ledger_Entry[[#This Row],[Sales Amount (Actual)]]</f>
        <v>414.84999999999997</v>
      </c>
      <c r="L455" s="3">
        <f>-Item_Ledger_Entry[[#This Row],[Quantity]]</f>
        <v>144</v>
      </c>
      <c r="M455" s="38" t="s">
        <v>416</v>
      </c>
      <c r="N455" s="3">
        <v>2.94</v>
      </c>
      <c r="O455" s="38" t="s">
        <v>276</v>
      </c>
      <c r="P455" s="38" t="s">
        <v>277</v>
      </c>
      <c r="Q455" s="38" t="s">
        <v>275</v>
      </c>
      <c r="S455" s="6"/>
    </row>
    <row r="456" spans="1:19" ht="15" customHeight="1" x14ac:dyDescent="0.25">
      <c r="A456" t="s">
        <v>154</v>
      </c>
      <c r="E456" s="38" t="s">
        <v>415</v>
      </c>
      <c r="F456" s="3">
        <v>119373</v>
      </c>
      <c r="G456" s="25">
        <v>43491</v>
      </c>
      <c r="H456" s="3">
        <v>-150</v>
      </c>
      <c r="I456" s="3">
        <v>432.15000000000003</v>
      </c>
      <c r="J456" s="3">
        <v>0</v>
      </c>
      <c r="K456" s="3">
        <f>Item_Ledger_Entry[[#This Row],[Sales Amount (Expected)]]+Item_Ledger_Entry[[#This Row],[Sales Amount (Actual)]]</f>
        <v>432.15000000000003</v>
      </c>
      <c r="L456" s="3">
        <f>-Item_Ledger_Entry[[#This Row],[Quantity]]</f>
        <v>150</v>
      </c>
      <c r="M456" s="38" t="s">
        <v>416</v>
      </c>
      <c r="N456" s="3">
        <v>2.94</v>
      </c>
      <c r="O456" s="38" t="s">
        <v>276</v>
      </c>
      <c r="P456" s="38" t="s">
        <v>277</v>
      </c>
      <c r="Q456" s="38" t="s">
        <v>275</v>
      </c>
      <c r="S456" s="6"/>
    </row>
    <row r="457" spans="1:19" ht="15" customHeight="1" x14ac:dyDescent="0.25">
      <c r="A457" t="s">
        <v>154</v>
      </c>
      <c r="E457" s="38" t="s">
        <v>417</v>
      </c>
      <c r="F457" s="3">
        <v>3902</v>
      </c>
      <c r="G457" s="25">
        <v>43473</v>
      </c>
      <c r="H457" s="3">
        <v>-7</v>
      </c>
      <c r="I457" s="3">
        <v>56.64</v>
      </c>
      <c r="J457" s="3">
        <v>0</v>
      </c>
      <c r="K457" s="3">
        <f>Item_Ledger_Entry[[#This Row],[Sales Amount (Expected)]]+Item_Ledger_Entry[[#This Row],[Sales Amount (Actual)]]</f>
        <v>56.64</v>
      </c>
      <c r="L457" s="3">
        <f>-Item_Ledger_Entry[[#This Row],[Quantity]]</f>
        <v>7</v>
      </c>
      <c r="M457" s="38" t="s">
        <v>418</v>
      </c>
      <c r="N457" s="3">
        <v>8.6999999999999993</v>
      </c>
      <c r="O457" s="38" t="s">
        <v>334</v>
      </c>
      <c r="P457" s="38" t="s">
        <v>335</v>
      </c>
      <c r="Q457" s="38" t="s">
        <v>186</v>
      </c>
      <c r="S457" s="6"/>
    </row>
    <row r="458" spans="1:19" ht="15" customHeight="1" x14ac:dyDescent="0.25">
      <c r="A458" t="s">
        <v>154</v>
      </c>
      <c r="E458" s="38" t="s">
        <v>417</v>
      </c>
      <c r="F458" s="3">
        <v>3932</v>
      </c>
      <c r="G458" s="25">
        <v>43478</v>
      </c>
      <c r="H458" s="3">
        <v>-144</v>
      </c>
      <c r="I458" s="3">
        <v>1227.74</v>
      </c>
      <c r="J458" s="3">
        <v>0</v>
      </c>
      <c r="K458" s="3">
        <f>Item_Ledger_Entry[[#This Row],[Sales Amount (Expected)]]+Item_Ledger_Entry[[#This Row],[Sales Amount (Actual)]]</f>
        <v>1227.74</v>
      </c>
      <c r="L458" s="3">
        <f>-Item_Ledger_Entry[[#This Row],[Quantity]]</f>
        <v>144</v>
      </c>
      <c r="M458" s="38" t="s">
        <v>418</v>
      </c>
      <c r="N458" s="3">
        <v>8.6999999999999993</v>
      </c>
      <c r="O458" s="38" t="s">
        <v>266</v>
      </c>
      <c r="P458" s="38" t="s">
        <v>267</v>
      </c>
      <c r="Q458" s="38" t="s">
        <v>186</v>
      </c>
      <c r="S458" s="6"/>
    </row>
    <row r="459" spans="1:19" ht="15" customHeight="1" x14ac:dyDescent="0.25">
      <c r="A459" t="s">
        <v>154</v>
      </c>
      <c r="E459" s="38" t="s">
        <v>417</v>
      </c>
      <c r="F459" s="3">
        <v>3951</v>
      </c>
      <c r="G459" s="25">
        <v>43480</v>
      </c>
      <c r="H459" s="3">
        <v>-144</v>
      </c>
      <c r="I459" s="3">
        <v>1202.69</v>
      </c>
      <c r="J459" s="3">
        <v>0</v>
      </c>
      <c r="K459" s="3">
        <f>Item_Ledger_Entry[[#This Row],[Sales Amount (Expected)]]+Item_Ledger_Entry[[#This Row],[Sales Amount (Actual)]]</f>
        <v>1202.69</v>
      </c>
      <c r="L459" s="3">
        <f>-Item_Ledger_Entry[[#This Row],[Quantity]]</f>
        <v>144</v>
      </c>
      <c r="M459" s="38" t="s">
        <v>418</v>
      </c>
      <c r="N459" s="3">
        <v>8.6999999999999993</v>
      </c>
      <c r="O459" s="38" t="s">
        <v>334</v>
      </c>
      <c r="P459" s="38" t="s">
        <v>335</v>
      </c>
      <c r="Q459" s="38" t="s">
        <v>186</v>
      </c>
      <c r="S459" s="6"/>
    </row>
    <row r="460" spans="1:19" ht="15" customHeight="1" x14ac:dyDescent="0.25">
      <c r="A460" t="s">
        <v>154</v>
      </c>
      <c r="E460" s="38" t="s">
        <v>417</v>
      </c>
      <c r="F460" s="3">
        <v>7576</v>
      </c>
      <c r="G460" s="25">
        <v>43476</v>
      </c>
      <c r="H460" s="3">
        <v>-144</v>
      </c>
      <c r="I460" s="3">
        <v>1215.22</v>
      </c>
      <c r="J460" s="3">
        <v>0</v>
      </c>
      <c r="K460" s="3">
        <f>Item_Ledger_Entry[[#This Row],[Sales Amount (Expected)]]+Item_Ledger_Entry[[#This Row],[Sales Amount (Actual)]]</f>
        <v>1215.22</v>
      </c>
      <c r="L460" s="3">
        <f>-Item_Ledger_Entry[[#This Row],[Quantity]]</f>
        <v>144</v>
      </c>
      <c r="M460" s="38" t="s">
        <v>418</v>
      </c>
      <c r="N460" s="3">
        <v>8.6999999999999993</v>
      </c>
      <c r="O460" s="38" t="s">
        <v>303</v>
      </c>
      <c r="P460" s="38" t="s">
        <v>304</v>
      </c>
      <c r="Q460" s="38" t="s">
        <v>186</v>
      </c>
      <c r="S460" s="6"/>
    </row>
    <row r="461" spans="1:19" ht="15" customHeight="1" x14ac:dyDescent="0.25">
      <c r="A461" t="s">
        <v>154</v>
      </c>
      <c r="E461" s="38" t="s">
        <v>417</v>
      </c>
      <c r="F461" s="3">
        <v>10250</v>
      </c>
      <c r="G461" s="25">
        <v>43480</v>
      </c>
      <c r="H461" s="3">
        <v>-288</v>
      </c>
      <c r="I461" s="3">
        <v>2455.4899999999998</v>
      </c>
      <c r="J461" s="3">
        <v>0</v>
      </c>
      <c r="K461" s="3">
        <f>Item_Ledger_Entry[[#This Row],[Sales Amount (Expected)]]+Item_Ledger_Entry[[#This Row],[Sales Amount (Actual)]]</f>
        <v>2455.4899999999998</v>
      </c>
      <c r="L461" s="3">
        <f>-Item_Ledger_Entry[[#This Row],[Quantity]]</f>
        <v>288</v>
      </c>
      <c r="M461" s="38" t="s">
        <v>418</v>
      </c>
      <c r="N461" s="3">
        <v>8.6999999999999993</v>
      </c>
      <c r="O461" s="38" t="s">
        <v>305</v>
      </c>
      <c r="P461" s="38" t="s">
        <v>306</v>
      </c>
      <c r="Q461" s="38" t="s">
        <v>186</v>
      </c>
      <c r="S461" s="6"/>
    </row>
    <row r="462" spans="1:19" ht="15" customHeight="1" x14ac:dyDescent="0.25">
      <c r="A462" t="s">
        <v>154</v>
      </c>
      <c r="E462" s="38" t="s">
        <v>417</v>
      </c>
      <c r="F462" s="3">
        <v>111316</v>
      </c>
      <c r="G462" s="25">
        <v>43472</v>
      </c>
      <c r="H462" s="3">
        <v>-1</v>
      </c>
      <c r="I462" s="3">
        <v>8.44</v>
      </c>
      <c r="J462" s="3">
        <v>0</v>
      </c>
      <c r="K462" s="3">
        <f>Item_Ledger_Entry[[#This Row],[Sales Amount (Expected)]]+Item_Ledger_Entry[[#This Row],[Sales Amount (Actual)]]</f>
        <v>8.44</v>
      </c>
      <c r="L462" s="3">
        <f>-Item_Ledger_Entry[[#This Row],[Quantity]]</f>
        <v>1</v>
      </c>
      <c r="M462" s="38" t="s">
        <v>418</v>
      </c>
      <c r="N462" s="3">
        <v>8.6999999999999993</v>
      </c>
      <c r="O462" s="38" t="s">
        <v>264</v>
      </c>
      <c r="P462" s="38" t="s">
        <v>265</v>
      </c>
      <c r="Q462" s="38" t="s">
        <v>186</v>
      </c>
      <c r="S462" s="6"/>
    </row>
    <row r="463" spans="1:19" ht="15" customHeight="1" x14ac:dyDescent="0.25">
      <c r="A463" t="s">
        <v>154</v>
      </c>
      <c r="E463" s="38" t="s">
        <v>417</v>
      </c>
      <c r="F463" s="3">
        <v>116396</v>
      </c>
      <c r="G463" s="25">
        <v>43487</v>
      </c>
      <c r="H463" s="3">
        <v>-24</v>
      </c>
      <c r="I463" s="3">
        <v>204.62</v>
      </c>
      <c r="J463" s="3">
        <v>0</v>
      </c>
      <c r="K463" s="3">
        <f>Item_Ledger_Entry[[#This Row],[Sales Amount (Expected)]]+Item_Ledger_Entry[[#This Row],[Sales Amount (Actual)]]</f>
        <v>204.62</v>
      </c>
      <c r="L463" s="3">
        <f>-Item_Ledger_Entry[[#This Row],[Quantity]]</f>
        <v>24</v>
      </c>
      <c r="M463" s="38" t="s">
        <v>418</v>
      </c>
      <c r="N463" s="3">
        <v>8.6999999999999993</v>
      </c>
      <c r="O463" s="38" t="s">
        <v>305</v>
      </c>
      <c r="P463" s="38" t="s">
        <v>306</v>
      </c>
      <c r="Q463" s="38" t="s">
        <v>186</v>
      </c>
      <c r="S463" s="6"/>
    </row>
    <row r="464" spans="1:19" ht="15" customHeight="1" x14ac:dyDescent="0.25">
      <c r="A464" t="s">
        <v>154</v>
      </c>
      <c r="E464" s="38" t="s">
        <v>417</v>
      </c>
      <c r="F464" s="3">
        <v>118078</v>
      </c>
      <c r="G464" s="25">
        <v>43471</v>
      </c>
      <c r="H464" s="3">
        <v>-1</v>
      </c>
      <c r="I464" s="3">
        <v>0</v>
      </c>
      <c r="J464" s="3">
        <v>0</v>
      </c>
      <c r="K464" s="3">
        <f>Item_Ledger_Entry[[#This Row],[Sales Amount (Expected)]]+Item_Ledger_Entry[[#This Row],[Sales Amount (Actual)]]</f>
        <v>0</v>
      </c>
      <c r="L464" s="3">
        <f>-Item_Ledger_Entry[[#This Row],[Quantity]]</f>
        <v>1</v>
      </c>
      <c r="M464" s="38" t="s">
        <v>418</v>
      </c>
      <c r="N464" s="3">
        <v>8.6999999999999993</v>
      </c>
      <c r="O464" s="38" t="s">
        <v>359</v>
      </c>
      <c r="P464" s="38" t="s">
        <v>360</v>
      </c>
      <c r="Q464" s="38" t="s">
        <v>272</v>
      </c>
      <c r="S464" s="6"/>
    </row>
    <row r="465" spans="1:19" ht="15" customHeight="1" x14ac:dyDescent="0.25">
      <c r="A465" t="s">
        <v>154</v>
      </c>
      <c r="E465" s="38" t="s">
        <v>417</v>
      </c>
      <c r="F465" s="3">
        <v>120199</v>
      </c>
      <c r="G465" s="25">
        <v>43478</v>
      </c>
      <c r="H465" s="3">
        <v>-6</v>
      </c>
      <c r="I465" s="3">
        <v>50.63</v>
      </c>
      <c r="J465" s="3">
        <v>0</v>
      </c>
      <c r="K465" s="3">
        <f>Item_Ledger_Entry[[#This Row],[Sales Amount (Expected)]]+Item_Ledger_Entry[[#This Row],[Sales Amount (Actual)]]</f>
        <v>50.63</v>
      </c>
      <c r="L465" s="3">
        <f>-Item_Ledger_Entry[[#This Row],[Quantity]]</f>
        <v>6</v>
      </c>
      <c r="M465" s="38" t="s">
        <v>418</v>
      </c>
      <c r="N465" s="3">
        <v>8.6999999999999993</v>
      </c>
      <c r="O465" s="38" t="s">
        <v>278</v>
      </c>
      <c r="P465" s="38" t="s">
        <v>279</v>
      </c>
      <c r="Q465" s="38" t="s">
        <v>275</v>
      </c>
      <c r="S465" s="6"/>
    </row>
    <row r="466" spans="1:19" ht="15" customHeight="1" x14ac:dyDescent="0.25">
      <c r="A466" t="s">
        <v>154</v>
      </c>
      <c r="E466" s="38" t="s">
        <v>419</v>
      </c>
      <c r="F466" s="3">
        <v>3886</v>
      </c>
      <c r="G466" s="25">
        <v>43467</v>
      </c>
      <c r="H466" s="3">
        <v>-144</v>
      </c>
      <c r="I466" s="3">
        <v>1272.9000000000001</v>
      </c>
      <c r="J466" s="3">
        <v>0</v>
      </c>
      <c r="K466" s="3">
        <f>Item_Ledger_Entry[[#This Row],[Sales Amount (Expected)]]+Item_Ledger_Entry[[#This Row],[Sales Amount (Actual)]]</f>
        <v>1272.9000000000001</v>
      </c>
      <c r="L466" s="3">
        <f>-Item_Ledger_Entry[[#This Row],[Quantity]]</f>
        <v>144</v>
      </c>
      <c r="M466" s="38" t="s">
        <v>420</v>
      </c>
      <c r="N466" s="3">
        <v>9.02</v>
      </c>
      <c r="O466" s="38" t="s">
        <v>264</v>
      </c>
      <c r="P466" s="38" t="s">
        <v>265</v>
      </c>
      <c r="Q466" s="38" t="s">
        <v>186</v>
      </c>
      <c r="S466" s="6"/>
    </row>
    <row r="467" spans="1:19" ht="15" customHeight="1" x14ac:dyDescent="0.25">
      <c r="A467" t="s">
        <v>154</v>
      </c>
      <c r="E467" s="38" t="s">
        <v>419</v>
      </c>
      <c r="F467" s="3">
        <v>3936</v>
      </c>
      <c r="G467" s="25">
        <v>43478</v>
      </c>
      <c r="H467" s="3">
        <v>-1</v>
      </c>
      <c r="I467" s="3">
        <v>8.84</v>
      </c>
      <c r="J467" s="3">
        <v>0</v>
      </c>
      <c r="K467" s="3">
        <f>Item_Ledger_Entry[[#This Row],[Sales Amount (Expected)]]+Item_Ledger_Entry[[#This Row],[Sales Amount (Actual)]]</f>
        <v>8.84</v>
      </c>
      <c r="L467" s="3">
        <f>-Item_Ledger_Entry[[#This Row],[Quantity]]</f>
        <v>1</v>
      </c>
      <c r="M467" s="38" t="s">
        <v>420</v>
      </c>
      <c r="N467" s="3">
        <v>9.02</v>
      </c>
      <c r="O467" s="38" t="s">
        <v>266</v>
      </c>
      <c r="P467" s="38" t="s">
        <v>267</v>
      </c>
      <c r="Q467" s="38" t="s">
        <v>186</v>
      </c>
      <c r="S467" s="6"/>
    </row>
    <row r="468" spans="1:19" ht="15" customHeight="1" x14ac:dyDescent="0.25">
      <c r="A468" t="s">
        <v>154</v>
      </c>
      <c r="E468" s="38" t="s">
        <v>419</v>
      </c>
      <c r="F468" s="3">
        <v>3946</v>
      </c>
      <c r="G468" s="25">
        <v>43480</v>
      </c>
      <c r="H468" s="3">
        <v>-1</v>
      </c>
      <c r="I468" s="3">
        <v>8.57</v>
      </c>
      <c r="J468" s="3">
        <v>0</v>
      </c>
      <c r="K468" s="3">
        <f>Item_Ledger_Entry[[#This Row],[Sales Amount (Expected)]]+Item_Ledger_Entry[[#This Row],[Sales Amount (Actual)]]</f>
        <v>8.57</v>
      </c>
      <c r="L468" s="3">
        <f>-Item_Ledger_Entry[[#This Row],[Quantity]]</f>
        <v>1</v>
      </c>
      <c r="M468" s="38" t="s">
        <v>420</v>
      </c>
      <c r="N468" s="3">
        <v>9.02</v>
      </c>
      <c r="O468" s="38" t="s">
        <v>264</v>
      </c>
      <c r="P468" s="38" t="s">
        <v>265</v>
      </c>
      <c r="Q468" s="38" t="s">
        <v>186</v>
      </c>
      <c r="S468" s="6"/>
    </row>
    <row r="469" spans="1:19" ht="15" customHeight="1" x14ac:dyDescent="0.25">
      <c r="A469" t="s">
        <v>154</v>
      </c>
      <c r="E469" s="38" t="s">
        <v>419</v>
      </c>
      <c r="F469" s="3">
        <v>7558</v>
      </c>
      <c r="G469" s="25">
        <v>43469</v>
      </c>
      <c r="H469" s="3">
        <v>-144</v>
      </c>
      <c r="I469" s="3">
        <v>1246.94</v>
      </c>
      <c r="J469" s="3">
        <v>0</v>
      </c>
      <c r="K469" s="3">
        <f>Item_Ledger_Entry[[#This Row],[Sales Amount (Expected)]]+Item_Ledger_Entry[[#This Row],[Sales Amount (Actual)]]</f>
        <v>1246.94</v>
      </c>
      <c r="L469" s="3">
        <f>-Item_Ledger_Entry[[#This Row],[Quantity]]</f>
        <v>144</v>
      </c>
      <c r="M469" s="38" t="s">
        <v>420</v>
      </c>
      <c r="N469" s="3">
        <v>9.02</v>
      </c>
      <c r="O469" s="38" t="s">
        <v>268</v>
      </c>
      <c r="P469" s="38" t="s">
        <v>269</v>
      </c>
      <c r="Q469" s="38" t="s">
        <v>186</v>
      </c>
      <c r="S469" s="6"/>
    </row>
    <row r="470" spans="1:19" ht="15" customHeight="1" x14ac:dyDescent="0.25">
      <c r="A470" t="s">
        <v>154</v>
      </c>
      <c r="E470" s="38" t="s">
        <v>419</v>
      </c>
      <c r="F470" s="3">
        <v>7577</v>
      </c>
      <c r="G470" s="25">
        <v>43476</v>
      </c>
      <c r="H470" s="3">
        <v>-12</v>
      </c>
      <c r="I470" s="3">
        <v>104.99</v>
      </c>
      <c r="J470" s="3">
        <v>0</v>
      </c>
      <c r="K470" s="3">
        <f>Item_Ledger_Entry[[#This Row],[Sales Amount (Expected)]]+Item_Ledger_Entry[[#This Row],[Sales Amount (Actual)]]</f>
        <v>104.99</v>
      </c>
      <c r="L470" s="3">
        <f>-Item_Ledger_Entry[[#This Row],[Quantity]]</f>
        <v>12</v>
      </c>
      <c r="M470" s="38" t="s">
        <v>420</v>
      </c>
      <c r="N470" s="3">
        <v>9.02</v>
      </c>
      <c r="O470" s="38" t="s">
        <v>303</v>
      </c>
      <c r="P470" s="38" t="s">
        <v>304</v>
      </c>
      <c r="Q470" s="38" t="s">
        <v>186</v>
      </c>
      <c r="S470" s="6"/>
    </row>
    <row r="471" spans="1:19" ht="15" customHeight="1" x14ac:dyDescent="0.25">
      <c r="A471" t="s">
        <v>154</v>
      </c>
      <c r="E471" s="38" t="s">
        <v>419</v>
      </c>
      <c r="F471" s="3">
        <v>10231</v>
      </c>
      <c r="G471" s="25">
        <v>43477</v>
      </c>
      <c r="H471" s="3">
        <v>-48</v>
      </c>
      <c r="I471" s="3">
        <v>424.29999999999995</v>
      </c>
      <c r="J471" s="3">
        <v>0</v>
      </c>
      <c r="K471" s="3">
        <f>Item_Ledger_Entry[[#This Row],[Sales Amount (Expected)]]+Item_Ledger_Entry[[#This Row],[Sales Amount (Actual)]]</f>
        <v>424.29999999999995</v>
      </c>
      <c r="L471" s="3">
        <f>-Item_Ledger_Entry[[#This Row],[Quantity]]</f>
        <v>48</v>
      </c>
      <c r="M471" s="38" t="s">
        <v>420</v>
      </c>
      <c r="N471" s="3">
        <v>9.02</v>
      </c>
      <c r="O471" s="38" t="s">
        <v>355</v>
      </c>
      <c r="P471" s="38" t="s">
        <v>356</v>
      </c>
      <c r="Q471" s="38" t="s">
        <v>186</v>
      </c>
      <c r="S471" s="6"/>
    </row>
    <row r="472" spans="1:19" ht="15" customHeight="1" x14ac:dyDescent="0.25">
      <c r="A472" t="s">
        <v>154</v>
      </c>
      <c r="E472" s="38" t="s">
        <v>419</v>
      </c>
      <c r="F472" s="3">
        <v>10251</v>
      </c>
      <c r="G472" s="25">
        <v>43480</v>
      </c>
      <c r="H472" s="3">
        <v>-144</v>
      </c>
      <c r="I472" s="3">
        <v>1272.9000000000001</v>
      </c>
      <c r="J472" s="3">
        <v>0</v>
      </c>
      <c r="K472" s="3">
        <f>Item_Ledger_Entry[[#This Row],[Sales Amount (Expected)]]+Item_Ledger_Entry[[#This Row],[Sales Amount (Actual)]]</f>
        <v>1272.9000000000001</v>
      </c>
      <c r="L472" s="3">
        <f>-Item_Ledger_Entry[[#This Row],[Quantity]]</f>
        <v>144</v>
      </c>
      <c r="M472" s="38" t="s">
        <v>420</v>
      </c>
      <c r="N472" s="3">
        <v>9.02</v>
      </c>
      <c r="O472" s="38" t="s">
        <v>305</v>
      </c>
      <c r="P472" s="38" t="s">
        <v>306</v>
      </c>
      <c r="Q472" s="38" t="s">
        <v>186</v>
      </c>
      <c r="S472" s="6"/>
    </row>
    <row r="473" spans="1:19" ht="15" customHeight="1" x14ac:dyDescent="0.25">
      <c r="A473" t="s">
        <v>154</v>
      </c>
      <c r="E473" s="38" t="s">
        <v>419</v>
      </c>
      <c r="F473" s="3">
        <v>12472</v>
      </c>
      <c r="G473" s="25">
        <v>43481</v>
      </c>
      <c r="H473" s="3">
        <v>-144</v>
      </c>
      <c r="I473" s="3">
        <v>0</v>
      </c>
      <c r="J473" s="3">
        <v>0</v>
      </c>
      <c r="K473" s="3">
        <f>Item_Ledger_Entry[[#This Row],[Sales Amount (Expected)]]+Item_Ledger_Entry[[#This Row],[Sales Amount (Actual)]]</f>
        <v>0</v>
      </c>
      <c r="L473" s="3">
        <f>-Item_Ledger_Entry[[#This Row],[Quantity]]</f>
        <v>144</v>
      </c>
      <c r="M473" s="38" t="s">
        <v>420</v>
      </c>
      <c r="N473" s="3">
        <v>9.02</v>
      </c>
      <c r="O473" s="38" t="s">
        <v>359</v>
      </c>
      <c r="P473" s="38" t="s">
        <v>360</v>
      </c>
      <c r="Q473" s="38" t="s">
        <v>272</v>
      </c>
      <c r="S473" s="6"/>
    </row>
    <row r="474" spans="1:19" ht="15" customHeight="1" x14ac:dyDescent="0.25">
      <c r="A474" t="s">
        <v>154</v>
      </c>
      <c r="E474" s="38" t="s">
        <v>419</v>
      </c>
      <c r="F474" s="3">
        <v>12484</v>
      </c>
      <c r="G474" s="25">
        <v>43485</v>
      </c>
      <c r="H474" s="3">
        <v>-48</v>
      </c>
      <c r="I474" s="3">
        <v>0</v>
      </c>
      <c r="J474" s="3">
        <v>0</v>
      </c>
      <c r="K474" s="3">
        <f>Item_Ledger_Entry[[#This Row],[Sales Amount (Expected)]]+Item_Ledger_Entry[[#This Row],[Sales Amount (Actual)]]</f>
        <v>0</v>
      </c>
      <c r="L474" s="3">
        <f>-Item_Ledger_Entry[[#This Row],[Quantity]]</f>
        <v>48</v>
      </c>
      <c r="M474" s="38" t="s">
        <v>420</v>
      </c>
      <c r="N474" s="3">
        <v>9.02</v>
      </c>
      <c r="O474" s="38" t="s">
        <v>357</v>
      </c>
      <c r="P474" s="38" t="s">
        <v>358</v>
      </c>
      <c r="Q474" s="38" t="s">
        <v>272</v>
      </c>
      <c r="S474" s="6"/>
    </row>
    <row r="475" spans="1:19" ht="15" customHeight="1" x14ac:dyDescent="0.25">
      <c r="A475" t="s">
        <v>154</v>
      </c>
      <c r="E475" s="38" t="s">
        <v>419</v>
      </c>
      <c r="F475" s="3">
        <v>111281</v>
      </c>
      <c r="G475" s="25">
        <v>43472</v>
      </c>
      <c r="H475" s="3">
        <v>-144</v>
      </c>
      <c r="I475" s="3">
        <v>1220.95</v>
      </c>
      <c r="J475" s="3">
        <v>0</v>
      </c>
      <c r="K475" s="3">
        <f>Item_Ledger_Entry[[#This Row],[Sales Amount (Expected)]]+Item_Ledger_Entry[[#This Row],[Sales Amount (Actual)]]</f>
        <v>1220.95</v>
      </c>
      <c r="L475" s="3">
        <f>-Item_Ledger_Entry[[#This Row],[Quantity]]</f>
        <v>144</v>
      </c>
      <c r="M475" s="38" t="s">
        <v>420</v>
      </c>
      <c r="N475" s="3">
        <v>9.02</v>
      </c>
      <c r="O475" s="38" t="s">
        <v>264</v>
      </c>
      <c r="P475" s="38" t="s">
        <v>265</v>
      </c>
      <c r="Q475" s="38" t="s">
        <v>186</v>
      </c>
      <c r="S475" s="6"/>
    </row>
    <row r="476" spans="1:19" ht="15" customHeight="1" x14ac:dyDescent="0.25">
      <c r="A476" t="s">
        <v>154</v>
      </c>
      <c r="E476" s="38" t="s">
        <v>419</v>
      </c>
      <c r="F476" s="3">
        <v>111326</v>
      </c>
      <c r="G476" s="25">
        <v>43478</v>
      </c>
      <c r="H476" s="3">
        <v>-6</v>
      </c>
      <c r="I476" s="3">
        <v>51.96</v>
      </c>
      <c r="J476" s="3">
        <v>0</v>
      </c>
      <c r="K476" s="3">
        <f>Item_Ledger_Entry[[#This Row],[Sales Amount (Expected)]]+Item_Ledger_Entry[[#This Row],[Sales Amount (Actual)]]</f>
        <v>51.96</v>
      </c>
      <c r="L476" s="3">
        <f>-Item_Ledger_Entry[[#This Row],[Quantity]]</f>
        <v>6</v>
      </c>
      <c r="M476" s="38" t="s">
        <v>420</v>
      </c>
      <c r="N476" s="3">
        <v>9.02</v>
      </c>
      <c r="O476" s="38" t="s">
        <v>334</v>
      </c>
      <c r="P476" s="38" t="s">
        <v>335</v>
      </c>
      <c r="Q476" s="38" t="s">
        <v>186</v>
      </c>
      <c r="S476" s="6"/>
    </row>
    <row r="477" spans="1:19" ht="15" customHeight="1" x14ac:dyDescent="0.25">
      <c r="A477" t="s">
        <v>154</v>
      </c>
      <c r="E477" s="38" t="s">
        <v>419</v>
      </c>
      <c r="F477" s="3">
        <v>111334</v>
      </c>
      <c r="G477" s="25">
        <v>43486</v>
      </c>
      <c r="H477" s="3">
        <v>-12</v>
      </c>
      <c r="I477" s="3">
        <v>104.99</v>
      </c>
      <c r="J477" s="3">
        <v>0</v>
      </c>
      <c r="K477" s="3">
        <f>Item_Ledger_Entry[[#This Row],[Sales Amount (Expected)]]+Item_Ledger_Entry[[#This Row],[Sales Amount (Actual)]]</f>
        <v>104.99</v>
      </c>
      <c r="L477" s="3">
        <f>-Item_Ledger_Entry[[#This Row],[Quantity]]</f>
        <v>12</v>
      </c>
      <c r="M477" s="38" t="s">
        <v>420</v>
      </c>
      <c r="N477" s="3">
        <v>9.02</v>
      </c>
      <c r="O477" s="38" t="s">
        <v>264</v>
      </c>
      <c r="P477" s="38" t="s">
        <v>265</v>
      </c>
      <c r="Q477" s="38" t="s">
        <v>186</v>
      </c>
      <c r="S477" s="6"/>
    </row>
    <row r="478" spans="1:19" ht="15" customHeight="1" x14ac:dyDescent="0.25">
      <c r="A478" t="s">
        <v>154</v>
      </c>
      <c r="E478" s="38" t="s">
        <v>419</v>
      </c>
      <c r="F478" s="3">
        <v>114274</v>
      </c>
      <c r="G478" s="25">
        <v>43470</v>
      </c>
      <c r="H478" s="3">
        <v>-1</v>
      </c>
      <c r="I478" s="3">
        <v>8.84</v>
      </c>
      <c r="J478" s="3">
        <v>0</v>
      </c>
      <c r="K478" s="3">
        <f>Item_Ledger_Entry[[#This Row],[Sales Amount (Expected)]]+Item_Ledger_Entry[[#This Row],[Sales Amount (Actual)]]</f>
        <v>8.84</v>
      </c>
      <c r="L478" s="3">
        <f>-Item_Ledger_Entry[[#This Row],[Quantity]]</f>
        <v>1</v>
      </c>
      <c r="M478" s="38" t="s">
        <v>420</v>
      </c>
      <c r="N478" s="3">
        <v>9.02</v>
      </c>
      <c r="O478" s="38" t="s">
        <v>301</v>
      </c>
      <c r="P478" s="38" t="s">
        <v>302</v>
      </c>
      <c r="Q478" s="38" t="s">
        <v>186</v>
      </c>
      <c r="S478" s="6"/>
    </row>
    <row r="479" spans="1:19" ht="15" customHeight="1" x14ac:dyDescent="0.25">
      <c r="A479" t="s">
        <v>154</v>
      </c>
      <c r="E479" s="38" t="s">
        <v>419</v>
      </c>
      <c r="F479" s="3">
        <v>114290</v>
      </c>
      <c r="G479" s="25">
        <v>43477</v>
      </c>
      <c r="H479" s="3">
        <v>-288</v>
      </c>
      <c r="I479" s="3">
        <v>2467.92</v>
      </c>
      <c r="J479" s="3">
        <v>0</v>
      </c>
      <c r="K479" s="3">
        <f>Item_Ledger_Entry[[#This Row],[Sales Amount (Expected)]]+Item_Ledger_Entry[[#This Row],[Sales Amount (Actual)]]</f>
        <v>2467.92</v>
      </c>
      <c r="L479" s="3">
        <f>-Item_Ledger_Entry[[#This Row],[Quantity]]</f>
        <v>288</v>
      </c>
      <c r="M479" s="38" t="s">
        <v>420</v>
      </c>
      <c r="N479" s="3">
        <v>9.02</v>
      </c>
      <c r="O479" s="38" t="s">
        <v>268</v>
      </c>
      <c r="P479" s="38" t="s">
        <v>269</v>
      </c>
      <c r="Q479" s="38" t="s">
        <v>186</v>
      </c>
      <c r="S479" s="6"/>
    </row>
    <row r="480" spans="1:19" ht="15" customHeight="1" x14ac:dyDescent="0.25">
      <c r="A480" t="s">
        <v>154</v>
      </c>
      <c r="E480" s="38" t="s">
        <v>419</v>
      </c>
      <c r="F480" s="3">
        <v>116397</v>
      </c>
      <c r="G480" s="25">
        <v>43487</v>
      </c>
      <c r="H480" s="3">
        <v>-6</v>
      </c>
      <c r="I480" s="3">
        <v>53.04</v>
      </c>
      <c r="J480" s="3">
        <v>0</v>
      </c>
      <c r="K480" s="3">
        <f>Item_Ledger_Entry[[#This Row],[Sales Amount (Expected)]]+Item_Ledger_Entry[[#This Row],[Sales Amount (Actual)]]</f>
        <v>53.04</v>
      </c>
      <c r="L480" s="3">
        <f>-Item_Ledger_Entry[[#This Row],[Quantity]]</f>
        <v>6</v>
      </c>
      <c r="M480" s="38" t="s">
        <v>420</v>
      </c>
      <c r="N480" s="3">
        <v>9.02</v>
      </c>
      <c r="O480" s="38" t="s">
        <v>305</v>
      </c>
      <c r="P480" s="38" t="s">
        <v>306</v>
      </c>
      <c r="Q480" s="38" t="s">
        <v>186</v>
      </c>
      <c r="S480" s="6"/>
    </row>
    <row r="481" spans="1:19" ht="15" customHeight="1" x14ac:dyDescent="0.25">
      <c r="A481" t="s">
        <v>154</v>
      </c>
      <c r="E481" s="38" t="s">
        <v>419</v>
      </c>
      <c r="F481" s="3">
        <v>118093</v>
      </c>
      <c r="G481" s="25">
        <v>43482</v>
      </c>
      <c r="H481" s="3">
        <v>-24</v>
      </c>
      <c r="I481" s="3">
        <v>0</v>
      </c>
      <c r="J481" s="3">
        <v>0</v>
      </c>
      <c r="K481" s="3">
        <f>Item_Ledger_Entry[[#This Row],[Sales Amount (Expected)]]+Item_Ledger_Entry[[#This Row],[Sales Amount (Actual)]]</f>
        <v>0</v>
      </c>
      <c r="L481" s="3">
        <f>-Item_Ledger_Entry[[#This Row],[Quantity]]</f>
        <v>24</v>
      </c>
      <c r="M481" s="38" t="s">
        <v>420</v>
      </c>
      <c r="N481" s="3">
        <v>9.02</v>
      </c>
      <c r="O481" s="38" t="s">
        <v>270</v>
      </c>
      <c r="P481" s="38" t="s">
        <v>271</v>
      </c>
      <c r="Q481" s="38" t="s">
        <v>272</v>
      </c>
      <c r="S481" s="6"/>
    </row>
    <row r="482" spans="1:19" ht="15" customHeight="1" x14ac:dyDescent="0.25">
      <c r="A482" t="s">
        <v>154</v>
      </c>
      <c r="E482" s="38" t="s">
        <v>419</v>
      </c>
      <c r="F482" s="3">
        <v>120198</v>
      </c>
      <c r="G482" s="25">
        <v>43478</v>
      </c>
      <c r="H482" s="3">
        <v>-144</v>
      </c>
      <c r="I482" s="3">
        <v>1259.92</v>
      </c>
      <c r="J482" s="3">
        <v>0</v>
      </c>
      <c r="K482" s="3">
        <f>Item_Ledger_Entry[[#This Row],[Sales Amount (Expected)]]+Item_Ledger_Entry[[#This Row],[Sales Amount (Actual)]]</f>
        <v>1259.92</v>
      </c>
      <c r="L482" s="3">
        <f>-Item_Ledger_Entry[[#This Row],[Quantity]]</f>
        <v>144</v>
      </c>
      <c r="M482" s="38" t="s">
        <v>420</v>
      </c>
      <c r="N482" s="3">
        <v>9.02</v>
      </c>
      <c r="O482" s="38" t="s">
        <v>278</v>
      </c>
      <c r="P482" s="38" t="s">
        <v>279</v>
      </c>
      <c r="Q482" s="38" t="s">
        <v>275</v>
      </c>
      <c r="S482" s="6"/>
    </row>
    <row r="483" spans="1:19" ht="15" customHeight="1" x14ac:dyDescent="0.25">
      <c r="A483" t="s">
        <v>154</v>
      </c>
      <c r="E483" s="38" t="s">
        <v>419</v>
      </c>
      <c r="F483" s="3">
        <v>156666</v>
      </c>
      <c r="G483" s="25">
        <v>43482</v>
      </c>
      <c r="H483" s="3">
        <v>1</v>
      </c>
      <c r="I483" s="3">
        <v>0</v>
      </c>
      <c r="J483" s="3">
        <v>0</v>
      </c>
      <c r="K483" s="3">
        <f>Item_Ledger_Entry[[#This Row],[Sales Amount (Expected)]]+Item_Ledger_Entry[[#This Row],[Sales Amount (Actual)]]</f>
        <v>0</v>
      </c>
      <c r="L483" s="3">
        <f>-Item_Ledger_Entry[[#This Row],[Quantity]]</f>
        <v>-1</v>
      </c>
      <c r="M483" s="38" t="s">
        <v>420</v>
      </c>
      <c r="N483" s="3">
        <v>9.02</v>
      </c>
      <c r="O483" s="38" t="s">
        <v>359</v>
      </c>
      <c r="P483" s="38" t="s">
        <v>360</v>
      </c>
      <c r="Q483" s="38" t="s">
        <v>272</v>
      </c>
      <c r="S483" s="6"/>
    </row>
    <row r="484" spans="1:19" ht="15" customHeight="1" x14ac:dyDescent="0.25">
      <c r="A484" t="s">
        <v>154</v>
      </c>
      <c r="E484" s="38" t="s">
        <v>421</v>
      </c>
      <c r="F484" s="3">
        <v>3904</v>
      </c>
      <c r="G484" s="25">
        <v>43473</v>
      </c>
      <c r="H484" s="3">
        <v>-1</v>
      </c>
      <c r="I484" s="3">
        <v>4.4800000000000004</v>
      </c>
      <c r="J484" s="3">
        <v>0</v>
      </c>
      <c r="K484" s="3">
        <f>Item_Ledger_Entry[[#This Row],[Sales Amount (Expected)]]+Item_Ledger_Entry[[#This Row],[Sales Amount (Actual)]]</f>
        <v>4.4800000000000004</v>
      </c>
      <c r="L484" s="3">
        <f>-Item_Ledger_Entry[[#This Row],[Quantity]]</f>
        <v>1</v>
      </c>
      <c r="M484" s="38" t="s">
        <v>422</v>
      </c>
      <c r="N484" s="3">
        <v>4.82</v>
      </c>
      <c r="O484" s="38" t="s">
        <v>334</v>
      </c>
      <c r="P484" s="38" t="s">
        <v>335</v>
      </c>
      <c r="Q484" s="38" t="s">
        <v>186</v>
      </c>
      <c r="S484" s="6"/>
    </row>
    <row r="485" spans="1:19" ht="15" customHeight="1" x14ac:dyDescent="0.25">
      <c r="A485" t="s">
        <v>154</v>
      </c>
      <c r="E485" s="38" t="s">
        <v>421</v>
      </c>
      <c r="F485" s="3">
        <v>3922</v>
      </c>
      <c r="G485" s="25">
        <v>43475</v>
      </c>
      <c r="H485" s="3">
        <v>-144</v>
      </c>
      <c r="I485" s="3">
        <v>666.31999999999994</v>
      </c>
      <c r="J485" s="3">
        <v>0</v>
      </c>
      <c r="K485" s="3">
        <f>Item_Ledger_Entry[[#This Row],[Sales Amount (Expected)]]+Item_Ledger_Entry[[#This Row],[Sales Amount (Actual)]]</f>
        <v>666.31999999999994</v>
      </c>
      <c r="L485" s="3">
        <f>-Item_Ledger_Entry[[#This Row],[Quantity]]</f>
        <v>144</v>
      </c>
      <c r="M485" s="38" t="s">
        <v>422</v>
      </c>
      <c r="N485" s="3">
        <v>4.82</v>
      </c>
      <c r="O485" s="38" t="s">
        <v>264</v>
      </c>
      <c r="P485" s="38" t="s">
        <v>265</v>
      </c>
      <c r="Q485" s="38" t="s">
        <v>186</v>
      </c>
      <c r="S485" s="6"/>
    </row>
    <row r="486" spans="1:19" ht="15" customHeight="1" x14ac:dyDescent="0.25">
      <c r="A486" t="s">
        <v>154</v>
      </c>
      <c r="E486" s="38" t="s">
        <v>421</v>
      </c>
      <c r="F486" s="3">
        <v>3938</v>
      </c>
      <c r="G486" s="25">
        <v>43478</v>
      </c>
      <c r="H486" s="3">
        <v>-1</v>
      </c>
      <c r="I486" s="3">
        <v>4.72</v>
      </c>
      <c r="J486" s="3">
        <v>0</v>
      </c>
      <c r="K486" s="3">
        <f>Item_Ledger_Entry[[#This Row],[Sales Amount (Expected)]]+Item_Ledger_Entry[[#This Row],[Sales Amount (Actual)]]</f>
        <v>4.72</v>
      </c>
      <c r="L486" s="3">
        <f>-Item_Ledger_Entry[[#This Row],[Quantity]]</f>
        <v>1</v>
      </c>
      <c r="M486" s="38" t="s">
        <v>422</v>
      </c>
      <c r="N486" s="3">
        <v>4.82</v>
      </c>
      <c r="O486" s="38" t="s">
        <v>266</v>
      </c>
      <c r="P486" s="38" t="s">
        <v>267</v>
      </c>
      <c r="Q486" s="38" t="s">
        <v>186</v>
      </c>
      <c r="S486" s="6"/>
    </row>
    <row r="487" spans="1:19" ht="15" customHeight="1" x14ac:dyDescent="0.25">
      <c r="A487" t="s">
        <v>154</v>
      </c>
      <c r="E487" s="38" t="s">
        <v>421</v>
      </c>
      <c r="F487" s="3">
        <v>3944</v>
      </c>
      <c r="G487" s="25">
        <v>43480</v>
      </c>
      <c r="H487" s="3">
        <v>-24</v>
      </c>
      <c r="I487" s="3">
        <v>109.9</v>
      </c>
      <c r="J487" s="3">
        <v>0</v>
      </c>
      <c r="K487" s="3">
        <f>Item_Ledger_Entry[[#This Row],[Sales Amount (Expected)]]+Item_Ledger_Entry[[#This Row],[Sales Amount (Actual)]]</f>
        <v>109.9</v>
      </c>
      <c r="L487" s="3">
        <f>-Item_Ledger_Entry[[#This Row],[Quantity]]</f>
        <v>24</v>
      </c>
      <c r="M487" s="38" t="s">
        <v>422</v>
      </c>
      <c r="N487" s="3">
        <v>4.82</v>
      </c>
      <c r="O487" s="38" t="s">
        <v>264</v>
      </c>
      <c r="P487" s="38" t="s">
        <v>265</v>
      </c>
      <c r="Q487" s="38" t="s">
        <v>186</v>
      </c>
      <c r="S487" s="6"/>
    </row>
    <row r="488" spans="1:19" ht="15" customHeight="1" x14ac:dyDescent="0.25">
      <c r="A488" t="s">
        <v>154</v>
      </c>
      <c r="E488" s="38" t="s">
        <v>421</v>
      </c>
      <c r="F488" s="3">
        <v>3953</v>
      </c>
      <c r="G488" s="25">
        <v>43480</v>
      </c>
      <c r="H488" s="3">
        <v>-145</v>
      </c>
      <c r="I488" s="3">
        <v>670.93999999999994</v>
      </c>
      <c r="J488" s="3">
        <v>0</v>
      </c>
      <c r="K488" s="3">
        <f>Item_Ledger_Entry[[#This Row],[Sales Amount (Expected)]]+Item_Ledger_Entry[[#This Row],[Sales Amount (Actual)]]</f>
        <v>670.93999999999994</v>
      </c>
      <c r="L488" s="3">
        <f>-Item_Ledger_Entry[[#This Row],[Quantity]]</f>
        <v>145</v>
      </c>
      <c r="M488" s="38" t="s">
        <v>422</v>
      </c>
      <c r="N488" s="3">
        <v>4.82</v>
      </c>
      <c r="O488" s="38" t="s">
        <v>334</v>
      </c>
      <c r="P488" s="38" t="s">
        <v>335</v>
      </c>
      <c r="Q488" s="38" t="s">
        <v>186</v>
      </c>
      <c r="S488" s="6"/>
    </row>
    <row r="489" spans="1:19" ht="15" customHeight="1" x14ac:dyDescent="0.25">
      <c r="A489" t="s">
        <v>154</v>
      </c>
      <c r="E489" s="38" t="s">
        <v>421</v>
      </c>
      <c r="F489" s="3">
        <v>14108</v>
      </c>
      <c r="G489" s="25">
        <v>43479</v>
      </c>
      <c r="H489" s="3">
        <v>-145</v>
      </c>
      <c r="I489" s="3">
        <v>649.97</v>
      </c>
      <c r="J489" s="3">
        <v>0</v>
      </c>
      <c r="K489" s="3">
        <f>Item_Ledger_Entry[[#This Row],[Sales Amount (Expected)]]+Item_Ledger_Entry[[#This Row],[Sales Amount (Actual)]]</f>
        <v>649.97</v>
      </c>
      <c r="L489" s="3">
        <f>-Item_Ledger_Entry[[#This Row],[Quantity]]</f>
        <v>145</v>
      </c>
      <c r="M489" s="38" t="s">
        <v>422</v>
      </c>
      <c r="N489" s="3">
        <v>4.82</v>
      </c>
      <c r="O489" s="38" t="s">
        <v>282</v>
      </c>
      <c r="P489" s="38" t="s">
        <v>283</v>
      </c>
      <c r="Q489" s="38" t="s">
        <v>275</v>
      </c>
      <c r="S489" s="6"/>
    </row>
    <row r="490" spans="1:19" ht="15" customHeight="1" x14ac:dyDescent="0.25">
      <c r="A490" t="s">
        <v>154</v>
      </c>
      <c r="E490" s="38" t="s">
        <v>421</v>
      </c>
      <c r="F490" s="3">
        <v>111297</v>
      </c>
      <c r="G490" s="25">
        <v>43470</v>
      </c>
      <c r="H490" s="3">
        <v>-1</v>
      </c>
      <c r="I490" s="3">
        <v>4.68</v>
      </c>
      <c r="J490" s="3">
        <v>0</v>
      </c>
      <c r="K490" s="3">
        <f>Item_Ledger_Entry[[#This Row],[Sales Amount (Expected)]]+Item_Ledger_Entry[[#This Row],[Sales Amount (Actual)]]</f>
        <v>4.68</v>
      </c>
      <c r="L490" s="3">
        <f>-Item_Ledger_Entry[[#This Row],[Quantity]]</f>
        <v>1</v>
      </c>
      <c r="M490" s="38" t="s">
        <v>422</v>
      </c>
      <c r="N490" s="3">
        <v>4.82</v>
      </c>
      <c r="O490" s="38" t="s">
        <v>334</v>
      </c>
      <c r="P490" s="38" t="s">
        <v>335</v>
      </c>
      <c r="Q490" s="38" t="s">
        <v>186</v>
      </c>
      <c r="S490" s="6"/>
    </row>
    <row r="491" spans="1:19" ht="15" customHeight="1" x14ac:dyDescent="0.25">
      <c r="A491" t="s">
        <v>154</v>
      </c>
      <c r="E491" s="38" t="s">
        <v>421</v>
      </c>
      <c r="F491" s="3">
        <v>111303</v>
      </c>
      <c r="G491" s="25">
        <v>43472</v>
      </c>
      <c r="H491" s="3">
        <v>-24</v>
      </c>
      <c r="I491" s="3">
        <v>107.58</v>
      </c>
      <c r="J491" s="3">
        <v>0</v>
      </c>
      <c r="K491" s="3">
        <f>Item_Ledger_Entry[[#This Row],[Sales Amount (Expected)]]+Item_Ledger_Entry[[#This Row],[Sales Amount (Actual)]]</f>
        <v>107.58</v>
      </c>
      <c r="L491" s="3">
        <f>-Item_Ledger_Entry[[#This Row],[Quantity]]</f>
        <v>24</v>
      </c>
      <c r="M491" s="38" t="s">
        <v>422</v>
      </c>
      <c r="N491" s="3">
        <v>4.82</v>
      </c>
      <c r="O491" s="38" t="s">
        <v>264</v>
      </c>
      <c r="P491" s="38" t="s">
        <v>265</v>
      </c>
      <c r="Q491" s="38" t="s">
        <v>186</v>
      </c>
      <c r="S491" s="6"/>
    </row>
    <row r="492" spans="1:19" ht="15" customHeight="1" x14ac:dyDescent="0.25">
      <c r="A492" t="s">
        <v>154</v>
      </c>
      <c r="E492" s="38" t="s">
        <v>421</v>
      </c>
      <c r="F492" s="3">
        <v>114272</v>
      </c>
      <c r="G492" s="25">
        <v>43470</v>
      </c>
      <c r="H492" s="3">
        <v>-12</v>
      </c>
      <c r="I492" s="3">
        <v>56.68</v>
      </c>
      <c r="J492" s="3">
        <v>0</v>
      </c>
      <c r="K492" s="3">
        <f>Item_Ledger_Entry[[#This Row],[Sales Amount (Expected)]]+Item_Ledger_Entry[[#This Row],[Sales Amount (Actual)]]</f>
        <v>56.68</v>
      </c>
      <c r="L492" s="3">
        <f>-Item_Ledger_Entry[[#This Row],[Quantity]]</f>
        <v>12</v>
      </c>
      <c r="M492" s="38" t="s">
        <v>422</v>
      </c>
      <c r="N492" s="3">
        <v>4.82</v>
      </c>
      <c r="O492" s="38" t="s">
        <v>301</v>
      </c>
      <c r="P492" s="38" t="s">
        <v>302</v>
      </c>
      <c r="Q492" s="38" t="s">
        <v>186</v>
      </c>
      <c r="S492" s="6"/>
    </row>
    <row r="493" spans="1:19" ht="15" customHeight="1" x14ac:dyDescent="0.25">
      <c r="A493" t="s">
        <v>154</v>
      </c>
      <c r="E493" s="38" t="s">
        <v>421</v>
      </c>
      <c r="F493" s="3">
        <v>114284</v>
      </c>
      <c r="G493" s="25">
        <v>43473</v>
      </c>
      <c r="H493" s="3">
        <v>-144</v>
      </c>
      <c r="I493" s="3">
        <v>659.38</v>
      </c>
      <c r="J493" s="3">
        <v>0</v>
      </c>
      <c r="K493" s="3">
        <f>Item_Ledger_Entry[[#This Row],[Sales Amount (Expected)]]+Item_Ledger_Entry[[#This Row],[Sales Amount (Actual)]]</f>
        <v>659.38</v>
      </c>
      <c r="L493" s="3">
        <f>-Item_Ledger_Entry[[#This Row],[Quantity]]</f>
        <v>144</v>
      </c>
      <c r="M493" s="38" t="s">
        <v>422</v>
      </c>
      <c r="N493" s="3">
        <v>4.82</v>
      </c>
      <c r="O493" s="38" t="s">
        <v>303</v>
      </c>
      <c r="P493" s="38" t="s">
        <v>304</v>
      </c>
      <c r="Q493" s="38" t="s">
        <v>186</v>
      </c>
      <c r="S493" s="6"/>
    </row>
    <row r="494" spans="1:19" ht="15" customHeight="1" x14ac:dyDescent="0.25">
      <c r="A494" t="s">
        <v>154</v>
      </c>
      <c r="E494" s="38" t="s">
        <v>421</v>
      </c>
      <c r="F494" s="3">
        <v>114300</v>
      </c>
      <c r="G494" s="25">
        <v>43480</v>
      </c>
      <c r="H494" s="3">
        <v>-144</v>
      </c>
      <c r="I494" s="3">
        <v>659.38</v>
      </c>
      <c r="J494" s="3">
        <v>0</v>
      </c>
      <c r="K494" s="3">
        <f>Item_Ledger_Entry[[#This Row],[Sales Amount (Expected)]]+Item_Ledger_Entry[[#This Row],[Sales Amount (Actual)]]</f>
        <v>659.38</v>
      </c>
      <c r="L494" s="3">
        <f>-Item_Ledger_Entry[[#This Row],[Quantity]]</f>
        <v>144</v>
      </c>
      <c r="M494" s="38" t="s">
        <v>422</v>
      </c>
      <c r="N494" s="3">
        <v>4.82</v>
      </c>
      <c r="O494" s="38" t="s">
        <v>303</v>
      </c>
      <c r="P494" s="38" t="s">
        <v>304</v>
      </c>
      <c r="Q494" s="38" t="s">
        <v>186</v>
      </c>
      <c r="S494" s="6"/>
    </row>
    <row r="495" spans="1:19" ht="15" customHeight="1" x14ac:dyDescent="0.25">
      <c r="A495" t="s">
        <v>154</v>
      </c>
      <c r="E495" s="38" t="s">
        <v>421</v>
      </c>
      <c r="F495" s="3">
        <v>119367</v>
      </c>
      <c r="G495" s="25">
        <v>43482</v>
      </c>
      <c r="H495" s="3">
        <v>-1</v>
      </c>
      <c r="I495" s="3">
        <v>4.7300000000000004</v>
      </c>
      <c r="J495" s="3">
        <v>0</v>
      </c>
      <c r="K495" s="3">
        <f>Item_Ledger_Entry[[#This Row],[Sales Amount (Expected)]]+Item_Ledger_Entry[[#This Row],[Sales Amount (Actual)]]</f>
        <v>4.7300000000000004</v>
      </c>
      <c r="L495" s="3">
        <f>-Item_Ledger_Entry[[#This Row],[Quantity]]</f>
        <v>1</v>
      </c>
      <c r="M495" s="38" t="s">
        <v>422</v>
      </c>
      <c r="N495" s="3">
        <v>4.82</v>
      </c>
      <c r="O495" s="38" t="s">
        <v>276</v>
      </c>
      <c r="P495" s="38" t="s">
        <v>277</v>
      </c>
      <c r="Q495" s="38" t="s">
        <v>275</v>
      </c>
      <c r="S495" s="6"/>
    </row>
    <row r="496" spans="1:19" ht="15" customHeight="1" x14ac:dyDescent="0.25">
      <c r="A496" t="s">
        <v>154</v>
      </c>
      <c r="E496" s="38" t="s">
        <v>421</v>
      </c>
      <c r="F496" s="3">
        <v>119370</v>
      </c>
      <c r="G496" s="25">
        <v>43491</v>
      </c>
      <c r="H496" s="3">
        <v>-288</v>
      </c>
      <c r="I496" s="3">
        <v>1360.51</v>
      </c>
      <c r="J496" s="3">
        <v>0</v>
      </c>
      <c r="K496" s="3">
        <f>Item_Ledger_Entry[[#This Row],[Sales Amount (Expected)]]+Item_Ledger_Entry[[#This Row],[Sales Amount (Actual)]]</f>
        <v>1360.51</v>
      </c>
      <c r="L496" s="3">
        <f>-Item_Ledger_Entry[[#This Row],[Quantity]]</f>
        <v>288</v>
      </c>
      <c r="M496" s="38" t="s">
        <v>422</v>
      </c>
      <c r="N496" s="3">
        <v>4.82</v>
      </c>
      <c r="O496" s="38" t="s">
        <v>276</v>
      </c>
      <c r="P496" s="38" t="s">
        <v>277</v>
      </c>
      <c r="Q496" s="38" t="s">
        <v>275</v>
      </c>
      <c r="S496" s="6"/>
    </row>
    <row r="497" spans="1:19" ht="15" customHeight="1" x14ac:dyDescent="0.25">
      <c r="A497" t="s">
        <v>154</v>
      </c>
      <c r="E497" s="38" t="s">
        <v>421</v>
      </c>
      <c r="F497" s="3">
        <v>120182</v>
      </c>
      <c r="G497" s="25">
        <v>43469</v>
      </c>
      <c r="H497" s="3">
        <v>-144</v>
      </c>
      <c r="I497" s="3">
        <v>666.34</v>
      </c>
      <c r="J497" s="3">
        <v>0</v>
      </c>
      <c r="K497" s="3">
        <f>Item_Ledger_Entry[[#This Row],[Sales Amount (Expected)]]+Item_Ledger_Entry[[#This Row],[Sales Amount (Actual)]]</f>
        <v>666.34</v>
      </c>
      <c r="L497" s="3">
        <f>-Item_Ledger_Entry[[#This Row],[Quantity]]</f>
        <v>144</v>
      </c>
      <c r="M497" s="38" t="s">
        <v>422</v>
      </c>
      <c r="N497" s="3">
        <v>4.82</v>
      </c>
      <c r="O497" s="38" t="s">
        <v>361</v>
      </c>
      <c r="P497" s="38" t="s">
        <v>362</v>
      </c>
      <c r="Q497" s="38" t="s">
        <v>275</v>
      </c>
      <c r="S497" s="6"/>
    </row>
    <row r="498" spans="1:19" ht="15" customHeight="1" x14ac:dyDescent="0.25">
      <c r="A498" t="s">
        <v>154</v>
      </c>
      <c r="E498" s="38" t="s">
        <v>423</v>
      </c>
      <c r="F498" s="3">
        <v>7560</v>
      </c>
      <c r="G498" s="25">
        <v>43469</v>
      </c>
      <c r="H498" s="3">
        <v>-6</v>
      </c>
      <c r="I498" s="3">
        <v>85.660000000000011</v>
      </c>
      <c r="J498" s="3">
        <v>0</v>
      </c>
      <c r="K498" s="3">
        <f>Item_Ledger_Entry[[#This Row],[Sales Amount (Expected)]]+Item_Ledger_Entry[[#This Row],[Sales Amount (Actual)]]</f>
        <v>85.660000000000011</v>
      </c>
      <c r="L498" s="3">
        <f>-Item_Ledger_Entry[[#This Row],[Quantity]]</f>
        <v>6</v>
      </c>
      <c r="M498" s="38" t="s">
        <v>424</v>
      </c>
      <c r="N498" s="3">
        <v>14.87</v>
      </c>
      <c r="O498" s="38" t="s">
        <v>268</v>
      </c>
      <c r="P498" s="38" t="s">
        <v>269</v>
      </c>
      <c r="Q498" s="38" t="s">
        <v>186</v>
      </c>
      <c r="S498" s="6"/>
    </row>
    <row r="499" spans="1:19" ht="15" customHeight="1" x14ac:dyDescent="0.25">
      <c r="A499" t="s">
        <v>154</v>
      </c>
      <c r="E499" s="38" t="s">
        <v>423</v>
      </c>
      <c r="F499" s="3">
        <v>7579</v>
      </c>
      <c r="G499" s="25">
        <v>43476</v>
      </c>
      <c r="H499" s="3">
        <v>-1</v>
      </c>
      <c r="I499" s="3">
        <v>14.42</v>
      </c>
      <c r="J499" s="3">
        <v>0</v>
      </c>
      <c r="K499" s="3">
        <f>Item_Ledger_Entry[[#This Row],[Sales Amount (Expected)]]+Item_Ledger_Entry[[#This Row],[Sales Amount (Actual)]]</f>
        <v>14.42</v>
      </c>
      <c r="L499" s="3">
        <f>-Item_Ledger_Entry[[#This Row],[Quantity]]</f>
        <v>1</v>
      </c>
      <c r="M499" s="38" t="s">
        <v>424</v>
      </c>
      <c r="N499" s="3">
        <v>14.87</v>
      </c>
      <c r="O499" s="38" t="s">
        <v>303</v>
      </c>
      <c r="P499" s="38" t="s">
        <v>304</v>
      </c>
      <c r="Q499" s="38" t="s">
        <v>186</v>
      </c>
      <c r="S499" s="6"/>
    </row>
    <row r="500" spans="1:19" ht="15" customHeight="1" x14ac:dyDescent="0.25">
      <c r="A500" t="s">
        <v>154</v>
      </c>
      <c r="E500" s="38" t="s">
        <v>423</v>
      </c>
      <c r="F500" s="3">
        <v>10225</v>
      </c>
      <c r="G500" s="25">
        <v>43471</v>
      </c>
      <c r="H500" s="3">
        <v>-1</v>
      </c>
      <c r="I500" s="3">
        <v>14.57</v>
      </c>
      <c r="J500" s="3">
        <v>0</v>
      </c>
      <c r="K500" s="3">
        <f>Item_Ledger_Entry[[#This Row],[Sales Amount (Expected)]]+Item_Ledger_Entry[[#This Row],[Sales Amount (Actual)]]</f>
        <v>14.57</v>
      </c>
      <c r="L500" s="3">
        <f>-Item_Ledger_Entry[[#This Row],[Quantity]]</f>
        <v>1</v>
      </c>
      <c r="M500" s="38" t="s">
        <v>424</v>
      </c>
      <c r="N500" s="3">
        <v>14.87</v>
      </c>
      <c r="O500" s="38" t="s">
        <v>305</v>
      </c>
      <c r="P500" s="38" t="s">
        <v>306</v>
      </c>
      <c r="Q500" s="38" t="s">
        <v>186</v>
      </c>
      <c r="S500" s="6"/>
    </row>
    <row r="501" spans="1:19" ht="15" customHeight="1" x14ac:dyDescent="0.25">
      <c r="A501" t="s">
        <v>154</v>
      </c>
      <c r="E501" s="38" t="s">
        <v>423</v>
      </c>
      <c r="F501" s="3">
        <v>10248</v>
      </c>
      <c r="G501" s="25">
        <v>43482</v>
      </c>
      <c r="H501" s="3">
        <v>-1</v>
      </c>
      <c r="I501" s="3">
        <v>14.58</v>
      </c>
      <c r="J501" s="3">
        <v>0</v>
      </c>
      <c r="K501" s="3">
        <f>Item_Ledger_Entry[[#This Row],[Sales Amount (Expected)]]+Item_Ledger_Entry[[#This Row],[Sales Amount (Actual)]]</f>
        <v>14.58</v>
      </c>
      <c r="L501" s="3">
        <f>-Item_Ledger_Entry[[#This Row],[Quantity]]</f>
        <v>1</v>
      </c>
      <c r="M501" s="38" t="s">
        <v>424</v>
      </c>
      <c r="N501" s="3">
        <v>14.87</v>
      </c>
      <c r="O501" s="38" t="s">
        <v>355</v>
      </c>
      <c r="P501" s="38" t="s">
        <v>356</v>
      </c>
      <c r="Q501" s="38" t="s">
        <v>186</v>
      </c>
      <c r="S501" s="6"/>
    </row>
    <row r="502" spans="1:19" ht="15" customHeight="1" x14ac:dyDescent="0.25">
      <c r="A502" t="s">
        <v>154</v>
      </c>
      <c r="E502" s="38" t="s">
        <v>423</v>
      </c>
      <c r="F502" s="3">
        <v>12469</v>
      </c>
      <c r="G502" s="25">
        <v>43481</v>
      </c>
      <c r="H502" s="3">
        <v>-144</v>
      </c>
      <c r="I502" s="3">
        <v>0</v>
      </c>
      <c r="J502" s="3">
        <v>0</v>
      </c>
      <c r="K502" s="3">
        <f>Item_Ledger_Entry[[#This Row],[Sales Amount (Expected)]]+Item_Ledger_Entry[[#This Row],[Sales Amount (Actual)]]</f>
        <v>0</v>
      </c>
      <c r="L502" s="3">
        <f>-Item_Ledger_Entry[[#This Row],[Quantity]]</f>
        <v>144</v>
      </c>
      <c r="M502" s="38" t="s">
        <v>424</v>
      </c>
      <c r="N502" s="3">
        <v>14.87</v>
      </c>
      <c r="O502" s="38" t="s">
        <v>359</v>
      </c>
      <c r="P502" s="38" t="s">
        <v>360</v>
      </c>
      <c r="Q502" s="38" t="s">
        <v>272</v>
      </c>
      <c r="S502" s="6"/>
    </row>
    <row r="503" spans="1:19" ht="15" customHeight="1" x14ac:dyDescent="0.25">
      <c r="A503" t="s">
        <v>154</v>
      </c>
      <c r="E503" s="38" t="s">
        <v>423</v>
      </c>
      <c r="F503" s="3">
        <v>111290</v>
      </c>
      <c r="G503" s="25">
        <v>43470</v>
      </c>
      <c r="H503" s="3">
        <v>-48</v>
      </c>
      <c r="I503" s="3">
        <v>692.35</v>
      </c>
      <c r="J503" s="3">
        <v>0</v>
      </c>
      <c r="K503" s="3">
        <f>Item_Ledger_Entry[[#This Row],[Sales Amount (Expected)]]+Item_Ledger_Entry[[#This Row],[Sales Amount (Actual)]]</f>
        <v>692.35</v>
      </c>
      <c r="L503" s="3">
        <f>-Item_Ledger_Entry[[#This Row],[Quantity]]</f>
        <v>48</v>
      </c>
      <c r="M503" s="38" t="s">
        <v>424</v>
      </c>
      <c r="N503" s="3">
        <v>14.87</v>
      </c>
      <c r="O503" s="38" t="s">
        <v>334</v>
      </c>
      <c r="P503" s="38" t="s">
        <v>335</v>
      </c>
      <c r="Q503" s="38" t="s">
        <v>186</v>
      </c>
      <c r="S503" s="6"/>
    </row>
    <row r="504" spans="1:19" ht="15" customHeight="1" x14ac:dyDescent="0.25">
      <c r="A504" t="s">
        <v>154</v>
      </c>
      <c r="E504" s="38" t="s">
        <v>423</v>
      </c>
      <c r="F504" s="3">
        <v>114273</v>
      </c>
      <c r="G504" s="25">
        <v>43470</v>
      </c>
      <c r="H504" s="3">
        <v>-1</v>
      </c>
      <c r="I504" s="3">
        <v>14.57</v>
      </c>
      <c r="J504" s="3">
        <v>0</v>
      </c>
      <c r="K504" s="3">
        <f>Item_Ledger_Entry[[#This Row],[Sales Amount (Expected)]]+Item_Ledger_Entry[[#This Row],[Sales Amount (Actual)]]</f>
        <v>14.57</v>
      </c>
      <c r="L504" s="3">
        <f>-Item_Ledger_Entry[[#This Row],[Quantity]]</f>
        <v>1</v>
      </c>
      <c r="M504" s="38" t="s">
        <v>424</v>
      </c>
      <c r="N504" s="3">
        <v>14.87</v>
      </c>
      <c r="O504" s="38" t="s">
        <v>301</v>
      </c>
      <c r="P504" s="38" t="s">
        <v>302</v>
      </c>
      <c r="Q504" s="38" t="s">
        <v>186</v>
      </c>
      <c r="S504" s="6"/>
    </row>
    <row r="505" spans="1:19" ht="15" customHeight="1" x14ac:dyDescent="0.25">
      <c r="A505" t="s">
        <v>154</v>
      </c>
      <c r="E505" s="38" t="s">
        <v>423</v>
      </c>
      <c r="F505" s="3">
        <v>114292</v>
      </c>
      <c r="G505" s="25">
        <v>43477</v>
      </c>
      <c r="H505" s="3">
        <v>-144</v>
      </c>
      <c r="I505" s="3">
        <v>2034.19</v>
      </c>
      <c r="J505" s="3">
        <v>0</v>
      </c>
      <c r="K505" s="3">
        <f>Item_Ledger_Entry[[#This Row],[Sales Amount (Expected)]]+Item_Ledger_Entry[[#This Row],[Sales Amount (Actual)]]</f>
        <v>2034.19</v>
      </c>
      <c r="L505" s="3">
        <f>-Item_Ledger_Entry[[#This Row],[Quantity]]</f>
        <v>144</v>
      </c>
      <c r="M505" s="38" t="s">
        <v>424</v>
      </c>
      <c r="N505" s="3">
        <v>14.87</v>
      </c>
      <c r="O505" s="38" t="s">
        <v>268</v>
      </c>
      <c r="P505" s="38" t="s">
        <v>269</v>
      </c>
      <c r="Q505" s="38" t="s">
        <v>186</v>
      </c>
      <c r="S505" s="6"/>
    </row>
    <row r="506" spans="1:19" ht="15" customHeight="1" x14ac:dyDescent="0.25">
      <c r="A506" t="s">
        <v>154</v>
      </c>
      <c r="E506" s="38" t="s">
        <v>423</v>
      </c>
      <c r="F506" s="3">
        <v>114299</v>
      </c>
      <c r="G506" s="25">
        <v>43480</v>
      </c>
      <c r="H506" s="3">
        <v>-144</v>
      </c>
      <c r="I506" s="3">
        <v>2034.22</v>
      </c>
      <c r="J506" s="3">
        <v>0</v>
      </c>
      <c r="K506" s="3">
        <f>Item_Ledger_Entry[[#This Row],[Sales Amount (Expected)]]+Item_Ledger_Entry[[#This Row],[Sales Amount (Actual)]]</f>
        <v>2034.22</v>
      </c>
      <c r="L506" s="3">
        <f>-Item_Ledger_Entry[[#This Row],[Quantity]]</f>
        <v>144</v>
      </c>
      <c r="M506" s="38" t="s">
        <v>424</v>
      </c>
      <c r="N506" s="3">
        <v>14.87</v>
      </c>
      <c r="O506" s="38" t="s">
        <v>303</v>
      </c>
      <c r="P506" s="38" t="s">
        <v>304</v>
      </c>
      <c r="Q506" s="38" t="s">
        <v>186</v>
      </c>
      <c r="S506" s="6"/>
    </row>
    <row r="507" spans="1:19" ht="15" customHeight="1" x14ac:dyDescent="0.25">
      <c r="A507" t="s">
        <v>154</v>
      </c>
      <c r="E507" s="38" t="s">
        <v>423</v>
      </c>
      <c r="F507" s="3">
        <v>118071</v>
      </c>
      <c r="G507" s="25">
        <v>43471</v>
      </c>
      <c r="H507" s="3">
        <v>-144</v>
      </c>
      <c r="I507" s="3">
        <v>0</v>
      </c>
      <c r="J507" s="3">
        <v>0</v>
      </c>
      <c r="K507" s="3">
        <f>Item_Ledger_Entry[[#This Row],[Sales Amount (Expected)]]+Item_Ledger_Entry[[#This Row],[Sales Amount (Actual)]]</f>
        <v>0</v>
      </c>
      <c r="L507" s="3">
        <f>-Item_Ledger_Entry[[#This Row],[Quantity]]</f>
        <v>144</v>
      </c>
      <c r="M507" s="38" t="s">
        <v>424</v>
      </c>
      <c r="N507" s="3">
        <v>14.87</v>
      </c>
      <c r="O507" s="38" t="s">
        <v>359</v>
      </c>
      <c r="P507" s="38" t="s">
        <v>360</v>
      </c>
      <c r="Q507" s="38" t="s">
        <v>272</v>
      </c>
      <c r="S507" s="6"/>
    </row>
    <row r="508" spans="1:19" ht="15" customHeight="1" x14ac:dyDescent="0.25">
      <c r="A508" t="s">
        <v>154</v>
      </c>
      <c r="E508" s="38" t="s">
        <v>425</v>
      </c>
      <c r="F508" s="3">
        <v>3884</v>
      </c>
      <c r="G508" s="25">
        <v>43467</v>
      </c>
      <c r="H508" s="3">
        <v>-192</v>
      </c>
      <c r="I508" s="3">
        <v>7895.1900000000005</v>
      </c>
      <c r="J508" s="3">
        <v>0</v>
      </c>
      <c r="K508" s="3">
        <f>Item_Ledger_Entry[[#This Row],[Sales Amount (Expected)]]+Item_Ledger_Entry[[#This Row],[Sales Amount (Actual)]]</f>
        <v>7895.1900000000005</v>
      </c>
      <c r="L508" s="3">
        <f>-Item_Ledger_Entry[[#This Row],[Quantity]]</f>
        <v>192</v>
      </c>
      <c r="M508" s="38" t="s">
        <v>426</v>
      </c>
      <c r="N508" s="3">
        <v>41.96</v>
      </c>
      <c r="O508" s="38" t="s">
        <v>264</v>
      </c>
      <c r="P508" s="38" t="s">
        <v>265</v>
      </c>
      <c r="Q508" s="38" t="s">
        <v>186</v>
      </c>
      <c r="S508" s="6"/>
    </row>
    <row r="509" spans="1:19" ht="15" customHeight="1" x14ac:dyDescent="0.25">
      <c r="A509" t="s">
        <v>154</v>
      </c>
      <c r="E509" s="38" t="s">
        <v>425</v>
      </c>
      <c r="F509" s="3">
        <v>3931</v>
      </c>
      <c r="G509" s="25">
        <v>43478</v>
      </c>
      <c r="H509" s="3">
        <v>-48</v>
      </c>
      <c r="I509" s="3">
        <v>1973.8000000000002</v>
      </c>
      <c r="J509" s="3">
        <v>0</v>
      </c>
      <c r="K509" s="3">
        <f>Item_Ledger_Entry[[#This Row],[Sales Amount (Expected)]]+Item_Ledger_Entry[[#This Row],[Sales Amount (Actual)]]</f>
        <v>1973.8000000000002</v>
      </c>
      <c r="L509" s="3">
        <f>-Item_Ledger_Entry[[#This Row],[Quantity]]</f>
        <v>48</v>
      </c>
      <c r="M509" s="38" t="s">
        <v>426</v>
      </c>
      <c r="N509" s="3">
        <v>41.96</v>
      </c>
      <c r="O509" s="38" t="s">
        <v>266</v>
      </c>
      <c r="P509" s="38" t="s">
        <v>267</v>
      </c>
      <c r="Q509" s="38" t="s">
        <v>186</v>
      </c>
      <c r="S509" s="6"/>
    </row>
    <row r="510" spans="1:19" ht="15" customHeight="1" x14ac:dyDescent="0.25">
      <c r="A510" t="s">
        <v>154</v>
      </c>
      <c r="E510" s="38" t="s">
        <v>425</v>
      </c>
      <c r="F510" s="3">
        <v>7578</v>
      </c>
      <c r="G510" s="25">
        <v>43476</v>
      </c>
      <c r="H510" s="3">
        <v>-1</v>
      </c>
      <c r="I510" s="3">
        <v>40.700000000000003</v>
      </c>
      <c r="J510" s="3">
        <v>0</v>
      </c>
      <c r="K510" s="3">
        <f>Item_Ledger_Entry[[#This Row],[Sales Amount (Expected)]]+Item_Ledger_Entry[[#This Row],[Sales Amount (Actual)]]</f>
        <v>40.700000000000003</v>
      </c>
      <c r="L510" s="3">
        <f>-Item_Ledger_Entry[[#This Row],[Quantity]]</f>
        <v>1</v>
      </c>
      <c r="M510" s="38" t="s">
        <v>426</v>
      </c>
      <c r="N510" s="3">
        <v>41.96</v>
      </c>
      <c r="O510" s="38" t="s">
        <v>303</v>
      </c>
      <c r="P510" s="38" t="s">
        <v>304</v>
      </c>
      <c r="Q510" s="38" t="s">
        <v>186</v>
      </c>
      <c r="S510" s="6"/>
    </row>
    <row r="511" spans="1:19" ht="15" customHeight="1" x14ac:dyDescent="0.25">
      <c r="A511" t="s">
        <v>154</v>
      </c>
      <c r="E511" s="38" t="s">
        <v>425</v>
      </c>
      <c r="F511" s="3">
        <v>10238</v>
      </c>
      <c r="G511" s="25">
        <v>43478</v>
      </c>
      <c r="H511" s="3">
        <v>-48</v>
      </c>
      <c r="I511" s="3">
        <v>1973.8000000000002</v>
      </c>
      <c r="J511" s="3">
        <v>0</v>
      </c>
      <c r="K511" s="3">
        <f>Item_Ledger_Entry[[#This Row],[Sales Amount (Expected)]]+Item_Ledger_Entry[[#This Row],[Sales Amount (Actual)]]</f>
        <v>1973.8000000000002</v>
      </c>
      <c r="L511" s="3">
        <f>-Item_Ledger_Entry[[#This Row],[Quantity]]</f>
        <v>48</v>
      </c>
      <c r="M511" s="38" t="s">
        <v>426</v>
      </c>
      <c r="N511" s="3">
        <v>41.96</v>
      </c>
      <c r="O511" s="38" t="s">
        <v>305</v>
      </c>
      <c r="P511" s="38" t="s">
        <v>306</v>
      </c>
      <c r="Q511" s="38" t="s">
        <v>186</v>
      </c>
      <c r="S511" s="6"/>
    </row>
    <row r="512" spans="1:19" ht="15" customHeight="1" x14ac:dyDescent="0.25">
      <c r="A512" t="s">
        <v>154</v>
      </c>
      <c r="E512" s="38" t="s">
        <v>425</v>
      </c>
      <c r="F512" s="3">
        <v>12470</v>
      </c>
      <c r="G512" s="25">
        <v>43481</v>
      </c>
      <c r="H512" s="3">
        <v>-49</v>
      </c>
      <c r="I512" s="3">
        <v>0</v>
      </c>
      <c r="J512" s="3">
        <v>0</v>
      </c>
      <c r="K512" s="3">
        <f>Item_Ledger_Entry[[#This Row],[Sales Amount (Expected)]]+Item_Ledger_Entry[[#This Row],[Sales Amount (Actual)]]</f>
        <v>0</v>
      </c>
      <c r="L512" s="3">
        <f>-Item_Ledger_Entry[[#This Row],[Quantity]]</f>
        <v>49</v>
      </c>
      <c r="M512" s="38" t="s">
        <v>426</v>
      </c>
      <c r="N512" s="3">
        <v>41.96</v>
      </c>
      <c r="O512" s="38" t="s">
        <v>359</v>
      </c>
      <c r="P512" s="38" t="s">
        <v>360</v>
      </c>
      <c r="Q512" s="38" t="s">
        <v>272</v>
      </c>
      <c r="S512" s="6"/>
    </row>
    <row r="513" spans="1:19" ht="15" customHeight="1" x14ac:dyDescent="0.25">
      <c r="A513" t="s">
        <v>154</v>
      </c>
      <c r="E513" s="38" t="s">
        <v>425</v>
      </c>
      <c r="F513" s="3">
        <v>111287</v>
      </c>
      <c r="G513" s="25">
        <v>43470</v>
      </c>
      <c r="H513" s="3">
        <v>-144</v>
      </c>
      <c r="I513" s="3">
        <v>5860.97</v>
      </c>
      <c r="J513" s="3">
        <v>0</v>
      </c>
      <c r="K513" s="3">
        <f>Item_Ledger_Entry[[#This Row],[Sales Amount (Expected)]]+Item_Ledger_Entry[[#This Row],[Sales Amount (Actual)]]</f>
        <v>5860.97</v>
      </c>
      <c r="L513" s="3">
        <f>-Item_Ledger_Entry[[#This Row],[Quantity]]</f>
        <v>144</v>
      </c>
      <c r="M513" s="38" t="s">
        <v>426</v>
      </c>
      <c r="N513" s="3">
        <v>41.96</v>
      </c>
      <c r="O513" s="38" t="s">
        <v>334</v>
      </c>
      <c r="P513" s="38" t="s">
        <v>335</v>
      </c>
      <c r="Q513" s="38" t="s">
        <v>186</v>
      </c>
      <c r="S513" s="6"/>
    </row>
    <row r="514" spans="1:19" ht="15" customHeight="1" x14ac:dyDescent="0.25">
      <c r="A514" t="s">
        <v>154</v>
      </c>
      <c r="E514" s="38" t="s">
        <v>425</v>
      </c>
      <c r="F514" s="3">
        <v>111310</v>
      </c>
      <c r="G514" s="25">
        <v>43472</v>
      </c>
      <c r="H514" s="3">
        <v>-144</v>
      </c>
      <c r="I514" s="3">
        <v>5860.97</v>
      </c>
      <c r="J514" s="3">
        <v>0</v>
      </c>
      <c r="K514" s="3">
        <f>Item_Ledger_Entry[[#This Row],[Sales Amount (Expected)]]+Item_Ledger_Entry[[#This Row],[Sales Amount (Actual)]]</f>
        <v>5860.97</v>
      </c>
      <c r="L514" s="3">
        <f>-Item_Ledger_Entry[[#This Row],[Quantity]]</f>
        <v>144</v>
      </c>
      <c r="M514" s="38" t="s">
        <v>426</v>
      </c>
      <c r="N514" s="3">
        <v>41.96</v>
      </c>
      <c r="O514" s="38" t="s">
        <v>264</v>
      </c>
      <c r="P514" s="38" t="s">
        <v>265</v>
      </c>
      <c r="Q514" s="38" t="s">
        <v>186</v>
      </c>
      <c r="S514" s="6"/>
    </row>
    <row r="515" spans="1:19" ht="15" customHeight="1" x14ac:dyDescent="0.25">
      <c r="A515" t="s">
        <v>154</v>
      </c>
      <c r="E515" s="38" t="s">
        <v>425</v>
      </c>
      <c r="F515" s="3">
        <v>111322</v>
      </c>
      <c r="G515" s="25">
        <v>43478</v>
      </c>
      <c r="H515" s="3">
        <v>-24</v>
      </c>
      <c r="I515" s="3">
        <v>966.76</v>
      </c>
      <c r="J515" s="3">
        <v>0</v>
      </c>
      <c r="K515" s="3">
        <f>Item_Ledger_Entry[[#This Row],[Sales Amount (Expected)]]+Item_Ledger_Entry[[#This Row],[Sales Amount (Actual)]]</f>
        <v>966.76</v>
      </c>
      <c r="L515" s="3">
        <f>-Item_Ledger_Entry[[#This Row],[Quantity]]</f>
        <v>24</v>
      </c>
      <c r="M515" s="38" t="s">
        <v>426</v>
      </c>
      <c r="N515" s="3">
        <v>41.96</v>
      </c>
      <c r="O515" s="38" t="s">
        <v>334</v>
      </c>
      <c r="P515" s="38" t="s">
        <v>335</v>
      </c>
      <c r="Q515" s="38" t="s">
        <v>186</v>
      </c>
      <c r="S515" s="6"/>
    </row>
    <row r="516" spans="1:19" ht="15" customHeight="1" x14ac:dyDescent="0.25">
      <c r="A516" t="s">
        <v>154</v>
      </c>
      <c r="E516" s="38" t="s">
        <v>425</v>
      </c>
      <c r="F516" s="3">
        <v>114268</v>
      </c>
      <c r="G516" s="25">
        <v>43470</v>
      </c>
      <c r="H516" s="3">
        <v>-24</v>
      </c>
      <c r="I516" s="3">
        <v>986.90000000000009</v>
      </c>
      <c r="J516" s="3">
        <v>0</v>
      </c>
      <c r="K516" s="3">
        <f>Item_Ledger_Entry[[#This Row],[Sales Amount (Expected)]]+Item_Ledger_Entry[[#This Row],[Sales Amount (Actual)]]</f>
        <v>986.90000000000009</v>
      </c>
      <c r="L516" s="3">
        <f>-Item_Ledger_Entry[[#This Row],[Quantity]]</f>
        <v>24</v>
      </c>
      <c r="M516" s="38" t="s">
        <v>426</v>
      </c>
      <c r="N516" s="3">
        <v>41.96</v>
      </c>
      <c r="O516" s="38" t="s">
        <v>301</v>
      </c>
      <c r="P516" s="38" t="s">
        <v>302</v>
      </c>
      <c r="Q516" s="38" t="s">
        <v>186</v>
      </c>
      <c r="S516" s="6"/>
    </row>
    <row r="517" spans="1:19" ht="15" customHeight="1" x14ac:dyDescent="0.25">
      <c r="A517" t="s">
        <v>154</v>
      </c>
      <c r="E517" s="38" t="s">
        <v>425</v>
      </c>
      <c r="F517" s="3">
        <v>116371</v>
      </c>
      <c r="G517" s="25">
        <v>43472</v>
      </c>
      <c r="H517" s="3">
        <v>-48</v>
      </c>
      <c r="I517" s="3">
        <v>1973.79</v>
      </c>
      <c r="J517" s="3">
        <v>0</v>
      </c>
      <c r="K517" s="3">
        <f>Item_Ledger_Entry[[#This Row],[Sales Amount (Expected)]]+Item_Ledger_Entry[[#This Row],[Sales Amount (Actual)]]</f>
        <v>1973.79</v>
      </c>
      <c r="L517" s="3">
        <f>-Item_Ledger_Entry[[#This Row],[Quantity]]</f>
        <v>48</v>
      </c>
      <c r="M517" s="38" t="s">
        <v>426</v>
      </c>
      <c r="N517" s="3">
        <v>41.96</v>
      </c>
      <c r="O517" s="38" t="s">
        <v>355</v>
      </c>
      <c r="P517" s="38" t="s">
        <v>356</v>
      </c>
      <c r="Q517" s="38" t="s">
        <v>186</v>
      </c>
      <c r="S517" s="6"/>
    </row>
    <row r="518" spans="1:19" ht="15" customHeight="1" x14ac:dyDescent="0.25">
      <c r="A518" t="s">
        <v>154</v>
      </c>
      <c r="E518" s="38" t="s">
        <v>425</v>
      </c>
      <c r="F518" s="3">
        <v>116385</v>
      </c>
      <c r="G518" s="25">
        <v>43482</v>
      </c>
      <c r="H518" s="3">
        <v>-48</v>
      </c>
      <c r="I518" s="3">
        <v>1973.8000000000002</v>
      </c>
      <c r="J518" s="3">
        <v>0</v>
      </c>
      <c r="K518" s="3">
        <f>Item_Ledger_Entry[[#This Row],[Sales Amount (Expected)]]+Item_Ledger_Entry[[#This Row],[Sales Amount (Actual)]]</f>
        <v>1973.8000000000002</v>
      </c>
      <c r="L518" s="3">
        <f>-Item_Ledger_Entry[[#This Row],[Quantity]]</f>
        <v>48</v>
      </c>
      <c r="M518" s="38" t="s">
        <v>426</v>
      </c>
      <c r="N518" s="3">
        <v>41.96</v>
      </c>
      <c r="O518" s="38" t="s">
        <v>363</v>
      </c>
      <c r="P518" s="38" t="s">
        <v>364</v>
      </c>
      <c r="Q518" s="38" t="s">
        <v>186</v>
      </c>
      <c r="S518" s="6"/>
    </row>
    <row r="519" spans="1:19" ht="15" customHeight="1" x14ac:dyDescent="0.25">
      <c r="A519" t="s">
        <v>154</v>
      </c>
      <c r="E519" s="38" t="s">
        <v>425</v>
      </c>
      <c r="F519" s="3">
        <v>118094</v>
      </c>
      <c r="G519" s="25">
        <v>43482</v>
      </c>
      <c r="H519" s="3">
        <v>-1</v>
      </c>
      <c r="I519" s="3">
        <v>0</v>
      </c>
      <c r="J519" s="3">
        <v>0</v>
      </c>
      <c r="K519" s="3">
        <f>Item_Ledger_Entry[[#This Row],[Sales Amount (Expected)]]+Item_Ledger_Entry[[#This Row],[Sales Amount (Actual)]]</f>
        <v>0</v>
      </c>
      <c r="L519" s="3">
        <f>-Item_Ledger_Entry[[#This Row],[Quantity]]</f>
        <v>1</v>
      </c>
      <c r="M519" s="38" t="s">
        <v>426</v>
      </c>
      <c r="N519" s="3">
        <v>41.96</v>
      </c>
      <c r="O519" s="38" t="s">
        <v>270</v>
      </c>
      <c r="P519" s="38" t="s">
        <v>271</v>
      </c>
      <c r="Q519" s="38" t="s">
        <v>272</v>
      </c>
      <c r="S519" s="6"/>
    </row>
    <row r="520" spans="1:19" ht="15" customHeight="1" x14ac:dyDescent="0.25">
      <c r="A520" t="s">
        <v>154</v>
      </c>
      <c r="E520" s="38" t="s">
        <v>425</v>
      </c>
      <c r="F520" s="3">
        <v>120181</v>
      </c>
      <c r="G520" s="25">
        <v>43469</v>
      </c>
      <c r="H520" s="3">
        <v>-48</v>
      </c>
      <c r="I520" s="3">
        <v>1933.52</v>
      </c>
      <c r="J520" s="3">
        <v>0</v>
      </c>
      <c r="K520" s="3">
        <f>Item_Ledger_Entry[[#This Row],[Sales Amount (Expected)]]+Item_Ledger_Entry[[#This Row],[Sales Amount (Actual)]]</f>
        <v>1933.52</v>
      </c>
      <c r="L520" s="3">
        <f>-Item_Ledger_Entry[[#This Row],[Quantity]]</f>
        <v>48</v>
      </c>
      <c r="M520" s="38" t="s">
        <v>426</v>
      </c>
      <c r="N520" s="3">
        <v>41.96</v>
      </c>
      <c r="O520" s="38" t="s">
        <v>361</v>
      </c>
      <c r="P520" s="38" t="s">
        <v>362</v>
      </c>
      <c r="Q520" s="38" t="s">
        <v>275</v>
      </c>
      <c r="S520" s="6"/>
    </row>
    <row r="521" spans="1:19" ht="15" customHeight="1" x14ac:dyDescent="0.25">
      <c r="A521" t="s">
        <v>154</v>
      </c>
      <c r="E521" s="38" t="s">
        <v>425</v>
      </c>
      <c r="F521" s="3">
        <v>156663</v>
      </c>
      <c r="G521" s="25">
        <v>43482</v>
      </c>
      <c r="H521" s="3">
        <v>1</v>
      </c>
      <c r="I521" s="3">
        <v>0</v>
      </c>
      <c r="J521" s="3">
        <v>0</v>
      </c>
      <c r="K521" s="3">
        <f>Item_Ledger_Entry[[#This Row],[Sales Amount (Expected)]]+Item_Ledger_Entry[[#This Row],[Sales Amount (Actual)]]</f>
        <v>0</v>
      </c>
      <c r="L521" s="3">
        <f>-Item_Ledger_Entry[[#This Row],[Quantity]]</f>
        <v>-1</v>
      </c>
      <c r="M521" s="38" t="s">
        <v>426</v>
      </c>
      <c r="N521" s="3">
        <v>41.96</v>
      </c>
      <c r="O521" s="38" t="s">
        <v>359</v>
      </c>
      <c r="P521" s="38" t="s">
        <v>360</v>
      </c>
      <c r="Q521" s="38" t="s">
        <v>272</v>
      </c>
      <c r="S521" s="6"/>
    </row>
    <row r="522" spans="1:19" ht="15" customHeight="1" x14ac:dyDescent="0.25">
      <c r="A522" t="s">
        <v>154</v>
      </c>
      <c r="E522" s="38" t="s">
        <v>427</v>
      </c>
      <c r="F522" s="3">
        <v>3911</v>
      </c>
      <c r="G522" s="25">
        <v>43472</v>
      </c>
      <c r="H522" s="3">
        <v>-24</v>
      </c>
      <c r="I522" s="3">
        <v>343.79</v>
      </c>
      <c r="J522" s="3">
        <v>0</v>
      </c>
      <c r="K522" s="3">
        <f>Item_Ledger_Entry[[#This Row],[Sales Amount (Expected)]]+Item_Ledger_Entry[[#This Row],[Sales Amount (Actual)]]</f>
        <v>343.79</v>
      </c>
      <c r="L522" s="3">
        <f>-Item_Ledger_Entry[[#This Row],[Quantity]]</f>
        <v>24</v>
      </c>
      <c r="M522" s="38" t="s">
        <v>428</v>
      </c>
      <c r="N522" s="3">
        <v>15.57</v>
      </c>
      <c r="O522" s="38" t="s">
        <v>264</v>
      </c>
      <c r="P522" s="38" t="s">
        <v>265</v>
      </c>
      <c r="Q522" s="38" t="s">
        <v>186</v>
      </c>
      <c r="S522" s="6"/>
    </row>
    <row r="523" spans="1:19" ht="15" customHeight="1" x14ac:dyDescent="0.25">
      <c r="A523" t="s">
        <v>154</v>
      </c>
      <c r="E523" s="38" t="s">
        <v>427</v>
      </c>
      <c r="F523" s="3">
        <v>3920</v>
      </c>
      <c r="G523" s="25">
        <v>43475</v>
      </c>
      <c r="H523" s="3">
        <v>-144</v>
      </c>
      <c r="I523" s="3">
        <v>2152.4</v>
      </c>
      <c r="J523" s="3">
        <v>0</v>
      </c>
      <c r="K523" s="3">
        <f>Item_Ledger_Entry[[#This Row],[Sales Amount (Expected)]]+Item_Ledger_Entry[[#This Row],[Sales Amount (Actual)]]</f>
        <v>2152.4</v>
      </c>
      <c r="L523" s="3">
        <f>-Item_Ledger_Entry[[#This Row],[Quantity]]</f>
        <v>144</v>
      </c>
      <c r="M523" s="38" t="s">
        <v>428</v>
      </c>
      <c r="N523" s="3">
        <v>15.57</v>
      </c>
      <c r="O523" s="38" t="s">
        <v>264</v>
      </c>
      <c r="P523" s="38" t="s">
        <v>265</v>
      </c>
      <c r="Q523" s="38" t="s">
        <v>186</v>
      </c>
      <c r="S523" s="6"/>
    </row>
    <row r="524" spans="1:19" ht="15" customHeight="1" x14ac:dyDescent="0.25">
      <c r="A524" t="s">
        <v>154</v>
      </c>
      <c r="E524" s="38" t="s">
        <v>427</v>
      </c>
      <c r="F524" s="3">
        <v>3935</v>
      </c>
      <c r="G524" s="25">
        <v>43478</v>
      </c>
      <c r="H524" s="3">
        <v>-1</v>
      </c>
      <c r="I524" s="3">
        <v>15.26</v>
      </c>
      <c r="J524" s="3">
        <v>0</v>
      </c>
      <c r="K524" s="3">
        <f>Item_Ledger_Entry[[#This Row],[Sales Amount (Expected)]]+Item_Ledger_Entry[[#This Row],[Sales Amount (Actual)]]</f>
        <v>15.26</v>
      </c>
      <c r="L524" s="3">
        <f>-Item_Ledger_Entry[[#This Row],[Quantity]]</f>
        <v>1</v>
      </c>
      <c r="M524" s="38" t="s">
        <v>428</v>
      </c>
      <c r="N524" s="3">
        <v>15.57</v>
      </c>
      <c r="O524" s="38" t="s">
        <v>266</v>
      </c>
      <c r="P524" s="38" t="s">
        <v>267</v>
      </c>
      <c r="Q524" s="38" t="s">
        <v>186</v>
      </c>
      <c r="S524" s="6"/>
    </row>
    <row r="525" spans="1:19" ht="15" customHeight="1" x14ac:dyDescent="0.25">
      <c r="A525" t="s">
        <v>154</v>
      </c>
      <c r="E525" s="38" t="s">
        <v>427</v>
      </c>
      <c r="F525" s="3">
        <v>7565</v>
      </c>
      <c r="G525" s="25">
        <v>43477</v>
      </c>
      <c r="H525" s="3">
        <v>-144</v>
      </c>
      <c r="I525" s="3">
        <v>2129.98</v>
      </c>
      <c r="J525" s="3">
        <v>0</v>
      </c>
      <c r="K525" s="3">
        <f>Item_Ledger_Entry[[#This Row],[Sales Amount (Expected)]]+Item_Ledger_Entry[[#This Row],[Sales Amount (Actual)]]</f>
        <v>2129.98</v>
      </c>
      <c r="L525" s="3">
        <f>-Item_Ledger_Entry[[#This Row],[Quantity]]</f>
        <v>144</v>
      </c>
      <c r="M525" s="38" t="s">
        <v>428</v>
      </c>
      <c r="N525" s="3">
        <v>15.57</v>
      </c>
      <c r="O525" s="38" t="s">
        <v>301</v>
      </c>
      <c r="P525" s="38" t="s">
        <v>302</v>
      </c>
      <c r="Q525" s="38" t="s">
        <v>186</v>
      </c>
      <c r="S525" s="6"/>
    </row>
    <row r="526" spans="1:19" ht="15" customHeight="1" x14ac:dyDescent="0.25">
      <c r="A526" t="s">
        <v>154</v>
      </c>
      <c r="E526" s="38" t="s">
        <v>427</v>
      </c>
      <c r="F526" s="3">
        <v>10247</v>
      </c>
      <c r="G526" s="25">
        <v>43482</v>
      </c>
      <c r="H526" s="3">
        <v>-1</v>
      </c>
      <c r="I526" s="3">
        <v>15.26</v>
      </c>
      <c r="J526" s="3">
        <v>0</v>
      </c>
      <c r="K526" s="3">
        <f>Item_Ledger_Entry[[#This Row],[Sales Amount (Expected)]]+Item_Ledger_Entry[[#This Row],[Sales Amount (Actual)]]</f>
        <v>15.26</v>
      </c>
      <c r="L526" s="3">
        <f>-Item_Ledger_Entry[[#This Row],[Quantity]]</f>
        <v>1</v>
      </c>
      <c r="M526" s="38" t="s">
        <v>428</v>
      </c>
      <c r="N526" s="3">
        <v>15.57</v>
      </c>
      <c r="O526" s="38" t="s">
        <v>355</v>
      </c>
      <c r="P526" s="38" t="s">
        <v>356</v>
      </c>
      <c r="Q526" s="38" t="s">
        <v>186</v>
      </c>
      <c r="S526" s="6"/>
    </row>
    <row r="527" spans="1:19" ht="15" customHeight="1" x14ac:dyDescent="0.25">
      <c r="A527" t="s">
        <v>154</v>
      </c>
      <c r="E527" s="38" t="s">
        <v>427</v>
      </c>
      <c r="F527" s="3">
        <v>14121</v>
      </c>
      <c r="G527" s="25">
        <v>43484</v>
      </c>
      <c r="H527" s="3">
        <v>-144</v>
      </c>
      <c r="I527" s="3">
        <v>2107.6</v>
      </c>
      <c r="J527" s="3">
        <v>0</v>
      </c>
      <c r="K527" s="3">
        <f>Item_Ledger_Entry[[#This Row],[Sales Amount (Expected)]]+Item_Ledger_Entry[[#This Row],[Sales Amount (Actual)]]</f>
        <v>2107.6</v>
      </c>
      <c r="L527" s="3">
        <f>-Item_Ledger_Entry[[#This Row],[Quantity]]</f>
        <v>144</v>
      </c>
      <c r="M527" s="38" t="s">
        <v>428</v>
      </c>
      <c r="N527" s="3">
        <v>15.57</v>
      </c>
      <c r="O527" s="38" t="s">
        <v>273</v>
      </c>
      <c r="P527" s="38" t="s">
        <v>274</v>
      </c>
      <c r="Q527" s="38" t="s">
        <v>275</v>
      </c>
      <c r="S527" s="6"/>
    </row>
    <row r="528" spans="1:19" ht="15" customHeight="1" x14ac:dyDescent="0.25">
      <c r="A528" t="s">
        <v>154</v>
      </c>
      <c r="E528" s="38" t="s">
        <v>427</v>
      </c>
      <c r="F528" s="3">
        <v>15148</v>
      </c>
      <c r="G528" s="25">
        <v>43471</v>
      </c>
      <c r="H528" s="3">
        <v>-48</v>
      </c>
      <c r="I528" s="3">
        <v>687.58</v>
      </c>
      <c r="J528" s="3">
        <v>0</v>
      </c>
      <c r="K528" s="3">
        <f>Item_Ledger_Entry[[#This Row],[Sales Amount (Expected)]]+Item_Ledger_Entry[[#This Row],[Sales Amount (Actual)]]</f>
        <v>687.58</v>
      </c>
      <c r="L528" s="3">
        <f>-Item_Ledger_Entry[[#This Row],[Quantity]]</f>
        <v>48</v>
      </c>
      <c r="M528" s="38" t="s">
        <v>428</v>
      </c>
      <c r="N528" s="3">
        <v>15.57</v>
      </c>
      <c r="O528" s="38" t="s">
        <v>361</v>
      </c>
      <c r="P528" s="38" t="s">
        <v>362</v>
      </c>
      <c r="Q528" s="38" t="s">
        <v>275</v>
      </c>
      <c r="S528" s="6"/>
    </row>
    <row r="529" spans="1:19" ht="15" customHeight="1" x14ac:dyDescent="0.25">
      <c r="A529" t="s">
        <v>154</v>
      </c>
      <c r="E529" s="38" t="s">
        <v>427</v>
      </c>
      <c r="F529" s="3">
        <v>111285</v>
      </c>
      <c r="G529" s="25">
        <v>43472</v>
      </c>
      <c r="H529" s="3">
        <v>-1</v>
      </c>
      <c r="I529" s="3">
        <v>14.64</v>
      </c>
      <c r="J529" s="3">
        <v>0</v>
      </c>
      <c r="K529" s="3">
        <f>Item_Ledger_Entry[[#This Row],[Sales Amount (Expected)]]+Item_Ledger_Entry[[#This Row],[Sales Amount (Actual)]]</f>
        <v>14.64</v>
      </c>
      <c r="L529" s="3">
        <f>-Item_Ledger_Entry[[#This Row],[Quantity]]</f>
        <v>1</v>
      </c>
      <c r="M529" s="38" t="s">
        <v>428</v>
      </c>
      <c r="N529" s="3">
        <v>15.57</v>
      </c>
      <c r="O529" s="38" t="s">
        <v>264</v>
      </c>
      <c r="P529" s="38" t="s">
        <v>265</v>
      </c>
      <c r="Q529" s="38" t="s">
        <v>186</v>
      </c>
      <c r="S529" s="6"/>
    </row>
    <row r="530" spans="1:19" ht="15" customHeight="1" x14ac:dyDescent="0.25">
      <c r="A530" t="s">
        <v>154</v>
      </c>
      <c r="E530" s="38" t="s">
        <v>427</v>
      </c>
      <c r="F530" s="3">
        <v>111315</v>
      </c>
      <c r="G530" s="25">
        <v>43472</v>
      </c>
      <c r="H530" s="3">
        <v>-6</v>
      </c>
      <c r="I530" s="3">
        <v>90.62</v>
      </c>
      <c r="J530" s="3">
        <v>0</v>
      </c>
      <c r="K530" s="3">
        <f>Item_Ledger_Entry[[#This Row],[Sales Amount (Expected)]]+Item_Ledger_Entry[[#This Row],[Sales Amount (Actual)]]</f>
        <v>90.62</v>
      </c>
      <c r="L530" s="3">
        <f>-Item_Ledger_Entry[[#This Row],[Quantity]]</f>
        <v>6</v>
      </c>
      <c r="M530" s="38" t="s">
        <v>428</v>
      </c>
      <c r="N530" s="3">
        <v>15.57</v>
      </c>
      <c r="O530" s="38" t="s">
        <v>264</v>
      </c>
      <c r="P530" s="38" t="s">
        <v>265</v>
      </c>
      <c r="Q530" s="38" t="s">
        <v>186</v>
      </c>
      <c r="S530" s="6"/>
    </row>
    <row r="531" spans="1:19" ht="15" customHeight="1" x14ac:dyDescent="0.25">
      <c r="A531" t="s">
        <v>154</v>
      </c>
      <c r="E531" s="38" t="s">
        <v>427</v>
      </c>
      <c r="F531" s="3">
        <v>114298</v>
      </c>
      <c r="G531" s="25">
        <v>43480</v>
      </c>
      <c r="H531" s="3">
        <v>-144</v>
      </c>
      <c r="I531" s="3">
        <v>2129.98</v>
      </c>
      <c r="J531" s="3">
        <v>0</v>
      </c>
      <c r="K531" s="3">
        <f>Item_Ledger_Entry[[#This Row],[Sales Amount (Expected)]]+Item_Ledger_Entry[[#This Row],[Sales Amount (Actual)]]</f>
        <v>2129.98</v>
      </c>
      <c r="L531" s="3">
        <f>-Item_Ledger_Entry[[#This Row],[Quantity]]</f>
        <v>144</v>
      </c>
      <c r="M531" s="38" t="s">
        <v>428</v>
      </c>
      <c r="N531" s="3">
        <v>15.57</v>
      </c>
      <c r="O531" s="38" t="s">
        <v>303</v>
      </c>
      <c r="P531" s="38" t="s">
        <v>304</v>
      </c>
      <c r="Q531" s="38" t="s">
        <v>186</v>
      </c>
      <c r="S531" s="6"/>
    </row>
    <row r="532" spans="1:19" ht="15" customHeight="1" x14ac:dyDescent="0.25">
      <c r="A532" t="s">
        <v>154</v>
      </c>
      <c r="E532" s="38" t="s">
        <v>427</v>
      </c>
      <c r="F532" s="3">
        <v>116393</v>
      </c>
      <c r="G532" s="25">
        <v>43487</v>
      </c>
      <c r="H532" s="3">
        <v>-144</v>
      </c>
      <c r="I532" s="3">
        <v>2197.2400000000002</v>
      </c>
      <c r="J532" s="3">
        <v>0</v>
      </c>
      <c r="K532" s="3">
        <f>Item_Ledger_Entry[[#This Row],[Sales Amount (Expected)]]+Item_Ledger_Entry[[#This Row],[Sales Amount (Actual)]]</f>
        <v>2197.2400000000002</v>
      </c>
      <c r="L532" s="3">
        <f>-Item_Ledger_Entry[[#This Row],[Quantity]]</f>
        <v>144</v>
      </c>
      <c r="M532" s="38" t="s">
        <v>428</v>
      </c>
      <c r="N532" s="3">
        <v>15.57</v>
      </c>
      <c r="O532" s="38" t="s">
        <v>305</v>
      </c>
      <c r="P532" s="38" t="s">
        <v>306</v>
      </c>
      <c r="Q532" s="38" t="s">
        <v>186</v>
      </c>
      <c r="S532" s="6"/>
    </row>
    <row r="533" spans="1:19" ht="15" customHeight="1" x14ac:dyDescent="0.25">
      <c r="A533" t="s">
        <v>154</v>
      </c>
      <c r="E533" s="38" t="s">
        <v>427</v>
      </c>
      <c r="F533" s="3">
        <v>118077</v>
      </c>
      <c r="G533" s="25">
        <v>43471</v>
      </c>
      <c r="H533" s="3">
        <v>-1</v>
      </c>
      <c r="I533" s="3">
        <v>0</v>
      </c>
      <c r="J533" s="3">
        <v>0</v>
      </c>
      <c r="K533" s="3">
        <f>Item_Ledger_Entry[[#This Row],[Sales Amount (Expected)]]+Item_Ledger_Entry[[#This Row],[Sales Amount (Actual)]]</f>
        <v>0</v>
      </c>
      <c r="L533" s="3">
        <f>-Item_Ledger_Entry[[#This Row],[Quantity]]</f>
        <v>1</v>
      </c>
      <c r="M533" s="38" t="s">
        <v>428</v>
      </c>
      <c r="N533" s="3">
        <v>15.57</v>
      </c>
      <c r="O533" s="38" t="s">
        <v>359</v>
      </c>
      <c r="P533" s="38" t="s">
        <v>360</v>
      </c>
      <c r="Q533" s="38" t="s">
        <v>272</v>
      </c>
      <c r="S533" s="6"/>
    </row>
    <row r="534" spans="1:19" ht="15" customHeight="1" x14ac:dyDescent="0.25">
      <c r="A534" t="s">
        <v>154</v>
      </c>
      <c r="E534" s="38" t="s">
        <v>427</v>
      </c>
      <c r="F534" s="3">
        <v>119369</v>
      </c>
      <c r="G534" s="25">
        <v>43491</v>
      </c>
      <c r="H534" s="3">
        <v>-144</v>
      </c>
      <c r="I534" s="3">
        <v>2197.1999999999998</v>
      </c>
      <c r="J534" s="3">
        <v>0</v>
      </c>
      <c r="K534" s="3">
        <f>Item_Ledger_Entry[[#This Row],[Sales Amount (Expected)]]+Item_Ledger_Entry[[#This Row],[Sales Amount (Actual)]]</f>
        <v>2197.1999999999998</v>
      </c>
      <c r="L534" s="3">
        <f>-Item_Ledger_Entry[[#This Row],[Quantity]]</f>
        <v>144</v>
      </c>
      <c r="M534" s="38" t="s">
        <v>428</v>
      </c>
      <c r="N534" s="3">
        <v>15.57</v>
      </c>
      <c r="O534" s="38" t="s">
        <v>276</v>
      </c>
      <c r="P534" s="38" t="s">
        <v>277</v>
      </c>
      <c r="Q534" s="38" t="s">
        <v>275</v>
      </c>
      <c r="S534" s="6"/>
    </row>
    <row r="535" spans="1:19" ht="15" customHeight="1" x14ac:dyDescent="0.25">
      <c r="A535" t="s">
        <v>154</v>
      </c>
      <c r="E535" s="38" t="s">
        <v>429</v>
      </c>
      <c r="F535" s="3">
        <v>3889</v>
      </c>
      <c r="G535" s="25">
        <v>43467</v>
      </c>
      <c r="H535" s="3">
        <v>-12</v>
      </c>
      <c r="I535" s="3">
        <v>384.55</v>
      </c>
      <c r="J535" s="3">
        <v>0</v>
      </c>
      <c r="K535" s="3">
        <f>Item_Ledger_Entry[[#This Row],[Sales Amount (Expected)]]+Item_Ledger_Entry[[#This Row],[Sales Amount (Actual)]]</f>
        <v>384.55</v>
      </c>
      <c r="L535" s="3">
        <f>-Item_Ledger_Entry[[#This Row],[Quantity]]</f>
        <v>12</v>
      </c>
      <c r="M535" s="38" t="s">
        <v>430</v>
      </c>
      <c r="N535" s="3">
        <v>32.700000000000003</v>
      </c>
      <c r="O535" s="38" t="s">
        <v>264</v>
      </c>
      <c r="P535" s="38" t="s">
        <v>265</v>
      </c>
      <c r="Q535" s="38" t="s">
        <v>186</v>
      </c>
      <c r="S535" s="6"/>
    </row>
    <row r="536" spans="1:19" ht="15" customHeight="1" x14ac:dyDescent="0.25">
      <c r="A536" t="s">
        <v>154</v>
      </c>
      <c r="E536" s="38" t="s">
        <v>429</v>
      </c>
      <c r="F536" s="3">
        <v>3957</v>
      </c>
      <c r="G536" s="25">
        <v>43480</v>
      </c>
      <c r="H536" s="3">
        <v>-6</v>
      </c>
      <c r="I536" s="3">
        <v>188.35</v>
      </c>
      <c r="J536" s="3">
        <v>0</v>
      </c>
      <c r="K536" s="3">
        <f>Item_Ledger_Entry[[#This Row],[Sales Amount (Expected)]]+Item_Ledger_Entry[[#This Row],[Sales Amount (Actual)]]</f>
        <v>188.35</v>
      </c>
      <c r="L536" s="3">
        <f>-Item_Ledger_Entry[[#This Row],[Quantity]]</f>
        <v>6</v>
      </c>
      <c r="M536" s="38" t="s">
        <v>430</v>
      </c>
      <c r="N536" s="3">
        <v>32.700000000000003</v>
      </c>
      <c r="O536" s="38" t="s">
        <v>334</v>
      </c>
      <c r="P536" s="38" t="s">
        <v>335</v>
      </c>
      <c r="Q536" s="38" t="s">
        <v>186</v>
      </c>
      <c r="S536" s="6"/>
    </row>
    <row r="537" spans="1:19" ht="15" customHeight="1" x14ac:dyDescent="0.25">
      <c r="A537" t="s">
        <v>154</v>
      </c>
      <c r="E537" s="38" t="s">
        <v>429</v>
      </c>
      <c r="F537" s="3">
        <v>12455</v>
      </c>
      <c r="G537" s="25">
        <v>43469</v>
      </c>
      <c r="H537" s="3">
        <v>-6</v>
      </c>
      <c r="I537" s="3">
        <v>0</v>
      </c>
      <c r="J537" s="3">
        <v>0</v>
      </c>
      <c r="K537" s="3">
        <f>Item_Ledger_Entry[[#This Row],[Sales Amount (Expected)]]+Item_Ledger_Entry[[#This Row],[Sales Amount (Actual)]]</f>
        <v>0</v>
      </c>
      <c r="L537" s="3">
        <f>-Item_Ledger_Entry[[#This Row],[Quantity]]</f>
        <v>6</v>
      </c>
      <c r="M537" s="38" t="s">
        <v>430</v>
      </c>
      <c r="N537" s="3">
        <v>32.700000000000003</v>
      </c>
      <c r="O537" s="38" t="s">
        <v>357</v>
      </c>
      <c r="P537" s="38" t="s">
        <v>358</v>
      </c>
      <c r="Q537" s="38" t="s">
        <v>272</v>
      </c>
      <c r="S537" s="6"/>
    </row>
    <row r="538" spans="1:19" ht="15" customHeight="1" x14ac:dyDescent="0.25">
      <c r="A538" t="s">
        <v>154</v>
      </c>
      <c r="E538" s="38" t="s">
        <v>429</v>
      </c>
      <c r="F538" s="3">
        <v>111277</v>
      </c>
      <c r="G538" s="25">
        <v>43472</v>
      </c>
      <c r="H538" s="3">
        <v>-144</v>
      </c>
      <c r="I538" s="3">
        <v>4426.2700000000004</v>
      </c>
      <c r="J538" s="3">
        <v>0</v>
      </c>
      <c r="K538" s="3">
        <f>Item_Ledger_Entry[[#This Row],[Sales Amount (Expected)]]+Item_Ledger_Entry[[#This Row],[Sales Amount (Actual)]]</f>
        <v>4426.2700000000004</v>
      </c>
      <c r="L538" s="3">
        <f>-Item_Ledger_Entry[[#This Row],[Quantity]]</f>
        <v>144</v>
      </c>
      <c r="M538" s="38" t="s">
        <v>430</v>
      </c>
      <c r="N538" s="3">
        <v>32.700000000000003</v>
      </c>
      <c r="O538" s="38" t="s">
        <v>264</v>
      </c>
      <c r="P538" s="38" t="s">
        <v>265</v>
      </c>
      <c r="Q538" s="38" t="s">
        <v>186</v>
      </c>
      <c r="S538" s="6"/>
    </row>
    <row r="539" spans="1:19" ht="15" customHeight="1" x14ac:dyDescent="0.25">
      <c r="A539" t="s">
        <v>154</v>
      </c>
      <c r="E539" s="38" t="s">
        <v>429</v>
      </c>
      <c r="F539" s="3">
        <v>111291</v>
      </c>
      <c r="G539" s="25">
        <v>43470</v>
      </c>
      <c r="H539" s="3">
        <v>-12</v>
      </c>
      <c r="I539" s="3">
        <v>380.63</v>
      </c>
      <c r="J539" s="3">
        <v>0</v>
      </c>
      <c r="K539" s="3">
        <f>Item_Ledger_Entry[[#This Row],[Sales Amount (Expected)]]+Item_Ledger_Entry[[#This Row],[Sales Amount (Actual)]]</f>
        <v>380.63</v>
      </c>
      <c r="L539" s="3">
        <f>-Item_Ledger_Entry[[#This Row],[Quantity]]</f>
        <v>12</v>
      </c>
      <c r="M539" s="38" t="s">
        <v>430</v>
      </c>
      <c r="N539" s="3">
        <v>32.700000000000003</v>
      </c>
      <c r="O539" s="38" t="s">
        <v>334</v>
      </c>
      <c r="P539" s="38" t="s">
        <v>335</v>
      </c>
      <c r="Q539" s="38" t="s">
        <v>186</v>
      </c>
      <c r="S539" s="6"/>
    </row>
    <row r="540" spans="1:19" ht="15" customHeight="1" x14ac:dyDescent="0.25">
      <c r="A540" t="s">
        <v>154</v>
      </c>
      <c r="E540" s="38" t="s">
        <v>429</v>
      </c>
      <c r="F540" s="3">
        <v>114287</v>
      </c>
      <c r="G540" s="25">
        <v>43473</v>
      </c>
      <c r="H540" s="3">
        <v>-1</v>
      </c>
      <c r="I540" s="3">
        <v>31.06</v>
      </c>
      <c r="J540" s="3">
        <v>0</v>
      </c>
      <c r="K540" s="3">
        <f>Item_Ledger_Entry[[#This Row],[Sales Amount (Expected)]]+Item_Ledger_Entry[[#This Row],[Sales Amount (Actual)]]</f>
        <v>31.06</v>
      </c>
      <c r="L540" s="3">
        <f>-Item_Ledger_Entry[[#This Row],[Quantity]]</f>
        <v>1</v>
      </c>
      <c r="M540" s="38" t="s">
        <v>430</v>
      </c>
      <c r="N540" s="3">
        <v>32.700000000000003</v>
      </c>
      <c r="O540" s="38" t="s">
        <v>303</v>
      </c>
      <c r="P540" s="38" t="s">
        <v>304</v>
      </c>
      <c r="Q540" s="38" t="s">
        <v>186</v>
      </c>
      <c r="S540" s="6"/>
    </row>
    <row r="541" spans="1:19" ht="15" customHeight="1" x14ac:dyDescent="0.25">
      <c r="A541" t="s">
        <v>154</v>
      </c>
      <c r="E541" s="38" t="s">
        <v>429</v>
      </c>
      <c r="F541" s="3">
        <v>116377</v>
      </c>
      <c r="G541" s="25">
        <v>43473</v>
      </c>
      <c r="H541" s="3">
        <v>-144</v>
      </c>
      <c r="I541" s="3">
        <v>4614.62</v>
      </c>
      <c r="J541" s="3">
        <v>0</v>
      </c>
      <c r="K541" s="3">
        <f>Item_Ledger_Entry[[#This Row],[Sales Amount (Expected)]]+Item_Ledger_Entry[[#This Row],[Sales Amount (Actual)]]</f>
        <v>4614.62</v>
      </c>
      <c r="L541" s="3">
        <f>-Item_Ledger_Entry[[#This Row],[Quantity]]</f>
        <v>144</v>
      </c>
      <c r="M541" s="38" t="s">
        <v>430</v>
      </c>
      <c r="N541" s="3">
        <v>32.700000000000003</v>
      </c>
      <c r="O541" s="38" t="s">
        <v>305</v>
      </c>
      <c r="P541" s="38" t="s">
        <v>306</v>
      </c>
      <c r="Q541" s="38" t="s">
        <v>186</v>
      </c>
      <c r="S541" s="6"/>
    </row>
    <row r="542" spans="1:19" ht="15" customHeight="1" x14ac:dyDescent="0.25">
      <c r="A542" t="s">
        <v>154</v>
      </c>
      <c r="E542" s="38" t="s">
        <v>429</v>
      </c>
      <c r="F542" s="3">
        <v>116387</v>
      </c>
      <c r="G542" s="25">
        <v>43482</v>
      </c>
      <c r="H542" s="3">
        <v>-12</v>
      </c>
      <c r="I542" s="3">
        <v>384.55</v>
      </c>
      <c r="J542" s="3">
        <v>0</v>
      </c>
      <c r="K542" s="3">
        <f>Item_Ledger_Entry[[#This Row],[Sales Amount (Expected)]]+Item_Ledger_Entry[[#This Row],[Sales Amount (Actual)]]</f>
        <v>384.55</v>
      </c>
      <c r="L542" s="3">
        <f>-Item_Ledger_Entry[[#This Row],[Quantity]]</f>
        <v>12</v>
      </c>
      <c r="M542" s="38" t="s">
        <v>430</v>
      </c>
      <c r="N542" s="3">
        <v>32.700000000000003</v>
      </c>
      <c r="O542" s="38" t="s">
        <v>363</v>
      </c>
      <c r="P542" s="38" t="s">
        <v>364</v>
      </c>
      <c r="Q542" s="38" t="s">
        <v>186</v>
      </c>
      <c r="S542" s="6"/>
    </row>
    <row r="543" spans="1:19" ht="15" customHeight="1" x14ac:dyDescent="0.25">
      <c r="A543" t="s">
        <v>154</v>
      </c>
      <c r="E543" s="38" t="s">
        <v>431</v>
      </c>
      <c r="F543" s="3">
        <v>3890</v>
      </c>
      <c r="G543" s="25">
        <v>43467</v>
      </c>
      <c r="H543" s="3">
        <v>-168</v>
      </c>
      <c r="I543" s="3">
        <v>362.21</v>
      </c>
      <c r="J543" s="3">
        <v>0</v>
      </c>
      <c r="K543" s="3">
        <f>Item_Ledger_Entry[[#This Row],[Sales Amount (Expected)]]+Item_Ledger_Entry[[#This Row],[Sales Amount (Actual)]]</f>
        <v>362.21</v>
      </c>
      <c r="L543" s="3">
        <f>-Item_Ledger_Entry[[#This Row],[Quantity]]</f>
        <v>168</v>
      </c>
      <c r="M543" s="38" t="s">
        <v>432</v>
      </c>
      <c r="N543" s="3">
        <v>2.2000000000000002</v>
      </c>
      <c r="O543" s="38" t="s">
        <v>264</v>
      </c>
      <c r="P543" s="38" t="s">
        <v>265</v>
      </c>
      <c r="Q543" s="38" t="s">
        <v>186</v>
      </c>
      <c r="S543" s="6"/>
    </row>
    <row r="544" spans="1:19" ht="15" customHeight="1" x14ac:dyDescent="0.25">
      <c r="A544" t="s">
        <v>154</v>
      </c>
      <c r="E544" s="38" t="s">
        <v>431</v>
      </c>
      <c r="F544" s="3">
        <v>3956</v>
      </c>
      <c r="G544" s="25">
        <v>43480</v>
      </c>
      <c r="H544" s="3">
        <v>-144</v>
      </c>
      <c r="I544" s="3">
        <v>304.13</v>
      </c>
      <c r="J544" s="3">
        <v>0</v>
      </c>
      <c r="K544" s="3">
        <f>Item_Ledger_Entry[[#This Row],[Sales Amount (Expected)]]+Item_Ledger_Entry[[#This Row],[Sales Amount (Actual)]]</f>
        <v>304.13</v>
      </c>
      <c r="L544" s="3">
        <f>-Item_Ledger_Entry[[#This Row],[Quantity]]</f>
        <v>144</v>
      </c>
      <c r="M544" s="38" t="s">
        <v>432</v>
      </c>
      <c r="N544" s="3">
        <v>2.2000000000000002</v>
      </c>
      <c r="O544" s="38" t="s">
        <v>334</v>
      </c>
      <c r="P544" s="38" t="s">
        <v>335</v>
      </c>
      <c r="Q544" s="38" t="s">
        <v>186</v>
      </c>
      <c r="S544" s="6"/>
    </row>
    <row r="545" spans="1:19" ht="15" customHeight="1" x14ac:dyDescent="0.25">
      <c r="A545" t="s">
        <v>154</v>
      </c>
      <c r="E545" s="38" t="s">
        <v>431</v>
      </c>
      <c r="F545" s="3">
        <v>7580</v>
      </c>
      <c r="G545" s="25">
        <v>43476</v>
      </c>
      <c r="H545" s="3">
        <v>-2</v>
      </c>
      <c r="I545" s="3">
        <v>4.2699999999999996</v>
      </c>
      <c r="J545" s="3">
        <v>0</v>
      </c>
      <c r="K545" s="3">
        <f>Item_Ledger_Entry[[#This Row],[Sales Amount (Expected)]]+Item_Ledger_Entry[[#This Row],[Sales Amount (Actual)]]</f>
        <v>4.2699999999999996</v>
      </c>
      <c r="L545" s="3">
        <f>-Item_Ledger_Entry[[#This Row],[Quantity]]</f>
        <v>2</v>
      </c>
      <c r="M545" s="38" t="s">
        <v>432</v>
      </c>
      <c r="N545" s="3">
        <v>2.2000000000000002</v>
      </c>
      <c r="O545" s="38" t="s">
        <v>303</v>
      </c>
      <c r="P545" s="38" t="s">
        <v>304</v>
      </c>
      <c r="Q545" s="38" t="s">
        <v>186</v>
      </c>
      <c r="S545" s="6"/>
    </row>
    <row r="546" spans="1:19" ht="15" customHeight="1" x14ac:dyDescent="0.25">
      <c r="A546" t="s">
        <v>154</v>
      </c>
      <c r="E546" s="38" t="s">
        <v>431</v>
      </c>
      <c r="F546" s="3">
        <v>7599</v>
      </c>
      <c r="G546" s="25">
        <v>43479</v>
      </c>
      <c r="H546" s="3">
        <v>-48</v>
      </c>
      <c r="I546" s="3">
        <v>100.31</v>
      </c>
      <c r="J546" s="3">
        <v>0</v>
      </c>
      <c r="K546" s="3">
        <f>Item_Ledger_Entry[[#This Row],[Sales Amount (Expected)]]+Item_Ledger_Entry[[#This Row],[Sales Amount (Actual)]]</f>
        <v>100.31</v>
      </c>
      <c r="L546" s="3">
        <f>-Item_Ledger_Entry[[#This Row],[Quantity]]</f>
        <v>48</v>
      </c>
      <c r="M546" s="38" t="s">
        <v>432</v>
      </c>
      <c r="N546" s="3">
        <v>2.2000000000000002</v>
      </c>
      <c r="O546" s="38" t="s">
        <v>268</v>
      </c>
      <c r="P546" s="38" t="s">
        <v>269</v>
      </c>
      <c r="Q546" s="38" t="s">
        <v>186</v>
      </c>
      <c r="S546" s="6"/>
    </row>
    <row r="547" spans="1:19" ht="15" customHeight="1" x14ac:dyDescent="0.25">
      <c r="A547" t="s">
        <v>154</v>
      </c>
      <c r="E547" s="38" t="s">
        <v>431</v>
      </c>
      <c r="F547" s="3">
        <v>12477</v>
      </c>
      <c r="G547" s="25">
        <v>43481</v>
      </c>
      <c r="H547" s="3">
        <v>-48</v>
      </c>
      <c r="I547" s="3">
        <v>0</v>
      </c>
      <c r="J547" s="3">
        <v>0</v>
      </c>
      <c r="K547" s="3">
        <f>Item_Ledger_Entry[[#This Row],[Sales Amount (Expected)]]+Item_Ledger_Entry[[#This Row],[Sales Amount (Actual)]]</f>
        <v>0</v>
      </c>
      <c r="L547" s="3">
        <f>-Item_Ledger_Entry[[#This Row],[Quantity]]</f>
        <v>48</v>
      </c>
      <c r="M547" s="38" t="s">
        <v>432</v>
      </c>
      <c r="N547" s="3">
        <v>2.2000000000000002</v>
      </c>
      <c r="O547" s="38" t="s">
        <v>359</v>
      </c>
      <c r="P547" s="38" t="s">
        <v>360</v>
      </c>
      <c r="Q547" s="38" t="s">
        <v>272</v>
      </c>
      <c r="S547" s="6"/>
    </row>
    <row r="548" spans="1:19" ht="15" customHeight="1" x14ac:dyDescent="0.25">
      <c r="A548" t="s">
        <v>154</v>
      </c>
      <c r="E548" s="38" t="s">
        <v>431</v>
      </c>
      <c r="F548" s="3">
        <v>14111</v>
      </c>
      <c r="G548" s="25">
        <v>43479</v>
      </c>
      <c r="H548" s="3">
        <v>-144</v>
      </c>
      <c r="I548" s="3">
        <v>294.62</v>
      </c>
      <c r="J548" s="3">
        <v>0</v>
      </c>
      <c r="K548" s="3">
        <f>Item_Ledger_Entry[[#This Row],[Sales Amount (Expected)]]+Item_Ledger_Entry[[#This Row],[Sales Amount (Actual)]]</f>
        <v>294.62</v>
      </c>
      <c r="L548" s="3">
        <f>-Item_Ledger_Entry[[#This Row],[Quantity]]</f>
        <v>144</v>
      </c>
      <c r="M548" s="38" t="s">
        <v>432</v>
      </c>
      <c r="N548" s="3">
        <v>2.2000000000000002</v>
      </c>
      <c r="O548" s="38" t="s">
        <v>282</v>
      </c>
      <c r="P548" s="38" t="s">
        <v>283</v>
      </c>
      <c r="Q548" s="38" t="s">
        <v>275</v>
      </c>
      <c r="S548" s="6"/>
    </row>
    <row r="549" spans="1:19" ht="15" customHeight="1" x14ac:dyDescent="0.25">
      <c r="A549" t="s">
        <v>154</v>
      </c>
      <c r="E549" s="38" t="s">
        <v>431</v>
      </c>
      <c r="F549" s="3">
        <v>15152</v>
      </c>
      <c r="G549" s="25">
        <v>43471</v>
      </c>
      <c r="H549" s="3">
        <v>-24</v>
      </c>
      <c r="I549" s="3">
        <v>48.58</v>
      </c>
      <c r="J549" s="3">
        <v>0</v>
      </c>
      <c r="K549" s="3">
        <f>Item_Ledger_Entry[[#This Row],[Sales Amount (Expected)]]+Item_Ledger_Entry[[#This Row],[Sales Amount (Actual)]]</f>
        <v>48.58</v>
      </c>
      <c r="L549" s="3">
        <f>-Item_Ledger_Entry[[#This Row],[Quantity]]</f>
        <v>24</v>
      </c>
      <c r="M549" s="38" t="s">
        <v>432</v>
      </c>
      <c r="N549" s="3">
        <v>2.2000000000000002</v>
      </c>
      <c r="O549" s="38" t="s">
        <v>361</v>
      </c>
      <c r="P549" s="38" t="s">
        <v>362</v>
      </c>
      <c r="Q549" s="38" t="s">
        <v>275</v>
      </c>
      <c r="S549" s="6"/>
    </row>
    <row r="550" spans="1:19" ht="15" customHeight="1" x14ac:dyDescent="0.25">
      <c r="A550" t="s">
        <v>154</v>
      </c>
      <c r="E550" s="38" t="s">
        <v>431</v>
      </c>
      <c r="F550" s="3">
        <v>15167</v>
      </c>
      <c r="G550" s="25">
        <v>43482</v>
      </c>
      <c r="H550" s="3">
        <v>-1</v>
      </c>
      <c r="I550" s="3">
        <v>2.0699999999999998</v>
      </c>
      <c r="J550" s="3">
        <v>0</v>
      </c>
      <c r="K550" s="3">
        <f>Item_Ledger_Entry[[#This Row],[Sales Amount (Expected)]]+Item_Ledger_Entry[[#This Row],[Sales Amount (Actual)]]</f>
        <v>2.0699999999999998</v>
      </c>
      <c r="L550" s="3">
        <f>-Item_Ledger_Entry[[#This Row],[Quantity]]</f>
        <v>1</v>
      </c>
      <c r="M550" s="38" t="s">
        <v>432</v>
      </c>
      <c r="N550" s="3">
        <v>2.2000000000000002</v>
      </c>
      <c r="O550" s="38" t="s">
        <v>286</v>
      </c>
      <c r="P550" s="38" t="s">
        <v>287</v>
      </c>
      <c r="Q550" s="38" t="s">
        <v>275</v>
      </c>
      <c r="S550" s="6"/>
    </row>
    <row r="551" spans="1:19" ht="15" customHeight="1" x14ac:dyDescent="0.25">
      <c r="A551" t="s">
        <v>154</v>
      </c>
      <c r="E551" s="38" t="s">
        <v>431</v>
      </c>
      <c r="F551" s="3">
        <v>111300</v>
      </c>
      <c r="G551" s="25">
        <v>43470</v>
      </c>
      <c r="H551" s="3">
        <v>-1</v>
      </c>
      <c r="I551" s="3">
        <v>2.13</v>
      </c>
      <c r="J551" s="3">
        <v>0</v>
      </c>
      <c r="K551" s="3">
        <f>Item_Ledger_Entry[[#This Row],[Sales Amount (Expected)]]+Item_Ledger_Entry[[#This Row],[Sales Amount (Actual)]]</f>
        <v>2.13</v>
      </c>
      <c r="L551" s="3">
        <f>-Item_Ledger_Entry[[#This Row],[Quantity]]</f>
        <v>1</v>
      </c>
      <c r="M551" s="38" t="s">
        <v>432</v>
      </c>
      <c r="N551" s="3">
        <v>2.2000000000000002</v>
      </c>
      <c r="O551" s="38" t="s">
        <v>334</v>
      </c>
      <c r="P551" s="38" t="s">
        <v>335</v>
      </c>
      <c r="Q551" s="38" t="s">
        <v>186</v>
      </c>
      <c r="S551" s="6"/>
    </row>
    <row r="552" spans="1:19" ht="15" customHeight="1" x14ac:dyDescent="0.25">
      <c r="A552" t="s">
        <v>154</v>
      </c>
      <c r="E552" s="38" t="s">
        <v>431</v>
      </c>
      <c r="F552" s="3">
        <v>111314</v>
      </c>
      <c r="G552" s="25">
        <v>43472</v>
      </c>
      <c r="H552" s="3">
        <v>-144</v>
      </c>
      <c r="I552" s="3">
        <v>307.3</v>
      </c>
      <c r="J552" s="3">
        <v>0</v>
      </c>
      <c r="K552" s="3">
        <f>Item_Ledger_Entry[[#This Row],[Sales Amount (Expected)]]+Item_Ledger_Entry[[#This Row],[Sales Amount (Actual)]]</f>
        <v>307.3</v>
      </c>
      <c r="L552" s="3">
        <f>-Item_Ledger_Entry[[#This Row],[Quantity]]</f>
        <v>144</v>
      </c>
      <c r="M552" s="38" t="s">
        <v>432</v>
      </c>
      <c r="N552" s="3">
        <v>2.2000000000000002</v>
      </c>
      <c r="O552" s="38" t="s">
        <v>264</v>
      </c>
      <c r="P552" s="38" t="s">
        <v>265</v>
      </c>
      <c r="Q552" s="38" t="s">
        <v>186</v>
      </c>
      <c r="S552" s="6"/>
    </row>
    <row r="553" spans="1:19" ht="15" customHeight="1" x14ac:dyDescent="0.25">
      <c r="A553" t="s">
        <v>154</v>
      </c>
      <c r="E553" s="38" t="s">
        <v>431</v>
      </c>
      <c r="F553" s="3">
        <v>111324</v>
      </c>
      <c r="G553" s="25">
        <v>43478</v>
      </c>
      <c r="H553" s="3">
        <v>-144</v>
      </c>
      <c r="I553" s="3">
        <v>304.13</v>
      </c>
      <c r="J553" s="3">
        <v>0</v>
      </c>
      <c r="K553" s="3">
        <f>Item_Ledger_Entry[[#This Row],[Sales Amount (Expected)]]+Item_Ledger_Entry[[#This Row],[Sales Amount (Actual)]]</f>
        <v>304.13</v>
      </c>
      <c r="L553" s="3">
        <f>-Item_Ledger_Entry[[#This Row],[Quantity]]</f>
        <v>144</v>
      </c>
      <c r="M553" s="38" t="s">
        <v>432</v>
      </c>
      <c r="N553" s="3">
        <v>2.2000000000000002</v>
      </c>
      <c r="O553" s="38" t="s">
        <v>334</v>
      </c>
      <c r="P553" s="38" t="s">
        <v>335</v>
      </c>
      <c r="Q553" s="38" t="s">
        <v>186</v>
      </c>
      <c r="S553" s="6"/>
    </row>
    <row r="554" spans="1:19" ht="15" customHeight="1" x14ac:dyDescent="0.25">
      <c r="A554" t="s">
        <v>154</v>
      </c>
      <c r="E554" s="38" t="s">
        <v>431</v>
      </c>
      <c r="F554" s="3">
        <v>114285</v>
      </c>
      <c r="G554" s="25">
        <v>43473</v>
      </c>
      <c r="H554" s="3">
        <v>-144</v>
      </c>
      <c r="I554" s="3">
        <v>300.95999999999998</v>
      </c>
      <c r="J554" s="3">
        <v>0</v>
      </c>
      <c r="K554" s="3">
        <f>Item_Ledger_Entry[[#This Row],[Sales Amount (Expected)]]+Item_Ledger_Entry[[#This Row],[Sales Amount (Actual)]]</f>
        <v>300.95999999999998</v>
      </c>
      <c r="L554" s="3">
        <f>-Item_Ledger_Entry[[#This Row],[Quantity]]</f>
        <v>144</v>
      </c>
      <c r="M554" s="38" t="s">
        <v>432</v>
      </c>
      <c r="N554" s="3">
        <v>2.2000000000000002</v>
      </c>
      <c r="O554" s="38" t="s">
        <v>303</v>
      </c>
      <c r="P554" s="38" t="s">
        <v>304</v>
      </c>
      <c r="Q554" s="38" t="s">
        <v>186</v>
      </c>
      <c r="S554" s="6"/>
    </row>
    <row r="555" spans="1:19" ht="15" customHeight="1" x14ac:dyDescent="0.25">
      <c r="A555" t="s">
        <v>154</v>
      </c>
      <c r="E555" s="38" t="s">
        <v>431</v>
      </c>
      <c r="F555" s="3">
        <v>114305</v>
      </c>
      <c r="G555" s="25">
        <v>43480</v>
      </c>
      <c r="H555" s="3">
        <v>-2</v>
      </c>
      <c r="I555" s="3">
        <v>4.18</v>
      </c>
      <c r="J555" s="3">
        <v>0</v>
      </c>
      <c r="K555" s="3">
        <f>Item_Ledger_Entry[[#This Row],[Sales Amount (Expected)]]+Item_Ledger_Entry[[#This Row],[Sales Amount (Actual)]]</f>
        <v>4.18</v>
      </c>
      <c r="L555" s="3">
        <f>-Item_Ledger_Entry[[#This Row],[Quantity]]</f>
        <v>2</v>
      </c>
      <c r="M555" s="38" t="s">
        <v>432</v>
      </c>
      <c r="N555" s="3">
        <v>2.2000000000000002</v>
      </c>
      <c r="O555" s="38" t="s">
        <v>303</v>
      </c>
      <c r="P555" s="38" t="s">
        <v>304</v>
      </c>
      <c r="Q555" s="38" t="s">
        <v>186</v>
      </c>
      <c r="S555" s="6"/>
    </row>
    <row r="556" spans="1:19" ht="15" customHeight="1" x14ac:dyDescent="0.25">
      <c r="A556" t="s">
        <v>154</v>
      </c>
      <c r="E556" s="38" t="s">
        <v>431</v>
      </c>
      <c r="F556" s="3">
        <v>118083</v>
      </c>
      <c r="G556" s="25">
        <v>43471</v>
      </c>
      <c r="H556" s="3">
        <v>-54</v>
      </c>
      <c r="I556" s="3">
        <v>0</v>
      </c>
      <c r="J556" s="3">
        <v>0</v>
      </c>
      <c r="K556" s="3">
        <f>Item_Ledger_Entry[[#This Row],[Sales Amount (Expected)]]+Item_Ledger_Entry[[#This Row],[Sales Amount (Actual)]]</f>
        <v>0</v>
      </c>
      <c r="L556" s="3">
        <f>-Item_Ledger_Entry[[#This Row],[Quantity]]</f>
        <v>54</v>
      </c>
      <c r="M556" s="38" t="s">
        <v>432</v>
      </c>
      <c r="N556" s="3">
        <v>2.2000000000000002</v>
      </c>
      <c r="O556" s="38" t="s">
        <v>359</v>
      </c>
      <c r="P556" s="38" t="s">
        <v>360</v>
      </c>
      <c r="Q556" s="38" t="s">
        <v>272</v>
      </c>
      <c r="S556" s="6"/>
    </row>
    <row r="557" spans="1:19" ht="15" customHeight="1" x14ac:dyDescent="0.25">
      <c r="A557" t="s">
        <v>154</v>
      </c>
      <c r="E557" s="38" t="s">
        <v>431</v>
      </c>
      <c r="F557" s="3">
        <v>119364</v>
      </c>
      <c r="G557" s="25">
        <v>43482</v>
      </c>
      <c r="H557" s="3">
        <v>-145</v>
      </c>
      <c r="I557" s="3">
        <v>312.58000000000004</v>
      </c>
      <c r="J557" s="3">
        <v>0</v>
      </c>
      <c r="K557" s="3">
        <f>Item_Ledger_Entry[[#This Row],[Sales Amount (Expected)]]+Item_Ledger_Entry[[#This Row],[Sales Amount (Actual)]]</f>
        <v>312.58000000000004</v>
      </c>
      <c r="L557" s="3">
        <f>-Item_Ledger_Entry[[#This Row],[Quantity]]</f>
        <v>145</v>
      </c>
      <c r="M557" s="38" t="s">
        <v>432</v>
      </c>
      <c r="N557" s="3">
        <v>2.2000000000000002</v>
      </c>
      <c r="O557" s="38" t="s">
        <v>276</v>
      </c>
      <c r="P557" s="38" t="s">
        <v>277</v>
      </c>
      <c r="Q557" s="38" t="s">
        <v>275</v>
      </c>
      <c r="S557" s="6"/>
    </row>
    <row r="558" spans="1:19" ht="15" customHeight="1" x14ac:dyDescent="0.25">
      <c r="A558" t="s">
        <v>154</v>
      </c>
      <c r="E558" s="38" t="s">
        <v>431</v>
      </c>
      <c r="F558" s="3">
        <v>119372</v>
      </c>
      <c r="G558" s="25">
        <v>43491</v>
      </c>
      <c r="H558" s="3">
        <v>-288</v>
      </c>
      <c r="I558" s="3">
        <v>620.84</v>
      </c>
      <c r="J558" s="3">
        <v>0</v>
      </c>
      <c r="K558" s="3">
        <f>Item_Ledger_Entry[[#This Row],[Sales Amount (Expected)]]+Item_Ledger_Entry[[#This Row],[Sales Amount (Actual)]]</f>
        <v>620.84</v>
      </c>
      <c r="L558" s="3">
        <f>-Item_Ledger_Entry[[#This Row],[Quantity]]</f>
        <v>288</v>
      </c>
      <c r="M558" s="38" t="s">
        <v>432</v>
      </c>
      <c r="N558" s="3">
        <v>2.2000000000000002</v>
      </c>
      <c r="O558" s="38" t="s">
        <v>276</v>
      </c>
      <c r="P558" s="38" t="s">
        <v>277</v>
      </c>
      <c r="Q558" s="38" t="s">
        <v>275</v>
      </c>
      <c r="S558" s="6"/>
    </row>
    <row r="559" spans="1:19" ht="15" customHeight="1" x14ac:dyDescent="0.25">
      <c r="A559" t="s">
        <v>154</v>
      </c>
      <c r="E559" s="38" t="s">
        <v>431</v>
      </c>
      <c r="F559" s="3">
        <v>120184</v>
      </c>
      <c r="G559" s="25">
        <v>43469</v>
      </c>
      <c r="H559" s="3">
        <v>-12</v>
      </c>
      <c r="I559" s="3">
        <v>25.35</v>
      </c>
      <c r="J559" s="3">
        <v>0</v>
      </c>
      <c r="K559" s="3">
        <f>Item_Ledger_Entry[[#This Row],[Sales Amount (Expected)]]+Item_Ledger_Entry[[#This Row],[Sales Amount (Actual)]]</f>
        <v>25.35</v>
      </c>
      <c r="L559" s="3">
        <f>-Item_Ledger_Entry[[#This Row],[Quantity]]</f>
        <v>12</v>
      </c>
      <c r="M559" s="38" t="s">
        <v>432</v>
      </c>
      <c r="N559" s="3">
        <v>2.2000000000000002</v>
      </c>
      <c r="O559" s="38" t="s">
        <v>361</v>
      </c>
      <c r="P559" s="38" t="s">
        <v>362</v>
      </c>
      <c r="Q559" s="38" t="s">
        <v>275</v>
      </c>
      <c r="S559" s="6"/>
    </row>
    <row r="560" spans="1:19" ht="15" customHeight="1" x14ac:dyDescent="0.25">
      <c r="A560" t="s">
        <v>154</v>
      </c>
      <c r="E560" s="38" t="s">
        <v>431</v>
      </c>
      <c r="F560" s="3">
        <v>120192</v>
      </c>
      <c r="G560" s="25">
        <v>43474</v>
      </c>
      <c r="H560" s="3">
        <v>-24</v>
      </c>
      <c r="I560" s="3">
        <v>48.57</v>
      </c>
      <c r="J560" s="3">
        <v>0</v>
      </c>
      <c r="K560" s="3">
        <f>Item_Ledger_Entry[[#This Row],[Sales Amount (Expected)]]+Item_Ledger_Entry[[#This Row],[Sales Amount (Actual)]]</f>
        <v>48.57</v>
      </c>
      <c r="L560" s="3">
        <f>-Item_Ledger_Entry[[#This Row],[Quantity]]</f>
        <v>24</v>
      </c>
      <c r="M560" s="38" t="s">
        <v>432</v>
      </c>
      <c r="N560" s="3">
        <v>2.2000000000000002</v>
      </c>
      <c r="O560" s="38" t="s">
        <v>278</v>
      </c>
      <c r="P560" s="38" t="s">
        <v>279</v>
      </c>
      <c r="Q560" s="38" t="s">
        <v>275</v>
      </c>
      <c r="S560" s="6"/>
    </row>
    <row r="561" spans="1:19" ht="15" customHeight="1" x14ac:dyDescent="0.25">
      <c r="A561" t="s">
        <v>154</v>
      </c>
      <c r="E561" s="38" t="s">
        <v>431</v>
      </c>
      <c r="F561" s="3">
        <v>156662</v>
      </c>
      <c r="G561" s="25">
        <v>43482</v>
      </c>
      <c r="H561" s="3">
        <v>24</v>
      </c>
      <c r="I561" s="3">
        <v>0</v>
      </c>
      <c r="J561" s="3">
        <v>0</v>
      </c>
      <c r="K561" s="3">
        <f>Item_Ledger_Entry[[#This Row],[Sales Amount (Expected)]]+Item_Ledger_Entry[[#This Row],[Sales Amount (Actual)]]</f>
        <v>0</v>
      </c>
      <c r="L561" s="3">
        <f>-Item_Ledger_Entry[[#This Row],[Quantity]]</f>
        <v>-24</v>
      </c>
      <c r="M561" s="38" t="s">
        <v>432</v>
      </c>
      <c r="N561" s="3">
        <v>2.2000000000000002</v>
      </c>
      <c r="O561" s="38" t="s">
        <v>359</v>
      </c>
      <c r="P561" s="38" t="s">
        <v>360</v>
      </c>
      <c r="Q561" s="38" t="s">
        <v>272</v>
      </c>
      <c r="S561" s="6"/>
    </row>
    <row r="562" spans="1:19" ht="15" customHeight="1" x14ac:dyDescent="0.25">
      <c r="A562" t="s">
        <v>154</v>
      </c>
      <c r="E562" s="38" t="s">
        <v>433</v>
      </c>
      <c r="F562" s="3">
        <v>3896</v>
      </c>
      <c r="G562" s="25">
        <v>43473</v>
      </c>
      <c r="H562" s="3">
        <v>-144</v>
      </c>
      <c r="I562" s="3">
        <v>3807.35</v>
      </c>
      <c r="J562" s="3">
        <v>0</v>
      </c>
      <c r="K562" s="3">
        <f>Item_Ledger_Entry[[#This Row],[Sales Amount (Expected)]]+Item_Ledger_Entry[[#This Row],[Sales Amount (Actual)]]</f>
        <v>3807.35</v>
      </c>
      <c r="L562" s="3">
        <f>-Item_Ledger_Entry[[#This Row],[Quantity]]</f>
        <v>144</v>
      </c>
      <c r="M562" s="38" t="s">
        <v>434</v>
      </c>
      <c r="N562" s="3">
        <v>28.430000000000003</v>
      </c>
      <c r="O562" s="38" t="s">
        <v>334</v>
      </c>
      <c r="P562" s="38" t="s">
        <v>335</v>
      </c>
      <c r="Q562" s="38" t="s">
        <v>186</v>
      </c>
      <c r="S562" s="6"/>
    </row>
    <row r="563" spans="1:19" ht="15" customHeight="1" x14ac:dyDescent="0.25">
      <c r="A563" t="s">
        <v>154</v>
      </c>
      <c r="E563" s="38" t="s">
        <v>433</v>
      </c>
      <c r="F563" s="3">
        <v>3917</v>
      </c>
      <c r="G563" s="25">
        <v>43475</v>
      </c>
      <c r="H563" s="3">
        <v>-145</v>
      </c>
      <c r="I563" s="3">
        <v>3957.4600000000005</v>
      </c>
      <c r="J563" s="3">
        <v>0</v>
      </c>
      <c r="K563" s="3">
        <f>Item_Ledger_Entry[[#This Row],[Sales Amount (Expected)]]+Item_Ledger_Entry[[#This Row],[Sales Amount (Actual)]]</f>
        <v>3957.4600000000005</v>
      </c>
      <c r="L563" s="3">
        <f>-Item_Ledger_Entry[[#This Row],[Quantity]]</f>
        <v>145</v>
      </c>
      <c r="M563" s="38" t="s">
        <v>434</v>
      </c>
      <c r="N563" s="3">
        <v>28.430000000000003</v>
      </c>
      <c r="O563" s="38" t="s">
        <v>264</v>
      </c>
      <c r="P563" s="38" t="s">
        <v>265</v>
      </c>
      <c r="Q563" s="38" t="s">
        <v>186</v>
      </c>
      <c r="S563" s="6"/>
    </row>
    <row r="564" spans="1:19" ht="15" customHeight="1" x14ac:dyDescent="0.25">
      <c r="A564" t="s">
        <v>154</v>
      </c>
      <c r="E564" s="38" t="s">
        <v>433</v>
      </c>
      <c r="F564" s="3">
        <v>3943</v>
      </c>
      <c r="G564" s="25">
        <v>43480</v>
      </c>
      <c r="H564" s="3">
        <v>-12</v>
      </c>
      <c r="I564" s="3">
        <v>324.10000000000002</v>
      </c>
      <c r="J564" s="3">
        <v>0</v>
      </c>
      <c r="K564" s="3">
        <f>Item_Ledger_Entry[[#This Row],[Sales Amount (Expected)]]+Item_Ledger_Entry[[#This Row],[Sales Amount (Actual)]]</f>
        <v>324.10000000000002</v>
      </c>
      <c r="L564" s="3">
        <f>-Item_Ledger_Entry[[#This Row],[Quantity]]</f>
        <v>12</v>
      </c>
      <c r="M564" s="38" t="s">
        <v>434</v>
      </c>
      <c r="N564" s="3">
        <v>28.430000000000003</v>
      </c>
      <c r="O564" s="38" t="s">
        <v>264</v>
      </c>
      <c r="P564" s="38" t="s">
        <v>265</v>
      </c>
      <c r="Q564" s="38" t="s">
        <v>186</v>
      </c>
      <c r="S564" s="6"/>
    </row>
    <row r="565" spans="1:19" ht="15" customHeight="1" x14ac:dyDescent="0.25">
      <c r="A565" t="s">
        <v>154</v>
      </c>
      <c r="E565" s="38" t="s">
        <v>433</v>
      </c>
      <c r="F565" s="3">
        <v>3954</v>
      </c>
      <c r="G565" s="25">
        <v>43480</v>
      </c>
      <c r="H565" s="3">
        <v>-24</v>
      </c>
      <c r="I565" s="3">
        <v>655.03</v>
      </c>
      <c r="J565" s="3">
        <v>0</v>
      </c>
      <c r="K565" s="3">
        <f>Item_Ledger_Entry[[#This Row],[Sales Amount (Expected)]]+Item_Ledger_Entry[[#This Row],[Sales Amount (Actual)]]</f>
        <v>655.03</v>
      </c>
      <c r="L565" s="3">
        <f>-Item_Ledger_Entry[[#This Row],[Quantity]]</f>
        <v>24</v>
      </c>
      <c r="M565" s="38" t="s">
        <v>434</v>
      </c>
      <c r="N565" s="3">
        <v>28.430000000000003</v>
      </c>
      <c r="O565" s="38" t="s">
        <v>334</v>
      </c>
      <c r="P565" s="38" t="s">
        <v>335</v>
      </c>
      <c r="Q565" s="38" t="s">
        <v>186</v>
      </c>
      <c r="S565" s="6"/>
    </row>
    <row r="566" spans="1:19" ht="15" customHeight="1" x14ac:dyDescent="0.25">
      <c r="A566" t="s">
        <v>154</v>
      </c>
      <c r="E566" s="38" t="s">
        <v>433</v>
      </c>
      <c r="F566" s="3">
        <v>111278</v>
      </c>
      <c r="G566" s="25">
        <v>43472</v>
      </c>
      <c r="H566" s="3">
        <v>-144</v>
      </c>
      <c r="I566" s="3">
        <v>3848.28</v>
      </c>
      <c r="J566" s="3">
        <v>0</v>
      </c>
      <c r="K566" s="3">
        <f>Item_Ledger_Entry[[#This Row],[Sales Amount (Expected)]]+Item_Ledger_Entry[[#This Row],[Sales Amount (Actual)]]</f>
        <v>3848.28</v>
      </c>
      <c r="L566" s="3">
        <f>-Item_Ledger_Entry[[#This Row],[Quantity]]</f>
        <v>144</v>
      </c>
      <c r="M566" s="38" t="s">
        <v>434</v>
      </c>
      <c r="N566" s="3">
        <v>28.430000000000003</v>
      </c>
      <c r="O566" s="38" t="s">
        <v>264</v>
      </c>
      <c r="P566" s="38" t="s">
        <v>265</v>
      </c>
      <c r="Q566" s="38" t="s">
        <v>186</v>
      </c>
      <c r="S566" s="6"/>
    </row>
    <row r="567" spans="1:19" ht="15" customHeight="1" x14ac:dyDescent="0.25">
      <c r="A567" t="s">
        <v>154</v>
      </c>
      <c r="E567" s="38" t="s">
        <v>433</v>
      </c>
      <c r="F567" s="3">
        <v>114296</v>
      </c>
      <c r="G567" s="25">
        <v>43480</v>
      </c>
      <c r="H567" s="3">
        <v>-144</v>
      </c>
      <c r="I567" s="3">
        <v>3889.22</v>
      </c>
      <c r="J567" s="3">
        <v>0</v>
      </c>
      <c r="K567" s="3">
        <f>Item_Ledger_Entry[[#This Row],[Sales Amount (Expected)]]+Item_Ledger_Entry[[#This Row],[Sales Amount (Actual)]]</f>
        <v>3889.22</v>
      </c>
      <c r="L567" s="3">
        <f>-Item_Ledger_Entry[[#This Row],[Quantity]]</f>
        <v>144</v>
      </c>
      <c r="M567" s="38" t="s">
        <v>434</v>
      </c>
      <c r="N567" s="3">
        <v>28.430000000000003</v>
      </c>
      <c r="O567" s="38" t="s">
        <v>303</v>
      </c>
      <c r="P567" s="38" t="s">
        <v>304</v>
      </c>
      <c r="Q567" s="38" t="s">
        <v>186</v>
      </c>
      <c r="S567" s="6"/>
    </row>
    <row r="568" spans="1:19" ht="15" customHeight="1" x14ac:dyDescent="0.25">
      <c r="A568" t="s">
        <v>154</v>
      </c>
      <c r="E568" s="38" t="s">
        <v>433</v>
      </c>
      <c r="F568" s="3">
        <v>120189</v>
      </c>
      <c r="G568" s="25">
        <v>43474</v>
      </c>
      <c r="H568" s="3">
        <v>-24</v>
      </c>
      <c r="I568" s="3">
        <v>627.73</v>
      </c>
      <c r="J568" s="3">
        <v>0</v>
      </c>
      <c r="K568" s="3">
        <f>Item_Ledger_Entry[[#This Row],[Sales Amount (Expected)]]+Item_Ledger_Entry[[#This Row],[Sales Amount (Actual)]]</f>
        <v>627.73</v>
      </c>
      <c r="L568" s="3">
        <f>-Item_Ledger_Entry[[#This Row],[Quantity]]</f>
        <v>24</v>
      </c>
      <c r="M568" s="38" t="s">
        <v>434</v>
      </c>
      <c r="N568" s="3">
        <v>28.430000000000003</v>
      </c>
      <c r="O568" s="38" t="s">
        <v>278</v>
      </c>
      <c r="P568" s="38" t="s">
        <v>279</v>
      </c>
      <c r="Q568" s="38" t="s">
        <v>275</v>
      </c>
      <c r="S568" s="6"/>
    </row>
    <row r="569" spans="1:19" ht="15" customHeight="1" x14ac:dyDescent="0.25">
      <c r="A569" t="s">
        <v>154</v>
      </c>
      <c r="E569" s="38" t="s">
        <v>435</v>
      </c>
      <c r="F569" s="3">
        <v>3912</v>
      </c>
      <c r="G569" s="25">
        <v>43472</v>
      </c>
      <c r="H569" s="3">
        <v>-13</v>
      </c>
      <c r="I569" s="3">
        <v>236.92999999999998</v>
      </c>
      <c r="J569" s="3">
        <v>0</v>
      </c>
      <c r="K569" s="3">
        <f>Item_Ledger_Entry[[#This Row],[Sales Amount (Expected)]]+Item_Ledger_Entry[[#This Row],[Sales Amount (Actual)]]</f>
        <v>236.92999999999998</v>
      </c>
      <c r="L569" s="3">
        <f>-Item_Ledger_Entry[[#This Row],[Quantity]]</f>
        <v>13</v>
      </c>
      <c r="M569" s="38" t="s">
        <v>436</v>
      </c>
      <c r="N569" s="3">
        <v>19.809999999999999</v>
      </c>
      <c r="O569" s="38" t="s">
        <v>264</v>
      </c>
      <c r="P569" s="38" t="s">
        <v>265</v>
      </c>
      <c r="Q569" s="38" t="s">
        <v>186</v>
      </c>
      <c r="S569" s="6"/>
    </row>
    <row r="570" spans="1:19" ht="15" customHeight="1" x14ac:dyDescent="0.25">
      <c r="A570" t="s">
        <v>154</v>
      </c>
      <c r="E570" s="38" t="s">
        <v>435</v>
      </c>
      <c r="F570" s="3">
        <v>3941</v>
      </c>
      <c r="G570" s="25">
        <v>43480</v>
      </c>
      <c r="H570" s="3">
        <v>-144</v>
      </c>
      <c r="I570" s="3">
        <v>2710.0099999999998</v>
      </c>
      <c r="J570" s="3">
        <v>0</v>
      </c>
      <c r="K570" s="3">
        <f>Item_Ledger_Entry[[#This Row],[Sales Amount (Expected)]]+Item_Ledger_Entry[[#This Row],[Sales Amount (Actual)]]</f>
        <v>2710.0099999999998</v>
      </c>
      <c r="L570" s="3">
        <f>-Item_Ledger_Entry[[#This Row],[Quantity]]</f>
        <v>144</v>
      </c>
      <c r="M570" s="38" t="s">
        <v>436</v>
      </c>
      <c r="N570" s="3">
        <v>19.809999999999999</v>
      </c>
      <c r="O570" s="38" t="s">
        <v>264</v>
      </c>
      <c r="P570" s="38" t="s">
        <v>265</v>
      </c>
      <c r="Q570" s="38" t="s">
        <v>186</v>
      </c>
      <c r="S570" s="6"/>
    </row>
    <row r="571" spans="1:19" ht="15" customHeight="1" x14ac:dyDescent="0.25">
      <c r="A571" t="s">
        <v>154</v>
      </c>
      <c r="E571" s="38" t="s">
        <v>435</v>
      </c>
      <c r="F571" s="3">
        <v>7556</v>
      </c>
      <c r="G571" s="25">
        <v>43469</v>
      </c>
      <c r="H571" s="3">
        <v>-144</v>
      </c>
      <c r="I571" s="3">
        <v>2738.46</v>
      </c>
      <c r="J571" s="3">
        <v>0</v>
      </c>
      <c r="K571" s="3">
        <f>Item_Ledger_Entry[[#This Row],[Sales Amount (Expected)]]+Item_Ledger_Entry[[#This Row],[Sales Amount (Actual)]]</f>
        <v>2738.46</v>
      </c>
      <c r="L571" s="3">
        <f>-Item_Ledger_Entry[[#This Row],[Quantity]]</f>
        <v>144</v>
      </c>
      <c r="M571" s="38" t="s">
        <v>436</v>
      </c>
      <c r="N571" s="3">
        <v>19.809999999999999</v>
      </c>
      <c r="O571" s="38" t="s">
        <v>268</v>
      </c>
      <c r="P571" s="38" t="s">
        <v>269</v>
      </c>
      <c r="Q571" s="38" t="s">
        <v>186</v>
      </c>
      <c r="S571" s="6"/>
    </row>
    <row r="572" spans="1:19" ht="15" customHeight="1" x14ac:dyDescent="0.25">
      <c r="A572" t="s">
        <v>154</v>
      </c>
      <c r="E572" s="38" t="s">
        <v>435</v>
      </c>
      <c r="F572" s="3">
        <v>7574</v>
      </c>
      <c r="G572" s="25">
        <v>43476</v>
      </c>
      <c r="H572" s="3">
        <v>-144</v>
      </c>
      <c r="I572" s="3">
        <v>2767.06</v>
      </c>
      <c r="J572" s="3">
        <v>0</v>
      </c>
      <c r="K572" s="3">
        <f>Item_Ledger_Entry[[#This Row],[Sales Amount (Expected)]]+Item_Ledger_Entry[[#This Row],[Sales Amount (Actual)]]</f>
        <v>2767.06</v>
      </c>
      <c r="L572" s="3">
        <f>-Item_Ledger_Entry[[#This Row],[Quantity]]</f>
        <v>144</v>
      </c>
      <c r="M572" s="38" t="s">
        <v>436</v>
      </c>
      <c r="N572" s="3">
        <v>19.809999999999999</v>
      </c>
      <c r="O572" s="38" t="s">
        <v>303</v>
      </c>
      <c r="P572" s="38" t="s">
        <v>304</v>
      </c>
      <c r="Q572" s="38" t="s">
        <v>186</v>
      </c>
      <c r="S572" s="6"/>
    </row>
    <row r="573" spans="1:19" ht="15" customHeight="1" x14ac:dyDescent="0.25">
      <c r="A573" t="s">
        <v>154</v>
      </c>
      <c r="E573" s="38" t="s">
        <v>435</v>
      </c>
      <c r="F573" s="3">
        <v>12468</v>
      </c>
      <c r="G573" s="25">
        <v>43481</v>
      </c>
      <c r="H573" s="3">
        <v>-144</v>
      </c>
      <c r="I573" s="3">
        <v>0</v>
      </c>
      <c r="J573" s="3">
        <v>0</v>
      </c>
      <c r="K573" s="3">
        <f>Item_Ledger_Entry[[#This Row],[Sales Amount (Expected)]]+Item_Ledger_Entry[[#This Row],[Sales Amount (Actual)]]</f>
        <v>0</v>
      </c>
      <c r="L573" s="3">
        <f>-Item_Ledger_Entry[[#This Row],[Quantity]]</f>
        <v>144</v>
      </c>
      <c r="M573" s="38" t="s">
        <v>436</v>
      </c>
      <c r="N573" s="3">
        <v>19.809999999999999</v>
      </c>
      <c r="O573" s="38" t="s">
        <v>359</v>
      </c>
      <c r="P573" s="38" t="s">
        <v>360</v>
      </c>
      <c r="Q573" s="38" t="s">
        <v>272</v>
      </c>
      <c r="S573" s="6"/>
    </row>
    <row r="574" spans="1:19" ht="15" customHeight="1" x14ac:dyDescent="0.25">
      <c r="A574" t="s">
        <v>154</v>
      </c>
      <c r="E574" s="38" t="s">
        <v>435</v>
      </c>
      <c r="F574" s="3">
        <v>15154</v>
      </c>
      <c r="G574" s="25">
        <v>43471</v>
      </c>
      <c r="H574" s="3">
        <v>-1</v>
      </c>
      <c r="I574" s="3">
        <v>18.23</v>
      </c>
      <c r="J574" s="3">
        <v>0</v>
      </c>
      <c r="K574" s="3">
        <f>Item_Ledger_Entry[[#This Row],[Sales Amount (Expected)]]+Item_Ledger_Entry[[#This Row],[Sales Amount (Actual)]]</f>
        <v>18.23</v>
      </c>
      <c r="L574" s="3">
        <f>-Item_Ledger_Entry[[#This Row],[Quantity]]</f>
        <v>1</v>
      </c>
      <c r="M574" s="38" t="s">
        <v>436</v>
      </c>
      <c r="N574" s="3">
        <v>19.809999999999999</v>
      </c>
      <c r="O574" s="38" t="s">
        <v>361</v>
      </c>
      <c r="P574" s="38" t="s">
        <v>362</v>
      </c>
      <c r="Q574" s="38" t="s">
        <v>275</v>
      </c>
      <c r="S574" s="6"/>
    </row>
    <row r="575" spans="1:19" ht="15" customHeight="1" x14ac:dyDescent="0.25">
      <c r="A575" t="s">
        <v>154</v>
      </c>
      <c r="E575" s="38" t="s">
        <v>435</v>
      </c>
      <c r="F575" s="3">
        <v>111342</v>
      </c>
      <c r="G575" s="25">
        <v>43478</v>
      </c>
      <c r="H575" s="3">
        <v>-7</v>
      </c>
      <c r="I575" s="3">
        <v>135.9</v>
      </c>
      <c r="J575" s="3">
        <v>0</v>
      </c>
      <c r="K575" s="3">
        <f>Item_Ledger_Entry[[#This Row],[Sales Amount (Expected)]]+Item_Ledger_Entry[[#This Row],[Sales Amount (Actual)]]</f>
        <v>135.9</v>
      </c>
      <c r="L575" s="3">
        <f>-Item_Ledger_Entry[[#This Row],[Quantity]]</f>
        <v>7</v>
      </c>
      <c r="M575" s="38" t="s">
        <v>436</v>
      </c>
      <c r="N575" s="3">
        <v>19.809999999999999</v>
      </c>
      <c r="O575" s="38" t="s">
        <v>266</v>
      </c>
      <c r="P575" s="38" t="s">
        <v>267</v>
      </c>
      <c r="Q575" s="38" t="s">
        <v>186</v>
      </c>
      <c r="S575" s="6"/>
    </row>
    <row r="576" spans="1:19" ht="15" customHeight="1" x14ac:dyDescent="0.25">
      <c r="A576" t="s">
        <v>154</v>
      </c>
      <c r="E576" s="38" t="s">
        <v>435</v>
      </c>
      <c r="F576" s="3">
        <v>114277</v>
      </c>
      <c r="G576" s="25">
        <v>43474</v>
      </c>
      <c r="H576" s="3">
        <v>-145</v>
      </c>
      <c r="I576" s="3">
        <v>2815</v>
      </c>
      <c r="J576" s="3">
        <v>0</v>
      </c>
      <c r="K576" s="3">
        <f>Item_Ledger_Entry[[#This Row],[Sales Amount (Expected)]]+Item_Ledger_Entry[[#This Row],[Sales Amount (Actual)]]</f>
        <v>2815</v>
      </c>
      <c r="L576" s="3">
        <f>-Item_Ledger_Entry[[#This Row],[Quantity]]</f>
        <v>145</v>
      </c>
      <c r="M576" s="38" t="s">
        <v>436</v>
      </c>
      <c r="N576" s="3">
        <v>19.809999999999999</v>
      </c>
      <c r="O576" s="38" t="s">
        <v>301</v>
      </c>
      <c r="P576" s="38" t="s">
        <v>302</v>
      </c>
      <c r="Q576" s="38" t="s">
        <v>186</v>
      </c>
      <c r="S576" s="6"/>
    </row>
    <row r="577" spans="1:19" ht="15" customHeight="1" x14ac:dyDescent="0.25">
      <c r="A577" t="s">
        <v>154</v>
      </c>
      <c r="E577" s="38" t="s">
        <v>435</v>
      </c>
      <c r="F577" s="3">
        <v>120183</v>
      </c>
      <c r="G577" s="25">
        <v>43469</v>
      </c>
      <c r="H577" s="3">
        <v>-12</v>
      </c>
      <c r="I577" s="3">
        <v>228.21</v>
      </c>
      <c r="J577" s="3">
        <v>0</v>
      </c>
      <c r="K577" s="3">
        <f>Item_Ledger_Entry[[#This Row],[Sales Amount (Expected)]]+Item_Ledger_Entry[[#This Row],[Sales Amount (Actual)]]</f>
        <v>228.21</v>
      </c>
      <c r="L577" s="3">
        <f>-Item_Ledger_Entry[[#This Row],[Quantity]]</f>
        <v>12</v>
      </c>
      <c r="M577" s="38" t="s">
        <v>436</v>
      </c>
      <c r="N577" s="3">
        <v>19.809999999999999</v>
      </c>
      <c r="O577" s="38" t="s">
        <v>361</v>
      </c>
      <c r="P577" s="38" t="s">
        <v>362</v>
      </c>
      <c r="Q577" s="38" t="s">
        <v>275</v>
      </c>
      <c r="S577" s="6"/>
    </row>
    <row r="578" spans="1:19" ht="15" customHeight="1" x14ac:dyDescent="0.25">
      <c r="A578" t="s">
        <v>154</v>
      </c>
      <c r="E578" s="38" t="s">
        <v>435</v>
      </c>
      <c r="F578" s="3">
        <v>156665</v>
      </c>
      <c r="G578" s="25">
        <v>43482</v>
      </c>
      <c r="H578" s="3">
        <v>1</v>
      </c>
      <c r="I578" s="3">
        <v>0</v>
      </c>
      <c r="J578" s="3">
        <v>0</v>
      </c>
      <c r="K578" s="3">
        <f>Item_Ledger_Entry[[#This Row],[Sales Amount (Expected)]]+Item_Ledger_Entry[[#This Row],[Sales Amount (Actual)]]</f>
        <v>0</v>
      </c>
      <c r="L578" s="3">
        <f>-Item_Ledger_Entry[[#This Row],[Quantity]]</f>
        <v>-1</v>
      </c>
      <c r="M578" s="38" t="s">
        <v>436</v>
      </c>
      <c r="N578" s="3">
        <v>19.809999999999999</v>
      </c>
      <c r="O578" s="38" t="s">
        <v>359</v>
      </c>
      <c r="P578" s="38" t="s">
        <v>360</v>
      </c>
      <c r="Q578" s="38" t="s">
        <v>272</v>
      </c>
      <c r="S578" s="6"/>
    </row>
    <row r="579" spans="1:19" ht="15" customHeight="1" x14ac:dyDescent="0.25">
      <c r="A579" t="s">
        <v>154</v>
      </c>
      <c r="E579" s="38" t="s">
        <v>437</v>
      </c>
      <c r="F579" s="3">
        <v>3947</v>
      </c>
      <c r="G579" s="25">
        <v>43480</v>
      </c>
      <c r="H579" s="3">
        <v>-144</v>
      </c>
      <c r="I579" s="3">
        <v>3890.0699999999997</v>
      </c>
      <c r="J579" s="3">
        <v>0</v>
      </c>
      <c r="K579" s="3">
        <f>Item_Ledger_Entry[[#This Row],[Sales Amount (Expected)]]+Item_Ledger_Entry[[#This Row],[Sales Amount (Actual)]]</f>
        <v>3890.0699999999997</v>
      </c>
      <c r="L579" s="3">
        <f>-Item_Ledger_Entry[[#This Row],[Quantity]]</f>
        <v>144</v>
      </c>
      <c r="M579" s="38" t="s">
        <v>438</v>
      </c>
      <c r="N579" s="3">
        <v>28.14</v>
      </c>
      <c r="O579" s="38" t="s">
        <v>334</v>
      </c>
      <c r="P579" s="38" t="s">
        <v>335</v>
      </c>
      <c r="Q579" s="38" t="s">
        <v>186</v>
      </c>
      <c r="S579" s="6"/>
    </row>
    <row r="580" spans="1:19" ht="15" customHeight="1" x14ac:dyDescent="0.25">
      <c r="A580" t="s">
        <v>154</v>
      </c>
      <c r="E580" s="38" t="s">
        <v>437</v>
      </c>
      <c r="F580" s="3">
        <v>7566</v>
      </c>
      <c r="G580" s="25">
        <v>43477</v>
      </c>
      <c r="H580" s="3">
        <v>-48</v>
      </c>
      <c r="I580" s="3">
        <v>1283.18</v>
      </c>
      <c r="J580" s="3">
        <v>0</v>
      </c>
      <c r="K580" s="3">
        <f>Item_Ledger_Entry[[#This Row],[Sales Amount (Expected)]]+Item_Ledger_Entry[[#This Row],[Sales Amount (Actual)]]</f>
        <v>1283.18</v>
      </c>
      <c r="L580" s="3">
        <f>-Item_Ledger_Entry[[#This Row],[Quantity]]</f>
        <v>48</v>
      </c>
      <c r="M580" s="38" t="s">
        <v>438</v>
      </c>
      <c r="N580" s="3">
        <v>28.14</v>
      </c>
      <c r="O580" s="38" t="s">
        <v>301</v>
      </c>
      <c r="P580" s="38" t="s">
        <v>302</v>
      </c>
      <c r="Q580" s="38" t="s">
        <v>186</v>
      </c>
      <c r="S580" s="6"/>
    </row>
    <row r="581" spans="1:19" ht="15" customHeight="1" x14ac:dyDescent="0.25">
      <c r="A581" t="s">
        <v>154</v>
      </c>
      <c r="E581" s="38" t="s">
        <v>437</v>
      </c>
      <c r="F581" s="3">
        <v>12462</v>
      </c>
      <c r="G581" s="25">
        <v>43471</v>
      </c>
      <c r="H581" s="3">
        <v>-12</v>
      </c>
      <c r="I581" s="3">
        <v>0</v>
      </c>
      <c r="J581" s="3">
        <v>0</v>
      </c>
      <c r="K581" s="3">
        <f>Item_Ledger_Entry[[#This Row],[Sales Amount (Expected)]]+Item_Ledger_Entry[[#This Row],[Sales Amount (Actual)]]</f>
        <v>0</v>
      </c>
      <c r="L581" s="3">
        <f>-Item_Ledger_Entry[[#This Row],[Quantity]]</f>
        <v>12</v>
      </c>
      <c r="M581" s="38" t="s">
        <v>438</v>
      </c>
      <c r="N581" s="3">
        <v>28.14</v>
      </c>
      <c r="O581" s="38" t="s">
        <v>270</v>
      </c>
      <c r="P581" s="38" t="s">
        <v>271</v>
      </c>
      <c r="Q581" s="38" t="s">
        <v>272</v>
      </c>
      <c r="S581" s="6"/>
    </row>
    <row r="582" spans="1:19" ht="15" customHeight="1" x14ac:dyDescent="0.25">
      <c r="A582" t="s">
        <v>154</v>
      </c>
      <c r="E582" s="38" t="s">
        <v>437</v>
      </c>
      <c r="F582" s="3">
        <v>111282</v>
      </c>
      <c r="G582" s="25">
        <v>43472</v>
      </c>
      <c r="H582" s="3">
        <v>-6</v>
      </c>
      <c r="I582" s="3">
        <v>158.71</v>
      </c>
      <c r="J582" s="3">
        <v>0</v>
      </c>
      <c r="K582" s="3">
        <f>Item_Ledger_Entry[[#This Row],[Sales Amount (Expected)]]+Item_Ledger_Entry[[#This Row],[Sales Amount (Actual)]]</f>
        <v>158.71</v>
      </c>
      <c r="L582" s="3">
        <f>-Item_Ledger_Entry[[#This Row],[Quantity]]</f>
        <v>6</v>
      </c>
      <c r="M582" s="38" t="s">
        <v>438</v>
      </c>
      <c r="N582" s="3">
        <v>28.14</v>
      </c>
      <c r="O582" s="38" t="s">
        <v>264</v>
      </c>
      <c r="P582" s="38" t="s">
        <v>265</v>
      </c>
      <c r="Q582" s="38" t="s">
        <v>186</v>
      </c>
      <c r="S582" s="6"/>
    </row>
    <row r="583" spans="1:19" ht="15" customHeight="1" x14ac:dyDescent="0.25">
      <c r="A583" t="s">
        <v>154</v>
      </c>
      <c r="E583" s="38" t="s">
        <v>437</v>
      </c>
      <c r="F583" s="3">
        <v>111311</v>
      </c>
      <c r="G583" s="25">
        <v>43472</v>
      </c>
      <c r="H583" s="3">
        <v>-48</v>
      </c>
      <c r="I583" s="3">
        <v>1310.2</v>
      </c>
      <c r="J583" s="3">
        <v>0</v>
      </c>
      <c r="K583" s="3">
        <f>Item_Ledger_Entry[[#This Row],[Sales Amount (Expected)]]+Item_Ledger_Entry[[#This Row],[Sales Amount (Actual)]]</f>
        <v>1310.2</v>
      </c>
      <c r="L583" s="3">
        <f>-Item_Ledger_Entry[[#This Row],[Quantity]]</f>
        <v>48</v>
      </c>
      <c r="M583" s="38" t="s">
        <v>438</v>
      </c>
      <c r="N583" s="3">
        <v>28.14</v>
      </c>
      <c r="O583" s="38" t="s">
        <v>264</v>
      </c>
      <c r="P583" s="38" t="s">
        <v>265</v>
      </c>
      <c r="Q583" s="38" t="s">
        <v>186</v>
      </c>
      <c r="S583" s="6"/>
    </row>
    <row r="584" spans="1:19" ht="15" customHeight="1" x14ac:dyDescent="0.25">
      <c r="A584" t="s">
        <v>154</v>
      </c>
      <c r="E584" s="38" t="s">
        <v>437</v>
      </c>
      <c r="F584" s="3">
        <v>111335</v>
      </c>
      <c r="G584" s="25">
        <v>43486</v>
      </c>
      <c r="H584" s="3">
        <v>-1</v>
      </c>
      <c r="I584" s="3">
        <v>27.3</v>
      </c>
      <c r="J584" s="3">
        <v>0</v>
      </c>
      <c r="K584" s="3">
        <f>Item_Ledger_Entry[[#This Row],[Sales Amount (Expected)]]+Item_Ledger_Entry[[#This Row],[Sales Amount (Actual)]]</f>
        <v>27.3</v>
      </c>
      <c r="L584" s="3">
        <f>-Item_Ledger_Entry[[#This Row],[Quantity]]</f>
        <v>1</v>
      </c>
      <c r="M584" s="38" t="s">
        <v>438</v>
      </c>
      <c r="N584" s="3">
        <v>28.14</v>
      </c>
      <c r="O584" s="38" t="s">
        <v>264</v>
      </c>
      <c r="P584" s="38" t="s">
        <v>265</v>
      </c>
      <c r="Q584" s="38" t="s">
        <v>186</v>
      </c>
      <c r="S584" s="6"/>
    </row>
    <row r="585" spans="1:19" ht="15" customHeight="1" x14ac:dyDescent="0.25">
      <c r="A585" t="s">
        <v>154</v>
      </c>
      <c r="E585" s="38" t="s">
        <v>439</v>
      </c>
      <c r="F585" s="3">
        <v>3903</v>
      </c>
      <c r="G585" s="25">
        <v>43473</v>
      </c>
      <c r="H585" s="3">
        <v>-1</v>
      </c>
      <c r="I585" s="3">
        <v>11.75</v>
      </c>
      <c r="J585" s="3">
        <v>0</v>
      </c>
      <c r="K585" s="3">
        <f>Item_Ledger_Entry[[#This Row],[Sales Amount (Expected)]]+Item_Ledger_Entry[[#This Row],[Sales Amount (Actual)]]</f>
        <v>11.75</v>
      </c>
      <c r="L585" s="3">
        <f>-Item_Ledger_Entry[[#This Row],[Quantity]]</f>
        <v>1</v>
      </c>
      <c r="M585" s="38" t="s">
        <v>440</v>
      </c>
      <c r="N585" s="3">
        <v>12.63</v>
      </c>
      <c r="O585" s="38" t="s">
        <v>334</v>
      </c>
      <c r="P585" s="38" t="s">
        <v>335</v>
      </c>
      <c r="Q585" s="38" t="s">
        <v>186</v>
      </c>
      <c r="S585" s="6"/>
    </row>
    <row r="586" spans="1:19" ht="15" customHeight="1" x14ac:dyDescent="0.25">
      <c r="A586" t="s">
        <v>154</v>
      </c>
      <c r="E586" s="38" t="s">
        <v>439</v>
      </c>
      <c r="F586" s="3">
        <v>7557</v>
      </c>
      <c r="G586" s="25">
        <v>43469</v>
      </c>
      <c r="H586" s="3">
        <v>-144</v>
      </c>
      <c r="I586" s="3">
        <v>1746.04</v>
      </c>
      <c r="J586" s="3">
        <v>0</v>
      </c>
      <c r="K586" s="3">
        <f>Item_Ledger_Entry[[#This Row],[Sales Amount (Expected)]]+Item_Ledger_Entry[[#This Row],[Sales Amount (Actual)]]</f>
        <v>1746.04</v>
      </c>
      <c r="L586" s="3">
        <f>-Item_Ledger_Entry[[#This Row],[Quantity]]</f>
        <v>144</v>
      </c>
      <c r="M586" s="38" t="s">
        <v>440</v>
      </c>
      <c r="N586" s="3">
        <v>12.63</v>
      </c>
      <c r="O586" s="38" t="s">
        <v>268</v>
      </c>
      <c r="P586" s="38" t="s">
        <v>269</v>
      </c>
      <c r="Q586" s="38" t="s">
        <v>186</v>
      </c>
      <c r="S586" s="6"/>
    </row>
    <row r="587" spans="1:19" ht="15" customHeight="1" x14ac:dyDescent="0.25">
      <c r="A587" t="s">
        <v>154</v>
      </c>
      <c r="E587" s="38" t="s">
        <v>439</v>
      </c>
      <c r="F587" s="3">
        <v>7575</v>
      </c>
      <c r="G587" s="25">
        <v>43476</v>
      </c>
      <c r="H587" s="3">
        <v>-144</v>
      </c>
      <c r="I587" s="3">
        <v>1764.1599999999999</v>
      </c>
      <c r="J587" s="3">
        <v>0</v>
      </c>
      <c r="K587" s="3">
        <f>Item_Ledger_Entry[[#This Row],[Sales Amount (Expected)]]+Item_Ledger_Entry[[#This Row],[Sales Amount (Actual)]]</f>
        <v>1764.1599999999999</v>
      </c>
      <c r="L587" s="3">
        <f>-Item_Ledger_Entry[[#This Row],[Quantity]]</f>
        <v>144</v>
      </c>
      <c r="M587" s="38" t="s">
        <v>440</v>
      </c>
      <c r="N587" s="3">
        <v>12.63</v>
      </c>
      <c r="O587" s="38" t="s">
        <v>303</v>
      </c>
      <c r="P587" s="38" t="s">
        <v>304</v>
      </c>
      <c r="Q587" s="38" t="s">
        <v>186</v>
      </c>
      <c r="S587" s="6"/>
    </row>
    <row r="588" spans="1:19" ht="15" customHeight="1" x14ac:dyDescent="0.25">
      <c r="A588" t="s">
        <v>154</v>
      </c>
      <c r="E588" s="38" t="s">
        <v>439</v>
      </c>
      <c r="F588" s="3">
        <v>7596</v>
      </c>
      <c r="G588" s="25">
        <v>43479</v>
      </c>
      <c r="H588" s="3">
        <v>-48</v>
      </c>
      <c r="I588" s="3">
        <v>575.95000000000005</v>
      </c>
      <c r="J588" s="3">
        <v>0</v>
      </c>
      <c r="K588" s="3">
        <f>Item_Ledger_Entry[[#This Row],[Sales Amount (Expected)]]+Item_Ledger_Entry[[#This Row],[Sales Amount (Actual)]]</f>
        <v>575.95000000000005</v>
      </c>
      <c r="L588" s="3">
        <f>-Item_Ledger_Entry[[#This Row],[Quantity]]</f>
        <v>48</v>
      </c>
      <c r="M588" s="38" t="s">
        <v>440</v>
      </c>
      <c r="N588" s="3">
        <v>12.63</v>
      </c>
      <c r="O588" s="38" t="s">
        <v>268</v>
      </c>
      <c r="P588" s="38" t="s">
        <v>269</v>
      </c>
      <c r="Q588" s="38" t="s">
        <v>186</v>
      </c>
      <c r="S588" s="6"/>
    </row>
    <row r="589" spans="1:19" ht="15" customHeight="1" x14ac:dyDescent="0.25">
      <c r="A589" t="s">
        <v>154</v>
      </c>
      <c r="E589" s="38" t="s">
        <v>439</v>
      </c>
      <c r="F589" s="3">
        <v>10256</v>
      </c>
      <c r="G589" s="25">
        <v>43480</v>
      </c>
      <c r="H589" s="3">
        <v>-12</v>
      </c>
      <c r="I589" s="3">
        <v>148.53</v>
      </c>
      <c r="J589" s="3">
        <v>0</v>
      </c>
      <c r="K589" s="3">
        <f>Item_Ledger_Entry[[#This Row],[Sales Amount (Expected)]]+Item_Ledger_Entry[[#This Row],[Sales Amount (Actual)]]</f>
        <v>148.53</v>
      </c>
      <c r="L589" s="3">
        <f>-Item_Ledger_Entry[[#This Row],[Quantity]]</f>
        <v>12</v>
      </c>
      <c r="M589" s="38" t="s">
        <v>440</v>
      </c>
      <c r="N589" s="3">
        <v>12.63</v>
      </c>
      <c r="O589" s="38" t="s">
        <v>305</v>
      </c>
      <c r="P589" s="38" t="s">
        <v>306</v>
      </c>
      <c r="Q589" s="38" t="s">
        <v>186</v>
      </c>
      <c r="S589" s="6"/>
    </row>
    <row r="590" spans="1:19" ht="15" customHeight="1" x14ac:dyDescent="0.25">
      <c r="A590" t="s">
        <v>154</v>
      </c>
      <c r="E590" s="38" t="s">
        <v>439</v>
      </c>
      <c r="F590" s="3">
        <v>12459</v>
      </c>
      <c r="G590" s="25">
        <v>43471</v>
      </c>
      <c r="H590" s="3">
        <v>-144</v>
      </c>
      <c r="I590" s="3">
        <v>0</v>
      </c>
      <c r="J590" s="3">
        <v>0</v>
      </c>
      <c r="K590" s="3">
        <f>Item_Ledger_Entry[[#This Row],[Sales Amount (Expected)]]+Item_Ledger_Entry[[#This Row],[Sales Amount (Actual)]]</f>
        <v>0</v>
      </c>
      <c r="L590" s="3">
        <f>-Item_Ledger_Entry[[#This Row],[Quantity]]</f>
        <v>144</v>
      </c>
      <c r="M590" s="38" t="s">
        <v>440</v>
      </c>
      <c r="N590" s="3">
        <v>12.63</v>
      </c>
      <c r="O590" s="38" t="s">
        <v>270</v>
      </c>
      <c r="P590" s="38" t="s">
        <v>271</v>
      </c>
      <c r="Q590" s="38" t="s">
        <v>272</v>
      </c>
      <c r="S590" s="6"/>
    </row>
    <row r="591" spans="1:19" ht="15" customHeight="1" x14ac:dyDescent="0.25">
      <c r="A591" t="s">
        <v>154</v>
      </c>
      <c r="E591" s="38" t="s">
        <v>439</v>
      </c>
      <c r="F591" s="3">
        <v>14116</v>
      </c>
      <c r="G591" s="25">
        <v>43479</v>
      </c>
      <c r="H591" s="3">
        <v>-1</v>
      </c>
      <c r="I591" s="3">
        <v>11.74</v>
      </c>
      <c r="J591" s="3">
        <v>0</v>
      </c>
      <c r="K591" s="3">
        <f>Item_Ledger_Entry[[#This Row],[Sales Amount (Expected)]]+Item_Ledger_Entry[[#This Row],[Sales Amount (Actual)]]</f>
        <v>11.74</v>
      </c>
      <c r="L591" s="3">
        <f>-Item_Ledger_Entry[[#This Row],[Quantity]]</f>
        <v>1</v>
      </c>
      <c r="M591" s="38" t="s">
        <v>440</v>
      </c>
      <c r="N591" s="3">
        <v>12.63</v>
      </c>
      <c r="O591" s="38" t="s">
        <v>282</v>
      </c>
      <c r="P591" s="38" t="s">
        <v>283</v>
      </c>
      <c r="Q591" s="38" t="s">
        <v>275</v>
      </c>
      <c r="S591" s="6"/>
    </row>
    <row r="592" spans="1:19" ht="15" customHeight="1" x14ac:dyDescent="0.25">
      <c r="A592" t="s">
        <v>154</v>
      </c>
      <c r="E592" s="38" t="s">
        <v>439</v>
      </c>
      <c r="F592" s="3">
        <v>111295</v>
      </c>
      <c r="G592" s="25">
        <v>43470</v>
      </c>
      <c r="H592" s="3">
        <v>-1</v>
      </c>
      <c r="I592" s="3">
        <v>12.25</v>
      </c>
      <c r="J592" s="3">
        <v>0</v>
      </c>
      <c r="K592" s="3">
        <f>Item_Ledger_Entry[[#This Row],[Sales Amount (Expected)]]+Item_Ledger_Entry[[#This Row],[Sales Amount (Actual)]]</f>
        <v>12.25</v>
      </c>
      <c r="L592" s="3">
        <f>-Item_Ledger_Entry[[#This Row],[Quantity]]</f>
        <v>1</v>
      </c>
      <c r="M592" s="38" t="s">
        <v>440</v>
      </c>
      <c r="N592" s="3">
        <v>12.63</v>
      </c>
      <c r="O592" s="38" t="s">
        <v>334</v>
      </c>
      <c r="P592" s="38" t="s">
        <v>335</v>
      </c>
      <c r="Q592" s="38" t="s">
        <v>186</v>
      </c>
      <c r="S592" s="6"/>
    </row>
    <row r="593" spans="1:19" ht="15" customHeight="1" x14ac:dyDescent="0.25">
      <c r="A593" t="s">
        <v>154</v>
      </c>
      <c r="E593" s="38" t="s">
        <v>439</v>
      </c>
      <c r="F593" s="3">
        <v>111331</v>
      </c>
      <c r="G593" s="25">
        <v>43486</v>
      </c>
      <c r="H593" s="3">
        <v>-144</v>
      </c>
      <c r="I593" s="3">
        <v>1764.1599999999999</v>
      </c>
      <c r="J593" s="3">
        <v>0</v>
      </c>
      <c r="K593" s="3">
        <f>Item_Ledger_Entry[[#This Row],[Sales Amount (Expected)]]+Item_Ledger_Entry[[#This Row],[Sales Amount (Actual)]]</f>
        <v>1764.1599999999999</v>
      </c>
      <c r="L593" s="3">
        <f>-Item_Ledger_Entry[[#This Row],[Quantity]]</f>
        <v>144</v>
      </c>
      <c r="M593" s="38" t="s">
        <v>440</v>
      </c>
      <c r="N593" s="3">
        <v>12.63</v>
      </c>
      <c r="O593" s="38" t="s">
        <v>264</v>
      </c>
      <c r="P593" s="38" t="s">
        <v>265</v>
      </c>
      <c r="Q593" s="38" t="s">
        <v>186</v>
      </c>
      <c r="S593" s="6"/>
    </row>
    <row r="594" spans="1:19" ht="15" customHeight="1" x14ac:dyDescent="0.25">
      <c r="A594" t="s">
        <v>154</v>
      </c>
      <c r="E594" s="38" t="s">
        <v>439</v>
      </c>
      <c r="F594" s="3">
        <v>114304</v>
      </c>
      <c r="G594" s="25">
        <v>43480</v>
      </c>
      <c r="H594" s="3">
        <v>-6</v>
      </c>
      <c r="I594" s="3">
        <v>71.990000000000009</v>
      </c>
      <c r="J594" s="3">
        <v>0</v>
      </c>
      <c r="K594" s="3">
        <f>Item_Ledger_Entry[[#This Row],[Sales Amount (Expected)]]+Item_Ledger_Entry[[#This Row],[Sales Amount (Actual)]]</f>
        <v>71.990000000000009</v>
      </c>
      <c r="L594" s="3">
        <f>-Item_Ledger_Entry[[#This Row],[Quantity]]</f>
        <v>6</v>
      </c>
      <c r="M594" s="38" t="s">
        <v>440</v>
      </c>
      <c r="N594" s="3">
        <v>12.63</v>
      </c>
      <c r="O594" s="38" t="s">
        <v>303</v>
      </c>
      <c r="P594" s="38" t="s">
        <v>304</v>
      </c>
      <c r="Q594" s="38" t="s">
        <v>186</v>
      </c>
      <c r="S594" s="6"/>
    </row>
    <row r="595" spans="1:19" ht="15" customHeight="1" x14ac:dyDescent="0.25">
      <c r="A595" t="s">
        <v>154</v>
      </c>
      <c r="E595" s="38" t="s">
        <v>439</v>
      </c>
      <c r="F595" s="3">
        <v>118092</v>
      </c>
      <c r="G595" s="25">
        <v>43482</v>
      </c>
      <c r="H595" s="3">
        <v>-144</v>
      </c>
      <c r="I595" s="3">
        <v>0</v>
      </c>
      <c r="J595" s="3">
        <v>0</v>
      </c>
      <c r="K595" s="3">
        <f>Item_Ledger_Entry[[#This Row],[Sales Amount (Expected)]]+Item_Ledger_Entry[[#This Row],[Sales Amount (Actual)]]</f>
        <v>0</v>
      </c>
      <c r="L595" s="3">
        <f>-Item_Ledger_Entry[[#This Row],[Quantity]]</f>
        <v>144</v>
      </c>
      <c r="M595" s="38" t="s">
        <v>440</v>
      </c>
      <c r="N595" s="3">
        <v>12.63</v>
      </c>
      <c r="O595" s="38" t="s">
        <v>270</v>
      </c>
      <c r="P595" s="38" t="s">
        <v>271</v>
      </c>
      <c r="Q595" s="38" t="s">
        <v>272</v>
      </c>
      <c r="S595" s="6"/>
    </row>
    <row r="596" spans="1:19" ht="15" customHeight="1" x14ac:dyDescent="0.25">
      <c r="A596" t="s">
        <v>154</v>
      </c>
      <c r="E596" s="38" t="s">
        <v>439</v>
      </c>
      <c r="F596" s="3">
        <v>119366</v>
      </c>
      <c r="G596" s="25">
        <v>43482</v>
      </c>
      <c r="H596" s="3">
        <v>-1</v>
      </c>
      <c r="I596" s="3">
        <v>12.37</v>
      </c>
      <c r="J596" s="3">
        <v>0</v>
      </c>
      <c r="K596" s="3">
        <f>Item_Ledger_Entry[[#This Row],[Sales Amount (Expected)]]+Item_Ledger_Entry[[#This Row],[Sales Amount (Actual)]]</f>
        <v>12.37</v>
      </c>
      <c r="L596" s="3">
        <f>-Item_Ledger_Entry[[#This Row],[Quantity]]</f>
        <v>1</v>
      </c>
      <c r="M596" s="38" t="s">
        <v>440</v>
      </c>
      <c r="N596" s="3">
        <v>12.63</v>
      </c>
      <c r="O596" s="38" t="s">
        <v>276</v>
      </c>
      <c r="P596" s="38" t="s">
        <v>277</v>
      </c>
      <c r="Q596" s="38" t="s">
        <v>275</v>
      </c>
      <c r="S596" s="6"/>
    </row>
    <row r="597" spans="1:19" ht="15" customHeight="1" x14ac:dyDescent="0.25">
      <c r="A597" t="s">
        <v>154</v>
      </c>
      <c r="E597" s="38" t="s">
        <v>439</v>
      </c>
      <c r="F597" s="3">
        <v>119374</v>
      </c>
      <c r="G597" s="25">
        <v>43491</v>
      </c>
      <c r="H597" s="3">
        <v>-6</v>
      </c>
      <c r="I597" s="3">
        <v>74.27</v>
      </c>
      <c r="J597" s="3">
        <v>0</v>
      </c>
      <c r="K597" s="3">
        <f>Item_Ledger_Entry[[#This Row],[Sales Amount (Expected)]]+Item_Ledger_Entry[[#This Row],[Sales Amount (Actual)]]</f>
        <v>74.27</v>
      </c>
      <c r="L597" s="3">
        <f>-Item_Ledger_Entry[[#This Row],[Quantity]]</f>
        <v>6</v>
      </c>
      <c r="M597" s="38" t="s">
        <v>440</v>
      </c>
      <c r="N597" s="3">
        <v>12.63</v>
      </c>
      <c r="O597" s="38" t="s">
        <v>276</v>
      </c>
      <c r="P597" s="38" t="s">
        <v>277</v>
      </c>
      <c r="Q597" s="38" t="s">
        <v>275</v>
      </c>
      <c r="S597" s="6"/>
    </row>
    <row r="598" spans="1:19" ht="15" customHeight="1" x14ac:dyDescent="0.25">
      <c r="A598" t="s">
        <v>154</v>
      </c>
      <c r="E598" s="38" t="s">
        <v>439</v>
      </c>
      <c r="F598" s="3">
        <v>120190</v>
      </c>
      <c r="G598" s="25">
        <v>43474</v>
      </c>
      <c r="H598" s="3">
        <v>-48</v>
      </c>
      <c r="I598" s="3">
        <v>557.75</v>
      </c>
      <c r="J598" s="3">
        <v>0</v>
      </c>
      <c r="K598" s="3">
        <f>Item_Ledger_Entry[[#This Row],[Sales Amount (Expected)]]+Item_Ledger_Entry[[#This Row],[Sales Amount (Actual)]]</f>
        <v>557.75</v>
      </c>
      <c r="L598" s="3">
        <f>-Item_Ledger_Entry[[#This Row],[Quantity]]</f>
        <v>48</v>
      </c>
      <c r="M598" s="38" t="s">
        <v>440</v>
      </c>
      <c r="N598" s="3">
        <v>12.63</v>
      </c>
      <c r="O598" s="38" t="s">
        <v>278</v>
      </c>
      <c r="P598" s="38" t="s">
        <v>279</v>
      </c>
      <c r="Q598" s="38" t="s">
        <v>275</v>
      </c>
      <c r="S598" s="6"/>
    </row>
    <row r="599" spans="1:19" ht="15" customHeight="1" x14ac:dyDescent="0.25">
      <c r="A599" t="s">
        <v>154</v>
      </c>
      <c r="E599" s="38" t="s">
        <v>441</v>
      </c>
      <c r="F599" s="3">
        <v>3950</v>
      </c>
      <c r="G599" s="25">
        <v>43480</v>
      </c>
      <c r="H599" s="3">
        <v>-144</v>
      </c>
      <c r="I599" s="3">
        <v>2196.6299999999997</v>
      </c>
      <c r="J599" s="3">
        <v>0</v>
      </c>
      <c r="K599" s="3">
        <f>Item_Ledger_Entry[[#This Row],[Sales Amount (Expected)]]+Item_Ledger_Entry[[#This Row],[Sales Amount (Actual)]]</f>
        <v>2196.6299999999997</v>
      </c>
      <c r="L599" s="3">
        <f>-Item_Ledger_Entry[[#This Row],[Quantity]]</f>
        <v>144</v>
      </c>
      <c r="M599" s="38" t="s">
        <v>442</v>
      </c>
      <c r="N599" s="3">
        <v>15.89</v>
      </c>
      <c r="O599" s="38" t="s">
        <v>334</v>
      </c>
      <c r="P599" s="38" t="s">
        <v>335</v>
      </c>
      <c r="Q599" s="38" t="s">
        <v>186</v>
      </c>
      <c r="S599" s="6"/>
    </row>
    <row r="600" spans="1:19" ht="15" customHeight="1" x14ac:dyDescent="0.25">
      <c r="A600" t="s">
        <v>154</v>
      </c>
      <c r="E600" s="38" t="s">
        <v>441</v>
      </c>
      <c r="F600" s="3">
        <v>10246</v>
      </c>
      <c r="G600" s="25">
        <v>43482</v>
      </c>
      <c r="H600" s="3">
        <v>-12</v>
      </c>
      <c r="I600" s="3">
        <v>186.87</v>
      </c>
      <c r="J600" s="3">
        <v>0</v>
      </c>
      <c r="K600" s="3">
        <f>Item_Ledger_Entry[[#This Row],[Sales Amount (Expected)]]+Item_Ledger_Entry[[#This Row],[Sales Amount (Actual)]]</f>
        <v>186.87</v>
      </c>
      <c r="L600" s="3">
        <f>-Item_Ledger_Entry[[#This Row],[Quantity]]</f>
        <v>12</v>
      </c>
      <c r="M600" s="38" t="s">
        <v>442</v>
      </c>
      <c r="N600" s="3">
        <v>15.89</v>
      </c>
      <c r="O600" s="38" t="s">
        <v>355</v>
      </c>
      <c r="P600" s="38" t="s">
        <v>356</v>
      </c>
      <c r="Q600" s="38" t="s">
        <v>186</v>
      </c>
      <c r="S600" s="6"/>
    </row>
    <row r="601" spans="1:19" ht="15" customHeight="1" x14ac:dyDescent="0.25">
      <c r="A601" t="s">
        <v>154</v>
      </c>
      <c r="E601" s="38" t="s">
        <v>441</v>
      </c>
      <c r="F601" s="3">
        <v>111280</v>
      </c>
      <c r="G601" s="25">
        <v>43472</v>
      </c>
      <c r="H601" s="3">
        <v>-144</v>
      </c>
      <c r="I601" s="3">
        <v>2150.87</v>
      </c>
      <c r="J601" s="3">
        <v>0</v>
      </c>
      <c r="K601" s="3">
        <f>Item_Ledger_Entry[[#This Row],[Sales Amount (Expected)]]+Item_Ledger_Entry[[#This Row],[Sales Amount (Actual)]]</f>
        <v>2150.87</v>
      </c>
      <c r="L601" s="3">
        <f>-Item_Ledger_Entry[[#This Row],[Quantity]]</f>
        <v>144</v>
      </c>
      <c r="M601" s="38" t="s">
        <v>442</v>
      </c>
      <c r="N601" s="3">
        <v>15.89</v>
      </c>
      <c r="O601" s="38" t="s">
        <v>264</v>
      </c>
      <c r="P601" s="38" t="s">
        <v>265</v>
      </c>
      <c r="Q601" s="38" t="s">
        <v>186</v>
      </c>
      <c r="S601" s="6"/>
    </row>
    <row r="602" spans="1:19" ht="15" customHeight="1" x14ac:dyDescent="0.25">
      <c r="A602" t="s">
        <v>154</v>
      </c>
      <c r="E602" s="38" t="s">
        <v>441</v>
      </c>
      <c r="F602" s="3">
        <v>111289</v>
      </c>
      <c r="G602" s="25">
        <v>43470</v>
      </c>
      <c r="H602" s="3">
        <v>-144</v>
      </c>
      <c r="I602" s="3">
        <v>2219.52</v>
      </c>
      <c r="J602" s="3">
        <v>0</v>
      </c>
      <c r="K602" s="3">
        <f>Item_Ledger_Entry[[#This Row],[Sales Amount (Expected)]]+Item_Ledger_Entry[[#This Row],[Sales Amount (Actual)]]</f>
        <v>2219.52</v>
      </c>
      <c r="L602" s="3">
        <f>-Item_Ledger_Entry[[#This Row],[Quantity]]</f>
        <v>144</v>
      </c>
      <c r="M602" s="38" t="s">
        <v>442</v>
      </c>
      <c r="N602" s="3">
        <v>15.89</v>
      </c>
      <c r="O602" s="38" t="s">
        <v>334</v>
      </c>
      <c r="P602" s="38" t="s">
        <v>335</v>
      </c>
      <c r="Q602" s="38" t="s">
        <v>186</v>
      </c>
      <c r="S602" s="6"/>
    </row>
    <row r="603" spans="1:19" ht="15" customHeight="1" x14ac:dyDescent="0.25">
      <c r="A603" t="s">
        <v>154</v>
      </c>
      <c r="E603" s="38" t="s">
        <v>441</v>
      </c>
      <c r="F603" s="3">
        <v>111320</v>
      </c>
      <c r="G603" s="25">
        <v>43478</v>
      </c>
      <c r="H603" s="3">
        <v>-145</v>
      </c>
      <c r="I603" s="3">
        <v>2211.89</v>
      </c>
      <c r="J603" s="3">
        <v>0</v>
      </c>
      <c r="K603" s="3">
        <f>Item_Ledger_Entry[[#This Row],[Sales Amount (Expected)]]+Item_Ledger_Entry[[#This Row],[Sales Amount (Actual)]]</f>
        <v>2211.89</v>
      </c>
      <c r="L603" s="3">
        <f>-Item_Ledger_Entry[[#This Row],[Quantity]]</f>
        <v>145</v>
      </c>
      <c r="M603" s="38" t="s">
        <v>442</v>
      </c>
      <c r="N603" s="3">
        <v>15.89</v>
      </c>
      <c r="O603" s="38" t="s">
        <v>334</v>
      </c>
      <c r="P603" s="38" t="s">
        <v>335</v>
      </c>
      <c r="Q603" s="38" t="s">
        <v>186</v>
      </c>
      <c r="S603" s="6"/>
    </row>
    <row r="604" spans="1:19" ht="15" customHeight="1" x14ac:dyDescent="0.25">
      <c r="A604" t="s">
        <v>154</v>
      </c>
      <c r="E604" s="38" t="s">
        <v>441</v>
      </c>
      <c r="F604" s="3">
        <v>114303</v>
      </c>
      <c r="G604" s="25">
        <v>43480</v>
      </c>
      <c r="H604" s="3">
        <v>-12</v>
      </c>
      <c r="I604" s="3">
        <v>181.15</v>
      </c>
      <c r="J604" s="3">
        <v>0</v>
      </c>
      <c r="K604" s="3">
        <f>Item_Ledger_Entry[[#This Row],[Sales Amount (Expected)]]+Item_Ledger_Entry[[#This Row],[Sales Amount (Actual)]]</f>
        <v>181.15</v>
      </c>
      <c r="L604" s="3">
        <f>-Item_Ledger_Entry[[#This Row],[Quantity]]</f>
        <v>12</v>
      </c>
      <c r="M604" s="38" t="s">
        <v>442</v>
      </c>
      <c r="N604" s="3">
        <v>15.89</v>
      </c>
      <c r="O604" s="38" t="s">
        <v>303</v>
      </c>
      <c r="P604" s="38" t="s">
        <v>304</v>
      </c>
      <c r="Q604" s="38" t="s">
        <v>186</v>
      </c>
      <c r="S604" s="6"/>
    </row>
    <row r="605" spans="1:19" ht="15" customHeight="1" x14ac:dyDescent="0.25">
      <c r="A605" t="s">
        <v>154</v>
      </c>
      <c r="E605" s="38" t="s">
        <v>441</v>
      </c>
      <c r="F605" s="3">
        <v>116380</v>
      </c>
      <c r="G605" s="25">
        <v>43473</v>
      </c>
      <c r="H605" s="3">
        <v>-6</v>
      </c>
      <c r="I605" s="3">
        <v>93.43</v>
      </c>
      <c r="J605" s="3">
        <v>0</v>
      </c>
      <c r="K605" s="3">
        <f>Item_Ledger_Entry[[#This Row],[Sales Amount (Expected)]]+Item_Ledger_Entry[[#This Row],[Sales Amount (Actual)]]</f>
        <v>93.43</v>
      </c>
      <c r="L605" s="3">
        <f>-Item_Ledger_Entry[[#This Row],[Quantity]]</f>
        <v>6</v>
      </c>
      <c r="M605" s="38" t="s">
        <v>442</v>
      </c>
      <c r="N605" s="3">
        <v>15.89</v>
      </c>
      <c r="O605" s="38" t="s">
        <v>305</v>
      </c>
      <c r="P605" s="38" t="s">
        <v>306</v>
      </c>
      <c r="Q605" s="38" t="s">
        <v>186</v>
      </c>
      <c r="S605" s="6"/>
    </row>
    <row r="606" spans="1:19" ht="15" customHeight="1" x14ac:dyDescent="0.25">
      <c r="A606" t="s">
        <v>154</v>
      </c>
      <c r="E606" s="38" t="s">
        <v>441</v>
      </c>
      <c r="F606" s="3">
        <v>120187</v>
      </c>
      <c r="G606" s="25">
        <v>43474</v>
      </c>
      <c r="H606" s="3">
        <v>-144</v>
      </c>
      <c r="I606" s="3">
        <v>2105.1</v>
      </c>
      <c r="J606" s="3">
        <v>0</v>
      </c>
      <c r="K606" s="3">
        <f>Item_Ledger_Entry[[#This Row],[Sales Amount (Expected)]]+Item_Ledger_Entry[[#This Row],[Sales Amount (Actual)]]</f>
        <v>2105.1</v>
      </c>
      <c r="L606" s="3">
        <f>-Item_Ledger_Entry[[#This Row],[Quantity]]</f>
        <v>144</v>
      </c>
      <c r="M606" s="38" t="s">
        <v>442</v>
      </c>
      <c r="N606" s="3">
        <v>15.89</v>
      </c>
      <c r="O606" s="38" t="s">
        <v>278</v>
      </c>
      <c r="P606" s="38" t="s">
        <v>279</v>
      </c>
      <c r="Q606" s="38" t="s">
        <v>275</v>
      </c>
      <c r="S606" s="6"/>
    </row>
    <row r="607" spans="1:19" ht="15" customHeight="1" x14ac:dyDescent="0.25">
      <c r="A607" t="s">
        <v>154</v>
      </c>
      <c r="E607" s="38" t="s">
        <v>441</v>
      </c>
      <c r="F607" s="3">
        <v>120200</v>
      </c>
      <c r="G607" s="25">
        <v>43478</v>
      </c>
      <c r="H607" s="3">
        <v>-1</v>
      </c>
      <c r="I607" s="3">
        <v>15.42</v>
      </c>
      <c r="J607" s="3">
        <v>0</v>
      </c>
      <c r="K607" s="3">
        <f>Item_Ledger_Entry[[#This Row],[Sales Amount (Expected)]]+Item_Ledger_Entry[[#This Row],[Sales Amount (Actual)]]</f>
        <v>15.42</v>
      </c>
      <c r="L607" s="3">
        <f>-Item_Ledger_Entry[[#This Row],[Quantity]]</f>
        <v>1</v>
      </c>
      <c r="M607" s="38" t="s">
        <v>442</v>
      </c>
      <c r="N607" s="3">
        <v>15.89</v>
      </c>
      <c r="O607" s="38" t="s">
        <v>278</v>
      </c>
      <c r="P607" s="38" t="s">
        <v>279</v>
      </c>
      <c r="Q607" s="38" t="s">
        <v>275</v>
      </c>
      <c r="S607" s="6"/>
    </row>
    <row r="608" spans="1:19" ht="15" customHeight="1" x14ac:dyDescent="0.25">
      <c r="A608" t="s">
        <v>154</v>
      </c>
      <c r="E608" s="38" t="s">
        <v>443</v>
      </c>
      <c r="F608" s="3">
        <v>3948</v>
      </c>
      <c r="G608" s="25">
        <v>43480</v>
      </c>
      <c r="H608" s="3">
        <v>-144</v>
      </c>
      <c r="I608" s="3">
        <v>2597.5300000000002</v>
      </c>
      <c r="J608" s="3">
        <v>0</v>
      </c>
      <c r="K608" s="3">
        <f>Item_Ledger_Entry[[#This Row],[Sales Amount (Expected)]]+Item_Ledger_Entry[[#This Row],[Sales Amount (Actual)]]</f>
        <v>2597.5300000000002</v>
      </c>
      <c r="L608" s="3">
        <f>-Item_Ledger_Entry[[#This Row],[Quantity]]</f>
        <v>144</v>
      </c>
      <c r="M608" s="38" t="s">
        <v>444</v>
      </c>
      <c r="N608" s="3">
        <v>18.79</v>
      </c>
      <c r="O608" s="38" t="s">
        <v>334</v>
      </c>
      <c r="P608" s="38" t="s">
        <v>335</v>
      </c>
      <c r="Q608" s="38" t="s">
        <v>186</v>
      </c>
      <c r="S608" s="6"/>
    </row>
    <row r="609" spans="1:19" ht="15" customHeight="1" x14ac:dyDescent="0.25">
      <c r="A609" t="s">
        <v>154</v>
      </c>
      <c r="E609" s="38" t="s">
        <v>443</v>
      </c>
      <c r="F609" s="3">
        <v>7590</v>
      </c>
      <c r="G609" s="25">
        <v>43476</v>
      </c>
      <c r="H609" s="3">
        <v>-1</v>
      </c>
      <c r="I609" s="3">
        <v>18.41</v>
      </c>
      <c r="J609" s="3">
        <v>0</v>
      </c>
      <c r="K609" s="3">
        <f>Item_Ledger_Entry[[#This Row],[Sales Amount (Expected)]]+Item_Ledger_Entry[[#This Row],[Sales Amount (Actual)]]</f>
        <v>18.41</v>
      </c>
      <c r="L609" s="3">
        <f>-Item_Ledger_Entry[[#This Row],[Quantity]]</f>
        <v>1</v>
      </c>
      <c r="M609" s="38" t="s">
        <v>444</v>
      </c>
      <c r="N609" s="3">
        <v>18.79</v>
      </c>
      <c r="O609" s="38" t="s">
        <v>268</v>
      </c>
      <c r="P609" s="38" t="s">
        <v>269</v>
      </c>
      <c r="Q609" s="38" t="s">
        <v>186</v>
      </c>
      <c r="S609" s="6"/>
    </row>
    <row r="610" spans="1:19" ht="15" customHeight="1" x14ac:dyDescent="0.25">
      <c r="A610" t="s">
        <v>154</v>
      </c>
      <c r="E610" s="38" t="s">
        <v>443</v>
      </c>
      <c r="F610" s="3">
        <v>12456</v>
      </c>
      <c r="G610" s="25">
        <v>43469</v>
      </c>
      <c r="H610" s="3">
        <v>-6</v>
      </c>
      <c r="I610" s="3">
        <v>0</v>
      </c>
      <c r="J610" s="3">
        <v>0</v>
      </c>
      <c r="K610" s="3">
        <f>Item_Ledger_Entry[[#This Row],[Sales Amount (Expected)]]+Item_Ledger_Entry[[#This Row],[Sales Amount (Actual)]]</f>
        <v>0</v>
      </c>
      <c r="L610" s="3">
        <f>-Item_Ledger_Entry[[#This Row],[Quantity]]</f>
        <v>6</v>
      </c>
      <c r="M610" s="38" t="s">
        <v>444</v>
      </c>
      <c r="N610" s="3">
        <v>18.79</v>
      </c>
      <c r="O610" s="38" t="s">
        <v>357</v>
      </c>
      <c r="P610" s="38" t="s">
        <v>358</v>
      </c>
      <c r="Q610" s="38" t="s">
        <v>272</v>
      </c>
      <c r="S610" s="6"/>
    </row>
    <row r="611" spans="1:19" ht="15" customHeight="1" x14ac:dyDescent="0.25">
      <c r="A611" t="s">
        <v>154</v>
      </c>
      <c r="E611" s="38" t="s">
        <v>443</v>
      </c>
      <c r="F611" s="3">
        <v>111330</v>
      </c>
      <c r="G611" s="25">
        <v>43486</v>
      </c>
      <c r="H611" s="3">
        <v>-144</v>
      </c>
      <c r="I611" s="3">
        <v>2624.59</v>
      </c>
      <c r="J611" s="3">
        <v>0</v>
      </c>
      <c r="K611" s="3">
        <f>Item_Ledger_Entry[[#This Row],[Sales Amount (Expected)]]+Item_Ledger_Entry[[#This Row],[Sales Amount (Actual)]]</f>
        <v>2624.59</v>
      </c>
      <c r="L611" s="3">
        <f>-Item_Ledger_Entry[[#This Row],[Quantity]]</f>
        <v>144</v>
      </c>
      <c r="M611" s="38" t="s">
        <v>444</v>
      </c>
      <c r="N611" s="3">
        <v>18.79</v>
      </c>
      <c r="O611" s="38" t="s">
        <v>264</v>
      </c>
      <c r="P611" s="38" t="s">
        <v>265</v>
      </c>
      <c r="Q611" s="38" t="s">
        <v>186</v>
      </c>
      <c r="S611" s="6"/>
    </row>
    <row r="612" spans="1:19" ht="15" customHeight="1" x14ac:dyDescent="0.25">
      <c r="A612" t="s">
        <v>154</v>
      </c>
      <c r="E612" s="38" t="s">
        <v>443</v>
      </c>
      <c r="F612" s="3">
        <v>114297</v>
      </c>
      <c r="G612" s="25">
        <v>43480</v>
      </c>
      <c r="H612" s="3">
        <v>-144</v>
      </c>
      <c r="I612" s="3">
        <v>2570.4699999999998</v>
      </c>
      <c r="J612" s="3">
        <v>0</v>
      </c>
      <c r="K612" s="3">
        <f>Item_Ledger_Entry[[#This Row],[Sales Amount (Expected)]]+Item_Ledger_Entry[[#This Row],[Sales Amount (Actual)]]</f>
        <v>2570.4699999999998</v>
      </c>
      <c r="L612" s="3">
        <f>-Item_Ledger_Entry[[#This Row],[Quantity]]</f>
        <v>144</v>
      </c>
      <c r="M612" s="38" t="s">
        <v>444</v>
      </c>
      <c r="N612" s="3">
        <v>18.79</v>
      </c>
      <c r="O612" s="38" t="s">
        <v>303</v>
      </c>
      <c r="P612" s="38" t="s">
        <v>304</v>
      </c>
      <c r="Q612" s="38" t="s">
        <v>186</v>
      </c>
      <c r="S612" s="6"/>
    </row>
    <row r="613" spans="1:19" ht="15" customHeight="1" x14ac:dyDescent="0.25">
      <c r="A613" t="s">
        <v>154</v>
      </c>
      <c r="E613" s="38" t="s">
        <v>443</v>
      </c>
      <c r="F613" s="3">
        <v>116386</v>
      </c>
      <c r="G613" s="25">
        <v>43482</v>
      </c>
      <c r="H613" s="3">
        <v>-24</v>
      </c>
      <c r="I613" s="3">
        <v>441.94000000000005</v>
      </c>
      <c r="J613" s="3">
        <v>0</v>
      </c>
      <c r="K613" s="3">
        <f>Item_Ledger_Entry[[#This Row],[Sales Amount (Expected)]]+Item_Ledger_Entry[[#This Row],[Sales Amount (Actual)]]</f>
        <v>441.94000000000005</v>
      </c>
      <c r="L613" s="3">
        <f>-Item_Ledger_Entry[[#This Row],[Quantity]]</f>
        <v>24</v>
      </c>
      <c r="M613" s="38" t="s">
        <v>444</v>
      </c>
      <c r="N613" s="3">
        <v>18.79</v>
      </c>
      <c r="O613" s="38" t="s">
        <v>363</v>
      </c>
      <c r="P613" s="38" t="s">
        <v>364</v>
      </c>
      <c r="Q613" s="38" t="s">
        <v>186</v>
      </c>
      <c r="S613" s="6"/>
    </row>
    <row r="614" spans="1:19" ht="15" customHeight="1" x14ac:dyDescent="0.25">
      <c r="A614" t="s">
        <v>154</v>
      </c>
      <c r="E614" s="38" t="s">
        <v>445</v>
      </c>
      <c r="F614" s="3">
        <v>3930</v>
      </c>
      <c r="G614" s="25">
        <v>43478</v>
      </c>
      <c r="H614" s="3">
        <v>-48</v>
      </c>
      <c r="I614" s="3">
        <v>2367.9899999999998</v>
      </c>
      <c r="J614" s="3">
        <v>0</v>
      </c>
      <c r="K614" s="3">
        <f>Item_Ledger_Entry[[#This Row],[Sales Amount (Expected)]]+Item_Ledger_Entry[[#This Row],[Sales Amount (Actual)]]</f>
        <v>2367.9899999999998</v>
      </c>
      <c r="L614" s="3">
        <f>-Item_Ledger_Entry[[#This Row],[Quantity]]</f>
        <v>48</v>
      </c>
      <c r="M614" s="38" t="s">
        <v>446</v>
      </c>
      <c r="N614" s="3">
        <v>50.339999999999996</v>
      </c>
      <c r="O614" s="38" t="s">
        <v>266</v>
      </c>
      <c r="P614" s="38" t="s">
        <v>267</v>
      </c>
      <c r="Q614" s="38" t="s">
        <v>186</v>
      </c>
      <c r="S614" s="6"/>
    </row>
    <row r="615" spans="1:19" ht="15" customHeight="1" x14ac:dyDescent="0.25">
      <c r="A615" t="s">
        <v>154</v>
      </c>
      <c r="E615" s="38" t="s">
        <v>445</v>
      </c>
      <c r="F615" s="3">
        <v>12450</v>
      </c>
      <c r="G615" s="25">
        <v>43469</v>
      </c>
      <c r="H615" s="3">
        <v>-144</v>
      </c>
      <c r="I615" s="3">
        <v>0</v>
      </c>
      <c r="J615" s="3">
        <v>0</v>
      </c>
      <c r="K615" s="3">
        <f>Item_Ledger_Entry[[#This Row],[Sales Amount (Expected)]]+Item_Ledger_Entry[[#This Row],[Sales Amount (Actual)]]</f>
        <v>0</v>
      </c>
      <c r="L615" s="3">
        <f>-Item_Ledger_Entry[[#This Row],[Quantity]]</f>
        <v>144</v>
      </c>
      <c r="M615" s="38" t="s">
        <v>446</v>
      </c>
      <c r="N615" s="3">
        <v>50.339999999999996</v>
      </c>
      <c r="O615" s="38" t="s">
        <v>357</v>
      </c>
      <c r="P615" s="38" t="s">
        <v>358</v>
      </c>
      <c r="Q615" s="38" t="s">
        <v>272</v>
      </c>
      <c r="S615" s="6"/>
    </row>
    <row r="616" spans="1:19" ht="15" customHeight="1" x14ac:dyDescent="0.25">
      <c r="A616" t="s">
        <v>154</v>
      </c>
      <c r="E616" s="38" t="s">
        <v>445</v>
      </c>
      <c r="F616" s="3">
        <v>14109</v>
      </c>
      <c r="G616" s="25">
        <v>43479</v>
      </c>
      <c r="H616" s="3">
        <v>-12</v>
      </c>
      <c r="I616" s="3">
        <v>561.80000000000007</v>
      </c>
      <c r="J616" s="3">
        <v>0</v>
      </c>
      <c r="K616" s="3">
        <f>Item_Ledger_Entry[[#This Row],[Sales Amount (Expected)]]+Item_Ledger_Entry[[#This Row],[Sales Amount (Actual)]]</f>
        <v>561.80000000000007</v>
      </c>
      <c r="L616" s="3">
        <f>-Item_Ledger_Entry[[#This Row],[Quantity]]</f>
        <v>12</v>
      </c>
      <c r="M616" s="38" t="s">
        <v>446</v>
      </c>
      <c r="N616" s="3">
        <v>50.339999999999996</v>
      </c>
      <c r="O616" s="38" t="s">
        <v>282</v>
      </c>
      <c r="P616" s="38" t="s">
        <v>283</v>
      </c>
      <c r="Q616" s="38" t="s">
        <v>275</v>
      </c>
      <c r="S616" s="6"/>
    </row>
    <row r="617" spans="1:19" ht="15" customHeight="1" x14ac:dyDescent="0.25">
      <c r="A617" t="s">
        <v>154</v>
      </c>
      <c r="E617" s="38" t="s">
        <v>445</v>
      </c>
      <c r="F617" s="3">
        <v>14119</v>
      </c>
      <c r="G617" s="25">
        <v>43484</v>
      </c>
      <c r="H617" s="3">
        <v>-48</v>
      </c>
      <c r="I617" s="3">
        <v>2271.3599999999997</v>
      </c>
      <c r="J617" s="3">
        <v>0</v>
      </c>
      <c r="K617" s="3">
        <f>Item_Ledger_Entry[[#This Row],[Sales Amount (Expected)]]+Item_Ledger_Entry[[#This Row],[Sales Amount (Actual)]]</f>
        <v>2271.3599999999997</v>
      </c>
      <c r="L617" s="3">
        <f>-Item_Ledger_Entry[[#This Row],[Quantity]]</f>
        <v>48</v>
      </c>
      <c r="M617" s="38" t="s">
        <v>446</v>
      </c>
      <c r="N617" s="3">
        <v>50.339999999999996</v>
      </c>
      <c r="O617" s="38" t="s">
        <v>273</v>
      </c>
      <c r="P617" s="38" t="s">
        <v>274</v>
      </c>
      <c r="Q617" s="38" t="s">
        <v>275</v>
      </c>
      <c r="S617" s="6"/>
    </row>
    <row r="618" spans="1:19" ht="15" customHeight="1" x14ac:dyDescent="0.25">
      <c r="A618" t="s">
        <v>154</v>
      </c>
      <c r="E618" s="38" t="s">
        <v>445</v>
      </c>
      <c r="F618" s="3">
        <v>15163</v>
      </c>
      <c r="G618" s="25">
        <v>43482</v>
      </c>
      <c r="H618" s="3">
        <v>-48</v>
      </c>
      <c r="I618" s="3">
        <v>2271.3599999999997</v>
      </c>
      <c r="J618" s="3">
        <v>0</v>
      </c>
      <c r="K618" s="3">
        <f>Item_Ledger_Entry[[#This Row],[Sales Amount (Expected)]]+Item_Ledger_Entry[[#This Row],[Sales Amount (Actual)]]</f>
        <v>2271.3599999999997</v>
      </c>
      <c r="L618" s="3">
        <f>-Item_Ledger_Entry[[#This Row],[Quantity]]</f>
        <v>48</v>
      </c>
      <c r="M618" s="38" t="s">
        <v>446</v>
      </c>
      <c r="N618" s="3">
        <v>50.339999999999996</v>
      </c>
      <c r="O618" s="38" t="s">
        <v>286</v>
      </c>
      <c r="P618" s="38" t="s">
        <v>287</v>
      </c>
      <c r="Q618" s="38" t="s">
        <v>275</v>
      </c>
      <c r="S618" s="6"/>
    </row>
    <row r="619" spans="1:19" ht="15" customHeight="1" x14ac:dyDescent="0.25">
      <c r="A619" t="s">
        <v>154</v>
      </c>
      <c r="E619" s="38" t="s">
        <v>445</v>
      </c>
      <c r="F619" s="3">
        <v>111309</v>
      </c>
      <c r="G619" s="25">
        <v>43472</v>
      </c>
      <c r="H619" s="3">
        <v>-144</v>
      </c>
      <c r="I619" s="3">
        <v>7031.4900000000007</v>
      </c>
      <c r="J619" s="3">
        <v>0</v>
      </c>
      <c r="K619" s="3">
        <f>Item_Ledger_Entry[[#This Row],[Sales Amount (Expected)]]+Item_Ledger_Entry[[#This Row],[Sales Amount (Actual)]]</f>
        <v>7031.4900000000007</v>
      </c>
      <c r="L619" s="3">
        <f>-Item_Ledger_Entry[[#This Row],[Quantity]]</f>
        <v>144</v>
      </c>
      <c r="M619" s="38" t="s">
        <v>446</v>
      </c>
      <c r="N619" s="3">
        <v>50.339999999999996</v>
      </c>
      <c r="O619" s="38" t="s">
        <v>264</v>
      </c>
      <c r="P619" s="38" t="s">
        <v>265</v>
      </c>
      <c r="Q619" s="38" t="s">
        <v>186</v>
      </c>
      <c r="S619" s="6"/>
    </row>
    <row r="620" spans="1:19" ht="15" customHeight="1" x14ac:dyDescent="0.25">
      <c r="A620" t="s">
        <v>154</v>
      </c>
      <c r="E620" s="38" t="s">
        <v>445</v>
      </c>
      <c r="F620" s="3">
        <v>111328</v>
      </c>
      <c r="G620" s="25">
        <v>43486</v>
      </c>
      <c r="H620" s="3">
        <v>-144</v>
      </c>
      <c r="I620" s="3">
        <v>7031.4900000000007</v>
      </c>
      <c r="J620" s="3">
        <v>0</v>
      </c>
      <c r="K620" s="3">
        <f>Item_Ledger_Entry[[#This Row],[Sales Amount (Expected)]]+Item_Ledger_Entry[[#This Row],[Sales Amount (Actual)]]</f>
        <v>7031.4900000000007</v>
      </c>
      <c r="L620" s="3">
        <f>-Item_Ledger_Entry[[#This Row],[Quantity]]</f>
        <v>144</v>
      </c>
      <c r="M620" s="38" t="s">
        <v>446</v>
      </c>
      <c r="N620" s="3">
        <v>50.339999999999996</v>
      </c>
      <c r="O620" s="38" t="s">
        <v>264</v>
      </c>
      <c r="P620" s="38" t="s">
        <v>265</v>
      </c>
      <c r="Q620" s="38" t="s">
        <v>186</v>
      </c>
      <c r="S620" s="6"/>
    </row>
    <row r="621" spans="1:19" ht="15" customHeight="1" x14ac:dyDescent="0.25">
      <c r="A621" t="s">
        <v>154</v>
      </c>
      <c r="E621" s="38" t="s">
        <v>445</v>
      </c>
      <c r="F621" s="3">
        <v>114265</v>
      </c>
      <c r="G621" s="25">
        <v>43470</v>
      </c>
      <c r="H621" s="3">
        <v>-144</v>
      </c>
      <c r="I621" s="3">
        <v>7103.9800000000005</v>
      </c>
      <c r="J621" s="3">
        <v>0</v>
      </c>
      <c r="K621" s="3">
        <f>Item_Ledger_Entry[[#This Row],[Sales Amount (Expected)]]+Item_Ledger_Entry[[#This Row],[Sales Amount (Actual)]]</f>
        <v>7103.9800000000005</v>
      </c>
      <c r="L621" s="3">
        <f>-Item_Ledger_Entry[[#This Row],[Quantity]]</f>
        <v>144</v>
      </c>
      <c r="M621" s="38" t="s">
        <v>446</v>
      </c>
      <c r="N621" s="3">
        <v>50.339999999999996</v>
      </c>
      <c r="O621" s="38" t="s">
        <v>301</v>
      </c>
      <c r="P621" s="38" t="s">
        <v>302</v>
      </c>
      <c r="Q621" s="38" t="s">
        <v>186</v>
      </c>
      <c r="S621" s="6"/>
    </row>
    <row r="622" spans="1:19" ht="15" customHeight="1" x14ac:dyDescent="0.25">
      <c r="A622" t="s">
        <v>154</v>
      </c>
      <c r="E622" s="38" t="s">
        <v>445</v>
      </c>
      <c r="F622" s="3">
        <v>116384</v>
      </c>
      <c r="G622" s="25">
        <v>43482</v>
      </c>
      <c r="H622" s="3">
        <v>-48</v>
      </c>
      <c r="I622" s="3">
        <v>2367.9899999999998</v>
      </c>
      <c r="J622" s="3">
        <v>0</v>
      </c>
      <c r="K622" s="3">
        <f>Item_Ledger_Entry[[#This Row],[Sales Amount (Expected)]]+Item_Ledger_Entry[[#This Row],[Sales Amount (Actual)]]</f>
        <v>2367.9899999999998</v>
      </c>
      <c r="L622" s="3">
        <f>-Item_Ledger_Entry[[#This Row],[Quantity]]</f>
        <v>48</v>
      </c>
      <c r="M622" s="38" t="s">
        <v>446</v>
      </c>
      <c r="N622" s="3">
        <v>50.339999999999996</v>
      </c>
      <c r="O622" s="38" t="s">
        <v>363</v>
      </c>
      <c r="P622" s="38" t="s">
        <v>364</v>
      </c>
      <c r="Q622" s="38" t="s">
        <v>186</v>
      </c>
      <c r="S622" s="6"/>
    </row>
    <row r="623" spans="1:19" ht="15" customHeight="1" x14ac:dyDescent="0.25">
      <c r="A623" t="s">
        <v>154</v>
      </c>
      <c r="E623" s="38" t="s">
        <v>447</v>
      </c>
      <c r="F623" s="3">
        <v>3928</v>
      </c>
      <c r="G623" s="25">
        <v>43478</v>
      </c>
      <c r="H623" s="3">
        <v>-144</v>
      </c>
      <c r="I623" s="3">
        <v>6834.4400000000005</v>
      </c>
      <c r="J623" s="3">
        <v>0</v>
      </c>
      <c r="K623" s="3">
        <f>Item_Ledger_Entry[[#This Row],[Sales Amount (Expected)]]+Item_Ledger_Entry[[#This Row],[Sales Amount (Actual)]]</f>
        <v>6834.4400000000005</v>
      </c>
      <c r="L623" s="3">
        <f>-Item_Ledger_Entry[[#This Row],[Quantity]]</f>
        <v>144</v>
      </c>
      <c r="M623" s="38" t="s">
        <v>448</v>
      </c>
      <c r="N623" s="3">
        <v>48.43</v>
      </c>
      <c r="O623" s="38" t="s">
        <v>266</v>
      </c>
      <c r="P623" s="38" t="s">
        <v>267</v>
      </c>
      <c r="Q623" s="38" t="s">
        <v>186</v>
      </c>
      <c r="S623" s="6"/>
    </row>
    <row r="624" spans="1:19" ht="15" customHeight="1" x14ac:dyDescent="0.25">
      <c r="A624" t="s">
        <v>154</v>
      </c>
      <c r="E624" s="38" t="s">
        <v>447</v>
      </c>
      <c r="F624" s="3">
        <v>10218</v>
      </c>
      <c r="G624" s="25">
        <v>43471</v>
      </c>
      <c r="H624" s="3">
        <v>-48</v>
      </c>
      <c r="I624" s="3">
        <v>2278.15</v>
      </c>
      <c r="J624" s="3">
        <v>0</v>
      </c>
      <c r="K624" s="3">
        <f>Item_Ledger_Entry[[#This Row],[Sales Amount (Expected)]]+Item_Ledger_Entry[[#This Row],[Sales Amount (Actual)]]</f>
        <v>2278.15</v>
      </c>
      <c r="L624" s="3">
        <f>-Item_Ledger_Entry[[#This Row],[Quantity]]</f>
        <v>48</v>
      </c>
      <c r="M624" s="38" t="s">
        <v>448</v>
      </c>
      <c r="N624" s="3">
        <v>48.43</v>
      </c>
      <c r="O624" s="38" t="s">
        <v>305</v>
      </c>
      <c r="P624" s="38" t="s">
        <v>306</v>
      </c>
      <c r="Q624" s="38" t="s">
        <v>186</v>
      </c>
      <c r="S624" s="6"/>
    </row>
    <row r="625" spans="1:19" ht="15" customHeight="1" x14ac:dyDescent="0.25">
      <c r="A625" t="s">
        <v>154</v>
      </c>
      <c r="E625" s="38" t="s">
        <v>447</v>
      </c>
      <c r="F625" s="3">
        <v>15157</v>
      </c>
      <c r="G625" s="25">
        <v>43478</v>
      </c>
      <c r="H625" s="3">
        <v>-24</v>
      </c>
      <c r="I625" s="3">
        <v>1115.83</v>
      </c>
      <c r="J625" s="3">
        <v>0</v>
      </c>
      <c r="K625" s="3">
        <f>Item_Ledger_Entry[[#This Row],[Sales Amount (Expected)]]+Item_Ledger_Entry[[#This Row],[Sales Amount (Actual)]]</f>
        <v>1115.83</v>
      </c>
      <c r="L625" s="3">
        <f>-Item_Ledger_Entry[[#This Row],[Quantity]]</f>
        <v>24</v>
      </c>
      <c r="M625" s="38" t="s">
        <v>448</v>
      </c>
      <c r="N625" s="3">
        <v>48.43</v>
      </c>
      <c r="O625" s="38" t="s">
        <v>284</v>
      </c>
      <c r="P625" s="38" t="s">
        <v>285</v>
      </c>
      <c r="Q625" s="38" t="s">
        <v>275</v>
      </c>
      <c r="S625" s="6"/>
    </row>
    <row r="626" spans="1:19" ht="15" customHeight="1" x14ac:dyDescent="0.25">
      <c r="A626" t="s">
        <v>154</v>
      </c>
      <c r="E626" s="38" t="s">
        <v>447</v>
      </c>
      <c r="F626" s="3">
        <v>111318</v>
      </c>
      <c r="G626" s="25">
        <v>43478</v>
      </c>
      <c r="H626" s="3">
        <v>-144</v>
      </c>
      <c r="I626" s="3">
        <v>6694.96</v>
      </c>
      <c r="J626" s="3">
        <v>0</v>
      </c>
      <c r="K626" s="3">
        <f>Item_Ledger_Entry[[#This Row],[Sales Amount (Expected)]]+Item_Ledger_Entry[[#This Row],[Sales Amount (Actual)]]</f>
        <v>6694.96</v>
      </c>
      <c r="L626" s="3">
        <f>-Item_Ledger_Entry[[#This Row],[Quantity]]</f>
        <v>144</v>
      </c>
      <c r="M626" s="38" t="s">
        <v>448</v>
      </c>
      <c r="N626" s="3">
        <v>48.43</v>
      </c>
      <c r="O626" s="38" t="s">
        <v>334</v>
      </c>
      <c r="P626" s="38" t="s">
        <v>335</v>
      </c>
      <c r="Q626" s="38" t="s">
        <v>186</v>
      </c>
      <c r="S626" s="6"/>
    </row>
    <row r="627" spans="1:19" ht="15" customHeight="1" x14ac:dyDescent="0.25">
      <c r="A627" t="s">
        <v>154</v>
      </c>
      <c r="E627" s="38" t="s">
        <v>447</v>
      </c>
      <c r="F627" s="3">
        <v>111340</v>
      </c>
      <c r="G627" s="25">
        <v>43478</v>
      </c>
      <c r="H627" s="3">
        <v>-145</v>
      </c>
      <c r="I627" s="3">
        <v>6881.9</v>
      </c>
      <c r="J627" s="3">
        <v>0</v>
      </c>
      <c r="K627" s="3">
        <f>Item_Ledger_Entry[[#This Row],[Sales Amount (Expected)]]+Item_Ledger_Entry[[#This Row],[Sales Amount (Actual)]]</f>
        <v>6881.9</v>
      </c>
      <c r="L627" s="3">
        <f>-Item_Ledger_Entry[[#This Row],[Quantity]]</f>
        <v>145</v>
      </c>
      <c r="M627" s="38" t="s">
        <v>448</v>
      </c>
      <c r="N627" s="3">
        <v>48.43</v>
      </c>
      <c r="O627" s="38" t="s">
        <v>266</v>
      </c>
      <c r="P627" s="38" t="s">
        <v>267</v>
      </c>
      <c r="Q627" s="38" t="s">
        <v>186</v>
      </c>
      <c r="S627" s="6"/>
    </row>
    <row r="628" spans="1:19" ht="15" customHeight="1" x14ac:dyDescent="0.25">
      <c r="A628" t="s">
        <v>154</v>
      </c>
      <c r="E628" s="38" t="s">
        <v>447</v>
      </c>
      <c r="F628" s="3">
        <v>116395</v>
      </c>
      <c r="G628" s="25">
        <v>43487</v>
      </c>
      <c r="H628" s="3">
        <v>-24</v>
      </c>
      <c r="I628" s="3">
        <v>1139.07</v>
      </c>
      <c r="J628" s="3">
        <v>0</v>
      </c>
      <c r="K628" s="3">
        <f>Item_Ledger_Entry[[#This Row],[Sales Amount (Expected)]]+Item_Ledger_Entry[[#This Row],[Sales Amount (Actual)]]</f>
        <v>1139.07</v>
      </c>
      <c r="L628" s="3">
        <f>-Item_Ledger_Entry[[#This Row],[Quantity]]</f>
        <v>24</v>
      </c>
      <c r="M628" s="38" t="s">
        <v>448</v>
      </c>
      <c r="N628" s="3">
        <v>48.43</v>
      </c>
      <c r="O628" s="38" t="s">
        <v>305</v>
      </c>
      <c r="P628" s="38" t="s">
        <v>306</v>
      </c>
      <c r="Q628" s="38" t="s">
        <v>186</v>
      </c>
      <c r="S628" s="6"/>
    </row>
    <row r="629" spans="1:19" ht="15" customHeight="1" x14ac:dyDescent="0.25">
      <c r="A629" t="s">
        <v>154</v>
      </c>
      <c r="E629" s="38" t="s">
        <v>447</v>
      </c>
      <c r="F629" s="3">
        <v>118069</v>
      </c>
      <c r="G629" s="25">
        <v>43471</v>
      </c>
      <c r="H629" s="3">
        <v>-144</v>
      </c>
      <c r="I629" s="3">
        <v>0</v>
      </c>
      <c r="J629" s="3">
        <v>0</v>
      </c>
      <c r="K629" s="3">
        <f>Item_Ledger_Entry[[#This Row],[Sales Amount (Expected)]]+Item_Ledger_Entry[[#This Row],[Sales Amount (Actual)]]</f>
        <v>0</v>
      </c>
      <c r="L629" s="3">
        <f>-Item_Ledger_Entry[[#This Row],[Quantity]]</f>
        <v>144</v>
      </c>
      <c r="M629" s="38" t="s">
        <v>448</v>
      </c>
      <c r="N629" s="3">
        <v>48.43</v>
      </c>
      <c r="O629" s="38" t="s">
        <v>359</v>
      </c>
      <c r="P629" s="38" t="s">
        <v>360</v>
      </c>
      <c r="Q629" s="38" t="s">
        <v>272</v>
      </c>
      <c r="S629" s="6"/>
    </row>
    <row r="630" spans="1:19" ht="15" customHeight="1" x14ac:dyDescent="0.25">
      <c r="A630" t="s">
        <v>154</v>
      </c>
      <c r="E630" s="38" t="s">
        <v>447</v>
      </c>
      <c r="F630" s="3">
        <v>118089</v>
      </c>
      <c r="G630" s="25">
        <v>43482</v>
      </c>
      <c r="H630" s="3">
        <v>-144</v>
      </c>
      <c r="I630" s="3">
        <v>0</v>
      </c>
      <c r="J630" s="3">
        <v>0</v>
      </c>
      <c r="K630" s="3">
        <f>Item_Ledger_Entry[[#This Row],[Sales Amount (Expected)]]+Item_Ledger_Entry[[#This Row],[Sales Amount (Actual)]]</f>
        <v>0</v>
      </c>
      <c r="L630" s="3">
        <f>-Item_Ledger_Entry[[#This Row],[Quantity]]</f>
        <v>144</v>
      </c>
      <c r="M630" s="38" t="s">
        <v>448</v>
      </c>
      <c r="N630" s="3">
        <v>48.43</v>
      </c>
      <c r="O630" s="38" t="s">
        <v>270</v>
      </c>
      <c r="P630" s="38" t="s">
        <v>271</v>
      </c>
      <c r="Q630" s="38" t="s">
        <v>272</v>
      </c>
      <c r="S630" s="6"/>
    </row>
    <row r="631" spans="1:19" ht="15" customHeight="1" x14ac:dyDescent="0.25">
      <c r="A631" t="s">
        <v>154</v>
      </c>
      <c r="E631" s="38" t="s">
        <v>447</v>
      </c>
      <c r="F631" s="3">
        <v>119371</v>
      </c>
      <c r="G631" s="25">
        <v>43491</v>
      </c>
      <c r="H631" s="3">
        <v>-24</v>
      </c>
      <c r="I631" s="3">
        <v>1139.08</v>
      </c>
      <c r="J631" s="3">
        <v>0</v>
      </c>
      <c r="K631" s="3">
        <f>Item_Ledger_Entry[[#This Row],[Sales Amount (Expected)]]+Item_Ledger_Entry[[#This Row],[Sales Amount (Actual)]]</f>
        <v>1139.08</v>
      </c>
      <c r="L631" s="3">
        <f>-Item_Ledger_Entry[[#This Row],[Quantity]]</f>
        <v>24</v>
      </c>
      <c r="M631" s="38" t="s">
        <v>448</v>
      </c>
      <c r="N631" s="3">
        <v>48.43</v>
      </c>
      <c r="O631" s="38" t="s">
        <v>276</v>
      </c>
      <c r="P631" s="38" t="s">
        <v>277</v>
      </c>
      <c r="Q631" s="38" t="s">
        <v>275</v>
      </c>
      <c r="S631" s="6"/>
    </row>
    <row r="632" spans="1:19" ht="15" customHeight="1" x14ac:dyDescent="0.25">
      <c r="A632" t="s">
        <v>154</v>
      </c>
      <c r="E632" s="38" t="s">
        <v>449</v>
      </c>
      <c r="F632" s="3">
        <v>3887</v>
      </c>
      <c r="G632" s="25">
        <v>43467</v>
      </c>
      <c r="H632" s="3">
        <v>-48</v>
      </c>
      <c r="I632" s="3">
        <v>979.84</v>
      </c>
      <c r="J632" s="3">
        <v>0</v>
      </c>
      <c r="K632" s="3">
        <f>Item_Ledger_Entry[[#This Row],[Sales Amount (Expected)]]+Item_Ledger_Entry[[#This Row],[Sales Amount (Actual)]]</f>
        <v>979.84</v>
      </c>
      <c r="L632" s="3">
        <f>-Item_Ledger_Entry[[#This Row],[Quantity]]</f>
        <v>48</v>
      </c>
      <c r="M632" s="38" t="s">
        <v>450</v>
      </c>
      <c r="N632" s="3">
        <v>20.83</v>
      </c>
      <c r="O632" s="38" t="s">
        <v>264</v>
      </c>
      <c r="P632" s="38" t="s">
        <v>265</v>
      </c>
      <c r="Q632" s="38" t="s">
        <v>186</v>
      </c>
      <c r="S632" s="6"/>
    </row>
    <row r="633" spans="1:19" ht="15" customHeight="1" x14ac:dyDescent="0.25">
      <c r="A633" t="s">
        <v>154</v>
      </c>
      <c r="E633" s="38" t="s">
        <v>449</v>
      </c>
      <c r="F633" s="3">
        <v>3901</v>
      </c>
      <c r="G633" s="25">
        <v>43473</v>
      </c>
      <c r="H633" s="3">
        <v>-6</v>
      </c>
      <c r="I633" s="3">
        <v>116.23</v>
      </c>
      <c r="J633" s="3">
        <v>0</v>
      </c>
      <c r="K633" s="3">
        <f>Item_Ledger_Entry[[#This Row],[Sales Amount (Expected)]]+Item_Ledger_Entry[[#This Row],[Sales Amount (Actual)]]</f>
        <v>116.23</v>
      </c>
      <c r="L633" s="3">
        <f>-Item_Ledger_Entry[[#This Row],[Quantity]]</f>
        <v>6</v>
      </c>
      <c r="M633" s="38" t="s">
        <v>450</v>
      </c>
      <c r="N633" s="3">
        <v>20.83</v>
      </c>
      <c r="O633" s="38" t="s">
        <v>334</v>
      </c>
      <c r="P633" s="38" t="s">
        <v>335</v>
      </c>
      <c r="Q633" s="38" t="s">
        <v>186</v>
      </c>
      <c r="S633" s="6"/>
    </row>
    <row r="634" spans="1:19" ht="15" customHeight="1" x14ac:dyDescent="0.25">
      <c r="A634" t="s">
        <v>154</v>
      </c>
      <c r="E634" s="38" t="s">
        <v>449</v>
      </c>
      <c r="F634" s="3">
        <v>3923</v>
      </c>
      <c r="G634" s="25">
        <v>43475</v>
      </c>
      <c r="H634" s="3">
        <v>-24</v>
      </c>
      <c r="I634" s="3">
        <v>479.92</v>
      </c>
      <c r="J634" s="3">
        <v>0</v>
      </c>
      <c r="K634" s="3">
        <f>Item_Ledger_Entry[[#This Row],[Sales Amount (Expected)]]+Item_Ledger_Entry[[#This Row],[Sales Amount (Actual)]]</f>
        <v>479.92</v>
      </c>
      <c r="L634" s="3">
        <f>-Item_Ledger_Entry[[#This Row],[Quantity]]</f>
        <v>24</v>
      </c>
      <c r="M634" s="38" t="s">
        <v>450</v>
      </c>
      <c r="N634" s="3">
        <v>20.83</v>
      </c>
      <c r="O634" s="38" t="s">
        <v>264</v>
      </c>
      <c r="P634" s="38" t="s">
        <v>265</v>
      </c>
      <c r="Q634" s="38" t="s">
        <v>186</v>
      </c>
      <c r="S634" s="6"/>
    </row>
    <row r="635" spans="1:19" ht="15" customHeight="1" x14ac:dyDescent="0.25">
      <c r="A635" t="s">
        <v>154</v>
      </c>
      <c r="E635" s="38" t="s">
        <v>449</v>
      </c>
      <c r="F635" s="3">
        <v>7584</v>
      </c>
      <c r="G635" s="25">
        <v>43476</v>
      </c>
      <c r="H635" s="3">
        <v>-144</v>
      </c>
      <c r="I635" s="3">
        <v>2939.52</v>
      </c>
      <c r="J635" s="3">
        <v>0</v>
      </c>
      <c r="K635" s="3">
        <f>Item_Ledger_Entry[[#This Row],[Sales Amount (Expected)]]+Item_Ledger_Entry[[#This Row],[Sales Amount (Actual)]]</f>
        <v>2939.52</v>
      </c>
      <c r="L635" s="3">
        <f>-Item_Ledger_Entry[[#This Row],[Quantity]]</f>
        <v>144</v>
      </c>
      <c r="M635" s="38" t="s">
        <v>450</v>
      </c>
      <c r="N635" s="3">
        <v>20.83</v>
      </c>
      <c r="O635" s="38" t="s">
        <v>268</v>
      </c>
      <c r="P635" s="38" t="s">
        <v>269</v>
      </c>
      <c r="Q635" s="38" t="s">
        <v>186</v>
      </c>
      <c r="S635" s="6"/>
    </row>
    <row r="636" spans="1:19" ht="15" customHeight="1" x14ac:dyDescent="0.25">
      <c r="A636" t="s">
        <v>154</v>
      </c>
      <c r="E636" s="38" t="s">
        <v>449</v>
      </c>
      <c r="F636" s="3">
        <v>10229</v>
      </c>
      <c r="G636" s="25">
        <v>43477</v>
      </c>
      <c r="H636" s="3">
        <v>-144</v>
      </c>
      <c r="I636" s="3">
        <v>2939.52</v>
      </c>
      <c r="J636" s="3">
        <v>0</v>
      </c>
      <c r="K636" s="3">
        <f>Item_Ledger_Entry[[#This Row],[Sales Amount (Expected)]]+Item_Ledger_Entry[[#This Row],[Sales Amount (Actual)]]</f>
        <v>2939.52</v>
      </c>
      <c r="L636" s="3">
        <f>-Item_Ledger_Entry[[#This Row],[Quantity]]</f>
        <v>144</v>
      </c>
      <c r="M636" s="38" t="s">
        <v>450</v>
      </c>
      <c r="N636" s="3">
        <v>20.83</v>
      </c>
      <c r="O636" s="38" t="s">
        <v>355</v>
      </c>
      <c r="P636" s="38" t="s">
        <v>356</v>
      </c>
      <c r="Q636" s="38" t="s">
        <v>186</v>
      </c>
      <c r="S636" s="6"/>
    </row>
    <row r="637" spans="1:19" ht="15" customHeight="1" x14ac:dyDescent="0.25">
      <c r="A637" t="s">
        <v>154</v>
      </c>
      <c r="E637" s="38" t="s">
        <v>449</v>
      </c>
      <c r="F637" s="3">
        <v>12467</v>
      </c>
      <c r="G637" s="25">
        <v>43481</v>
      </c>
      <c r="H637" s="3">
        <v>-144</v>
      </c>
      <c r="I637" s="3">
        <v>0</v>
      </c>
      <c r="J637" s="3">
        <v>0</v>
      </c>
      <c r="K637" s="3">
        <f>Item_Ledger_Entry[[#This Row],[Sales Amount (Expected)]]+Item_Ledger_Entry[[#This Row],[Sales Amount (Actual)]]</f>
        <v>0</v>
      </c>
      <c r="L637" s="3">
        <f>-Item_Ledger_Entry[[#This Row],[Quantity]]</f>
        <v>144</v>
      </c>
      <c r="M637" s="38" t="s">
        <v>450</v>
      </c>
      <c r="N637" s="3">
        <v>20.83</v>
      </c>
      <c r="O637" s="38" t="s">
        <v>359</v>
      </c>
      <c r="P637" s="38" t="s">
        <v>360</v>
      </c>
      <c r="Q637" s="38" t="s">
        <v>272</v>
      </c>
      <c r="S637" s="6"/>
    </row>
    <row r="638" spans="1:19" ht="15" customHeight="1" x14ac:dyDescent="0.25">
      <c r="A638" t="s">
        <v>154</v>
      </c>
      <c r="E638" s="38" t="s">
        <v>449</v>
      </c>
      <c r="F638" s="3">
        <v>111343</v>
      </c>
      <c r="G638" s="25">
        <v>43478</v>
      </c>
      <c r="H638" s="3">
        <v>-2</v>
      </c>
      <c r="I638" s="3">
        <v>40.830000000000005</v>
      </c>
      <c r="J638" s="3">
        <v>0</v>
      </c>
      <c r="K638" s="3">
        <f>Item_Ledger_Entry[[#This Row],[Sales Amount (Expected)]]+Item_Ledger_Entry[[#This Row],[Sales Amount (Actual)]]</f>
        <v>40.830000000000005</v>
      </c>
      <c r="L638" s="3">
        <f>-Item_Ledger_Entry[[#This Row],[Quantity]]</f>
        <v>2</v>
      </c>
      <c r="M638" s="38" t="s">
        <v>450</v>
      </c>
      <c r="N638" s="3">
        <v>20.83</v>
      </c>
      <c r="O638" s="38" t="s">
        <v>266</v>
      </c>
      <c r="P638" s="38" t="s">
        <v>267</v>
      </c>
      <c r="Q638" s="38" t="s">
        <v>186</v>
      </c>
      <c r="S638" s="6"/>
    </row>
    <row r="639" spans="1:19" ht="15" customHeight="1" x14ac:dyDescent="0.25">
      <c r="A639" t="s">
        <v>154</v>
      </c>
      <c r="E639" s="38" t="s">
        <v>449</v>
      </c>
      <c r="F639" s="3">
        <v>116372</v>
      </c>
      <c r="G639" s="25">
        <v>43472</v>
      </c>
      <c r="H639" s="3">
        <v>-24</v>
      </c>
      <c r="I639" s="3">
        <v>489.92</v>
      </c>
      <c r="J639" s="3">
        <v>0</v>
      </c>
      <c r="K639" s="3">
        <f>Item_Ledger_Entry[[#This Row],[Sales Amount (Expected)]]+Item_Ledger_Entry[[#This Row],[Sales Amount (Actual)]]</f>
        <v>489.92</v>
      </c>
      <c r="L639" s="3">
        <f>-Item_Ledger_Entry[[#This Row],[Quantity]]</f>
        <v>24</v>
      </c>
      <c r="M639" s="38" t="s">
        <v>450</v>
      </c>
      <c r="N639" s="3">
        <v>20.83</v>
      </c>
      <c r="O639" s="38" t="s">
        <v>355</v>
      </c>
      <c r="P639" s="38" t="s">
        <v>356</v>
      </c>
      <c r="Q639" s="38" t="s">
        <v>186</v>
      </c>
      <c r="S639" s="6"/>
    </row>
    <row r="640" spans="1:19" ht="15" customHeight="1" x14ac:dyDescent="0.25">
      <c r="A640" t="s">
        <v>154</v>
      </c>
      <c r="E640" s="38" t="s">
        <v>449</v>
      </c>
      <c r="F640" s="3">
        <v>116379</v>
      </c>
      <c r="G640" s="25">
        <v>43473</v>
      </c>
      <c r="H640" s="3">
        <v>-12</v>
      </c>
      <c r="I640" s="3">
        <v>244.96</v>
      </c>
      <c r="J640" s="3">
        <v>0</v>
      </c>
      <c r="K640" s="3">
        <f>Item_Ledger_Entry[[#This Row],[Sales Amount (Expected)]]+Item_Ledger_Entry[[#This Row],[Sales Amount (Actual)]]</f>
        <v>244.96</v>
      </c>
      <c r="L640" s="3">
        <f>-Item_Ledger_Entry[[#This Row],[Quantity]]</f>
        <v>12</v>
      </c>
      <c r="M640" s="38" t="s">
        <v>450</v>
      </c>
      <c r="N640" s="3">
        <v>20.83</v>
      </c>
      <c r="O640" s="38" t="s">
        <v>305</v>
      </c>
      <c r="P640" s="38" t="s">
        <v>306</v>
      </c>
      <c r="Q640" s="38" t="s">
        <v>186</v>
      </c>
      <c r="S640" s="6"/>
    </row>
    <row r="641" spans="1:19" ht="15" customHeight="1" x14ac:dyDescent="0.25">
      <c r="A641" t="s">
        <v>154</v>
      </c>
      <c r="E641" s="38" t="s">
        <v>449</v>
      </c>
      <c r="F641" s="3">
        <v>118090</v>
      </c>
      <c r="G641" s="25">
        <v>43482</v>
      </c>
      <c r="H641" s="3">
        <v>-150</v>
      </c>
      <c r="I641" s="3">
        <v>0</v>
      </c>
      <c r="J641" s="3">
        <v>0</v>
      </c>
      <c r="K641" s="3">
        <f>Item_Ledger_Entry[[#This Row],[Sales Amount (Expected)]]+Item_Ledger_Entry[[#This Row],[Sales Amount (Actual)]]</f>
        <v>0</v>
      </c>
      <c r="L641" s="3">
        <f>-Item_Ledger_Entry[[#This Row],[Quantity]]</f>
        <v>150</v>
      </c>
      <c r="M641" s="38" t="s">
        <v>450</v>
      </c>
      <c r="N641" s="3">
        <v>20.83</v>
      </c>
      <c r="O641" s="38" t="s">
        <v>270</v>
      </c>
      <c r="P641" s="38" t="s">
        <v>271</v>
      </c>
      <c r="Q641" s="38" t="s">
        <v>272</v>
      </c>
      <c r="S641" s="6"/>
    </row>
    <row r="642" spans="1:19" ht="15" customHeight="1" x14ac:dyDescent="0.25">
      <c r="A642" t="s">
        <v>154</v>
      </c>
      <c r="E642" s="38" t="s">
        <v>449</v>
      </c>
      <c r="F642" s="3">
        <v>120196</v>
      </c>
      <c r="G642" s="25">
        <v>43478</v>
      </c>
      <c r="H642" s="3">
        <v>-144</v>
      </c>
      <c r="I642" s="3">
        <v>2909.54</v>
      </c>
      <c r="J642" s="3">
        <v>0</v>
      </c>
      <c r="K642" s="3">
        <f>Item_Ledger_Entry[[#This Row],[Sales Amount (Expected)]]+Item_Ledger_Entry[[#This Row],[Sales Amount (Actual)]]</f>
        <v>2909.54</v>
      </c>
      <c r="L642" s="3">
        <f>-Item_Ledger_Entry[[#This Row],[Quantity]]</f>
        <v>144</v>
      </c>
      <c r="M642" s="38" t="s">
        <v>450</v>
      </c>
      <c r="N642" s="3">
        <v>20.83</v>
      </c>
      <c r="O642" s="38" t="s">
        <v>278</v>
      </c>
      <c r="P642" s="38" t="s">
        <v>279</v>
      </c>
      <c r="Q642" s="38" t="s">
        <v>275</v>
      </c>
      <c r="S642" s="6"/>
    </row>
    <row r="643" spans="1:19" ht="15" customHeight="1" x14ac:dyDescent="0.25">
      <c r="A643" t="s">
        <v>154</v>
      </c>
      <c r="E643" s="38" t="s">
        <v>451</v>
      </c>
      <c r="F643" s="3">
        <v>3908</v>
      </c>
      <c r="G643" s="25">
        <v>43472</v>
      </c>
      <c r="H643" s="3">
        <v>-144</v>
      </c>
      <c r="I643" s="3">
        <v>2795.33</v>
      </c>
      <c r="J643" s="3">
        <v>0</v>
      </c>
      <c r="K643" s="3">
        <f>Item_Ledger_Entry[[#This Row],[Sales Amount (Expected)]]+Item_Ledger_Entry[[#This Row],[Sales Amount (Actual)]]</f>
        <v>2795.33</v>
      </c>
      <c r="L643" s="3">
        <f>-Item_Ledger_Entry[[#This Row],[Quantity]]</f>
        <v>144</v>
      </c>
      <c r="M643" s="38" t="s">
        <v>452</v>
      </c>
      <c r="N643" s="3">
        <v>21.1</v>
      </c>
      <c r="O643" s="38" t="s">
        <v>264</v>
      </c>
      <c r="P643" s="38" t="s">
        <v>265</v>
      </c>
      <c r="Q643" s="38" t="s">
        <v>186</v>
      </c>
      <c r="S643" s="6"/>
    </row>
    <row r="644" spans="1:19" ht="15" customHeight="1" x14ac:dyDescent="0.25">
      <c r="A644" t="s">
        <v>154</v>
      </c>
      <c r="E644" s="38" t="s">
        <v>451</v>
      </c>
      <c r="F644" s="3">
        <v>3918</v>
      </c>
      <c r="G644" s="25">
        <v>43475</v>
      </c>
      <c r="H644" s="3">
        <v>-144</v>
      </c>
      <c r="I644" s="3">
        <v>2916.86</v>
      </c>
      <c r="J644" s="3">
        <v>0</v>
      </c>
      <c r="K644" s="3">
        <f>Item_Ledger_Entry[[#This Row],[Sales Amount (Expected)]]+Item_Ledger_Entry[[#This Row],[Sales Amount (Actual)]]</f>
        <v>2916.86</v>
      </c>
      <c r="L644" s="3">
        <f>-Item_Ledger_Entry[[#This Row],[Quantity]]</f>
        <v>144</v>
      </c>
      <c r="M644" s="38" t="s">
        <v>452</v>
      </c>
      <c r="N644" s="3">
        <v>21.1</v>
      </c>
      <c r="O644" s="38" t="s">
        <v>264</v>
      </c>
      <c r="P644" s="38" t="s">
        <v>265</v>
      </c>
      <c r="Q644" s="38" t="s">
        <v>186</v>
      </c>
      <c r="S644" s="6"/>
    </row>
    <row r="645" spans="1:19" ht="15" customHeight="1" x14ac:dyDescent="0.25">
      <c r="A645" t="s">
        <v>154</v>
      </c>
      <c r="E645" s="38" t="s">
        <v>451</v>
      </c>
      <c r="F645" s="3">
        <v>7586</v>
      </c>
      <c r="G645" s="25">
        <v>43476</v>
      </c>
      <c r="H645" s="3">
        <v>-48</v>
      </c>
      <c r="I645" s="3">
        <v>992.56000000000006</v>
      </c>
      <c r="J645" s="3">
        <v>0</v>
      </c>
      <c r="K645" s="3">
        <f>Item_Ledger_Entry[[#This Row],[Sales Amount (Expected)]]+Item_Ledger_Entry[[#This Row],[Sales Amount (Actual)]]</f>
        <v>992.56000000000006</v>
      </c>
      <c r="L645" s="3">
        <f>-Item_Ledger_Entry[[#This Row],[Quantity]]</f>
        <v>48</v>
      </c>
      <c r="M645" s="38" t="s">
        <v>452</v>
      </c>
      <c r="N645" s="3">
        <v>21.1</v>
      </c>
      <c r="O645" s="38" t="s">
        <v>268</v>
      </c>
      <c r="P645" s="38" t="s">
        <v>269</v>
      </c>
      <c r="Q645" s="38" t="s">
        <v>186</v>
      </c>
      <c r="S645" s="6"/>
    </row>
    <row r="646" spans="1:19" ht="15" customHeight="1" x14ac:dyDescent="0.25">
      <c r="A646" t="s">
        <v>154</v>
      </c>
      <c r="E646" s="38" t="s">
        <v>451</v>
      </c>
      <c r="F646" s="3">
        <v>10224</v>
      </c>
      <c r="G646" s="25">
        <v>43471</v>
      </c>
      <c r="H646" s="3">
        <v>-1</v>
      </c>
      <c r="I646" s="3">
        <v>20.68</v>
      </c>
      <c r="J646" s="3">
        <v>0</v>
      </c>
      <c r="K646" s="3">
        <f>Item_Ledger_Entry[[#This Row],[Sales Amount (Expected)]]+Item_Ledger_Entry[[#This Row],[Sales Amount (Actual)]]</f>
        <v>20.68</v>
      </c>
      <c r="L646" s="3">
        <f>-Item_Ledger_Entry[[#This Row],[Quantity]]</f>
        <v>1</v>
      </c>
      <c r="M646" s="38" t="s">
        <v>452</v>
      </c>
      <c r="N646" s="3">
        <v>21.1</v>
      </c>
      <c r="O646" s="38" t="s">
        <v>305</v>
      </c>
      <c r="P646" s="38" t="s">
        <v>306</v>
      </c>
      <c r="Q646" s="38" t="s">
        <v>186</v>
      </c>
      <c r="S646" s="6"/>
    </row>
    <row r="647" spans="1:19" ht="15" customHeight="1" x14ac:dyDescent="0.25">
      <c r="A647" t="s">
        <v>154</v>
      </c>
      <c r="E647" s="38" t="s">
        <v>451</v>
      </c>
      <c r="F647" s="3">
        <v>10244</v>
      </c>
      <c r="G647" s="25">
        <v>43482</v>
      </c>
      <c r="H647" s="3">
        <v>-192</v>
      </c>
      <c r="I647" s="3">
        <v>3970.26</v>
      </c>
      <c r="J647" s="3">
        <v>0</v>
      </c>
      <c r="K647" s="3">
        <f>Item_Ledger_Entry[[#This Row],[Sales Amount (Expected)]]+Item_Ledger_Entry[[#This Row],[Sales Amount (Actual)]]</f>
        <v>3970.26</v>
      </c>
      <c r="L647" s="3">
        <f>-Item_Ledger_Entry[[#This Row],[Quantity]]</f>
        <v>192</v>
      </c>
      <c r="M647" s="38" t="s">
        <v>452</v>
      </c>
      <c r="N647" s="3">
        <v>21.1</v>
      </c>
      <c r="O647" s="38" t="s">
        <v>355</v>
      </c>
      <c r="P647" s="38" t="s">
        <v>356</v>
      </c>
      <c r="Q647" s="38" t="s">
        <v>186</v>
      </c>
      <c r="S647" s="6"/>
    </row>
    <row r="648" spans="1:19" ht="15" customHeight="1" x14ac:dyDescent="0.25">
      <c r="A648" t="s">
        <v>154</v>
      </c>
      <c r="E648" s="38" t="s">
        <v>451</v>
      </c>
      <c r="F648" s="3">
        <v>12458</v>
      </c>
      <c r="G648" s="25">
        <v>43471</v>
      </c>
      <c r="H648" s="3">
        <v>-144</v>
      </c>
      <c r="I648" s="3">
        <v>0</v>
      </c>
      <c r="J648" s="3">
        <v>0</v>
      </c>
      <c r="K648" s="3">
        <f>Item_Ledger_Entry[[#This Row],[Sales Amount (Expected)]]+Item_Ledger_Entry[[#This Row],[Sales Amount (Actual)]]</f>
        <v>0</v>
      </c>
      <c r="L648" s="3">
        <f>-Item_Ledger_Entry[[#This Row],[Quantity]]</f>
        <v>144</v>
      </c>
      <c r="M648" s="38" t="s">
        <v>452</v>
      </c>
      <c r="N648" s="3">
        <v>21.1</v>
      </c>
      <c r="O648" s="38" t="s">
        <v>270</v>
      </c>
      <c r="P648" s="38" t="s">
        <v>271</v>
      </c>
      <c r="Q648" s="38" t="s">
        <v>272</v>
      </c>
      <c r="S648" s="6"/>
    </row>
    <row r="649" spans="1:19" ht="15" customHeight="1" x14ac:dyDescent="0.25">
      <c r="A649" t="s">
        <v>154</v>
      </c>
      <c r="E649" s="38" t="s">
        <v>451</v>
      </c>
      <c r="F649" s="3">
        <v>12476</v>
      </c>
      <c r="G649" s="25">
        <v>43481</v>
      </c>
      <c r="H649" s="3">
        <v>-6</v>
      </c>
      <c r="I649" s="3">
        <v>0</v>
      </c>
      <c r="J649" s="3">
        <v>0</v>
      </c>
      <c r="K649" s="3">
        <f>Item_Ledger_Entry[[#This Row],[Sales Amount (Expected)]]+Item_Ledger_Entry[[#This Row],[Sales Amount (Actual)]]</f>
        <v>0</v>
      </c>
      <c r="L649" s="3">
        <f>-Item_Ledger_Entry[[#This Row],[Quantity]]</f>
        <v>6</v>
      </c>
      <c r="M649" s="38" t="s">
        <v>452</v>
      </c>
      <c r="N649" s="3">
        <v>21.1</v>
      </c>
      <c r="O649" s="38" t="s">
        <v>359</v>
      </c>
      <c r="P649" s="38" t="s">
        <v>360</v>
      </c>
      <c r="Q649" s="38" t="s">
        <v>272</v>
      </c>
      <c r="S649" s="6"/>
    </row>
    <row r="650" spans="1:19" ht="15" customHeight="1" x14ac:dyDescent="0.25">
      <c r="A650" t="s">
        <v>154</v>
      </c>
      <c r="E650" s="38" t="s">
        <v>451</v>
      </c>
      <c r="F650" s="3">
        <v>12480</v>
      </c>
      <c r="G650" s="25">
        <v>43485</v>
      </c>
      <c r="H650" s="3">
        <v>-288</v>
      </c>
      <c r="I650" s="3">
        <v>0</v>
      </c>
      <c r="J650" s="3">
        <v>0</v>
      </c>
      <c r="K650" s="3">
        <f>Item_Ledger_Entry[[#This Row],[Sales Amount (Expected)]]+Item_Ledger_Entry[[#This Row],[Sales Amount (Actual)]]</f>
        <v>0</v>
      </c>
      <c r="L650" s="3">
        <f>-Item_Ledger_Entry[[#This Row],[Quantity]]</f>
        <v>288</v>
      </c>
      <c r="M650" s="38" t="s">
        <v>452</v>
      </c>
      <c r="N650" s="3">
        <v>21.1</v>
      </c>
      <c r="O650" s="38" t="s">
        <v>357</v>
      </c>
      <c r="P650" s="38" t="s">
        <v>358</v>
      </c>
      <c r="Q650" s="38" t="s">
        <v>272</v>
      </c>
      <c r="S650" s="6"/>
    </row>
    <row r="651" spans="1:19" ht="15" customHeight="1" x14ac:dyDescent="0.25">
      <c r="A651" t="s">
        <v>154</v>
      </c>
      <c r="E651" s="38" t="s">
        <v>451</v>
      </c>
      <c r="F651" s="3">
        <v>111329</v>
      </c>
      <c r="G651" s="25">
        <v>43486</v>
      </c>
      <c r="H651" s="3">
        <v>-144</v>
      </c>
      <c r="I651" s="3">
        <v>2947.25</v>
      </c>
      <c r="J651" s="3">
        <v>0</v>
      </c>
      <c r="K651" s="3">
        <f>Item_Ledger_Entry[[#This Row],[Sales Amount (Expected)]]+Item_Ledger_Entry[[#This Row],[Sales Amount (Actual)]]</f>
        <v>2947.25</v>
      </c>
      <c r="L651" s="3">
        <f>-Item_Ledger_Entry[[#This Row],[Quantity]]</f>
        <v>144</v>
      </c>
      <c r="M651" s="38" t="s">
        <v>452</v>
      </c>
      <c r="N651" s="3">
        <v>21.1</v>
      </c>
      <c r="O651" s="38" t="s">
        <v>264</v>
      </c>
      <c r="P651" s="38" t="s">
        <v>265</v>
      </c>
      <c r="Q651" s="38" t="s">
        <v>186</v>
      </c>
      <c r="S651" s="6"/>
    </row>
    <row r="652" spans="1:19" ht="15" customHeight="1" x14ac:dyDescent="0.25">
      <c r="A652" t="s">
        <v>154</v>
      </c>
      <c r="E652" s="38" t="s">
        <v>451</v>
      </c>
      <c r="F652" s="3">
        <v>114267</v>
      </c>
      <c r="G652" s="25">
        <v>43470</v>
      </c>
      <c r="H652" s="3">
        <v>-54</v>
      </c>
      <c r="I652" s="3">
        <v>1116.6100000000001</v>
      </c>
      <c r="J652" s="3">
        <v>0</v>
      </c>
      <c r="K652" s="3">
        <f>Item_Ledger_Entry[[#This Row],[Sales Amount (Expected)]]+Item_Ledger_Entry[[#This Row],[Sales Amount (Actual)]]</f>
        <v>1116.6100000000001</v>
      </c>
      <c r="L652" s="3">
        <f>-Item_Ledger_Entry[[#This Row],[Quantity]]</f>
        <v>54</v>
      </c>
      <c r="M652" s="38" t="s">
        <v>452</v>
      </c>
      <c r="N652" s="3">
        <v>21.1</v>
      </c>
      <c r="O652" s="38" t="s">
        <v>301</v>
      </c>
      <c r="P652" s="38" t="s">
        <v>302</v>
      </c>
      <c r="Q652" s="38" t="s">
        <v>186</v>
      </c>
      <c r="S652" s="6"/>
    </row>
    <row r="653" spans="1:19" ht="15" customHeight="1" x14ac:dyDescent="0.25">
      <c r="A653" t="s">
        <v>154</v>
      </c>
      <c r="E653" s="38" t="s">
        <v>451</v>
      </c>
      <c r="F653" s="3">
        <v>114276</v>
      </c>
      <c r="G653" s="25">
        <v>43474</v>
      </c>
      <c r="H653" s="3">
        <v>-144</v>
      </c>
      <c r="I653" s="3">
        <v>2977.63</v>
      </c>
      <c r="J653" s="3">
        <v>0</v>
      </c>
      <c r="K653" s="3">
        <f>Item_Ledger_Entry[[#This Row],[Sales Amount (Expected)]]+Item_Ledger_Entry[[#This Row],[Sales Amount (Actual)]]</f>
        <v>2977.63</v>
      </c>
      <c r="L653" s="3">
        <f>-Item_Ledger_Entry[[#This Row],[Quantity]]</f>
        <v>144</v>
      </c>
      <c r="M653" s="38" t="s">
        <v>452</v>
      </c>
      <c r="N653" s="3">
        <v>21.1</v>
      </c>
      <c r="O653" s="38" t="s">
        <v>301</v>
      </c>
      <c r="P653" s="38" t="s">
        <v>302</v>
      </c>
      <c r="Q653" s="38" t="s">
        <v>186</v>
      </c>
      <c r="S653" s="6"/>
    </row>
    <row r="654" spans="1:19" ht="15" customHeight="1" x14ac:dyDescent="0.25">
      <c r="A654" t="s">
        <v>154</v>
      </c>
      <c r="E654" s="38" t="s">
        <v>451</v>
      </c>
      <c r="F654" s="3">
        <v>114283</v>
      </c>
      <c r="G654" s="25">
        <v>43473</v>
      </c>
      <c r="H654" s="3">
        <v>-144</v>
      </c>
      <c r="I654" s="3">
        <v>2886.48</v>
      </c>
      <c r="J654" s="3">
        <v>0</v>
      </c>
      <c r="K654" s="3">
        <f>Item_Ledger_Entry[[#This Row],[Sales Amount (Expected)]]+Item_Ledger_Entry[[#This Row],[Sales Amount (Actual)]]</f>
        <v>2886.48</v>
      </c>
      <c r="L654" s="3">
        <f>-Item_Ledger_Entry[[#This Row],[Quantity]]</f>
        <v>144</v>
      </c>
      <c r="M654" s="38" t="s">
        <v>452</v>
      </c>
      <c r="N654" s="3">
        <v>21.1</v>
      </c>
      <c r="O654" s="38" t="s">
        <v>303</v>
      </c>
      <c r="P654" s="38" t="s">
        <v>304</v>
      </c>
      <c r="Q654" s="38" t="s">
        <v>186</v>
      </c>
      <c r="S654" s="6"/>
    </row>
    <row r="655" spans="1:19" ht="15" customHeight="1" x14ac:dyDescent="0.25">
      <c r="A655" t="s">
        <v>154</v>
      </c>
      <c r="E655" s="38" t="s">
        <v>451</v>
      </c>
      <c r="F655" s="3">
        <v>118076</v>
      </c>
      <c r="G655" s="25">
        <v>43471</v>
      </c>
      <c r="H655" s="3">
        <v>-1</v>
      </c>
      <c r="I655" s="3">
        <v>0</v>
      </c>
      <c r="J655" s="3">
        <v>0</v>
      </c>
      <c r="K655" s="3">
        <f>Item_Ledger_Entry[[#This Row],[Sales Amount (Expected)]]+Item_Ledger_Entry[[#This Row],[Sales Amount (Actual)]]</f>
        <v>0</v>
      </c>
      <c r="L655" s="3">
        <f>-Item_Ledger_Entry[[#This Row],[Quantity]]</f>
        <v>1</v>
      </c>
      <c r="M655" s="38" t="s">
        <v>452</v>
      </c>
      <c r="N655" s="3">
        <v>21.1</v>
      </c>
      <c r="O655" s="38" t="s">
        <v>359</v>
      </c>
      <c r="P655" s="38" t="s">
        <v>360</v>
      </c>
      <c r="Q655" s="38" t="s">
        <v>272</v>
      </c>
      <c r="S655" s="6"/>
    </row>
    <row r="656" spans="1:19" ht="15" customHeight="1" x14ac:dyDescent="0.25">
      <c r="A656" t="s">
        <v>154</v>
      </c>
      <c r="E656" s="38" t="s">
        <v>453</v>
      </c>
      <c r="F656" s="3">
        <v>3895</v>
      </c>
      <c r="G656" s="25">
        <v>43473</v>
      </c>
      <c r="H656" s="3">
        <v>-144</v>
      </c>
      <c r="I656" s="3">
        <v>5406.35</v>
      </c>
      <c r="J656" s="3">
        <v>0</v>
      </c>
      <c r="K656" s="3">
        <f>Item_Ledger_Entry[[#This Row],[Sales Amount (Expected)]]+Item_Ledger_Entry[[#This Row],[Sales Amount (Actual)]]</f>
        <v>5406.35</v>
      </c>
      <c r="L656" s="3">
        <f>-Item_Ledger_Entry[[#This Row],[Quantity]]</f>
        <v>144</v>
      </c>
      <c r="M656" s="38" t="s">
        <v>454</v>
      </c>
      <c r="N656" s="3">
        <v>40.369999999999997</v>
      </c>
      <c r="O656" s="38" t="s">
        <v>334</v>
      </c>
      <c r="P656" s="38" t="s">
        <v>335</v>
      </c>
      <c r="Q656" s="38" t="s">
        <v>186</v>
      </c>
      <c r="S656" s="6"/>
    </row>
    <row r="657" spans="1:19" ht="15" customHeight="1" x14ac:dyDescent="0.25">
      <c r="A657" t="s">
        <v>154</v>
      </c>
      <c r="E657" s="38" t="s">
        <v>453</v>
      </c>
      <c r="F657" s="3">
        <v>3942</v>
      </c>
      <c r="G657" s="25">
        <v>43480</v>
      </c>
      <c r="H657" s="3">
        <v>-48</v>
      </c>
      <c r="I657" s="3">
        <v>1840.87</v>
      </c>
      <c r="J657" s="3">
        <v>0</v>
      </c>
      <c r="K657" s="3">
        <f>Item_Ledger_Entry[[#This Row],[Sales Amount (Expected)]]+Item_Ledger_Entry[[#This Row],[Sales Amount (Actual)]]</f>
        <v>1840.87</v>
      </c>
      <c r="L657" s="3">
        <f>-Item_Ledger_Entry[[#This Row],[Quantity]]</f>
        <v>48</v>
      </c>
      <c r="M657" s="38" t="s">
        <v>454</v>
      </c>
      <c r="N657" s="3">
        <v>40.369999999999997</v>
      </c>
      <c r="O657" s="38" t="s">
        <v>264</v>
      </c>
      <c r="P657" s="38" t="s">
        <v>265</v>
      </c>
      <c r="Q657" s="38" t="s">
        <v>186</v>
      </c>
      <c r="S657" s="6"/>
    </row>
    <row r="658" spans="1:19" ht="15" customHeight="1" x14ac:dyDescent="0.25">
      <c r="A658" t="s">
        <v>154</v>
      </c>
      <c r="E658" s="38" t="s">
        <v>453</v>
      </c>
      <c r="F658" s="3">
        <v>7587</v>
      </c>
      <c r="G658" s="25">
        <v>43476</v>
      </c>
      <c r="H658" s="3">
        <v>-12</v>
      </c>
      <c r="I658" s="3">
        <v>474.75</v>
      </c>
      <c r="J658" s="3">
        <v>0</v>
      </c>
      <c r="K658" s="3">
        <f>Item_Ledger_Entry[[#This Row],[Sales Amount (Expected)]]+Item_Ledger_Entry[[#This Row],[Sales Amount (Actual)]]</f>
        <v>474.75</v>
      </c>
      <c r="L658" s="3">
        <f>-Item_Ledger_Entry[[#This Row],[Quantity]]</f>
        <v>12</v>
      </c>
      <c r="M658" s="38" t="s">
        <v>454</v>
      </c>
      <c r="N658" s="3">
        <v>40.369999999999997</v>
      </c>
      <c r="O658" s="38" t="s">
        <v>268</v>
      </c>
      <c r="P658" s="38" t="s">
        <v>269</v>
      </c>
      <c r="Q658" s="38" t="s">
        <v>186</v>
      </c>
      <c r="S658" s="6"/>
    </row>
    <row r="659" spans="1:19" ht="15" customHeight="1" x14ac:dyDescent="0.25">
      <c r="A659" t="s">
        <v>154</v>
      </c>
      <c r="E659" s="38" t="s">
        <v>453</v>
      </c>
      <c r="F659" s="3">
        <v>10223</v>
      </c>
      <c r="G659" s="25">
        <v>43471</v>
      </c>
      <c r="H659" s="3">
        <v>-1</v>
      </c>
      <c r="I659" s="3">
        <v>39.56</v>
      </c>
      <c r="J659" s="3">
        <v>0</v>
      </c>
      <c r="K659" s="3">
        <f>Item_Ledger_Entry[[#This Row],[Sales Amount (Expected)]]+Item_Ledger_Entry[[#This Row],[Sales Amount (Actual)]]</f>
        <v>39.56</v>
      </c>
      <c r="L659" s="3">
        <f>-Item_Ledger_Entry[[#This Row],[Quantity]]</f>
        <v>1</v>
      </c>
      <c r="M659" s="38" t="s">
        <v>454</v>
      </c>
      <c r="N659" s="3">
        <v>40.369999999999997</v>
      </c>
      <c r="O659" s="38" t="s">
        <v>305</v>
      </c>
      <c r="P659" s="38" t="s">
        <v>306</v>
      </c>
      <c r="Q659" s="38" t="s">
        <v>186</v>
      </c>
      <c r="S659" s="6"/>
    </row>
    <row r="660" spans="1:19" ht="15" customHeight="1" x14ac:dyDescent="0.25">
      <c r="A660" t="s">
        <v>154</v>
      </c>
      <c r="E660" s="38" t="s">
        <v>453</v>
      </c>
      <c r="F660" s="3">
        <v>10233</v>
      </c>
      <c r="G660" s="25">
        <v>43477</v>
      </c>
      <c r="H660" s="3">
        <v>-1</v>
      </c>
      <c r="I660" s="3">
        <v>39.56</v>
      </c>
      <c r="J660" s="3">
        <v>0</v>
      </c>
      <c r="K660" s="3">
        <f>Item_Ledger_Entry[[#This Row],[Sales Amount (Expected)]]+Item_Ledger_Entry[[#This Row],[Sales Amount (Actual)]]</f>
        <v>39.56</v>
      </c>
      <c r="L660" s="3">
        <f>-Item_Ledger_Entry[[#This Row],[Quantity]]</f>
        <v>1</v>
      </c>
      <c r="M660" s="38" t="s">
        <v>454</v>
      </c>
      <c r="N660" s="3">
        <v>40.369999999999997</v>
      </c>
      <c r="O660" s="38" t="s">
        <v>355</v>
      </c>
      <c r="P660" s="38" t="s">
        <v>356</v>
      </c>
      <c r="Q660" s="38" t="s">
        <v>186</v>
      </c>
      <c r="S660" s="6"/>
    </row>
    <row r="661" spans="1:19" ht="15" customHeight="1" x14ac:dyDescent="0.25">
      <c r="A661" t="s">
        <v>154</v>
      </c>
      <c r="E661" s="38" t="s">
        <v>453</v>
      </c>
      <c r="F661" s="3">
        <v>12451</v>
      </c>
      <c r="G661" s="25">
        <v>43469</v>
      </c>
      <c r="H661" s="3">
        <v>-144</v>
      </c>
      <c r="I661" s="3">
        <v>0</v>
      </c>
      <c r="J661" s="3">
        <v>0</v>
      </c>
      <c r="K661" s="3">
        <f>Item_Ledger_Entry[[#This Row],[Sales Amount (Expected)]]+Item_Ledger_Entry[[#This Row],[Sales Amount (Actual)]]</f>
        <v>0</v>
      </c>
      <c r="L661" s="3">
        <f>-Item_Ledger_Entry[[#This Row],[Quantity]]</f>
        <v>144</v>
      </c>
      <c r="M661" s="38" t="s">
        <v>454</v>
      </c>
      <c r="N661" s="3">
        <v>40.369999999999997</v>
      </c>
      <c r="O661" s="38" t="s">
        <v>357</v>
      </c>
      <c r="P661" s="38" t="s">
        <v>358</v>
      </c>
      <c r="Q661" s="38" t="s">
        <v>272</v>
      </c>
      <c r="S661" s="6"/>
    </row>
    <row r="662" spans="1:19" ht="15" customHeight="1" x14ac:dyDescent="0.25">
      <c r="A662" t="s">
        <v>154</v>
      </c>
      <c r="E662" s="38" t="s">
        <v>453</v>
      </c>
      <c r="F662" s="3">
        <v>14107</v>
      </c>
      <c r="G662" s="25">
        <v>43479</v>
      </c>
      <c r="H662" s="3">
        <v>-144</v>
      </c>
      <c r="I662" s="3">
        <v>5406.35</v>
      </c>
      <c r="J662" s="3">
        <v>0</v>
      </c>
      <c r="K662" s="3">
        <f>Item_Ledger_Entry[[#This Row],[Sales Amount (Expected)]]+Item_Ledger_Entry[[#This Row],[Sales Amount (Actual)]]</f>
        <v>5406.35</v>
      </c>
      <c r="L662" s="3">
        <f>-Item_Ledger_Entry[[#This Row],[Quantity]]</f>
        <v>144</v>
      </c>
      <c r="M662" s="38" t="s">
        <v>454</v>
      </c>
      <c r="N662" s="3">
        <v>40.369999999999997</v>
      </c>
      <c r="O662" s="38" t="s">
        <v>282</v>
      </c>
      <c r="P662" s="38" t="s">
        <v>283</v>
      </c>
      <c r="Q662" s="38" t="s">
        <v>275</v>
      </c>
      <c r="S662" s="6"/>
    </row>
    <row r="663" spans="1:19" ht="15" customHeight="1" x14ac:dyDescent="0.25">
      <c r="A663" t="s">
        <v>154</v>
      </c>
      <c r="E663" s="38" t="s">
        <v>453</v>
      </c>
      <c r="F663" s="3">
        <v>14123</v>
      </c>
      <c r="G663" s="25">
        <v>43484</v>
      </c>
      <c r="H663" s="3">
        <v>-1</v>
      </c>
      <c r="I663" s="3">
        <v>37.96</v>
      </c>
      <c r="J663" s="3">
        <v>0</v>
      </c>
      <c r="K663" s="3">
        <f>Item_Ledger_Entry[[#This Row],[Sales Amount (Expected)]]+Item_Ledger_Entry[[#This Row],[Sales Amount (Actual)]]</f>
        <v>37.96</v>
      </c>
      <c r="L663" s="3">
        <f>-Item_Ledger_Entry[[#This Row],[Quantity]]</f>
        <v>1</v>
      </c>
      <c r="M663" s="38" t="s">
        <v>454</v>
      </c>
      <c r="N663" s="3">
        <v>40.369999999999997</v>
      </c>
      <c r="O663" s="38" t="s">
        <v>273</v>
      </c>
      <c r="P663" s="38" t="s">
        <v>274</v>
      </c>
      <c r="Q663" s="38" t="s">
        <v>275</v>
      </c>
      <c r="S663" s="6"/>
    </row>
    <row r="664" spans="1:19" ht="15" customHeight="1" x14ac:dyDescent="0.25">
      <c r="A664" t="s">
        <v>154</v>
      </c>
      <c r="E664" s="38" t="s">
        <v>453</v>
      </c>
      <c r="F664" s="3">
        <v>15149</v>
      </c>
      <c r="G664" s="25">
        <v>43471</v>
      </c>
      <c r="H664" s="3">
        <v>-12</v>
      </c>
      <c r="I664" s="3">
        <v>445.69000000000005</v>
      </c>
      <c r="J664" s="3">
        <v>0</v>
      </c>
      <c r="K664" s="3">
        <f>Item_Ledger_Entry[[#This Row],[Sales Amount (Expected)]]+Item_Ledger_Entry[[#This Row],[Sales Amount (Actual)]]</f>
        <v>445.69000000000005</v>
      </c>
      <c r="L664" s="3">
        <f>-Item_Ledger_Entry[[#This Row],[Quantity]]</f>
        <v>12</v>
      </c>
      <c r="M664" s="38" t="s">
        <v>454</v>
      </c>
      <c r="N664" s="3">
        <v>40.369999999999997</v>
      </c>
      <c r="O664" s="38" t="s">
        <v>361</v>
      </c>
      <c r="P664" s="38" t="s">
        <v>362</v>
      </c>
      <c r="Q664" s="38" t="s">
        <v>275</v>
      </c>
      <c r="S664" s="6"/>
    </row>
    <row r="665" spans="1:19" ht="15" customHeight="1" x14ac:dyDescent="0.25">
      <c r="A665" t="s">
        <v>154</v>
      </c>
      <c r="E665" s="38" t="s">
        <v>453</v>
      </c>
      <c r="F665" s="3">
        <v>111288</v>
      </c>
      <c r="G665" s="25">
        <v>43470</v>
      </c>
      <c r="H665" s="3">
        <v>-144</v>
      </c>
      <c r="I665" s="3">
        <v>5638.88</v>
      </c>
      <c r="J665" s="3">
        <v>0</v>
      </c>
      <c r="K665" s="3">
        <f>Item_Ledger_Entry[[#This Row],[Sales Amount (Expected)]]+Item_Ledger_Entry[[#This Row],[Sales Amount (Actual)]]</f>
        <v>5638.88</v>
      </c>
      <c r="L665" s="3">
        <f>-Item_Ledger_Entry[[#This Row],[Quantity]]</f>
        <v>144</v>
      </c>
      <c r="M665" s="38" t="s">
        <v>454</v>
      </c>
      <c r="N665" s="3">
        <v>40.369999999999997</v>
      </c>
      <c r="O665" s="38" t="s">
        <v>334</v>
      </c>
      <c r="P665" s="38" t="s">
        <v>335</v>
      </c>
      <c r="Q665" s="38" t="s">
        <v>186</v>
      </c>
      <c r="S665" s="6"/>
    </row>
    <row r="666" spans="1:19" ht="15" customHeight="1" x14ac:dyDescent="0.25">
      <c r="A666" t="s">
        <v>154</v>
      </c>
      <c r="E666" s="38" t="s">
        <v>453</v>
      </c>
      <c r="F666" s="3">
        <v>111302</v>
      </c>
      <c r="G666" s="25">
        <v>43472</v>
      </c>
      <c r="H666" s="3">
        <v>-144</v>
      </c>
      <c r="I666" s="3">
        <v>5406.35</v>
      </c>
      <c r="J666" s="3">
        <v>0</v>
      </c>
      <c r="K666" s="3">
        <f>Item_Ledger_Entry[[#This Row],[Sales Amount (Expected)]]+Item_Ledger_Entry[[#This Row],[Sales Amount (Actual)]]</f>
        <v>5406.35</v>
      </c>
      <c r="L666" s="3">
        <f>-Item_Ledger_Entry[[#This Row],[Quantity]]</f>
        <v>144</v>
      </c>
      <c r="M666" s="38" t="s">
        <v>454</v>
      </c>
      <c r="N666" s="3">
        <v>40.369999999999997</v>
      </c>
      <c r="O666" s="38" t="s">
        <v>264</v>
      </c>
      <c r="P666" s="38" t="s">
        <v>265</v>
      </c>
      <c r="Q666" s="38" t="s">
        <v>186</v>
      </c>
      <c r="S666" s="6"/>
    </row>
    <row r="667" spans="1:19" ht="15" customHeight="1" x14ac:dyDescent="0.25">
      <c r="A667" t="s">
        <v>154</v>
      </c>
      <c r="E667" s="38" t="s">
        <v>453</v>
      </c>
      <c r="F667" s="3">
        <v>118074</v>
      </c>
      <c r="G667" s="25">
        <v>43471</v>
      </c>
      <c r="H667" s="3">
        <v>-12</v>
      </c>
      <c r="I667" s="3">
        <v>0</v>
      </c>
      <c r="J667" s="3">
        <v>0</v>
      </c>
      <c r="K667" s="3">
        <f>Item_Ledger_Entry[[#This Row],[Sales Amount (Expected)]]+Item_Ledger_Entry[[#This Row],[Sales Amount (Actual)]]</f>
        <v>0</v>
      </c>
      <c r="L667" s="3">
        <f>-Item_Ledger_Entry[[#This Row],[Quantity]]</f>
        <v>12</v>
      </c>
      <c r="M667" s="38" t="s">
        <v>454</v>
      </c>
      <c r="N667" s="3">
        <v>40.369999999999997</v>
      </c>
      <c r="O667" s="38" t="s">
        <v>359</v>
      </c>
      <c r="P667" s="38" t="s">
        <v>360</v>
      </c>
      <c r="Q667" s="38" t="s">
        <v>272</v>
      </c>
      <c r="S667" s="6"/>
    </row>
    <row r="668" spans="1:19" ht="15" customHeight="1" x14ac:dyDescent="0.25">
      <c r="A668" t="s">
        <v>154</v>
      </c>
      <c r="E668" s="38" t="s">
        <v>453</v>
      </c>
      <c r="F668" s="3">
        <v>120188</v>
      </c>
      <c r="G668" s="25">
        <v>43474</v>
      </c>
      <c r="H668" s="3">
        <v>-48</v>
      </c>
      <c r="I668" s="3">
        <v>1782.74</v>
      </c>
      <c r="J668" s="3">
        <v>0</v>
      </c>
      <c r="K668" s="3">
        <f>Item_Ledger_Entry[[#This Row],[Sales Amount (Expected)]]+Item_Ledger_Entry[[#This Row],[Sales Amount (Actual)]]</f>
        <v>1782.74</v>
      </c>
      <c r="L668" s="3">
        <f>-Item_Ledger_Entry[[#This Row],[Quantity]]</f>
        <v>48</v>
      </c>
      <c r="M668" s="38" t="s">
        <v>454</v>
      </c>
      <c r="N668" s="3">
        <v>40.369999999999997</v>
      </c>
      <c r="O668" s="38" t="s">
        <v>278</v>
      </c>
      <c r="P668" s="38" t="s">
        <v>279</v>
      </c>
      <c r="Q668" s="38" t="s">
        <v>275</v>
      </c>
      <c r="S668" s="6"/>
    </row>
    <row r="669" spans="1:19" ht="15" customHeight="1" x14ac:dyDescent="0.25">
      <c r="A669" t="s">
        <v>154</v>
      </c>
      <c r="E669" s="38" t="s">
        <v>455</v>
      </c>
      <c r="F669" s="3">
        <v>20391</v>
      </c>
      <c r="G669" s="25">
        <v>43473</v>
      </c>
      <c r="H669" s="3">
        <v>-144</v>
      </c>
      <c r="I669" s="3">
        <v>234.57999999999998</v>
      </c>
      <c r="J669" s="3">
        <v>0</v>
      </c>
      <c r="K669" s="3">
        <f>Item_Ledger_Entry[[#This Row],[Sales Amount (Expected)]]+Item_Ledger_Entry[[#This Row],[Sales Amount (Actual)]]</f>
        <v>234.57999999999998</v>
      </c>
      <c r="L669" s="3">
        <f>-Item_Ledger_Entry[[#This Row],[Quantity]]</f>
        <v>144</v>
      </c>
      <c r="M669" s="38" t="s">
        <v>456</v>
      </c>
      <c r="N669" s="3">
        <v>1.81</v>
      </c>
      <c r="O669" s="38" t="s">
        <v>324</v>
      </c>
      <c r="P669" s="38" t="s">
        <v>325</v>
      </c>
      <c r="Q669" s="38" t="s">
        <v>290</v>
      </c>
      <c r="S669" s="6"/>
    </row>
    <row r="670" spans="1:19" ht="15" customHeight="1" x14ac:dyDescent="0.25">
      <c r="A670" t="s">
        <v>154</v>
      </c>
      <c r="E670" s="38" t="s">
        <v>455</v>
      </c>
      <c r="F670" s="3">
        <v>20407</v>
      </c>
      <c r="G670" s="25">
        <v>43477</v>
      </c>
      <c r="H670" s="3">
        <v>-12</v>
      </c>
      <c r="I670" s="3">
        <v>19.77</v>
      </c>
      <c r="J670" s="3">
        <v>0</v>
      </c>
      <c r="K670" s="3">
        <f>Item_Ledger_Entry[[#This Row],[Sales Amount (Expected)]]+Item_Ledger_Entry[[#This Row],[Sales Amount (Actual)]]</f>
        <v>19.77</v>
      </c>
      <c r="L670" s="3">
        <f>-Item_Ledger_Entry[[#This Row],[Quantity]]</f>
        <v>12</v>
      </c>
      <c r="M670" s="38" t="s">
        <v>456</v>
      </c>
      <c r="N670" s="3">
        <v>1.81</v>
      </c>
      <c r="O670" s="38" t="s">
        <v>288</v>
      </c>
      <c r="P670" s="38" t="s">
        <v>289</v>
      </c>
      <c r="Q670" s="38" t="s">
        <v>290</v>
      </c>
      <c r="S670" s="6"/>
    </row>
    <row r="671" spans="1:19" ht="15" customHeight="1" x14ac:dyDescent="0.25">
      <c r="A671" t="s">
        <v>154</v>
      </c>
      <c r="E671" s="38" t="s">
        <v>455</v>
      </c>
      <c r="F671" s="3">
        <v>25248</v>
      </c>
      <c r="G671" s="25">
        <v>43471</v>
      </c>
      <c r="H671" s="3">
        <v>-2</v>
      </c>
      <c r="I671" s="3">
        <v>3.51</v>
      </c>
      <c r="J671" s="3">
        <v>0</v>
      </c>
      <c r="K671" s="3">
        <f>Item_Ledger_Entry[[#This Row],[Sales Amount (Expected)]]+Item_Ledger_Entry[[#This Row],[Sales Amount (Actual)]]</f>
        <v>3.51</v>
      </c>
      <c r="L671" s="3">
        <f>-Item_Ledger_Entry[[#This Row],[Quantity]]</f>
        <v>2</v>
      </c>
      <c r="M671" s="38" t="s">
        <v>456</v>
      </c>
      <c r="N671" s="3">
        <v>1.81</v>
      </c>
      <c r="O671" s="38" t="s">
        <v>291</v>
      </c>
      <c r="P671" s="38" t="s">
        <v>292</v>
      </c>
      <c r="Q671" s="38" t="s">
        <v>290</v>
      </c>
      <c r="S671" s="6"/>
    </row>
    <row r="672" spans="1:19" ht="15" customHeight="1" x14ac:dyDescent="0.25">
      <c r="A672" t="s">
        <v>154</v>
      </c>
      <c r="E672" s="38" t="s">
        <v>455</v>
      </c>
      <c r="F672" s="3">
        <v>25272</v>
      </c>
      <c r="G672" s="25">
        <v>43476</v>
      </c>
      <c r="H672" s="3">
        <v>-144</v>
      </c>
      <c r="I672" s="3">
        <v>255.43</v>
      </c>
      <c r="J672" s="3">
        <v>0</v>
      </c>
      <c r="K672" s="3">
        <f>Item_Ledger_Entry[[#This Row],[Sales Amount (Expected)]]+Item_Ledger_Entry[[#This Row],[Sales Amount (Actual)]]</f>
        <v>255.43</v>
      </c>
      <c r="L672" s="3">
        <f>-Item_Ledger_Entry[[#This Row],[Quantity]]</f>
        <v>144</v>
      </c>
      <c r="M672" s="38" t="s">
        <v>456</v>
      </c>
      <c r="N672" s="3">
        <v>1.81</v>
      </c>
      <c r="O672" s="38" t="s">
        <v>291</v>
      </c>
      <c r="P672" s="38" t="s">
        <v>292</v>
      </c>
      <c r="Q672" s="38" t="s">
        <v>290</v>
      </c>
      <c r="S672" s="6"/>
    </row>
    <row r="673" spans="1:19" ht="15" customHeight="1" x14ac:dyDescent="0.25">
      <c r="A673" t="s">
        <v>154</v>
      </c>
      <c r="E673" s="38" t="s">
        <v>455</v>
      </c>
      <c r="F673" s="3">
        <v>25296</v>
      </c>
      <c r="G673" s="25">
        <v>43477</v>
      </c>
      <c r="H673" s="3">
        <v>-144</v>
      </c>
      <c r="I673" s="3">
        <v>255.43</v>
      </c>
      <c r="J673" s="3">
        <v>0</v>
      </c>
      <c r="K673" s="3">
        <f>Item_Ledger_Entry[[#This Row],[Sales Amount (Expected)]]+Item_Ledger_Entry[[#This Row],[Sales Amount (Actual)]]</f>
        <v>255.43</v>
      </c>
      <c r="L673" s="3">
        <f>-Item_Ledger_Entry[[#This Row],[Quantity]]</f>
        <v>144</v>
      </c>
      <c r="M673" s="38" t="s">
        <v>456</v>
      </c>
      <c r="N673" s="3">
        <v>1.81</v>
      </c>
      <c r="O673" s="38" t="s">
        <v>309</v>
      </c>
      <c r="P673" s="38" t="s">
        <v>310</v>
      </c>
      <c r="Q673" s="38" t="s">
        <v>290</v>
      </c>
      <c r="S673" s="6"/>
    </row>
    <row r="674" spans="1:19" ht="15" customHeight="1" x14ac:dyDescent="0.25">
      <c r="A674" t="s">
        <v>154</v>
      </c>
      <c r="E674" s="38" t="s">
        <v>455</v>
      </c>
      <c r="F674" s="3">
        <v>25306</v>
      </c>
      <c r="G674" s="25">
        <v>43486</v>
      </c>
      <c r="H674" s="3">
        <v>-144</v>
      </c>
      <c r="I674" s="3">
        <v>250.20999999999998</v>
      </c>
      <c r="J674" s="3">
        <v>0</v>
      </c>
      <c r="K674" s="3">
        <f>Item_Ledger_Entry[[#This Row],[Sales Amount (Expected)]]+Item_Ledger_Entry[[#This Row],[Sales Amount (Actual)]]</f>
        <v>250.20999999999998</v>
      </c>
      <c r="L674" s="3">
        <f>-Item_Ledger_Entry[[#This Row],[Quantity]]</f>
        <v>144</v>
      </c>
      <c r="M674" s="38" t="s">
        <v>456</v>
      </c>
      <c r="N674" s="3">
        <v>1.81</v>
      </c>
      <c r="O674" s="38" t="s">
        <v>309</v>
      </c>
      <c r="P674" s="38" t="s">
        <v>310</v>
      </c>
      <c r="Q674" s="38" t="s">
        <v>290</v>
      </c>
      <c r="S674" s="6"/>
    </row>
    <row r="675" spans="1:19" ht="15" customHeight="1" x14ac:dyDescent="0.25">
      <c r="A675" t="s">
        <v>154</v>
      </c>
      <c r="E675" s="38" t="s">
        <v>455</v>
      </c>
      <c r="F675" s="3">
        <v>30043</v>
      </c>
      <c r="G675" s="25">
        <v>43471</v>
      </c>
      <c r="H675" s="3">
        <v>-1</v>
      </c>
      <c r="I675" s="3">
        <v>1.78</v>
      </c>
      <c r="J675" s="3">
        <v>0</v>
      </c>
      <c r="K675" s="3">
        <f>Item_Ledger_Entry[[#This Row],[Sales Amount (Expected)]]+Item_Ledger_Entry[[#This Row],[Sales Amount (Actual)]]</f>
        <v>1.78</v>
      </c>
      <c r="L675" s="3">
        <f>-Item_Ledger_Entry[[#This Row],[Quantity]]</f>
        <v>1</v>
      </c>
      <c r="M675" s="38" t="s">
        <v>456</v>
      </c>
      <c r="N675" s="3">
        <v>1.81</v>
      </c>
      <c r="O675" s="38" t="s">
        <v>345</v>
      </c>
      <c r="P675" s="38" t="s">
        <v>346</v>
      </c>
      <c r="Q675" s="38" t="s">
        <v>313</v>
      </c>
      <c r="S675" s="6"/>
    </row>
    <row r="676" spans="1:19" ht="15" customHeight="1" x14ac:dyDescent="0.25">
      <c r="A676" t="s">
        <v>154</v>
      </c>
      <c r="E676" s="38" t="s">
        <v>455</v>
      </c>
      <c r="F676" s="3">
        <v>30051</v>
      </c>
      <c r="G676" s="25">
        <v>43474</v>
      </c>
      <c r="H676" s="3">
        <v>-144</v>
      </c>
      <c r="I676" s="3">
        <v>255.43</v>
      </c>
      <c r="J676" s="3">
        <v>0</v>
      </c>
      <c r="K676" s="3">
        <f>Item_Ledger_Entry[[#This Row],[Sales Amount (Expected)]]+Item_Ledger_Entry[[#This Row],[Sales Amount (Actual)]]</f>
        <v>255.43</v>
      </c>
      <c r="L676" s="3">
        <f>-Item_Ledger_Entry[[#This Row],[Quantity]]</f>
        <v>144</v>
      </c>
      <c r="M676" s="38" t="s">
        <v>456</v>
      </c>
      <c r="N676" s="3">
        <v>1.81</v>
      </c>
      <c r="O676" s="38" t="s">
        <v>320</v>
      </c>
      <c r="P676" s="38" t="s">
        <v>321</v>
      </c>
      <c r="Q676" s="38" t="s">
        <v>313</v>
      </c>
      <c r="S676" s="6"/>
    </row>
    <row r="677" spans="1:19" ht="15" customHeight="1" x14ac:dyDescent="0.25">
      <c r="A677" t="s">
        <v>154</v>
      </c>
      <c r="E677" s="38" t="s">
        <v>455</v>
      </c>
      <c r="F677" s="3">
        <v>30063</v>
      </c>
      <c r="G677" s="25">
        <v>43474</v>
      </c>
      <c r="H677" s="3">
        <v>-144</v>
      </c>
      <c r="I677" s="3">
        <v>255.43</v>
      </c>
      <c r="J677" s="3">
        <v>0</v>
      </c>
      <c r="K677" s="3">
        <f>Item_Ledger_Entry[[#This Row],[Sales Amount (Expected)]]+Item_Ledger_Entry[[#This Row],[Sales Amount (Actual)]]</f>
        <v>255.43</v>
      </c>
      <c r="L677" s="3">
        <f>-Item_Ledger_Entry[[#This Row],[Quantity]]</f>
        <v>144</v>
      </c>
      <c r="M677" s="38" t="s">
        <v>456</v>
      </c>
      <c r="N677" s="3">
        <v>1.81</v>
      </c>
      <c r="O677" s="38" t="s">
        <v>320</v>
      </c>
      <c r="P677" s="38" t="s">
        <v>321</v>
      </c>
      <c r="Q677" s="38" t="s">
        <v>313</v>
      </c>
      <c r="S677" s="6"/>
    </row>
    <row r="678" spans="1:19" ht="15" customHeight="1" x14ac:dyDescent="0.25">
      <c r="A678" t="s">
        <v>154</v>
      </c>
      <c r="E678" s="38" t="s">
        <v>455</v>
      </c>
      <c r="F678" s="3">
        <v>30090</v>
      </c>
      <c r="G678" s="25">
        <v>43478</v>
      </c>
      <c r="H678" s="3">
        <v>-289</v>
      </c>
      <c r="I678" s="3">
        <v>512.63</v>
      </c>
      <c r="J678" s="3">
        <v>0</v>
      </c>
      <c r="K678" s="3">
        <f>Item_Ledger_Entry[[#This Row],[Sales Amount (Expected)]]+Item_Ledger_Entry[[#This Row],[Sales Amount (Actual)]]</f>
        <v>512.63</v>
      </c>
      <c r="L678" s="3">
        <f>-Item_Ledger_Entry[[#This Row],[Quantity]]</f>
        <v>289</v>
      </c>
      <c r="M678" s="38" t="s">
        <v>456</v>
      </c>
      <c r="N678" s="3">
        <v>1.81</v>
      </c>
      <c r="O678" s="38" t="s">
        <v>301</v>
      </c>
      <c r="P678" s="38" t="s">
        <v>344</v>
      </c>
      <c r="Q678" s="38" t="s">
        <v>313</v>
      </c>
      <c r="S678" s="6"/>
    </row>
    <row r="679" spans="1:19" ht="15" customHeight="1" x14ac:dyDescent="0.25">
      <c r="A679" t="s">
        <v>154</v>
      </c>
      <c r="E679" s="38" t="s">
        <v>455</v>
      </c>
      <c r="F679" s="3">
        <v>30163</v>
      </c>
      <c r="G679" s="25">
        <v>43483</v>
      </c>
      <c r="H679" s="3">
        <v>-6</v>
      </c>
      <c r="I679" s="3">
        <v>10.65</v>
      </c>
      <c r="J679" s="3">
        <v>0</v>
      </c>
      <c r="K679" s="3">
        <f>Item_Ledger_Entry[[#This Row],[Sales Amount (Expected)]]+Item_Ledger_Entry[[#This Row],[Sales Amount (Actual)]]</f>
        <v>10.65</v>
      </c>
      <c r="L679" s="3">
        <f>-Item_Ledger_Entry[[#This Row],[Quantity]]</f>
        <v>6</v>
      </c>
      <c r="M679" s="38" t="s">
        <v>456</v>
      </c>
      <c r="N679" s="3">
        <v>1.81</v>
      </c>
      <c r="O679" s="38" t="s">
        <v>345</v>
      </c>
      <c r="P679" s="38" t="s">
        <v>346</v>
      </c>
      <c r="Q679" s="38" t="s">
        <v>313</v>
      </c>
      <c r="S679" s="6"/>
    </row>
    <row r="680" spans="1:19" ht="15" customHeight="1" x14ac:dyDescent="0.25">
      <c r="A680" t="s">
        <v>154</v>
      </c>
      <c r="E680" s="38" t="s">
        <v>455</v>
      </c>
      <c r="F680" s="3">
        <v>38078</v>
      </c>
      <c r="G680" s="25">
        <v>43471</v>
      </c>
      <c r="H680" s="3">
        <v>-144</v>
      </c>
      <c r="I680" s="3">
        <v>255.43999999999997</v>
      </c>
      <c r="J680" s="3">
        <v>0</v>
      </c>
      <c r="K680" s="3">
        <f>Item_Ledger_Entry[[#This Row],[Sales Amount (Expected)]]+Item_Ledger_Entry[[#This Row],[Sales Amount (Actual)]]</f>
        <v>255.43999999999997</v>
      </c>
      <c r="L680" s="3">
        <f>-Item_Ledger_Entry[[#This Row],[Quantity]]</f>
        <v>144</v>
      </c>
      <c r="M680" s="38" t="s">
        <v>456</v>
      </c>
      <c r="N680" s="3">
        <v>1.81</v>
      </c>
      <c r="O680" s="38" t="s">
        <v>297</v>
      </c>
      <c r="P680" s="38" t="s">
        <v>298</v>
      </c>
      <c r="Q680" s="38" t="s">
        <v>272</v>
      </c>
      <c r="S680" s="6"/>
    </row>
    <row r="681" spans="1:19" ht="15" customHeight="1" x14ac:dyDescent="0.25">
      <c r="A681" t="s">
        <v>154</v>
      </c>
      <c r="E681" s="38" t="s">
        <v>455</v>
      </c>
      <c r="F681" s="3">
        <v>38089</v>
      </c>
      <c r="G681" s="25">
        <v>43477</v>
      </c>
      <c r="H681" s="3">
        <v>-145</v>
      </c>
      <c r="I681" s="3">
        <v>254.57999999999998</v>
      </c>
      <c r="J681" s="3">
        <v>0</v>
      </c>
      <c r="K681" s="3">
        <f>Item_Ledger_Entry[[#This Row],[Sales Amount (Expected)]]+Item_Ledger_Entry[[#This Row],[Sales Amount (Actual)]]</f>
        <v>254.57999999999998</v>
      </c>
      <c r="L681" s="3">
        <f>-Item_Ledger_Entry[[#This Row],[Quantity]]</f>
        <v>145</v>
      </c>
      <c r="M681" s="38" t="s">
        <v>456</v>
      </c>
      <c r="N681" s="3">
        <v>1.81</v>
      </c>
      <c r="O681" s="38" t="s">
        <v>299</v>
      </c>
      <c r="P681" s="38" t="s">
        <v>300</v>
      </c>
      <c r="Q681" s="38" t="s">
        <v>272</v>
      </c>
      <c r="S681" s="6"/>
    </row>
    <row r="682" spans="1:19" ht="15" customHeight="1" x14ac:dyDescent="0.25">
      <c r="A682" t="s">
        <v>154</v>
      </c>
      <c r="E682" s="38" t="s">
        <v>455</v>
      </c>
      <c r="F682" s="3">
        <v>124533</v>
      </c>
      <c r="G682" s="25">
        <v>43474</v>
      </c>
      <c r="H682" s="3">
        <v>-144</v>
      </c>
      <c r="I682" s="3">
        <v>239.79</v>
      </c>
      <c r="J682" s="3">
        <v>0</v>
      </c>
      <c r="K682" s="3">
        <f>Item_Ledger_Entry[[#This Row],[Sales Amount (Expected)]]+Item_Ledger_Entry[[#This Row],[Sales Amount (Actual)]]</f>
        <v>239.79</v>
      </c>
      <c r="L682" s="3">
        <f>-Item_Ledger_Entry[[#This Row],[Quantity]]</f>
        <v>144</v>
      </c>
      <c r="M682" s="38" t="s">
        <v>456</v>
      </c>
      <c r="N682" s="3">
        <v>1.81</v>
      </c>
      <c r="O682" s="38" t="s">
        <v>328</v>
      </c>
      <c r="P682" s="38" t="s">
        <v>329</v>
      </c>
      <c r="Q682" s="38" t="s">
        <v>290</v>
      </c>
      <c r="S682" s="6"/>
    </row>
    <row r="683" spans="1:19" ht="15" customHeight="1" x14ac:dyDescent="0.25">
      <c r="A683" t="s">
        <v>154</v>
      </c>
      <c r="E683" s="38" t="s">
        <v>455</v>
      </c>
      <c r="F683" s="3">
        <v>124611</v>
      </c>
      <c r="G683" s="25">
        <v>43478</v>
      </c>
      <c r="H683" s="3">
        <v>-144</v>
      </c>
      <c r="I683" s="3">
        <v>231.97</v>
      </c>
      <c r="J683" s="3">
        <v>0</v>
      </c>
      <c r="K683" s="3">
        <f>Item_Ledger_Entry[[#This Row],[Sales Amount (Expected)]]+Item_Ledger_Entry[[#This Row],[Sales Amount (Actual)]]</f>
        <v>231.97</v>
      </c>
      <c r="L683" s="3">
        <f>-Item_Ledger_Entry[[#This Row],[Quantity]]</f>
        <v>144</v>
      </c>
      <c r="M683" s="38" t="s">
        <v>456</v>
      </c>
      <c r="N683" s="3">
        <v>1.81</v>
      </c>
      <c r="O683" s="38" t="s">
        <v>307</v>
      </c>
      <c r="P683" s="38" t="s">
        <v>308</v>
      </c>
      <c r="Q683" s="38" t="s">
        <v>290</v>
      </c>
      <c r="S683" s="6"/>
    </row>
    <row r="684" spans="1:19" ht="15" customHeight="1" x14ac:dyDescent="0.25">
      <c r="A684" t="s">
        <v>154</v>
      </c>
      <c r="E684" s="38" t="s">
        <v>455</v>
      </c>
      <c r="F684" s="3">
        <v>124626</v>
      </c>
      <c r="G684" s="25">
        <v>43478</v>
      </c>
      <c r="H684" s="3">
        <v>-144</v>
      </c>
      <c r="I684" s="3">
        <v>229.36</v>
      </c>
      <c r="J684" s="3">
        <v>0</v>
      </c>
      <c r="K684" s="3">
        <f>Item_Ledger_Entry[[#This Row],[Sales Amount (Expected)]]+Item_Ledger_Entry[[#This Row],[Sales Amount (Actual)]]</f>
        <v>229.36</v>
      </c>
      <c r="L684" s="3">
        <f>-Item_Ledger_Entry[[#This Row],[Quantity]]</f>
        <v>144</v>
      </c>
      <c r="M684" s="38" t="s">
        <v>456</v>
      </c>
      <c r="N684" s="3">
        <v>1.81</v>
      </c>
      <c r="O684" s="38" t="s">
        <v>349</v>
      </c>
      <c r="P684" s="38" t="s">
        <v>350</v>
      </c>
      <c r="Q684" s="38" t="s">
        <v>290</v>
      </c>
      <c r="S684" s="6"/>
    </row>
    <row r="685" spans="1:19" ht="15" customHeight="1" x14ac:dyDescent="0.25">
      <c r="A685" t="s">
        <v>154</v>
      </c>
      <c r="E685" s="38" t="s">
        <v>455</v>
      </c>
      <c r="F685" s="3">
        <v>128900</v>
      </c>
      <c r="G685" s="25">
        <v>43479</v>
      </c>
      <c r="H685" s="3">
        <v>-55</v>
      </c>
      <c r="I685" s="3">
        <v>97.560000000000016</v>
      </c>
      <c r="J685" s="3">
        <v>0</v>
      </c>
      <c r="K685" s="3">
        <f>Item_Ledger_Entry[[#This Row],[Sales Amount (Expected)]]+Item_Ledger_Entry[[#This Row],[Sales Amount (Actual)]]</f>
        <v>97.560000000000016</v>
      </c>
      <c r="L685" s="3">
        <f>-Item_Ledger_Entry[[#This Row],[Quantity]]</f>
        <v>55</v>
      </c>
      <c r="M685" s="38" t="s">
        <v>456</v>
      </c>
      <c r="N685" s="3">
        <v>1.81</v>
      </c>
      <c r="O685" s="38" t="s">
        <v>309</v>
      </c>
      <c r="P685" s="38" t="s">
        <v>310</v>
      </c>
      <c r="Q685" s="38" t="s">
        <v>290</v>
      </c>
      <c r="S685" s="6"/>
    </row>
    <row r="686" spans="1:19" ht="15" customHeight="1" x14ac:dyDescent="0.25">
      <c r="A686" t="s">
        <v>154</v>
      </c>
      <c r="E686" s="38" t="s">
        <v>457</v>
      </c>
      <c r="F686" s="3">
        <v>20344</v>
      </c>
      <c r="G686" s="25">
        <v>43472</v>
      </c>
      <c r="H686" s="3">
        <v>-12</v>
      </c>
      <c r="I686" s="3">
        <v>9.33</v>
      </c>
      <c r="J686" s="3">
        <v>0</v>
      </c>
      <c r="K686" s="3">
        <f>Item_Ledger_Entry[[#This Row],[Sales Amount (Expected)]]+Item_Ledger_Entry[[#This Row],[Sales Amount (Actual)]]</f>
        <v>9.33</v>
      </c>
      <c r="L686" s="3">
        <f>-Item_Ledger_Entry[[#This Row],[Quantity]]</f>
        <v>12</v>
      </c>
      <c r="M686" s="38" t="s">
        <v>458</v>
      </c>
      <c r="N686" s="3">
        <v>0.81</v>
      </c>
      <c r="O686" s="38" t="s">
        <v>328</v>
      </c>
      <c r="P686" s="38" t="s">
        <v>329</v>
      </c>
      <c r="Q686" s="38" t="s">
        <v>290</v>
      </c>
      <c r="S686" s="6"/>
    </row>
    <row r="687" spans="1:19" ht="15" customHeight="1" x14ac:dyDescent="0.25">
      <c r="A687" t="s">
        <v>154</v>
      </c>
      <c r="E687" s="38" t="s">
        <v>457</v>
      </c>
      <c r="F687" s="3">
        <v>20360</v>
      </c>
      <c r="G687" s="25">
        <v>43475</v>
      </c>
      <c r="H687" s="3">
        <v>-12</v>
      </c>
      <c r="I687" s="3">
        <v>9.43</v>
      </c>
      <c r="J687" s="3">
        <v>0</v>
      </c>
      <c r="K687" s="3">
        <f>Item_Ledger_Entry[[#This Row],[Sales Amount (Expected)]]+Item_Ledger_Entry[[#This Row],[Sales Amount (Actual)]]</f>
        <v>9.43</v>
      </c>
      <c r="L687" s="3">
        <f>-Item_Ledger_Entry[[#This Row],[Quantity]]</f>
        <v>12</v>
      </c>
      <c r="M687" s="38" t="s">
        <v>458</v>
      </c>
      <c r="N687" s="3">
        <v>0.81</v>
      </c>
      <c r="O687" s="38" t="s">
        <v>307</v>
      </c>
      <c r="P687" s="38" t="s">
        <v>308</v>
      </c>
      <c r="Q687" s="38" t="s">
        <v>290</v>
      </c>
      <c r="S687" s="6"/>
    </row>
    <row r="688" spans="1:19" ht="15" customHeight="1" x14ac:dyDescent="0.25">
      <c r="A688" t="s">
        <v>154</v>
      </c>
      <c r="E688" s="38" t="s">
        <v>457</v>
      </c>
      <c r="F688" s="3">
        <v>20392</v>
      </c>
      <c r="G688" s="25">
        <v>43473</v>
      </c>
      <c r="H688" s="3">
        <v>-289</v>
      </c>
      <c r="I688" s="3">
        <v>210.68</v>
      </c>
      <c r="J688" s="3">
        <v>0</v>
      </c>
      <c r="K688" s="3">
        <f>Item_Ledger_Entry[[#This Row],[Sales Amount (Expected)]]+Item_Ledger_Entry[[#This Row],[Sales Amount (Actual)]]</f>
        <v>210.68</v>
      </c>
      <c r="L688" s="3">
        <f>-Item_Ledger_Entry[[#This Row],[Quantity]]</f>
        <v>289</v>
      </c>
      <c r="M688" s="38" t="s">
        <v>458</v>
      </c>
      <c r="N688" s="3">
        <v>0.81</v>
      </c>
      <c r="O688" s="38" t="s">
        <v>324</v>
      </c>
      <c r="P688" s="38" t="s">
        <v>325</v>
      </c>
      <c r="Q688" s="38" t="s">
        <v>290</v>
      </c>
      <c r="S688" s="6"/>
    </row>
    <row r="689" spans="1:19" ht="15" customHeight="1" x14ac:dyDescent="0.25">
      <c r="A689" t="s">
        <v>154</v>
      </c>
      <c r="E689" s="38" t="s">
        <v>457</v>
      </c>
      <c r="F689" s="3">
        <v>20412</v>
      </c>
      <c r="G689" s="25">
        <v>43475</v>
      </c>
      <c r="H689" s="3">
        <v>-144</v>
      </c>
      <c r="I689" s="3">
        <v>110.81</v>
      </c>
      <c r="J689" s="3">
        <v>0</v>
      </c>
      <c r="K689" s="3">
        <f>Item_Ledger_Entry[[#This Row],[Sales Amount (Expected)]]+Item_Ledger_Entry[[#This Row],[Sales Amount (Actual)]]</f>
        <v>110.81</v>
      </c>
      <c r="L689" s="3">
        <f>-Item_Ledger_Entry[[#This Row],[Quantity]]</f>
        <v>144</v>
      </c>
      <c r="M689" s="38" t="s">
        <v>458</v>
      </c>
      <c r="N689" s="3">
        <v>0.81</v>
      </c>
      <c r="O689" s="38" t="s">
        <v>324</v>
      </c>
      <c r="P689" s="38" t="s">
        <v>325</v>
      </c>
      <c r="Q689" s="38" t="s">
        <v>290</v>
      </c>
      <c r="S689" s="6"/>
    </row>
    <row r="690" spans="1:19" ht="15" customHeight="1" x14ac:dyDescent="0.25">
      <c r="A690" t="s">
        <v>154</v>
      </c>
      <c r="E690" s="38" t="s">
        <v>457</v>
      </c>
      <c r="F690" s="3">
        <v>20423</v>
      </c>
      <c r="G690" s="25">
        <v>43481</v>
      </c>
      <c r="H690" s="3">
        <v>-1</v>
      </c>
      <c r="I690" s="3">
        <v>0.77</v>
      </c>
      <c r="J690" s="3">
        <v>0</v>
      </c>
      <c r="K690" s="3">
        <f>Item_Ledger_Entry[[#This Row],[Sales Amount (Expected)]]+Item_Ledger_Entry[[#This Row],[Sales Amount (Actual)]]</f>
        <v>0.77</v>
      </c>
      <c r="L690" s="3">
        <f>-Item_Ledger_Entry[[#This Row],[Quantity]]</f>
        <v>1</v>
      </c>
      <c r="M690" s="38" t="s">
        <v>458</v>
      </c>
      <c r="N690" s="3">
        <v>0.81</v>
      </c>
      <c r="O690" s="38" t="s">
        <v>326</v>
      </c>
      <c r="P690" s="38" t="s">
        <v>327</v>
      </c>
      <c r="Q690" s="38" t="s">
        <v>290</v>
      </c>
      <c r="S690" s="6"/>
    </row>
    <row r="691" spans="1:19" ht="15" customHeight="1" x14ac:dyDescent="0.25">
      <c r="A691" t="s">
        <v>154</v>
      </c>
      <c r="E691" s="38" t="s">
        <v>457</v>
      </c>
      <c r="F691" s="3">
        <v>25258</v>
      </c>
      <c r="G691" s="25">
        <v>43472</v>
      </c>
      <c r="H691" s="3">
        <v>-144</v>
      </c>
      <c r="I691" s="3">
        <v>111.97000000000001</v>
      </c>
      <c r="J691" s="3">
        <v>0</v>
      </c>
      <c r="K691" s="3">
        <f>Item_Ledger_Entry[[#This Row],[Sales Amount (Expected)]]+Item_Ledger_Entry[[#This Row],[Sales Amount (Actual)]]</f>
        <v>111.97000000000001</v>
      </c>
      <c r="L691" s="3">
        <f>-Item_Ledger_Entry[[#This Row],[Quantity]]</f>
        <v>144</v>
      </c>
      <c r="M691" s="38" t="s">
        <v>458</v>
      </c>
      <c r="N691" s="3">
        <v>0.81</v>
      </c>
      <c r="O691" s="38" t="s">
        <v>342</v>
      </c>
      <c r="P691" s="38" t="s">
        <v>343</v>
      </c>
      <c r="Q691" s="38" t="s">
        <v>290</v>
      </c>
      <c r="S691" s="6"/>
    </row>
    <row r="692" spans="1:19" ht="15" customHeight="1" x14ac:dyDescent="0.25">
      <c r="A692" t="s">
        <v>154</v>
      </c>
      <c r="E692" s="38" t="s">
        <v>457</v>
      </c>
      <c r="F692" s="3">
        <v>25278</v>
      </c>
      <c r="G692" s="25">
        <v>43476</v>
      </c>
      <c r="H692" s="3">
        <v>-6</v>
      </c>
      <c r="I692" s="3">
        <v>4.76</v>
      </c>
      <c r="J692" s="3">
        <v>0</v>
      </c>
      <c r="K692" s="3">
        <f>Item_Ledger_Entry[[#This Row],[Sales Amount (Expected)]]+Item_Ledger_Entry[[#This Row],[Sales Amount (Actual)]]</f>
        <v>4.76</v>
      </c>
      <c r="L692" s="3">
        <f>-Item_Ledger_Entry[[#This Row],[Quantity]]</f>
        <v>6</v>
      </c>
      <c r="M692" s="38" t="s">
        <v>458</v>
      </c>
      <c r="N692" s="3">
        <v>0.81</v>
      </c>
      <c r="O692" s="38" t="s">
        <v>291</v>
      </c>
      <c r="P692" s="38" t="s">
        <v>292</v>
      </c>
      <c r="Q692" s="38" t="s">
        <v>290</v>
      </c>
      <c r="S692" s="6"/>
    </row>
    <row r="693" spans="1:19" ht="15" customHeight="1" x14ac:dyDescent="0.25">
      <c r="A693" t="s">
        <v>154</v>
      </c>
      <c r="E693" s="38" t="s">
        <v>457</v>
      </c>
      <c r="F693" s="3">
        <v>25312</v>
      </c>
      <c r="G693" s="25">
        <v>43486</v>
      </c>
      <c r="H693" s="3">
        <v>-1</v>
      </c>
      <c r="I693" s="3">
        <v>0.78</v>
      </c>
      <c r="J693" s="3">
        <v>0</v>
      </c>
      <c r="K693" s="3">
        <f>Item_Ledger_Entry[[#This Row],[Sales Amount (Expected)]]+Item_Ledger_Entry[[#This Row],[Sales Amount (Actual)]]</f>
        <v>0.78</v>
      </c>
      <c r="L693" s="3">
        <f>-Item_Ledger_Entry[[#This Row],[Quantity]]</f>
        <v>1</v>
      </c>
      <c r="M693" s="38" t="s">
        <v>458</v>
      </c>
      <c r="N693" s="3">
        <v>0.81</v>
      </c>
      <c r="O693" s="38" t="s">
        <v>309</v>
      </c>
      <c r="P693" s="38" t="s">
        <v>310</v>
      </c>
      <c r="Q693" s="38" t="s">
        <v>290</v>
      </c>
      <c r="S693" s="6"/>
    </row>
    <row r="694" spans="1:19" ht="15" customHeight="1" x14ac:dyDescent="0.25">
      <c r="A694" t="s">
        <v>154</v>
      </c>
      <c r="E694" s="38" t="s">
        <v>457</v>
      </c>
      <c r="F694" s="3">
        <v>30039</v>
      </c>
      <c r="G694" s="25">
        <v>43471</v>
      </c>
      <c r="H694" s="3">
        <v>-289</v>
      </c>
      <c r="I694" s="3">
        <v>229.29000000000002</v>
      </c>
      <c r="J694" s="3">
        <v>0</v>
      </c>
      <c r="K694" s="3">
        <f>Item_Ledger_Entry[[#This Row],[Sales Amount (Expected)]]+Item_Ledger_Entry[[#This Row],[Sales Amount (Actual)]]</f>
        <v>229.29000000000002</v>
      </c>
      <c r="L694" s="3">
        <f>-Item_Ledger_Entry[[#This Row],[Quantity]]</f>
        <v>289</v>
      </c>
      <c r="M694" s="38" t="s">
        <v>458</v>
      </c>
      <c r="N694" s="3">
        <v>0.81</v>
      </c>
      <c r="O694" s="38" t="s">
        <v>345</v>
      </c>
      <c r="P694" s="38" t="s">
        <v>346</v>
      </c>
      <c r="Q694" s="38" t="s">
        <v>313</v>
      </c>
      <c r="S694" s="6"/>
    </row>
    <row r="695" spans="1:19" ht="15" customHeight="1" x14ac:dyDescent="0.25">
      <c r="A695" t="s">
        <v>154</v>
      </c>
      <c r="E695" s="38" t="s">
        <v>457</v>
      </c>
      <c r="F695" s="3">
        <v>30129</v>
      </c>
      <c r="G695" s="25">
        <v>43479</v>
      </c>
      <c r="H695" s="3">
        <v>-144</v>
      </c>
      <c r="I695" s="3">
        <v>114.31</v>
      </c>
      <c r="J695" s="3">
        <v>0</v>
      </c>
      <c r="K695" s="3">
        <f>Item_Ledger_Entry[[#This Row],[Sales Amount (Expected)]]+Item_Ledger_Entry[[#This Row],[Sales Amount (Actual)]]</f>
        <v>114.31</v>
      </c>
      <c r="L695" s="3">
        <f>-Item_Ledger_Entry[[#This Row],[Quantity]]</f>
        <v>144</v>
      </c>
      <c r="M695" s="38" t="s">
        <v>458</v>
      </c>
      <c r="N695" s="3">
        <v>0.81</v>
      </c>
      <c r="O695" s="38" t="s">
        <v>301</v>
      </c>
      <c r="P695" s="38" t="s">
        <v>344</v>
      </c>
      <c r="Q695" s="38" t="s">
        <v>313</v>
      </c>
      <c r="S695" s="6"/>
    </row>
    <row r="696" spans="1:19" ht="15" customHeight="1" x14ac:dyDescent="0.25">
      <c r="A696" t="s">
        <v>154</v>
      </c>
      <c r="E696" s="38" t="s">
        <v>457</v>
      </c>
      <c r="F696" s="3">
        <v>34344</v>
      </c>
      <c r="G696" s="25">
        <v>43475</v>
      </c>
      <c r="H696" s="3">
        <v>-1</v>
      </c>
      <c r="I696" s="3">
        <v>0.74</v>
      </c>
      <c r="J696" s="3">
        <v>0</v>
      </c>
      <c r="K696" s="3">
        <f>Item_Ledger_Entry[[#This Row],[Sales Amount (Expected)]]+Item_Ledger_Entry[[#This Row],[Sales Amount (Actual)]]</f>
        <v>0.74</v>
      </c>
      <c r="L696" s="3">
        <f>-Item_Ledger_Entry[[#This Row],[Quantity]]</f>
        <v>1</v>
      </c>
      <c r="M696" s="38" t="s">
        <v>458</v>
      </c>
      <c r="N696" s="3">
        <v>0.81</v>
      </c>
      <c r="O696" s="38" t="s">
        <v>293</v>
      </c>
      <c r="P696" s="38" t="s">
        <v>294</v>
      </c>
      <c r="Q696" s="38" t="s">
        <v>272</v>
      </c>
      <c r="S696" s="6"/>
    </row>
    <row r="697" spans="1:19" ht="15" customHeight="1" x14ac:dyDescent="0.25">
      <c r="A697" t="s">
        <v>154</v>
      </c>
      <c r="E697" s="38" t="s">
        <v>457</v>
      </c>
      <c r="F697" s="3">
        <v>38097</v>
      </c>
      <c r="G697" s="25">
        <v>43477</v>
      </c>
      <c r="H697" s="3">
        <v>-1</v>
      </c>
      <c r="I697" s="3">
        <v>0.79</v>
      </c>
      <c r="J697" s="3">
        <v>0</v>
      </c>
      <c r="K697" s="3">
        <f>Item_Ledger_Entry[[#This Row],[Sales Amount (Expected)]]+Item_Ledger_Entry[[#This Row],[Sales Amount (Actual)]]</f>
        <v>0.79</v>
      </c>
      <c r="L697" s="3">
        <f>-Item_Ledger_Entry[[#This Row],[Quantity]]</f>
        <v>1</v>
      </c>
      <c r="M697" s="38" t="s">
        <v>458</v>
      </c>
      <c r="N697" s="3">
        <v>0.81</v>
      </c>
      <c r="O697" s="38" t="s">
        <v>299</v>
      </c>
      <c r="P697" s="38" t="s">
        <v>300</v>
      </c>
      <c r="Q697" s="38" t="s">
        <v>272</v>
      </c>
      <c r="S697" s="6"/>
    </row>
    <row r="698" spans="1:19" ht="15" customHeight="1" x14ac:dyDescent="0.25">
      <c r="A698" t="s">
        <v>154</v>
      </c>
      <c r="E698" s="38" t="s">
        <v>457</v>
      </c>
      <c r="F698" s="3">
        <v>124518</v>
      </c>
      <c r="G698" s="25">
        <v>43470</v>
      </c>
      <c r="H698" s="3">
        <v>-144</v>
      </c>
      <c r="I698" s="3">
        <v>106.14</v>
      </c>
      <c r="J698" s="3">
        <v>0</v>
      </c>
      <c r="K698" s="3">
        <f>Item_Ledger_Entry[[#This Row],[Sales Amount (Expected)]]+Item_Ledger_Entry[[#This Row],[Sales Amount (Actual)]]</f>
        <v>106.14</v>
      </c>
      <c r="L698" s="3">
        <f>-Item_Ledger_Entry[[#This Row],[Quantity]]</f>
        <v>144</v>
      </c>
      <c r="M698" s="38" t="s">
        <v>458</v>
      </c>
      <c r="N698" s="3">
        <v>0.81</v>
      </c>
      <c r="O698" s="38" t="s">
        <v>336</v>
      </c>
      <c r="P698" s="38" t="s">
        <v>337</v>
      </c>
      <c r="Q698" s="38" t="s">
        <v>290</v>
      </c>
      <c r="S698" s="6"/>
    </row>
    <row r="699" spans="1:19" ht="15" customHeight="1" x14ac:dyDescent="0.25">
      <c r="A699" t="s">
        <v>154</v>
      </c>
      <c r="E699" s="38" t="s">
        <v>457</v>
      </c>
      <c r="F699" s="3">
        <v>124555</v>
      </c>
      <c r="G699" s="25">
        <v>43473</v>
      </c>
      <c r="H699" s="3">
        <v>-144</v>
      </c>
      <c r="I699" s="3">
        <v>108.48</v>
      </c>
      <c r="J699" s="3">
        <v>0</v>
      </c>
      <c r="K699" s="3">
        <f>Item_Ledger_Entry[[#This Row],[Sales Amount (Expected)]]+Item_Ledger_Entry[[#This Row],[Sales Amount (Actual)]]</f>
        <v>108.48</v>
      </c>
      <c r="L699" s="3">
        <f>-Item_Ledger_Entry[[#This Row],[Quantity]]</f>
        <v>144</v>
      </c>
      <c r="M699" s="38" t="s">
        <v>458</v>
      </c>
      <c r="N699" s="3">
        <v>0.81</v>
      </c>
      <c r="O699" s="38" t="s">
        <v>326</v>
      </c>
      <c r="P699" s="38" t="s">
        <v>327</v>
      </c>
      <c r="Q699" s="38" t="s">
        <v>290</v>
      </c>
      <c r="S699" s="6"/>
    </row>
    <row r="700" spans="1:19" ht="15" customHeight="1" x14ac:dyDescent="0.25">
      <c r="A700" t="s">
        <v>154</v>
      </c>
      <c r="E700" s="38" t="s">
        <v>457</v>
      </c>
      <c r="F700" s="3">
        <v>128877</v>
      </c>
      <c r="G700" s="25">
        <v>43472</v>
      </c>
      <c r="H700" s="3">
        <v>-169</v>
      </c>
      <c r="I700" s="3">
        <v>134.15</v>
      </c>
      <c r="J700" s="3">
        <v>0</v>
      </c>
      <c r="K700" s="3">
        <f>Item_Ledger_Entry[[#This Row],[Sales Amount (Expected)]]+Item_Ledger_Entry[[#This Row],[Sales Amount (Actual)]]</f>
        <v>134.15</v>
      </c>
      <c r="L700" s="3">
        <f>-Item_Ledger_Entry[[#This Row],[Quantity]]</f>
        <v>169</v>
      </c>
      <c r="M700" s="38" t="s">
        <v>458</v>
      </c>
      <c r="N700" s="3">
        <v>0.81</v>
      </c>
      <c r="O700" s="38" t="s">
        <v>375</v>
      </c>
      <c r="P700" s="38" t="s">
        <v>376</v>
      </c>
      <c r="Q700" s="38" t="s">
        <v>290</v>
      </c>
      <c r="S700" s="6"/>
    </row>
    <row r="701" spans="1:19" ht="15" customHeight="1" x14ac:dyDescent="0.25">
      <c r="A701" t="s">
        <v>154</v>
      </c>
      <c r="E701" s="38" t="s">
        <v>457</v>
      </c>
      <c r="F701" s="3">
        <v>128904</v>
      </c>
      <c r="G701" s="25">
        <v>43479</v>
      </c>
      <c r="H701" s="3">
        <v>-1</v>
      </c>
      <c r="I701" s="3">
        <v>0.79</v>
      </c>
      <c r="J701" s="3">
        <v>0</v>
      </c>
      <c r="K701" s="3">
        <f>Item_Ledger_Entry[[#This Row],[Sales Amount (Expected)]]+Item_Ledger_Entry[[#This Row],[Sales Amount (Actual)]]</f>
        <v>0.79</v>
      </c>
      <c r="L701" s="3">
        <f>-Item_Ledger_Entry[[#This Row],[Quantity]]</f>
        <v>1</v>
      </c>
      <c r="M701" s="38" t="s">
        <v>458</v>
      </c>
      <c r="N701" s="3">
        <v>0.81</v>
      </c>
      <c r="O701" s="38" t="s">
        <v>309</v>
      </c>
      <c r="P701" s="38" t="s">
        <v>310</v>
      </c>
      <c r="Q701" s="38" t="s">
        <v>290</v>
      </c>
      <c r="S701" s="6"/>
    </row>
    <row r="702" spans="1:19" ht="15" customHeight="1" x14ac:dyDescent="0.25">
      <c r="A702" t="s">
        <v>154</v>
      </c>
      <c r="E702" s="38" t="s">
        <v>457</v>
      </c>
      <c r="F702" s="3">
        <v>132552</v>
      </c>
      <c r="G702" s="25">
        <v>43481</v>
      </c>
      <c r="H702" s="3">
        <v>-144</v>
      </c>
      <c r="I702" s="3">
        <v>114.31</v>
      </c>
      <c r="J702" s="3">
        <v>0</v>
      </c>
      <c r="K702" s="3">
        <f>Item_Ledger_Entry[[#This Row],[Sales Amount (Expected)]]+Item_Ledger_Entry[[#This Row],[Sales Amount (Actual)]]</f>
        <v>114.31</v>
      </c>
      <c r="L702" s="3">
        <f>-Item_Ledger_Entry[[#This Row],[Quantity]]</f>
        <v>144</v>
      </c>
      <c r="M702" s="38" t="s">
        <v>458</v>
      </c>
      <c r="N702" s="3">
        <v>0.81</v>
      </c>
      <c r="O702" s="38" t="s">
        <v>351</v>
      </c>
      <c r="P702" s="38" t="s">
        <v>352</v>
      </c>
      <c r="Q702" s="38" t="s">
        <v>313</v>
      </c>
      <c r="S702" s="6"/>
    </row>
    <row r="703" spans="1:19" ht="15" customHeight="1" x14ac:dyDescent="0.25">
      <c r="A703" t="s">
        <v>154</v>
      </c>
      <c r="E703" s="38" t="s">
        <v>457</v>
      </c>
      <c r="F703" s="3">
        <v>135831</v>
      </c>
      <c r="G703" s="25">
        <v>43481</v>
      </c>
      <c r="H703" s="3">
        <v>-1</v>
      </c>
      <c r="I703" s="3">
        <v>0.78</v>
      </c>
      <c r="J703" s="3">
        <v>0</v>
      </c>
      <c r="K703" s="3">
        <f>Item_Ledger_Entry[[#This Row],[Sales Amount (Expected)]]+Item_Ledger_Entry[[#This Row],[Sales Amount (Actual)]]</f>
        <v>0.78</v>
      </c>
      <c r="L703" s="3">
        <f>-Item_Ledger_Entry[[#This Row],[Quantity]]</f>
        <v>1</v>
      </c>
      <c r="M703" s="38" t="s">
        <v>458</v>
      </c>
      <c r="N703" s="3">
        <v>0.81</v>
      </c>
      <c r="O703" s="38" t="s">
        <v>293</v>
      </c>
      <c r="P703" s="38" t="s">
        <v>294</v>
      </c>
      <c r="Q703" s="38" t="s">
        <v>272</v>
      </c>
      <c r="S703" s="6"/>
    </row>
    <row r="704" spans="1:19" ht="15" customHeight="1" x14ac:dyDescent="0.25">
      <c r="A704" t="s">
        <v>154</v>
      </c>
      <c r="E704" s="38" t="s">
        <v>457</v>
      </c>
      <c r="F704" s="3">
        <v>137446</v>
      </c>
      <c r="G704" s="25">
        <v>43483</v>
      </c>
      <c r="H704" s="3">
        <v>-2</v>
      </c>
      <c r="I704" s="3">
        <v>1.57</v>
      </c>
      <c r="J704" s="3">
        <v>0</v>
      </c>
      <c r="K704" s="3">
        <f>Item_Ledger_Entry[[#This Row],[Sales Amount (Expected)]]+Item_Ledger_Entry[[#This Row],[Sales Amount (Actual)]]</f>
        <v>1.57</v>
      </c>
      <c r="L704" s="3">
        <f>-Item_Ledger_Entry[[#This Row],[Quantity]]</f>
        <v>2</v>
      </c>
      <c r="M704" s="38" t="s">
        <v>458</v>
      </c>
      <c r="N704" s="3">
        <v>0.81</v>
      </c>
      <c r="O704" s="38" t="s">
        <v>316</v>
      </c>
      <c r="P704" s="38" t="s">
        <v>317</v>
      </c>
      <c r="Q704" s="38" t="s">
        <v>272</v>
      </c>
      <c r="S704" s="6"/>
    </row>
    <row r="705" spans="1:19" ht="15" customHeight="1" x14ac:dyDescent="0.25">
      <c r="A705" t="s">
        <v>154</v>
      </c>
      <c r="E705" s="38" t="s">
        <v>457</v>
      </c>
      <c r="F705" s="3">
        <v>138737</v>
      </c>
      <c r="G705" s="25">
        <v>43477</v>
      </c>
      <c r="H705" s="3">
        <v>-1</v>
      </c>
      <c r="I705" s="3">
        <v>0.79</v>
      </c>
      <c r="J705" s="3">
        <v>0</v>
      </c>
      <c r="K705" s="3">
        <f>Item_Ledger_Entry[[#This Row],[Sales Amount (Expected)]]+Item_Ledger_Entry[[#This Row],[Sales Amount (Actual)]]</f>
        <v>0.79</v>
      </c>
      <c r="L705" s="3">
        <f>-Item_Ledger_Entry[[#This Row],[Quantity]]</f>
        <v>1</v>
      </c>
      <c r="M705" s="38" t="s">
        <v>458</v>
      </c>
      <c r="N705" s="3">
        <v>0.81</v>
      </c>
      <c r="O705" s="38" t="s">
        <v>318</v>
      </c>
      <c r="P705" s="38" t="s">
        <v>319</v>
      </c>
      <c r="Q705" s="38" t="s">
        <v>272</v>
      </c>
      <c r="S705" s="6"/>
    </row>
    <row r="706" spans="1:19" ht="15" customHeight="1" x14ac:dyDescent="0.25">
      <c r="A706" t="s">
        <v>154</v>
      </c>
      <c r="E706" s="38" t="s">
        <v>457</v>
      </c>
      <c r="F706" s="3">
        <v>157878</v>
      </c>
      <c r="G706" s="25">
        <v>43481</v>
      </c>
      <c r="H706" s="3">
        <v>1</v>
      </c>
      <c r="I706" s="3">
        <v>-0.79</v>
      </c>
      <c r="J706" s="3">
        <v>0</v>
      </c>
      <c r="K706" s="3">
        <f>Item_Ledger_Entry[[#This Row],[Sales Amount (Expected)]]+Item_Ledger_Entry[[#This Row],[Sales Amount (Actual)]]</f>
        <v>-0.79</v>
      </c>
      <c r="L706" s="3">
        <f>-Item_Ledger_Entry[[#This Row],[Quantity]]</f>
        <v>-1</v>
      </c>
      <c r="M706" s="38" t="s">
        <v>458</v>
      </c>
      <c r="N706" s="3">
        <v>0.81</v>
      </c>
      <c r="O706" s="38" t="s">
        <v>320</v>
      </c>
      <c r="P706" s="38" t="s">
        <v>321</v>
      </c>
      <c r="Q706" s="38" t="s">
        <v>313</v>
      </c>
      <c r="S706" s="6"/>
    </row>
    <row r="707" spans="1:19" ht="15" customHeight="1" x14ac:dyDescent="0.25">
      <c r="A707" t="s">
        <v>154</v>
      </c>
      <c r="E707" s="38" t="s">
        <v>457</v>
      </c>
      <c r="F707" s="3">
        <v>157884</v>
      </c>
      <c r="G707" s="25">
        <v>43479</v>
      </c>
      <c r="H707" s="3">
        <v>1</v>
      </c>
      <c r="I707" s="3">
        <v>-0.79</v>
      </c>
      <c r="J707" s="3">
        <v>0</v>
      </c>
      <c r="K707" s="3">
        <f>Item_Ledger_Entry[[#This Row],[Sales Amount (Expected)]]+Item_Ledger_Entry[[#This Row],[Sales Amount (Actual)]]</f>
        <v>-0.79</v>
      </c>
      <c r="L707" s="3">
        <f>-Item_Ledger_Entry[[#This Row],[Quantity]]</f>
        <v>-1</v>
      </c>
      <c r="M707" s="38" t="s">
        <v>458</v>
      </c>
      <c r="N707" s="3">
        <v>0.81</v>
      </c>
      <c r="O707" s="38" t="s">
        <v>320</v>
      </c>
      <c r="P707" s="38" t="s">
        <v>321</v>
      </c>
      <c r="Q707" s="38" t="s">
        <v>313</v>
      </c>
      <c r="S707" s="6"/>
    </row>
    <row r="708" spans="1:19" ht="15" customHeight="1" x14ac:dyDescent="0.25">
      <c r="A708" t="s">
        <v>154</v>
      </c>
      <c r="E708" s="38" t="s">
        <v>459</v>
      </c>
      <c r="F708" s="3">
        <v>20361</v>
      </c>
      <c r="G708" s="25">
        <v>43475</v>
      </c>
      <c r="H708" s="3">
        <v>-1</v>
      </c>
      <c r="I708" s="3">
        <v>3.59</v>
      </c>
      <c r="J708" s="3">
        <v>0</v>
      </c>
      <c r="K708" s="3">
        <f>Item_Ledger_Entry[[#This Row],[Sales Amount (Expected)]]+Item_Ledger_Entry[[#This Row],[Sales Amount (Actual)]]</f>
        <v>3.59</v>
      </c>
      <c r="L708" s="3">
        <f>-Item_Ledger_Entry[[#This Row],[Quantity]]</f>
        <v>1</v>
      </c>
      <c r="M708" s="38" t="s">
        <v>460</v>
      </c>
      <c r="N708" s="3">
        <v>3.7</v>
      </c>
      <c r="O708" s="38" t="s">
        <v>307</v>
      </c>
      <c r="P708" s="38" t="s">
        <v>308</v>
      </c>
      <c r="Q708" s="38" t="s">
        <v>290</v>
      </c>
      <c r="S708" s="6"/>
    </row>
    <row r="709" spans="1:19" ht="15" customHeight="1" x14ac:dyDescent="0.25">
      <c r="A709" t="s">
        <v>154</v>
      </c>
      <c r="E709" s="38" t="s">
        <v>459</v>
      </c>
      <c r="F709" s="3">
        <v>25292</v>
      </c>
      <c r="G709" s="25">
        <v>43477</v>
      </c>
      <c r="H709" s="3">
        <v>-144</v>
      </c>
      <c r="I709" s="3">
        <v>522.14</v>
      </c>
      <c r="J709" s="3">
        <v>0</v>
      </c>
      <c r="K709" s="3">
        <f>Item_Ledger_Entry[[#This Row],[Sales Amount (Expected)]]+Item_Ledger_Entry[[#This Row],[Sales Amount (Actual)]]</f>
        <v>522.14</v>
      </c>
      <c r="L709" s="3">
        <f>-Item_Ledger_Entry[[#This Row],[Quantity]]</f>
        <v>144</v>
      </c>
      <c r="M709" s="38" t="s">
        <v>460</v>
      </c>
      <c r="N709" s="3">
        <v>3.7</v>
      </c>
      <c r="O709" s="38" t="s">
        <v>309</v>
      </c>
      <c r="P709" s="38" t="s">
        <v>310</v>
      </c>
      <c r="Q709" s="38" t="s">
        <v>290</v>
      </c>
      <c r="S709" s="6"/>
    </row>
    <row r="710" spans="1:19" ht="15" customHeight="1" x14ac:dyDescent="0.25">
      <c r="A710" t="s">
        <v>154</v>
      </c>
      <c r="E710" s="38" t="s">
        <v>459</v>
      </c>
      <c r="F710" s="3">
        <v>25303</v>
      </c>
      <c r="G710" s="25">
        <v>43486</v>
      </c>
      <c r="H710" s="3">
        <v>-144</v>
      </c>
      <c r="I710" s="3">
        <v>511.49</v>
      </c>
      <c r="J710" s="3">
        <v>0</v>
      </c>
      <c r="K710" s="3">
        <f>Item_Ledger_Entry[[#This Row],[Sales Amount (Expected)]]+Item_Ledger_Entry[[#This Row],[Sales Amount (Actual)]]</f>
        <v>511.49</v>
      </c>
      <c r="L710" s="3">
        <f>-Item_Ledger_Entry[[#This Row],[Quantity]]</f>
        <v>144</v>
      </c>
      <c r="M710" s="38" t="s">
        <v>460</v>
      </c>
      <c r="N710" s="3">
        <v>3.7</v>
      </c>
      <c r="O710" s="38" t="s">
        <v>309</v>
      </c>
      <c r="P710" s="38" t="s">
        <v>310</v>
      </c>
      <c r="Q710" s="38" t="s">
        <v>290</v>
      </c>
      <c r="S710" s="6"/>
    </row>
    <row r="711" spans="1:19" ht="15" customHeight="1" x14ac:dyDescent="0.25">
      <c r="A711" t="s">
        <v>154</v>
      </c>
      <c r="E711" s="38" t="s">
        <v>459</v>
      </c>
      <c r="F711" s="3">
        <v>30115</v>
      </c>
      <c r="G711" s="25">
        <v>43475</v>
      </c>
      <c r="H711" s="3">
        <v>-144</v>
      </c>
      <c r="I711" s="3">
        <v>522.21</v>
      </c>
      <c r="J711" s="3">
        <v>0</v>
      </c>
      <c r="K711" s="3">
        <f>Item_Ledger_Entry[[#This Row],[Sales Amount (Expected)]]+Item_Ledger_Entry[[#This Row],[Sales Amount (Actual)]]</f>
        <v>522.21</v>
      </c>
      <c r="L711" s="3">
        <f>-Item_Ledger_Entry[[#This Row],[Quantity]]</f>
        <v>144</v>
      </c>
      <c r="M711" s="38" t="s">
        <v>460</v>
      </c>
      <c r="N711" s="3">
        <v>3.7</v>
      </c>
      <c r="O711" s="38" t="s">
        <v>345</v>
      </c>
      <c r="P711" s="38" t="s">
        <v>346</v>
      </c>
      <c r="Q711" s="38" t="s">
        <v>313</v>
      </c>
      <c r="S711" s="6"/>
    </row>
    <row r="712" spans="1:19" ht="15" customHeight="1" x14ac:dyDescent="0.25">
      <c r="A712" t="s">
        <v>154</v>
      </c>
      <c r="E712" s="38" t="s">
        <v>459</v>
      </c>
      <c r="F712" s="3">
        <v>30125</v>
      </c>
      <c r="G712" s="25">
        <v>43479</v>
      </c>
      <c r="H712" s="3">
        <v>-144</v>
      </c>
      <c r="I712" s="3">
        <v>522.14</v>
      </c>
      <c r="J712" s="3">
        <v>0</v>
      </c>
      <c r="K712" s="3">
        <f>Item_Ledger_Entry[[#This Row],[Sales Amount (Expected)]]+Item_Ledger_Entry[[#This Row],[Sales Amount (Actual)]]</f>
        <v>522.14</v>
      </c>
      <c r="L712" s="3">
        <f>-Item_Ledger_Entry[[#This Row],[Quantity]]</f>
        <v>144</v>
      </c>
      <c r="M712" s="38" t="s">
        <v>460</v>
      </c>
      <c r="N712" s="3">
        <v>3.7</v>
      </c>
      <c r="O712" s="38" t="s">
        <v>301</v>
      </c>
      <c r="P712" s="38" t="s">
        <v>344</v>
      </c>
      <c r="Q712" s="38" t="s">
        <v>313</v>
      </c>
      <c r="S712" s="6"/>
    </row>
    <row r="713" spans="1:19" ht="15" customHeight="1" x14ac:dyDescent="0.25">
      <c r="A713" t="s">
        <v>154</v>
      </c>
      <c r="E713" s="38" t="s">
        <v>459</v>
      </c>
      <c r="F713" s="3">
        <v>30144</v>
      </c>
      <c r="G713" s="25">
        <v>43487</v>
      </c>
      <c r="H713" s="3">
        <v>-144</v>
      </c>
      <c r="I713" s="3">
        <v>522.14</v>
      </c>
      <c r="J713" s="3">
        <v>0</v>
      </c>
      <c r="K713" s="3">
        <f>Item_Ledger_Entry[[#This Row],[Sales Amount (Expected)]]+Item_Ledger_Entry[[#This Row],[Sales Amount (Actual)]]</f>
        <v>522.14</v>
      </c>
      <c r="L713" s="3">
        <f>-Item_Ledger_Entry[[#This Row],[Quantity]]</f>
        <v>144</v>
      </c>
      <c r="M713" s="38" t="s">
        <v>460</v>
      </c>
      <c r="N713" s="3">
        <v>3.7</v>
      </c>
      <c r="O713" s="38" t="s">
        <v>330</v>
      </c>
      <c r="P713" s="38" t="s">
        <v>331</v>
      </c>
      <c r="Q713" s="38" t="s">
        <v>313</v>
      </c>
      <c r="S713" s="6"/>
    </row>
    <row r="714" spans="1:19" ht="15" customHeight="1" x14ac:dyDescent="0.25">
      <c r="A714" t="s">
        <v>154</v>
      </c>
      <c r="E714" s="38" t="s">
        <v>459</v>
      </c>
      <c r="F714" s="3">
        <v>34321</v>
      </c>
      <c r="G714" s="25">
        <v>43470</v>
      </c>
      <c r="H714" s="3">
        <v>-288</v>
      </c>
      <c r="I714" s="3">
        <v>969.70999999999992</v>
      </c>
      <c r="J714" s="3">
        <v>0</v>
      </c>
      <c r="K714" s="3">
        <f>Item_Ledger_Entry[[#This Row],[Sales Amount (Expected)]]+Item_Ledger_Entry[[#This Row],[Sales Amount (Actual)]]</f>
        <v>969.70999999999992</v>
      </c>
      <c r="L714" s="3">
        <f>-Item_Ledger_Entry[[#This Row],[Quantity]]</f>
        <v>288</v>
      </c>
      <c r="M714" s="38" t="s">
        <v>460</v>
      </c>
      <c r="N714" s="3">
        <v>3.7</v>
      </c>
      <c r="O714" s="38" t="s">
        <v>314</v>
      </c>
      <c r="P714" s="38" t="s">
        <v>315</v>
      </c>
      <c r="Q714" s="38" t="s">
        <v>272</v>
      </c>
      <c r="S714" s="6"/>
    </row>
    <row r="715" spans="1:19" ht="15" customHeight="1" x14ac:dyDescent="0.25">
      <c r="A715" t="s">
        <v>154</v>
      </c>
      <c r="E715" s="38" t="s">
        <v>459</v>
      </c>
      <c r="F715" s="3">
        <v>34332</v>
      </c>
      <c r="G715" s="25">
        <v>43475</v>
      </c>
      <c r="H715" s="3">
        <v>-288</v>
      </c>
      <c r="I715" s="3">
        <v>969.7</v>
      </c>
      <c r="J715" s="3">
        <v>0</v>
      </c>
      <c r="K715" s="3">
        <f>Item_Ledger_Entry[[#This Row],[Sales Amount (Expected)]]+Item_Ledger_Entry[[#This Row],[Sales Amount (Actual)]]</f>
        <v>969.7</v>
      </c>
      <c r="L715" s="3">
        <f>-Item_Ledger_Entry[[#This Row],[Quantity]]</f>
        <v>288</v>
      </c>
      <c r="M715" s="38" t="s">
        <v>460</v>
      </c>
      <c r="N715" s="3">
        <v>3.7</v>
      </c>
      <c r="O715" s="38" t="s">
        <v>293</v>
      </c>
      <c r="P715" s="38" t="s">
        <v>294</v>
      </c>
      <c r="Q715" s="38" t="s">
        <v>272</v>
      </c>
      <c r="S715" s="6"/>
    </row>
    <row r="716" spans="1:19" ht="15" customHeight="1" x14ac:dyDescent="0.25">
      <c r="A716" t="s">
        <v>154</v>
      </c>
      <c r="E716" s="38" t="s">
        <v>459</v>
      </c>
      <c r="F716" s="3">
        <v>36479</v>
      </c>
      <c r="G716" s="25">
        <v>43475</v>
      </c>
      <c r="H716" s="3">
        <v>-288</v>
      </c>
      <c r="I716" s="3">
        <v>1044.4099999999999</v>
      </c>
      <c r="J716" s="3">
        <v>0</v>
      </c>
      <c r="K716" s="3">
        <f>Item_Ledger_Entry[[#This Row],[Sales Amount (Expected)]]+Item_Ledger_Entry[[#This Row],[Sales Amount (Actual)]]</f>
        <v>1044.4099999999999</v>
      </c>
      <c r="L716" s="3">
        <f>-Item_Ledger_Entry[[#This Row],[Quantity]]</f>
        <v>288</v>
      </c>
      <c r="M716" s="38" t="s">
        <v>460</v>
      </c>
      <c r="N716" s="3">
        <v>3.7</v>
      </c>
      <c r="O716" s="38" t="s">
        <v>295</v>
      </c>
      <c r="P716" s="38" t="s">
        <v>296</v>
      </c>
      <c r="Q716" s="38" t="s">
        <v>272</v>
      </c>
      <c r="S716" s="6"/>
    </row>
    <row r="717" spans="1:19" ht="15" customHeight="1" x14ac:dyDescent="0.25">
      <c r="A717" t="s">
        <v>154</v>
      </c>
      <c r="E717" s="38" t="s">
        <v>459</v>
      </c>
      <c r="F717" s="3">
        <v>124546</v>
      </c>
      <c r="G717" s="25">
        <v>43473</v>
      </c>
      <c r="H717" s="3">
        <v>-288</v>
      </c>
      <c r="I717" s="3">
        <v>991.01</v>
      </c>
      <c r="J717" s="3">
        <v>0</v>
      </c>
      <c r="K717" s="3">
        <f>Item_Ledger_Entry[[#This Row],[Sales Amount (Expected)]]+Item_Ledger_Entry[[#This Row],[Sales Amount (Actual)]]</f>
        <v>991.01</v>
      </c>
      <c r="L717" s="3">
        <f>-Item_Ledger_Entry[[#This Row],[Quantity]]</f>
        <v>288</v>
      </c>
      <c r="M717" s="38" t="s">
        <v>460</v>
      </c>
      <c r="N717" s="3">
        <v>3.7</v>
      </c>
      <c r="O717" s="38" t="s">
        <v>326</v>
      </c>
      <c r="P717" s="38" t="s">
        <v>327</v>
      </c>
      <c r="Q717" s="38" t="s">
        <v>290</v>
      </c>
      <c r="S717" s="6"/>
    </row>
    <row r="718" spans="1:19" ht="15" customHeight="1" x14ac:dyDescent="0.25">
      <c r="A718" t="s">
        <v>154</v>
      </c>
      <c r="E718" s="38" t="s">
        <v>459</v>
      </c>
      <c r="F718" s="3">
        <v>124596</v>
      </c>
      <c r="G718" s="25">
        <v>43475</v>
      </c>
      <c r="H718" s="3">
        <v>-6</v>
      </c>
      <c r="I718" s="3">
        <v>21.53</v>
      </c>
      <c r="J718" s="3">
        <v>0</v>
      </c>
      <c r="K718" s="3">
        <f>Item_Ledger_Entry[[#This Row],[Sales Amount (Expected)]]+Item_Ledger_Entry[[#This Row],[Sales Amount (Actual)]]</f>
        <v>21.53</v>
      </c>
      <c r="L718" s="3">
        <f>-Item_Ledger_Entry[[#This Row],[Quantity]]</f>
        <v>6</v>
      </c>
      <c r="M718" s="38" t="s">
        <v>460</v>
      </c>
      <c r="N718" s="3">
        <v>3.7</v>
      </c>
      <c r="O718" s="38" t="s">
        <v>326</v>
      </c>
      <c r="P718" s="38" t="s">
        <v>327</v>
      </c>
      <c r="Q718" s="38" t="s">
        <v>290</v>
      </c>
      <c r="S718" s="6"/>
    </row>
    <row r="719" spans="1:19" ht="15" customHeight="1" x14ac:dyDescent="0.25">
      <c r="A719" t="s">
        <v>154</v>
      </c>
      <c r="E719" s="38" t="s">
        <v>459</v>
      </c>
      <c r="F719" s="3">
        <v>128879</v>
      </c>
      <c r="G719" s="25">
        <v>43472</v>
      </c>
      <c r="H719" s="3">
        <v>-1</v>
      </c>
      <c r="I719" s="3">
        <v>3.63</v>
      </c>
      <c r="J719" s="3">
        <v>0</v>
      </c>
      <c r="K719" s="3">
        <f>Item_Ledger_Entry[[#This Row],[Sales Amount (Expected)]]+Item_Ledger_Entry[[#This Row],[Sales Amount (Actual)]]</f>
        <v>3.63</v>
      </c>
      <c r="L719" s="3">
        <f>-Item_Ledger_Entry[[#This Row],[Quantity]]</f>
        <v>1</v>
      </c>
      <c r="M719" s="38" t="s">
        <v>460</v>
      </c>
      <c r="N719" s="3">
        <v>3.7</v>
      </c>
      <c r="O719" s="38" t="s">
        <v>375</v>
      </c>
      <c r="P719" s="38" t="s">
        <v>376</v>
      </c>
      <c r="Q719" s="38" t="s">
        <v>290</v>
      </c>
      <c r="S719" s="6"/>
    </row>
    <row r="720" spans="1:19" ht="15" customHeight="1" x14ac:dyDescent="0.25">
      <c r="A720" t="s">
        <v>154</v>
      </c>
      <c r="E720" s="38" t="s">
        <v>459</v>
      </c>
      <c r="F720" s="3">
        <v>128902</v>
      </c>
      <c r="G720" s="25">
        <v>43479</v>
      </c>
      <c r="H720" s="3">
        <v>-1</v>
      </c>
      <c r="I720" s="3">
        <v>3.63</v>
      </c>
      <c r="J720" s="3">
        <v>0</v>
      </c>
      <c r="K720" s="3">
        <f>Item_Ledger_Entry[[#This Row],[Sales Amount (Expected)]]+Item_Ledger_Entry[[#This Row],[Sales Amount (Actual)]]</f>
        <v>3.63</v>
      </c>
      <c r="L720" s="3">
        <f>-Item_Ledger_Entry[[#This Row],[Quantity]]</f>
        <v>1</v>
      </c>
      <c r="M720" s="38" t="s">
        <v>460</v>
      </c>
      <c r="N720" s="3">
        <v>3.7</v>
      </c>
      <c r="O720" s="38" t="s">
        <v>309</v>
      </c>
      <c r="P720" s="38" t="s">
        <v>310</v>
      </c>
      <c r="Q720" s="38" t="s">
        <v>290</v>
      </c>
      <c r="S720" s="6"/>
    </row>
    <row r="721" spans="1:19" ht="15" customHeight="1" x14ac:dyDescent="0.25">
      <c r="A721" t="s">
        <v>154</v>
      </c>
      <c r="E721" s="38" t="s">
        <v>459</v>
      </c>
      <c r="F721" s="3">
        <v>128914</v>
      </c>
      <c r="G721" s="25">
        <v>43481</v>
      </c>
      <c r="H721" s="3">
        <v>-24</v>
      </c>
      <c r="I721" s="3">
        <v>87.02000000000001</v>
      </c>
      <c r="J721" s="3">
        <v>0</v>
      </c>
      <c r="K721" s="3">
        <f>Item_Ledger_Entry[[#This Row],[Sales Amount (Expected)]]+Item_Ledger_Entry[[#This Row],[Sales Amount (Actual)]]</f>
        <v>87.02000000000001</v>
      </c>
      <c r="L721" s="3">
        <f>-Item_Ledger_Entry[[#This Row],[Quantity]]</f>
        <v>24</v>
      </c>
      <c r="M721" s="38" t="s">
        <v>460</v>
      </c>
      <c r="N721" s="3">
        <v>3.7</v>
      </c>
      <c r="O721" s="38" t="s">
        <v>309</v>
      </c>
      <c r="P721" s="38" t="s">
        <v>310</v>
      </c>
      <c r="Q721" s="38" t="s">
        <v>290</v>
      </c>
      <c r="S721" s="6"/>
    </row>
    <row r="722" spans="1:19" ht="15" customHeight="1" x14ac:dyDescent="0.25">
      <c r="A722" t="s">
        <v>154</v>
      </c>
      <c r="E722" s="38" t="s">
        <v>459</v>
      </c>
      <c r="F722" s="3">
        <v>132525</v>
      </c>
      <c r="G722" s="25">
        <v>43477</v>
      </c>
      <c r="H722" s="3">
        <v>-145</v>
      </c>
      <c r="I722" s="3">
        <v>525.77</v>
      </c>
      <c r="J722" s="3">
        <v>0</v>
      </c>
      <c r="K722" s="3">
        <f>Item_Ledger_Entry[[#This Row],[Sales Amount (Expected)]]+Item_Ledger_Entry[[#This Row],[Sales Amount (Actual)]]</f>
        <v>525.77</v>
      </c>
      <c r="L722" s="3">
        <f>-Item_Ledger_Entry[[#This Row],[Quantity]]</f>
        <v>145</v>
      </c>
      <c r="M722" s="38" t="s">
        <v>460</v>
      </c>
      <c r="N722" s="3">
        <v>3.7</v>
      </c>
      <c r="O722" s="38" t="s">
        <v>351</v>
      </c>
      <c r="P722" s="38" t="s">
        <v>352</v>
      </c>
      <c r="Q722" s="38" t="s">
        <v>313</v>
      </c>
      <c r="S722" s="6"/>
    </row>
    <row r="723" spans="1:19" ht="15" customHeight="1" x14ac:dyDescent="0.25">
      <c r="A723" t="s">
        <v>154</v>
      </c>
      <c r="E723" s="38" t="s">
        <v>459</v>
      </c>
      <c r="F723" s="3">
        <v>137434</v>
      </c>
      <c r="G723" s="25">
        <v>43483</v>
      </c>
      <c r="H723" s="3">
        <v>-144</v>
      </c>
      <c r="I723" s="3">
        <v>516.77</v>
      </c>
      <c r="J723" s="3">
        <v>0</v>
      </c>
      <c r="K723" s="3">
        <f>Item_Ledger_Entry[[#This Row],[Sales Amount (Expected)]]+Item_Ledger_Entry[[#This Row],[Sales Amount (Actual)]]</f>
        <v>516.77</v>
      </c>
      <c r="L723" s="3">
        <f>-Item_Ledger_Entry[[#This Row],[Quantity]]</f>
        <v>144</v>
      </c>
      <c r="M723" s="38" t="s">
        <v>460</v>
      </c>
      <c r="N723" s="3">
        <v>3.7</v>
      </c>
      <c r="O723" s="38" t="s">
        <v>316</v>
      </c>
      <c r="P723" s="38" t="s">
        <v>317</v>
      </c>
      <c r="Q723" s="38" t="s">
        <v>272</v>
      </c>
      <c r="S723" s="6"/>
    </row>
    <row r="724" spans="1:19" ht="15" customHeight="1" x14ac:dyDescent="0.25">
      <c r="A724" t="s">
        <v>154</v>
      </c>
      <c r="E724" s="38" t="s">
        <v>459</v>
      </c>
      <c r="F724" s="3">
        <v>138736</v>
      </c>
      <c r="G724" s="25">
        <v>43477</v>
      </c>
      <c r="H724" s="3">
        <v>-1</v>
      </c>
      <c r="I724" s="3">
        <v>3.59</v>
      </c>
      <c r="J724" s="3">
        <v>0</v>
      </c>
      <c r="K724" s="3">
        <f>Item_Ledger_Entry[[#This Row],[Sales Amount (Expected)]]+Item_Ledger_Entry[[#This Row],[Sales Amount (Actual)]]</f>
        <v>3.59</v>
      </c>
      <c r="L724" s="3">
        <f>-Item_Ledger_Entry[[#This Row],[Quantity]]</f>
        <v>1</v>
      </c>
      <c r="M724" s="38" t="s">
        <v>460</v>
      </c>
      <c r="N724" s="3">
        <v>3.7</v>
      </c>
      <c r="O724" s="38" t="s">
        <v>318</v>
      </c>
      <c r="P724" s="38" t="s">
        <v>319</v>
      </c>
      <c r="Q724" s="38" t="s">
        <v>272</v>
      </c>
      <c r="S724" s="6"/>
    </row>
    <row r="725" spans="1:19" ht="15" customHeight="1" x14ac:dyDescent="0.25">
      <c r="A725" t="s">
        <v>154</v>
      </c>
      <c r="E725" s="38" t="s">
        <v>459</v>
      </c>
      <c r="F725" s="3">
        <v>138742</v>
      </c>
      <c r="G725" s="25">
        <v>43480</v>
      </c>
      <c r="H725" s="3">
        <v>-144</v>
      </c>
      <c r="I725" s="3">
        <v>522.16</v>
      </c>
      <c r="J725" s="3">
        <v>0</v>
      </c>
      <c r="K725" s="3">
        <f>Item_Ledger_Entry[[#This Row],[Sales Amount (Expected)]]+Item_Ledger_Entry[[#This Row],[Sales Amount (Actual)]]</f>
        <v>522.16</v>
      </c>
      <c r="L725" s="3">
        <f>-Item_Ledger_Entry[[#This Row],[Quantity]]</f>
        <v>144</v>
      </c>
      <c r="M725" s="38" t="s">
        <v>460</v>
      </c>
      <c r="N725" s="3">
        <v>3.7</v>
      </c>
      <c r="O725" s="38" t="s">
        <v>297</v>
      </c>
      <c r="P725" s="38" t="s">
        <v>298</v>
      </c>
      <c r="Q725" s="38" t="s">
        <v>272</v>
      </c>
      <c r="S725" s="6"/>
    </row>
    <row r="726" spans="1:19" ht="15" customHeight="1" x14ac:dyDescent="0.25">
      <c r="A726" t="s">
        <v>154</v>
      </c>
      <c r="E726" s="38" t="s">
        <v>461</v>
      </c>
      <c r="F726" s="3">
        <v>30147</v>
      </c>
      <c r="G726" s="25">
        <v>43487</v>
      </c>
      <c r="H726" s="3">
        <v>-144</v>
      </c>
      <c r="I726" s="3">
        <v>389.49</v>
      </c>
      <c r="J726" s="3">
        <v>0</v>
      </c>
      <c r="K726" s="3">
        <f>Item_Ledger_Entry[[#This Row],[Sales Amount (Expected)]]+Item_Ledger_Entry[[#This Row],[Sales Amount (Actual)]]</f>
        <v>389.49</v>
      </c>
      <c r="L726" s="3">
        <f>-Item_Ledger_Entry[[#This Row],[Quantity]]</f>
        <v>144</v>
      </c>
      <c r="M726" s="38" t="s">
        <v>462</v>
      </c>
      <c r="N726" s="3">
        <v>2.76</v>
      </c>
      <c r="O726" s="38" t="s">
        <v>330</v>
      </c>
      <c r="P726" s="38" t="s">
        <v>331</v>
      </c>
      <c r="Q726" s="38" t="s">
        <v>313</v>
      </c>
      <c r="S726" s="6"/>
    </row>
    <row r="727" spans="1:19" ht="15" customHeight="1" x14ac:dyDescent="0.25">
      <c r="A727" t="s">
        <v>154</v>
      </c>
      <c r="E727" s="38" t="s">
        <v>461</v>
      </c>
      <c r="F727" s="3">
        <v>38095</v>
      </c>
      <c r="G727" s="25">
        <v>43477</v>
      </c>
      <c r="H727" s="3">
        <v>-1</v>
      </c>
      <c r="I727" s="3">
        <v>2.68</v>
      </c>
      <c r="J727" s="3">
        <v>0</v>
      </c>
      <c r="K727" s="3">
        <f>Item_Ledger_Entry[[#This Row],[Sales Amount (Expected)]]+Item_Ledger_Entry[[#This Row],[Sales Amount (Actual)]]</f>
        <v>2.68</v>
      </c>
      <c r="L727" s="3">
        <f>-Item_Ledger_Entry[[#This Row],[Quantity]]</f>
        <v>1</v>
      </c>
      <c r="M727" s="38" t="s">
        <v>462</v>
      </c>
      <c r="N727" s="3">
        <v>2.76</v>
      </c>
      <c r="O727" s="38" t="s">
        <v>299</v>
      </c>
      <c r="P727" s="38" t="s">
        <v>300</v>
      </c>
      <c r="Q727" s="38" t="s">
        <v>272</v>
      </c>
      <c r="S727" s="6"/>
    </row>
    <row r="728" spans="1:19" ht="15" customHeight="1" x14ac:dyDescent="0.25">
      <c r="A728" t="s">
        <v>154</v>
      </c>
      <c r="E728" s="38" t="s">
        <v>461</v>
      </c>
      <c r="F728" s="3">
        <v>124531</v>
      </c>
      <c r="G728" s="25">
        <v>43474</v>
      </c>
      <c r="H728" s="3">
        <v>-144</v>
      </c>
      <c r="I728" s="3">
        <v>365.64</v>
      </c>
      <c r="J728" s="3">
        <v>0</v>
      </c>
      <c r="K728" s="3">
        <f>Item_Ledger_Entry[[#This Row],[Sales Amount (Expected)]]+Item_Ledger_Entry[[#This Row],[Sales Amount (Actual)]]</f>
        <v>365.64</v>
      </c>
      <c r="L728" s="3">
        <f>-Item_Ledger_Entry[[#This Row],[Quantity]]</f>
        <v>144</v>
      </c>
      <c r="M728" s="38" t="s">
        <v>462</v>
      </c>
      <c r="N728" s="3">
        <v>2.76</v>
      </c>
      <c r="O728" s="38" t="s">
        <v>328</v>
      </c>
      <c r="P728" s="38" t="s">
        <v>329</v>
      </c>
      <c r="Q728" s="38" t="s">
        <v>290</v>
      </c>
      <c r="S728" s="6"/>
    </row>
    <row r="729" spans="1:19" ht="15" customHeight="1" x14ac:dyDescent="0.25">
      <c r="A729" t="s">
        <v>154</v>
      </c>
      <c r="E729" s="38" t="s">
        <v>461</v>
      </c>
      <c r="F729" s="3">
        <v>124549</v>
      </c>
      <c r="G729" s="25">
        <v>43473</v>
      </c>
      <c r="H729" s="3">
        <v>-288</v>
      </c>
      <c r="I729" s="3">
        <v>739.24</v>
      </c>
      <c r="J729" s="3">
        <v>0</v>
      </c>
      <c r="K729" s="3">
        <f>Item_Ledger_Entry[[#This Row],[Sales Amount (Expected)]]+Item_Ledger_Entry[[#This Row],[Sales Amount (Actual)]]</f>
        <v>739.24</v>
      </c>
      <c r="L729" s="3">
        <f>-Item_Ledger_Entry[[#This Row],[Quantity]]</f>
        <v>288</v>
      </c>
      <c r="M729" s="38" t="s">
        <v>462</v>
      </c>
      <c r="N729" s="3">
        <v>2.76</v>
      </c>
      <c r="O729" s="38" t="s">
        <v>326</v>
      </c>
      <c r="P729" s="38" t="s">
        <v>327</v>
      </c>
      <c r="Q729" s="38" t="s">
        <v>290</v>
      </c>
      <c r="S729" s="6"/>
    </row>
    <row r="730" spans="1:19" ht="15" customHeight="1" x14ac:dyDescent="0.25">
      <c r="A730" t="s">
        <v>154</v>
      </c>
      <c r="E730" s="38" t="s">
        <v>461</v>
      </c>
      <c r="F730" s="3">
        <v>124642</v>
      </c>
      <c r="G730" s="25">
        <v>43486</v>
      </c>
      <c r="H730" s="3">
        <v>-24</v>
      </c>
      <c r="I730" s="3">
        <v>59.62</v>
      </c>
      <c r="J730" s="3">
        <v>0</v>
      </c>
      <c r="K730" s="3">
        <f>Item_Ledger_Entry[[#This Row],[Sales Amount (Expected)]]+Item_Ledger_Entry[[#This Row],[Sales Amount (Actual)]]</f>
        <v>59.62</v>
      </c>
      <c r="L730" s="3">
        <f>-Item_Ledger_Entry[[#This Row],[Quantity]]</f>
        <v>24</v>
      </c>
      <c r="M730" s="38" t="s">
        <v>462</v>
      </c>
      <c r="N730" s="3">
        <v>2.76</v>
      </c>
      <c r="O730" s="38" t="s">
        <v>379</v>
      </c>
      <c r="P730" s="38" t="s">
        <v>380</v>
      </c>
      <c r="Q730" s="38" t="s">
        <v>290</v>
      </c>
      <c r="S730" s="6"/>
    </row>
    <row r="731" spans="1:19" ht="15" customHeight="1" x14ac:dyDescent="0.25">
      <c r="A731" t="s">
        <v>154</v>
      </c>
      <c r="E731" s="38" t="s">
        <v>461</v>
      </c>
      <c r="F731" s="3">
        <v>128896</v>
      </c>
      <c r="G731" s="25">
        <v>43479</v>
      </c>
      <c r="H731" s="3">
        <v>-144</v>
      </c>
      <c r="I731" s="3">
        <v>389.49</v>
      </c>
      <c r="J731" s="3">
        <v>0</v>
      </c>
      <c r="K731" s="3">
        <f>Item_Ledger_Entry[[#This Row],[Sales Amount (Expected)]]+Item_Ledger_Entry[[#This Row],[Sales Amount (Actual)]]</f>
        <v>389.49</v>
      </c>
      <c r="L731" s="3">
        <f>-Item_Ledger_Entry[[#This Row],[Quantity]]</f>
        <v>144</v>
      </c>
      <c r="M731" s="38" t="s">
        <v>462</v>
      </c>
      <c r="N731" s="3">
        <v>2.76</v>
      </c>
      <c r="O731" s="38" t="s">
        <v>309</v>
      </c>
      <c r="P731" s="38" t="s">
        <v>310</v>
      </c>
      <c r="Q731" s="38" t="s">
        <v>290</v>
      </c>
      <c r="S731" s="6"/>
    </row>
    <row r="732" spans="1:19" ht="15" customHeight="1" x14ac:dyDescent="0.25">
      <c r="A732" t="s">
        <v>154</v>
      </c>
      <c r="E732" s="38" t="s">
        <v>461</v>
      </c>
      <c r="F732" s="3">
        <v>132528</v>
      </c>
      <c r="G732" s="25">
        <v>43477</v>
      </c>
      <c r="H732" s="3">
        <v>-144</v>
      </c>
      <c r="I732" s="3">
        <v>389.49</v>
      </c>
      <c r="J732" s="3">
        <v>0</v>
      </c>
      <c r="K732" s="3">
        <f>Item_Ledger_Entry[[#This Row],[Sales Amount (Expected)]]+Item_Ledger_Entry[[#This Row],[Sales Amount (Actual)]]</f>
        <v>389.49</v>
      </c>
      <c r="L732" s="3">
        <f>-Item_Ledger_Entry[[#This Row],[Quantity]]</f>
        <v>144</v>
      </c>
      <c r="M732" s="38" t="s">
        <v>462</v>
      </c>
      <c r="N732" s="3">
        <v>2.76</v>
      </c>
      <c r="O732" s="38" t="s">
        <v>351</v>
      </c>
      <c r="P732" s="38" t="s">
        <v>352</v>
      </c>
      <c r="Q732" s="38" t="s">
        <v>313</v>
      </c>
      <c r="S732" s="6"/>
    </row>
    <row r="733" spans="1:19" ht="15" customHeight="1" x14ac:dyDescent="0.25">
      <c r="A733" t="s">
        <v>154</v>
      </c>
      <c r="E733" s="38" t="s">
        <v>461</v>
      </c>
      <c r="F733" s="3">
        <v>138727</v>
      </c>
      <c r="G733" s="25">
        <v>43477</v>
      </c>
      <c r="H733" s="3">
        <v>-144</v>
      </c>
      <c r="I733" s="3">
        <v>385.52000000000004</v>
      </c>
      <c r="J733" s="3">
        <v>0</v>
      </c>
      <c r="K733" s="3">
        <f>Item_Ledger_Entry[[#This Row],[Sales Amount (Expected)]]+Item_Ledger_Entry[[#This Row],[Sales Amount (Actual)]]</f>
        <v>385.52000000000004</v>
      </c>
      <c r="L733" s="3">
        <f>-Item_Ledger_Entry[[#This Row],[Quantity]]</f>
        <v>144</v>
      </c>
      <c r="M733" s="38" t="s">
        <v>462</v>
      </c>
      <c r="N733" s="3">
        <v>2.76</v>
      </c>
      <c r="O733" s="38" t="s">
        <v>318</v>
      </c>
      <c r="P733" s="38" t="s">
        <v>319</v>
      </c>
      <c r="Q733" s="38" t="s">
        <v>272</v>
      </c>
      <c r="S733" s="6"/>
    </row>
    <row r="734" spans="1:19" ht="15" customHeight="1" x14ac:dyDescent="0.25">
      <c r="A734" t="s">
        <v>154</v>
      </c>
      <c r="E734" s="38" t="s">
        <v>461</v>
      </c>
      <c r="F734" s="3">
        <v>157890</v>
      </c>
      <c r="G734" s="25">
        <v>43484</v>
      </c>
      <c r="H734" s="3">
        <v>6</v>
      </c>
      <c r="I734" s="3">
        <v>-16.23</v>
      </c>
      <c r="J734" s="3">
        <v>0</v>
      </c>
      <c r="K734" s="3">
        <f>Item_Ledger_Entry[[#This Row],[Sales Amount (Expected)]]+Item_Ledger_Entry[[#This Row],[Sales Amount (Actual)]]</f>
        <v>-16.23</v>
      </c>
      <c r="L734" s="3">
        <f>-Item_Ledger_Entry[[#This Row],[Quantity]]</f>
        <v>-6</v>
      </c>
      <c r="M734" s="38" t="s">
        <v>462</v>
      </c>
      <c r="N734" s="3">
        <v>2.76</v>
      </c>
      <c r="O734" s="38" t="s">
        <v>330</v>
      </c>
      <c r="P734" s="38" t="s">
        <v>331</v>
      </c>
      <c r="Q734" s="38" t="s">
        <v>313</v>
      </c>
      <c r="S734" s="6"/>
    </row>
    <row r="735" spans="1:19" ht="15" customHeight="1" x14ac:dyDescent="0.25">
      <c r="A735" t="s">
        <v>154</v>
      </c>
      <c r="E735" s="38" t="s">
        <v>463</v>
      </c>
      <c r="F735" s="3">
        <v>20389</v>
      </c>
      <c r="G735" s="25">
        <v>43473</v>
      </c>
      <c r="H735" s="3">
        <v>-144</v>
      </c>
      <c r="I735" s="3">
        <v>356.40000000000003</v>
      </c>
      <c r="J735" s="3">
        <v>0</v>
      </c>
      <c r="K735" s="3">
        <f>Item_Ledger_Entry[[#This Row],[Sales Amount (Expected)]]+Item_Ledger_Entry[[#This Row],[Sales Amount (Actual)]]</f>
        <v>356.40000000000003</v>
      </c>
      <c r="L735" s="3">
        <f>-Item_Ledger_Entry[[#This Row],[Quantity]]</f>
        <v>144</v>
      </c>
      <c r="M735" s="38" t="s">
        <v>464</v>
      </c>
      <c r="N735" s="3">
        <v>2.75</v>
      </c>
      <c r="O735" s="38" t="s">
        <v>324</v>
      </c>
      <c r="P735" s="38" t="s">
        <v>325</v>
      </c>
      <c r="Q735" s="38" t="s">
        <v>290</v>
      </c>
      <c r="S735" s="6"/>
    </row>
    <row r="736" spans="1:19" ht="15" customHeight="1" x14ac:dyDescent="0.25">
      <c r="A736" t="s">
        <v>154</v>
      </c>
      <c r="E736" s="38" t="s">
        <v>463</v>
      </c>
      <c r="F736" s="3">
        <v>20421</v>
      </c>
      <c r="G736" s="25">
        <v>43481</v>
      </c>
      <c r="H736" s="3">
        <v>-24</v>
      </c>
      <c r="I736" s="3">
        <v>62.7</v>
      </c>
      <c r="J736" s="3">
        <v>0</v>
      </c>
      <c r="K736" s="3">
        <f>Item_Ledger_Entry[[#This Row],[Sales Amount (Expected)]]+Item_Ledger_Entry[[#This Row],[Sales Amount (Actual)]]</f>
        <v>62.7</v>
      </c>
      <c r="L736" s="3">
        <f>-Item_Ledger_Entry[[#This Row],[Quantity]]</f>
        <v>24</v>
      </c>
      <c r="M736" s="38" t="s">
        <v>464</v>
      </c>
      <c r="N736" s="3">
        <v>2.75</v>
      </c>
      <c r="O736" s="38" t="s">
        <v>326</v>
      </c>
      <c r="P736" s="38" t="s">
        <v>327</v>
      </c>
      <c r="Q736" s="38" t="s">
        <v>290</v>
      </c>
      <c r="S736" s="6"/>
    </row>
    <row r="737" spans="1:19" ht="15" customHeight="1" x14ac:dyDescent="0.25">
      <c r="A737" t="s">
        <v>154</v>
      </c>
      <c r="E737" s="38" t="s">
        <v>463</v>
      </c>
      <c r="F737" s="3">
        <v>20443</v>
      </c>
      <c r="G737" s="25">
        <v>43483</v>
      </c>
      <c r="H737" s="3">
        <v>-144</v>
      </c>
      <c r="I737" s="3">
        <v>352.44</v>
      </c>
      <c r="J737" s="3">
        <v>0</v>
      </c>
      <c r="K737" s="3">
        <f>Item_Ledger_Entry[[#This Row],[Sales Amount (Expected)]]+Item_Ledger_Entry[[#This Row],[Sales Amount (Actual)]]</f>
        <v>352.44</v>
      </c>
      <c r="L737" s="3">
        <f>-Item_Ledger_Entry[[#This Row],[Quantity]]</f>
        <v>144</v>
      </c>
      <c r="M737" s="38" t="s">
        <v>464</v>
      </c>
      <c r="N737" s="3">
        <v>2.75</v>
      </c>
      <c r="O737" s="38" t="s">
        <v>328</v>
      </c>
      <c r="P737" s="38" t="s">
        <v>329</v>
      </c>
      <c r="Q737" s="38" t="s">
        <v>290</v>
      </c>
      <c r="S737" s="6"/>
    </row>
    <row r="738" spans="1:19" ht="15" customHeight="1" x14ac:dyDescent="0.25">
      <c r="A738" t="s">
        <v>154</v>
      </c>
      <c r="E738" s="38" t="s">
        <v>463</v>
      </c>
      <c r="F738" s="3">
        <v>25294</v>
      </c>
      <c r="G738" s="25">
        <v>43477</v>
      </c>
      <c r="H738" s="3">
        <v>-144</v>
      </c>
      <c r="I738" s="3">
        <v>388.08000000000004</v>
      </c>
      <c r="J738" s="3">
        <v>0</v>
      </c>
      <c r="K738" s="3">
        <f>Item_Ledger_Entry[[#This Row],[Sales Amount (Expected)]]+Item_Ledger_Entry[[#This Row],[Sales Amount (Actual)]]</f>
        <v>388.08000000000004</v>
      </c>
      <c r="L738" s="3">
        <f>-Item_Ledger_Entry[[#This Row],[Quantity]]</f>
        <v>144</v>
      </c>
      <c r="M738" s="38" t="s">
        <v>464</v>
      </c>
      <c r="N738" s="3">
        <v>2.75</v>
      </c>
      <c r="O738" s="38" t="s">
        <v>309</v>
      </c>
      <c r="P738" s="38" t="s">
        <v>310</v>
      </c>
      <c r="Q738" s="38" t="s">
        <v>290</v>
      </c>
      <c r="S738" s="6"/>
    </row>
    <row r="739" spans="1:19" ht="15" customHeight="1" x14ac:dyDescent="0.25">
      <c r="A739" t="s">
        <v>154</v>
      </c>
      <c r="E739" s="38" t="s">
        <v>463</v>
      </c>
      <c r="F739" s="3">
        <v>30037</v>
      </c>
      <c r="G739" s="25">
        <v>43471</v>
      </c>
      <c r="H739" s="3">
        <v>-144</v>
      </c>
      <c r="I739" s="3">
        <v>388.08000000000004</v>
      </c>
      <c r="J739" s="3">
        <v>0</v>
      </c>
      <c r="K739" s="3">
        <f>Item_Ledger_Entry[[#This Row],[Sales Amount (Expected)]]+Item_Ledger_Entry[[#This Row],[Sales Amount (Actual)]]</f>
        <v>388.08000000000004</v>
      </c>
      <c r="L739" s="3">
        <f>-Item_Ledger_Entry[[#This Row],[Quantity]]</f>
        <v>144</v>
      </c>
      <c r="M739" s="38" t="s">
        <v>464</v>
      </c>
      <c r="N739" s="3">
        <v>2.75</v>
      </c>
      <c r="O739" s="38" t="s">
        <v>345</v>
      </c>
      <c r="P739" s="38" t="s">
        <v>346</v>
      </c>
      <c r="Q739" s="38" t="s">
        <v>313</v>
      </c>
      <c r="S739" s="6"/>
    </row>
    <row r="740" spans="1:19" ht="15" customHeight="1" x14ac:dyDescent="0.25">
      <c r="A740" t="s">
        <v>154</v>
      </c>
      <c r="E740" s="38" t="s">
        <v>463</v>
      </c>
      <c r="F740" s="3">
        <v>30099</v>
      </c>
      <c r="G740" s="25">
        <v>43478</v>
      </c>
      <c r="H740" s="3">
        <v>-1</v>
      </c>
      <c r="I740" s="3">
        <v>2.69</v>
      </c>
      <c r="J740" s="3">
        <v>0</v>
      </c>
      <c r="K740" s="3">
        <f>Item_Ledger_Entry[[#This Row],[Sales Amount (Expected)]]+Item_Ledger_Entry[[#This Row],[Sales Amount (Actual)]]</f>
        <v>2.69</v>
      </c>
      <c r="L740" s="3">
        <f>-Item_Ledger_Entry[[#This Row],[Quantity]]</f>
        <v>1</v>
      </c>
      <c r="M740" s="38" t="s">
        <v>464</v>
      </c>
      <c r="N740" s="3">
        <v>2.75</v>
      </c>
      <c r="O740" s="38" t="s">
        <v>301</v>
      </c>
      <c r="P740" s="38" t="s">
        <v>344</v>
      </c>
      <c r="Q740" s="38" t="s">
        <v>313</v>
      </c>
      <c r="S740" s="6"/>
    </row>
    <row r="741" spans="1:19" ht="15" customHeight="1" x14ac:dyDescent="0.25">
      <c r="A741" t="s">
        <v>154</v>
      </c>
      <c r="E741" s="38" t="s">
        <v>463</v>
      </c>
      <c r="F741" s="3">
        <v>30128</v>
      </c>
      <c r="G741" s="25">
        <v>43479</v>
      </c>
      <c r="H741" s="3">
        <v>-48</v>
      </c>
      <c r="I741" s="3">
        <v>129.36000000000001</v>
      </c>
      <c r="J741" s="3">
        <v>0</v>
      </c>
      <c r="K741" s="3">
        <f>Item_Ledger_Entry[[#This Row],[Sales Amount (Expected)]]+Item_Ledger_Entry[[#This Row],[Sales Amount (Actual)]]</f>
        <v>129.36000000000001</v>
      </c>
      <c r="L741" s="3">
        <f>-Item_Ledger_Entry[[#This Row],[Quantity]]</f>
        <v>48</v>
      </c>
      <c r="M741" s="38" t="s">
        <v>464</v>
      </c>
      <c r="N741" s="3">
        <v>2.75</v>
      </c>
      <c r="O741" s="38" t="s">
        <v>301</v>
      </c>
      <c r="P741" s="38" t="s">
        <v>344</v>
      </c>
      <c r="Q741" s="38" t="s">
        <v>313</v>
      </c>
      <c r="S741" s="6"/>
    </row>
    <row r="742" spans="1:19" ht="15" customHeight="1" x14ac:dyDescent="0.25">
      <c r="A742" t="s">
        <v>154</v>
      </c>
      <c r="E742" s="38" t="s">
        <v>463</v>
      </c>
      <c r="F742" s="3">
        <v>30150</v>
      </c>
      <c r="G742" s="25">
        <v>43487</v>
      </c>
      <c r="H742" s="3">
        <v>-1</v>
      </c>
      <c r="I742" s="3">
        <v>2.69</v>
      </c>
      <c r="J742" s="3">
        <v>0</v>
      </c>
      <c r="K742" s="3">
        <f>Item_Ledger_Entry[[#This Row],[Sales Amount (Expected)]]+Item_Ledger_Entry[[#This Row],[Sales Amount (Actual)]]</f>
        <v>2.69</v>
      </c>
      <c r="L742" s="3">
        <f>-Item_Ledger_Entry[[#This Row],[Quantity]]</f>
        <v>1</v>
      </c>
      <c r="M742" s="38" t="s">
        <v>464</v>
      </c>
      <c r="N742" s="3">
        <v>2.75</v>
      </c>
      <c r="O742" s="38" t="s">
        <v>330</v>
      </c>
      <c r="P742" s="38" t="s">
        <v>331</v>
      </c>
      <c r="Q742" s="38" t="s">
        <v>313</v>
      </c>
      <c r="S742" s="6"/>
    </row>
    <row r="743" spans="1:19" ht="15" customHeight="1" x14ac:dyDescent="0.25">
      <c r="A743" t="s">
        <v>154</v>
      </c>
      <c r="E743" s="38" t="s">
        <v>463</v>
      </c>
      <c r="F743" s="3">
        <v>38082</v>
      </c>
      <c r="G743" s="25">
        <v>43471</v>
      </c>
      <c r="H743" s="3">
        <v>-1</v>
      </c>
      <c r="I743" s="3">
        <v>2.7</v>
      </c>
      <c r="J743" s="3">
        <v>0</v>
      </c>
      <c r="K743" s="3">
        <f>Item_Ledger_Entry[[#This Row],[Sales Amount (Expected)]]+Item_Ledger_Entry[[#This Row],[Sales Amount (Actual)]]</f>
        <v>2.7</v>
      </c>
      <c r="L743" s="3">
        <f>-Item_Ledger_Entry[[#This Row],[Quantity]]</f>
        <v>1</v>
      </c>
      <c r="M743" s="38" t="s">
        <v>464</v>
      </c>
      <c r="N743" s="3">
        <v>2.75</v>
      </c>
      <c r="O743" s="38" t="s">
        <v>297</v>
      </c>
      <c r="P743" s="38" t="s">
        <v>298</v>
      </c>
      <c r="Q743" s="38" t="s">
        <v>272</v>
      </c>
      <c r="S743" s="6"/>
    </row>
    <row r="744" spans="1:19" ht="15" customHeight="1" x14ac:dyDescent="0.25">
      <c r="A744" t="s">
        <v>154</v>
      </c>
      <c r="E744" s="38" t="s">
        <v>463</v>
      </c>
      <c r="F744" s="3">
        <v>124532</v>
      </c>
      <c r="G744" s="25">
        <v>43474</v>
      </c>
      <c r="H744" s="3">
        <v>-144</v>
      </c>
      <c r="I744" s="3">
        <v>364.32</v>
      </c>
      <c r="J744" s="3">
        <v>0</v>
      </c>
      <c r="K744" s="3">
        <f>Item_Ledger_Entry[[#This Row],[Sales Amount (Expected)]]+Item_Ledger_Entry[[#This Row],[Sales Amount (Actual)]]</f>
        <v>364.32</v>
      </c>
      <c r="L744" s="3">
        <f>-Item_Ledger_Entry[[#This Row],[Quantity]]</f>
        <v>144</v>
      </c>
      <c r="M744" s="38" t="s">
        <v>464</v>
      </c>
      <c r="N744" s="3">
        <v>2.75</v>
      </c>
      <c r="O744" s="38" t="s">
        <v>328</v>
      </c>
      <c r="P744" s="38" t="s">
        <v>329</v>
      </c>
      <c r="Q744" s="38" t="s">
        <v>290</v>
      </c>
      <c r="S744" s="6"/>
    </row>
    <row r="745" spans="1:19" ht="15" customHeight="1" x14ac:dyDescent="0.25">
      <c r="A745" t="s">
        <v>154</v>
      </c>
      <c r="E745" s="38" t="s">
        <v>463</v>
      </c>
      <c r="F745" s="3">
        <v>124644</v>
      </c>
      <c r="G745" s="25">
        <v>43486</v>
      </c>
      <c r="H745" s="3">
        <v>-1</v>
      </c>
      <c r="I745" s="3">
        <v>2.4700000000000002</v>
      </c>
      <c r="J745" s="3">
        <v>0</v>
      </c>
      <c r="K745" s="3">
        <f>Item_Ledger_Entry[[#This Row],[Sales Amount (Expected)]]+Item_Ledger_Entry[[#This Row],[Sales Amount (Actual)]]</f>
        <v>2.4700000000000002</v>
      </c>
      <c r="L745" s="3">
        <f>-Item_Ledger_Entry[[#This Row],[Quantity]]</f>
        <v>1</v>
      </c>
      <c r="M745" s="38" t="s">
        <v>464</v>
      </c>
      <c r="N745" s="3">
        <v>2.75</v>
      </c>
      <c r="O745" s="38" t="s">
        <v>379</v>
      </c>
      <c r="P745" s="38" t="s">
        <v>380</v>
      </c>
      <c r="Q745" s="38" t="s">
        <v>290</v>
      </c>
      <c r="S745" s="6"/>
    </row>
    <row r="746" spans="1:19" ht="15" customHeight="1" x14ac:dyDescent="0.25">
      <c r="A746" t="s">
        <v>154</v>
      </c>
      <c r="E746" s="38" t="s">
        <v>463</v>
      </c>
      <c r="F746" s="3">
        <v>132513</v>
      </c>
      <c r="G746" s="25">
        <v>43470</v>
      </c>
      <c r="H746" s="3">
        <v>-144</v>
      </c>
      <c r="I746" s="3">
        <v>388.08000000000004</v>
      </c>
      <c r="J746" s="3">
        <v>0</v>
      </c>
      <c r="K746" s="3">
        <f>Item_Ledger_Entry[[#This Row],[Sales Amount (Expected)]]+Item_Ledger_Entry[[#This Row],[Sales Amount (Actual)]]</f>
        <v>388.08000000000004</v>
      </c>
      <c r="L746" s="3">
        <f>-Item_Ledger_Entry[[#This Row],[Quantity]]</f>
        <v>144</v>
      </c>
      <c r="M746" s="38" t="s">
        <v>464</v>
      </c>
      <c r="N746" s="3">
        <v>2.75</v>
      </c>
      <c r="O746" s="38" t="s">
        <v>311</v>
      </c>
      <c r="P746" s="38" t="s">
        <v>312</v>
      </c>
      <c r="Q746" s="38" t="s">
        <v>313</v>
      </c>
      <c r="S746" s="6"/>
    </row>
    <row r="747" spans="1:19" ht="15" customHeight="1" x14ac:dyDescent="0.25">
      <c r="A747" t="s">
        <v>154</v>
      </c>
      <c r="E747" s="38" t="s">
        <v>463</v>
      </c>
      <c r="F747" s="3">
        <v>135823</v>
      </c>
      <c r="G747" s="25">
        <v>43474</v>
      </c>
      <c r="H747" s="3">
        <v>-1</v>
      </c>
      <c r="I747" s="3">
        <v>2.4500000000000002</v>
      </c>
      <c r="J747" s="3">
        <v>0</v>
      </c>
      <c r="K747" s="3">
        <f>Item_Ledger_Entry[[#This Row],[Sales Amount (Expected)]]+Item_Ledger_Entry[[#This Row],[Sales Amount (Actual)]]</f>
        <v>2.4500000000000002</v>
      </c>
      <c r="L747" s="3">
        <f>-Item_Ledger_Entry[[#This Row],[Quantity]]</f>
        <v>1</v>
      </c>
      <c r="M747" s="38" t="s">
        <v>464</v>
      </c>
      <c r="N747" s="3">
        <v>2.75</v>
      </c>
      <c r="O747" s="38" t="s">
        <v>314</v>
      </c>
      <c r="P747" s="38" t="s">
        <v>315</v>
      </c>
      <c r="Q747" s="38" t="s">
        <v>272</v>
      </c>
      <c r="S747" s="6"/>
    </row>
    <row r="748" spans="1:19" ht="15" customHeight="1" x14ac:dyDescent="0.25">
      <c r="A748" t="s">
        <v>154</v>
      </c>
      <c r="E748" s="38" t="s">
        <v>463</v>
      </c>
      <c r="F748" s="3">
        <v>135842</v>
      </c>
      <c r="G748" s="25">
        <v>43490</v>
      </c>
      <c r="H748" s="3">
        <v>-1</v>
      </c>
      <c r="I748" s="3">
        <v>2.4700000000000002</v>
      </c>
      <c r="J748" s="3">
        <v>0</v>
      </c>
      <c r="K748" s="3">
        <f>Item_Ledger_Entry[[#This Row],[Sales Amount (Expected)]]+Item_Ledger_Entry[[#This Row],[Sales Amount (Actual)]]</f>
        <v>2.4700000000000002</v>
      </c>
      <c r="L748" s="3">
        <f>-Item_Ledger_Entry[[#This Row],[Quantity]]</f>
        <v>1</v>
      </c>
      <c r="M748" s="38" t="s">
        <v>464</v>
      </c>
      <c r="N748" s="3">
        <v>2.75</v>
      </c>
      <c r="O748" s="38" t="s">
        <v>332</v>
      </c>
      <c r="P748" s="38" t="s">
        <v>333</v>
      </c>
      <c r="Q748" s="38" t="s">
        <v>272</v>
      </c>
      <c r="S748" s="6"/>
    </row>
    <row r="749" spans="1:19" ht="15" customHeight="1" x14ac:dyDescent="0.25">
      <c r="A749" t="s">
        <v>154</v>
      </c>
      <c r="E749" s="38" t="s">
        <v>463</v>
      </c>
      <c r="F749" s="3">
        <v>137436</v>
      </c>
      <c r="G749" s="25">
        <v>43483</v>
      </c>
      <c r="H749" s="3">
        <v>-144</v>
      </c>
      <c r="I749" s="3">
        <v>384.03</v>
      </c>
      <c r="J749" s="3">
        <v>0</v>
      </c>
      <c r="K749" s="3">
        <f>Item_Ledger_Entry[[#This Row],[Sales Amount (Expected)]]+Item_Ledger_Entry[[#This Row],[Sales Amount (Actual)]]</f>
        <v>384.03</v>
      </c>
      <c r="L749" s="3">
        <f>-Item_Ledger_Entry[[#This Row],[Quantity]]</f>
        <v>144</v>
      </c>
      <c r="M749" s="38" t="s">
        <v>464</v>
      </c>
      <c r="N749" s="3">
        <v>2.75</v>
      </c>
      <c r="O749" s="38" t="s">
        <v>316</v>
      </c>
      <c r="P749" s="38" t="s">
        <v>317</v>
      </c>
      <c r="Q749" s="38" t="s">
        <v>272</v>
      </c>
      <c r="S749" s="6"/>
    </row>
    <row r="750" spans="1:19" ht="15" customHeight="1" x14ac:dyDescent="0.25">
      <c r="A750" t="s">
        <v>154</v>
      </c>
      <c r="E750" s="38" t="s">
        <v>463</v>
      </c>
      <c r="F750" s="3">
        <v>137454</v>
      </c>
      <c r="G750" s="25">
        <v>43493</v>
      </c>
      <c r="H750" s="3">
        <v>-144</v>
      </c>
      <c r="I750" s="3">
        <v>380.21</v>
      </c>
      <c r="J750" s="3">
        <v>0</v>
      </c>
      <c r="K750" s="3">
        <f>Item_Ledger_Entry[[#This Row],[Sales Amount (Expected)]]+Item_Ledger_Entry[[#This Row],[Sales Amount (Actual)]]</f>
        <v>380.21</v>
      </c>
      <c r="L750" s="3">
        <f>-Item_Ledger_Entry[[#This Row],[Quantity]]</f>
        <v>144</v>
      </c>
      <c r="M750" s="38" t="s">
        <v>464</v>
      </c>
      <c r="N750" s="3">
        <v>2.75</v>
      </c>
      <c r="O750" s="38" t="s">
        <v>295</v>
      </c>
      <c r="P750" s="38" t="s">
        <v>296</v>
      </c>
      <c r="Q750" s="38" t="s">
        <v>272</v>
      </c>
      <c r="S750" s="6"/>
    </row>
    <row r="751" spans="1:19" ht="15" customHeight="1" x14ac:dyDescent="0.25">
      <c r="A751" t="s">
        <v>154</v>
      </c>
      <c r="E751" s="38" t="s">
        <v>463</v>
      </c>
      <c r="F751" s="3">
        <v>138728</v>
      </c>
      <c r="G751" s="25">
        <v>43477</v>
      </c>
      <c r="H751" s="3">
        <v>-144</v>
      </c>
      <c r="I751" s="3">
        <v>384.11</v>
      </c>
      <c r="J751" s="3">
        <v>0</v>
      </c>
      <c r="K751" s="3">
        <f>Item_Ledger_Entry[[#This Row],[Sales Amount (Expected)]]+Item_Ledger_Entry[[#This Row],[Sales Amount (Actual)]]</f>
        <v>384.11</v>
      </c>
      <c r="L751" s="3">
        <f>-Item_Ledger_Entry[[#This Row],[Quantity]]</f>
        <v>144</v>
      </c>
      <c r="M751" s="38" t="s">
        <v>464</v>
      </c>
      <c r="N751" s="3">
        <v>2.75</v>
      </c>
      <c r="O751" s="38" t="s">
        <v>318</v>
      </c>
      <c r="P751" s="38" t="s">
        <v>319</v>
      </c>
      <c r="Q751" s="38" t="s">
        <v>272</v>
      </c>
      <c r="S751" s="6"/>
    </row>
    <row r="752" spans="1:19" ht="15" customHeight="1" x14ac:dyDescent="0.25">
      <c r="A752" t="s">
        <v>154</v>
      </c>
      <c r="E752" s="38" t="s">
        <v>465</v>
      </c>
      <c r="F752" s="3">
        <v>20374</v>
      </c>
      <c r="G752" s="25">
        <v>43468</v>
      </c>
      <c r="H752" s="3">
        <v>-144</v>
      </c>
      <c r="I752" s="3">
        <v>303.41000000000003</v>
      </c>
      <c r="J752" s="3">
        <v>0</v>
      </c>
      <c r="K752" s="3">
        <f>Item_Ledger_Entry[[#This Row],[Sales Amount (Expected)]]+Item_Ledger_Entry[[#This Row],[Sales Amount (Actual)]]</f>
        <v>303.41000000000003</v>
      </c>
      <c r="L752" s="3">
        <f>-Item_Ledger_Entry[[#This Row],[Quantity]]</f>
        <v>144</v>
      </c>
      <c r="M752" s="38" t="s">
        <v>466</v>
      </c>
      <c r="N752" s="3">
        <v>2.15</v>
      </c>
      <c r="O752" s="38" t="s">
        <v>328</v>
      </c>
      <c r="P752" s="38" t="s">
        <v>329</v>
      </c>
      <c r="Q752" s="38" t="s">
        <v>290</v>
      </c>
      <c r="S752" s="6"/>
    </row>
    <row r="753" spans="1:19" ht="15" customHeight="1" x14ac:dyDescent="0.25">
      <c r="A753" t="s">
        <v>154</v>
      </c>
      <c r="E753" s="38" t="s">
        <v>465</v>
      </c>
      <c r="F753" s="3">
        <v>25290</v>
      </c>
      <c r="G753" s="25">
        <v>43477</v>
      </c>
      <c r="H753" s="3">
        <v>-289</v>
      </c>
      <c r="I753" s="3">
        <v>608.91999999999996</v>
      </c>
      <c r="J753" s="3">
        <v>0</v>
      </c>
      <c r="K753" s="3">
        <f>Item_Ledger_Entry[[#This Row],[Sales Amount (Expected)]]+Item_Ledger_Entry[[#This Row],[Sales Amount (Actual)]]</f>
        <v>608.91999999999996</v>
      </c>
      <c r="L753" s="3">
        <f>-Item_Ledger_Entry[[#This Row],[Quantity]]</f>
        <v>289</v>
      </c>
      <c r="M753" s="38" t="s">
        <v>466</v>
      </c>
      <c r="N753" s="3">
        <v>2.15</v>
      </c>
      <c r="O753" s="38" t="s">
        <v>309</v>
      </c>
      <c r="P753" s="38" t="s">
        <v>310</v>
      </c>
      <c r="Q753" s="38" t="s">
        <v>290</v>
      </c>
      <c r="S753" s="6"/>
    </row>
    <row r="754" spans="1:19" ht="15" customHeight="1" x14ac:dyDescent="0.25">
      <c r="A754" t="s">
        <v>154</v>
      </c>
      <c r="E754" s="38" t="s">
        <v>465</v>
      </c>
      <c r="F754" s="3">
        <v>30148</v>
      </c>
      <c r="G754" s="25">
        <v>43487</v>
      </c>
      <c r="H754" s="3">
        <v>-144</v>
      </c>
      <c r="I754" s="3">
        <v>303.41000000000003</v>
      </c>
      <c r="J754" s="3">
        <v>0</v>
      </c>
      <c r="K754" s="3">
        <f>Item_Ledger_Entry[[#This Row],[Sales Amount (Expected)]]+Item_Ledger_Entry[[#This Row],[Sales Amount (Actual)]]</f>
        <v>303.41000000000003</v>
      </c>
      <c r="L754" s="3">
        <f>-Item_Ledger_Entry[[#This Row],[Quantity]]</f>
        <v>144</v>
      </c>
      <c r="M754" s="38" t="s">
        <v>466</v>
      </c>
      <c r="N754" s="3">
        <v>2.15</v>
      </c>
      <c r="O754" s="38" t="s">
        <v>330</v>
      </c>
      <c r="P754" s="38" t="s">
        <v>331</v>
      </c>
      <c r="Q754" s="38" t="s">
        <v>313</v>
      </c>
      <c r="S754" s="6"/>
    </row>
    <row r="755" spans="1:19" ht="15" customHeight="1" x14ac:dyDescent="0.25">
      <c r="A755" t="s">
        <v>154</v>
      </c>
      <c r="E755" s="38" t="s">
        <v>465</v>
      </c>
      <c r="F755" s="3">
        <v>34323</v>
      </c>
      <c r="G755" s="25">
        <v>43470</v>
      </c>
      <c r="H755" s="3">
        <v>-288</v>
      </c>
      <c r="I755" s="3">
        <v>563.47</v>
      </c>
      <c r="J755" s="3">
        <v>0</v>
      </c>
      <c r="K755" s="3">
        <f>Item_Ledger_Entry[[#This Row],[Sales Amount (Expected)]]+Item_Ledger_Entry[[#This Row],[Sales Amount (Actual)]]</f>
        <v>563.47</v>
      </c>
      <c r="L755" s="3">
        <f>-Item_Ledger_Entry[[#This Row],[Quantity]]</f>
        <v>288</v>
      </c>
      <c r="M755" s="38" t="s">
        <v>466</v>
      </c>
      <c r="N755" s="3">
        <v>2.15</v>
      </c>
      <c r="O755" s="38" t="s">
        <v>314</v>
      </c>
      <c r="P755" s="38" t="s">
        <v>315</v>
      </c>
      <c r="Q755" s="38" t="s">
        <v>272</v>
      </c>
      <c r="S755" s="6"/>
    </row>
    <row r="756" spans="1:19" ht="15" customHeight="1" x14ac:dyDescent="0.25">
      <c r="A756" t="s">
        <v>154</v>
      </c>
      <c r="E756" s="38" t="s">
        <v>465</v>
      </c>
      <c r="F756" s="3">
        <v>34336</v>
      </c>
      <c r="G756" s="25">
        <v>43475</v>
      </c>
      <c r="H756" s="3">
        <v>-144</v>
      </c>
      <c r="I756" s="3">
        <v>281.72000000000003</v>
      </c>
      <c r="J756" s="3">
        <v>0</v>
      </c>
      <c r="K756" s="3">
        <f>Item_Ledger_Entry[[#This Row],[Sales Amount (Expected)]]+Item_Ledger_Entry[[#This Row],[Sales Amount (Actual)]]</f>
        <v>281.72000000000003</v>
      </c>
      <c r="L756" s="3">
        <f>-Item_Ledger_Entry[[#This Row],[Quantity]]</f>
        <v>144</v>
      </c>
      <c r="M756" s="38" t="s">
        <v>466</v>
      </c>
      <c r="N756" s="3">
        <v>2.15</v>
      </c>
      <c r="O756" s="38" t="s">
        <v>293</v>
      </c>
      <c r="P756" s="38" t="s">
        <v>294</v>
      </c>
      <c r="Q756" s="38" t="s">
        <v>272</v>
      </c>
      <c r="S756" s="6"/>
    </row>
    <row r="757" spans="1:19" ht="15" customHeight="1" x14ac:dyDescent="0.25">
      <c r="A757" t="s">
        <v>154</v>
      </c>
      <c r="E757" s="38" t="s">
        <v>465</v>
      </c>
      <c r="F757" s="3">
        <v>38083</v>
      </c>
      <c r="G757" s="25">
        <v>43471</v>
      </c>
      <c r="H757" s="3">
        <v>-1</v>
      </c>
      <c r="I757" s="3">
        <v>2.1</v>
      </c>
      <c r="J757" s="3">
        <v>0</v>
      </c>
      <c r="K757" s="3">
        <f>Item_Ledger_Entry[[#This Row],[Sales Amount (Expected)]]+Item_Ledger_Entry[[#This Row],[Sales Amount (Actual)]]</f>
        <v>2.1</v>
      </c>
      <c r="L757" s="3">
        <f>-Item_Ledger_Entry[[#This Row],[Quantity]]</f>
        <v>1</v>
      </c>
      <c r="M757" s="38" t="s">
        <v>466</v>
      </c>
      <c r="N757" s="3">
        <v>2.15</v>
      </c>
      <c r="O757" s="38" t="s">
        <v>297</v>
      </c>
      <c r="P757" s="38" t="s">
        <v>298</v>
      </c>
      <c r="Q757" s="38" t="s">
        <v>272</v>
      </c>
      <c r="S757" s="6"/>
    </row>
    <row r="758" spans="1:19" ht="15" customHeight="1" x14ac:dyDescent="0.25">
      <c r="A758" t="s">
        <v>154</v>
      </c>
      <c r="E758" s="38" t="s">
        <v>465</v>
      </c>
      <c r="F758" s="3">
        <v>38088</v>
      </c>
      <c r="G758" s="25">
        <v>43477</v>
      </c>
      <c r="H758" s="3">
        <v>-144</v>
      </c>
      <c r="I758" s="3">
        <v>300.31</v>
      </c>
      <c r="J758" s="3">
        <v>0</v>
      </c>
      <c r="K758" s="3">
        <f>Item_Ledger_Entry[[#This Row],[Sales Amount (Expected)]]+Item_Ledger_Entry[[#This Row],[Sales Amount (Actual)]]</f>
        <v>300.31</v>
      </c>
      <c r="L758" s="3">
        <f>-Item_Ledger_Entry[[#This Row],[Quantity]]</f>
        <v>144</v>
      </c>
      <c r="M758" s="38" t="s">
        <v>466</v>
      </c>
      <c r="N758" s="3">
        <v>2.15</v>
      </c>
      <c r="O758" s="38" t="s">
        <v>299</v>
      </c>
      <c r="P758" s="38" t="s">
        <v>300</v>
      </c>
      <c r="Q758" s="38" t="s">
        <v>272</v>
      </c>
      <c r="S758" s="6"/>
    </row>
    <row r="759" spans="1:19" ht="15" customHeight="1" x14ac:dyDescent="0.25">
      <c r="A759" t="s">
        <v>154</v>
      </c>
      <c r="E759" s="38" t="s">
        <v>465</v>
      </c>
      <c r="F759" s="3">
        <v>124558</v>
      </c>
      <c r="G759" s="25">
        <v>43473</v>
      </c>
      <c r="H759" s="3">
        <v>-1</v>
      </c>
      <c r="I759" s="3">
        <v>2</v>
      </c>
      <c r="J759" s="3">
        <v>0</v>
      </c>
      <c r="K759" s="3">
        <f>Item_Ledger_Entry[[#This Row],[Sales Amount (Expected)]]+Item_Ledger_Entry[[#This Row],[Sales Amount (Actual)]]</f>
        <v>2</v>
      </c>
      <c r="L759" s="3">
        <f>-Item_Ledger_Entry[[#This Row],[Quantity]]</f>
        <v>1</v>
      </c>
      <c r="M759" s="38" t="s">
        <v>466</v>
      </c>
      <c r="N759" s="3">
        <v>2.15</v>
      </c>
      <c r="O759" s="38" t="s">
        <v>326</v>
      </c>
      <c r="P759" s="38" t="s">
        <v>327</v>
      </c>
      <c r="Q759" s="38" t="s">
        <v>290</v>
      </c>
      <c r="S759" s="6"/>
    </row>
    <row r="760" spans="1:19" ht="15" customHeight="1" x14ac:dyDescent="0.25">
      <c r="A760" t="s">
        <v>154</v>
      </c>
      <c r="E760" s="38" t="s">
        <v>465</v>
      </c>
      <c r="F760" s="3">
        <v>124581</v>
      </c>
      <c r="G760" s="25">
        <v>43478</v>
      </c>
      <c r="H760" s="3">
        <v>-1</v>
      </c>
      <c r="I760" s="3">
        <v>2.02</v>
      </c>
      <c r="J760" s="3">
        <v>0</v>
      </c>
      <c r="K760" s="3">
        <f>Item_Ledger_Entry[[#This Row],[Sales Amount (Expected)]]+Item_Ledger_Entry[[#This Row],[Sales Amount (Actual)]]</f>
        <v>2.02</v>
      </c>
      <c r="L760" s="3">
        <f>-Item_Ledger_Entry[[#This Row],[Quantity]]</f>
        <v>1</v>
      </c>
      <c r="M760" s="38" t="s">
        <v>466</v>
      </c>
      <c r="N760" s="3">
        <v>2.15</v>
      </c>
      <c r="O760" s="38" t="s">
        <v>347</v>
      </c>
      <c r="P760" s="38" t="s">
        <v>348</v>
      </c>
      <c r="Q760" s="38" t="s">
        <v>290</v>
      </c>
      <c r="S760" s="6"/>
    </row>
    <row r="761" spans="1:19" ht="15" customHeight="1" x14ac:dyDescent="0.25">
      <c r="A761" t="s">
        <v>154</v>
      </c>
      <c r="E761" s="38" t="s">
        <v>465</v>
      </c>
      <c r="F761" s="3">
        <v>124610</v>
      </c>
      <c r="G761" s="25">
        <v>43478</v>
      </c>
      <c r="H761" s="3">
        <v>-144</v>
      </c>
      <c r="I761" s="3">
        <v>275.54000000000002</v>
      </c>
      <c r="J761" s="3">
        <v>0</v>
      </c>
      <c r="K761" s="3">
        <f>Item_Ledger_Entry[[#This Row],[Sales Amount (Expected)]]+Item_Ledger_Entry[[#This Row],[Sales Amount (Actual)]]</f>
        <v>275.54000000000002</v>
      </c>
      <c r="L761" s="3">
        <f>-Item_Ledger_Entry[[#This Row],[Quantity]]</f>
        <v>144</v>
      </c>
      <c r="M761" s="38" t="s">
        <v>466</v>
      </c>
      <c r="N761" s="3">
        <v>2.15</v>
      </c>
      <c r="O761" s="38" t="s">
        <v>307</v>
      </c>
      <c r="P761" s="38" t="s">
        <v>308</v>
      </c>
      <c r="Q761" s="38" t="s">
        <v>290</v>
      </c>
      <c r="S761" s="6"/>
    </row>
    <row r="762" spans="1:19" ht="15" customHeight="1" x14ac:dyDescent="0.25">
      <c r="A762" t="s">
        <v>154</v>
      </c>
      <c r="E762" s="38" t="s">
        <v>465</v>
      </c>
      <c r="F762" s="3">
        <v>132541</v>
      </c>
      <c r="G762" s="25">
        <v>43479</v>
      </c>
      <c r="H762" s="3">
        <v>-144</v>
      </c>
      <c r="I762" s="3">
        <v>303.41000000000003</v>
      </c>
      <c r="J762" s="3">
        <v>0</v>
      </c>
      <c r="K762" s="3">
        <f>Item_Ledger_Entry[[#This Row],[Sales Amount (Expected)]]+Item_Ledger_Entry[[#This Row],[Sales Amount (Actual)]]</f>
        <v>303.41000000000003</v>
      </c>
      <c r="L762" s="3">
        <f>-Item_Ledger_Entry[[#This Row],[Quantity]]</f>
        <v>144</v>
      </c>
      <c r="M762" s="38" t="s">
        <v>466</v>
      </c>
      <c r="N762" s="3">
        <v>2.15</v>
      </c>
      <c r="O762" s="38" t="s">
        <v>320</v>
      </c>
      <c r="P762" s="38" t="s">
        <v>321</v>
      </c>
      <c r="Q762" s="38" t="s">
        <v>313</v>
      </c>
      <c r="S762" s="6"/>
    </row>
    <row r="763" spans="1:19" ht="15" customHeight="1" x14ac:dyDescent="0.25">
      <c r="A763" t="s">
        <v>154</v>
      </c>
      <c r="E763" s="38" t="s">
        <v>465</v>
      </c>
      <c r="F763" s="3">
        <v>138730</v>
      </c>
      <c r="G763" s="25">
        <v>43477</v>
      </c>
      <c r="H763" s="3">
        <v>-144</v>
      </c>
      <c r="I763" s="3">
        <v>300.31</v>
      </c>
      <c r="J763" s="3">
        <v>0</v>
      </c>
      <c r="K763" s="3">
        <f>Item_Ledger_Entry[[#This Row],[Sales Amount (Expected)]]+Item_Ledger_Entry[[#This Row],[Sales Amount (Actual)]]</f>
        <v>300.31</v>
      </c>
      <c r="L763" s="3">
        <f>-Item_Ledger_Entry[[#This Row],[Quantity]]</f>
        <v>144</v>
      </c>
      <c r="M763" s="38" t="s">
        <v>466</v>
      </c>
      <c r="N763" s="3">
        <v>2.15</v>
      </c>
      <c r="O763" s="38" t="s">
        <v>318</v>
      </c>
      <c r="P763" s="38" t="s">
        <v>319</v>
      </c>
      <c r="Q763" s="38" t="s">
        <v>272</v>
      </c>
      <c r="S763" s="6"/>
    </row>
    <row r="764" spans="1:19" ht="15" customHeight="1" x14ac:dyDescent="0.25">
      <c r="A764" t="s">
        <v>154</v>
      </c>
      <c r="E764" s="38" t="s">
        <v>465</v>
      </c>
      <c r="F764" s="3">
        <v>138746</v>
      </c>
      <c r="G764" s="25">
        <v>43480</v>
      </c>
      <c r="H764" s="3">
        <v>-1</v>
      </c>
      <c r="I764" s="3">
        <v>2.11</v>
      </c>
      <c r="J764" s="3">
        <v>0</v>
      </c>
      <c r="K764" s="3">
        <f>Item_Ledger_Entry[[#This Row],[Sales Amount (Expected)]]+Item_Ledger_Entry[[#This Row],[Sales Amount (Actual)]]</f>
        <v>2.11</v>
      </c>
      <c r="L764" s="3">
        <f>-Item_Ledger_Entry[[#This Row],[Quantity]]</f>
        <v>1</v>
      </c>
      <c r="M764" s="38" t="s">
        <v>466</v>
      </c>
      <c r="N764" s="3">
        <v>2.15</v>
      </c>
      <c r="O764" s="38" t="s">
        <v>297</v>
      </c>
      <c r="P764" s="38" t="s">
        <v>298</v>
      </c>
      <c r="Q764" s="38" t="s">
        <v>272</v>
      </c>
      <c r="S764" s="6"/>
    </row>
    <row r="765" spans="1:19" ht="15" customHeight="1" x14ac:dyDescent="0.25">
      <c r="A765" t="s">
        <v>154</v>
      </c>
      <c r="E765" s="38" t="s">
        <v>465</v>
      </c>
      <c r="F765" s="3">
        <v>157883</v>
      </c>
      <c r="G765" s="25">
        <v>43479</v>
      </c>
      <c r="H765" s="3">
        <v>1</v>
      </c>
      <c r="I765" s="3">
        <v>-2.11</v>
      </c>
      <c r="J765" s="3">
        <v>0</v>
      </c>
      <c r="K765" s="3">
        <f>Item_Ledger_Entry[[#This Row],[Sales Amount (Expected)]]+Item_Ledger_Entry[[#This Row],[Sales Amount (Actual)]]</f>
        <v>-2.11</v>
      </c>
      <c r="L765" s="3">
        <f>-Item_Ledger_Entry[[#This Row],[Quantity]]</f>
        <v>-1</v>
      </c>
      <c r="M765" s="38" t="s">
        <v>466</v>
      </c>
      <c r="N765" s="3">
        <v>2.15</v>
      </c>
      <c r="O765" s="38" t="s">
        <v>320</v>
      </c>
      <c r="P765" s="38" t="s">
        <v>321</v>
      </c>
      <c r="Q765" s="38" t="s">
        <v>313</v>
      </c>
      <c r="S765" s="6"/>
    </row>
    <row r="766" spans="1:19" ht="15" customHeight="1" x14ac:dyDescent="0.25">
      <c r="A766" t="s">
        <v>154</v>
      </c>
      <c r="E766" s="38" t="s">
        <v>465</v>
      </c>
      <c r="F766" s="3">
        <v>157887</v>
      </c>
      <c r="G766" s="25">
        <v>43482</v>
      </c>
      <c r="H766" s="3">
        <v>1</v>
      </c>
      <c r="I766" s="3">
        <v>-2.11</v>
      </c>
      <c r="J766" s="3">
        <v>0</v>
      </c>
      <c r="K766" s="3">
        <f>Item_Ledger_Entry[[#This Row],[Sales Amount (Expected)]]+Item_Ledger_Entry[[#This Row],[Sales Amount (Actual)]]</f>
        <v>-2.11</v>
      </c>
      <c r="L766" s="3">
        <f>-Item_Ledger_Entry[[#This Row],[Quantity]]</f>
        <v>-1</v>
      </c>
      <c r="M766" s="38" t="s">
        <v>466</v>
      </c>
      <c r="N766" s="3">
        <v>2.15</v>
      </c>
      <c r="O766" s="38" t="s">
        <v>311</v>
      </c>
      <c r="P766" s="38" t="s">
        <v>312</v>
      </c>
      <c r="Q766" s="38" t="s">
        <v>313</v>
      </c>
      <c r="S766" s="6"/>
    </row>
    <row r="767" spans="1:19" ht="15" customHeight="1" x14ac:dyDescent="0.25">
      <c r="A767" t="s">
        <v>154</v>
      </c>
      <c r="E767" s="38" t="s">
        <v>467</v>
      </c>
      <c r="F767" s="3">
        <v>20339</v>
      </c>
      <c r="G767" s="25">
        <v>43472</v>
      </c>
      <c r="H767" s="3">
        <v>-144</v>
      </c>
      <c r="I767" s="3">
        <v>420.25</v>
      </c>
      <c r="J767" s="3">
        <v>0</v>
      </c>
      <c r="K767" s="3">
        <f>Item_Ledger_Entry[[#This Row],[Sales Amount (Expected)]]+Item_Ledger_Entry[[#This Row],[Sales Amount (Actual)]]</f>
        <v>420.25</v>
      </c>
      <c r="L767" s="3">
        <f>-Item_Ledger_Entry[[#This Row],[Quantity]]</f>
        <v>144</v>
      </c>
      <c r="M767" s="38" t="s">
        <v>468</v>
      </c>
      <c r="N767" s="3">
        <v>3.04</v>
      </c>
      <c r="O767" s="38" t="s">
        <v>328</v>
      </c>
      <c r="P767" s="38" t="s">
        <v>329</v>
      </c>
      <c r="Q767" s="38" t="s">
        <v>290</v>
      </c>
      <c r="S767" s="6"/>
    </row>
    <row r="768" spans="1:19" ht="15" customHeight="1" x14ac:dyDescent="0.25">
      <c r="A768" t="s">
        <v>154</v>
      </c>
      <c r="E768" s="38" t="s">
        <v>467</v>
      </c>
      <c r="F768" s="3">
        <v>20357</v>
      </c>
      <c r="G768" s="25">
        <v>43475</v>
      </c>
      <c r="H768" s="3">
        <v>-144</v>
      </c>
      <c r="I768" s="3">
        <v>424.63</v>
      </c>
      <c r="J768" s="3">
        <v>0</v>
      </c>
      <c r="K768" s="3">
        <f>Item_Ledger_Entry[[#This Row],[Sales Amount (Expected)]]+Item_Ledger_Entry[[#This Row],[Sales Amount (Actual)]]</f>
        <v>424.63</v>
      </c>
      <c r="L768" s="3">
        <f>-Item_Ledger_Entry[[#This Row],[Quantity]]</f>
        <v>144</v>
      </c>
      <c r="M768" s="38" t="s">
        <v>468</v>
      </c>
      <c r="N768" s="3">
        <v>3.04</v>
      </c>
      <c r="O768" s="38" t="s">
        <v>307</v>
      </c>
      <c r="P768" s="38" t="s">
        <v>308</v>
      </c>
      <c r="Q768" s="38" t="s">
        <v>290</v>
      </c>
      <c r="S768" s="6"/>
    </row>
    <row r="769" spans="1:19" ht="15" customHeight="1" x14ac:dyDescent="0.25">
      <c r="A769" t="s">
        <v>154</v>
      </c>
      <c r="E769" s="38" t="s">
        <v>467</v>
      </c>
      <c r="F769" s="3">
        <v>20388</v>
      </c>
      <c r="G769" s="25">
        <v>43473</v>
      </c>
      <c r="H769" s="3">
        <v>-144</v>
      </c>
      <c r="I769" s="3">
        <v>393.98</v>
      </c>
      <c r="J769" s="3">
        <v>0</v>
      </c>
      <c r="K769" s="3">
        <f>Item_Ledger_Entry[[#This Row],[Sales Amount (Expected)]]+Item_Ledger_Entry[[#This Row],[Sales Amount (Actual)]]</f>
        <v>393.98</v>
      </c>
      <c r="L769" s="3">
        <f>-Item_Ledger_Entry[[#This Row],[Quantity]]</f>
        <v>144</v>
      </c>
      <c r="M769" s="38" t="s">
        <v>468</v>
      </c>
      <c r="N769" s="3">
        <v>3.04</v>
      </c>
      <c r="O769" s="38" t="s">
        <v>324</v>
      </c>
      <c r="P769" s="38" t="s">
        <v>325</v>
      </c>
      <c r="Q769" s="38" t="s">
        <v>290</v>
      </c>
      <c r="S769" s="6"/>
    </row>
    <row r="770" spans="1:19" ht="15" customHeight="1" x14ac:dyDescent="0.25">
      <c r="A770" t="s">
        <v>154</v>
      </c>
      <c r="E770" s="38" t="s">
        <v>467</v>
      </c>
      <c r="F770" s="3">
        <v>20416</v>
      </c>
      <c r="G770" s="25">
        <v>43475</v>
      </c>
      <c r="H770" s="3">
        <v>-1</v>
      </c>
      <c r="I770" s="3">
        <v>2.89</v>
      </c>
      <c r="J770" s="3">
        <v>0</v>
      </c>
      <c r="K770" s="3">
        <f>Item_Ledger_Entry[[#This Row],[Sales Amount (Expected)]]+Item_Ledger_Entry[[#This Row],[Sales Amount (Actual)]]</f>
        <v>2.89</v>
      </c>
      <c r="L770" s="3">
        <f>-Item_Ledger_Entry[[#This Row],[Quantity]]</f>
        <v>1</v>
      </c>
      <c r="M770" s="38" t="s">
        <v>468</v>
      </c>
      <c r="N770" s="3">
        <v>3.04</v>
      </c>
      <c r="O770" s="38" t="s">
        <v>324</v>
      </c>
      <c r="P770" s="38" t="s">
        <v>325</v>
      </c>
      <c r="Q770" s="38" t="s">
        <v>290</v>
      </c>
      <c r="S770" s="6"/>
    </row>
    <row r="771" spans="1:19" ht="15" customHeight="1" x14ac:dyDescent="0.25">
      <c r="A771" t="s">
        <v>154</v>
      </c>
      <c r="E771" s="38" t="s">
        <v>467</v>
      </c>
      <c r="F771" s="3">
        <v>25242</v>
      </c>
      <c r="G771" s="25">
        <v>43471</v>
      </c>
      <c r="H771" s="3">
        <v>-144</v>
      </c>
      <c r="I771" s="3">
        <v>424.63</v>
      </c>
      <c r="J771" s="3">
        <v>0</v>
      </c>
      <c r="K771" s="3">
        <f>Item_Ledger_Entry[[#This Row],[Sales Amount (Expected)]]+Item_Ledger_Entry[[#This Row],[Sales Amount (Actual)]]</f>
        <v>424.63</v>
      </c>
      <c r="L771" s="3">
        <f>-Item_Ledger_Entry[[#This Row],[Quantity]]</f>
        <v>144</v>
      </c>
      <c r="M771" s="38" t="s">
        <v>468</v>
      </c>
      <c r="N771" s="3">
        <v>3.04</v>
      </c>
      <c r="O771" s="38" t="s">
        <v>291</v>
      </c>
      <c r="P771" s="38" t="s">
        <v>292</v>
      </c>
      <c r="Q771" s="38" t="s">
        <v>290</v>
      </c>
      <c r="S771" s="6"/>
    </row>
    <row r="772" spans="1:19" ht="15" customHeight="1" x14ac:dyDescent="0.25">
      <c r="A772" t="s">
        <v>154</v>
      </c>
      <c r="E772" s="38" t="s">
        <v>467</v>
      </c>
      <c r="F772" s="3">
        <v>30036</v>
      </c>
      <c r="G772" s="25">
        <v>43471</v>
      </c>
      <c r="H772" s="3">
        <v>-144</v>
      </c>
      <c r="I772" s="3">
        <v>428.98</v>
      </c>
      <c r="J772" s="3">
        <v>0</v>
      </c>
      <c r="K772" s="3">
        <f>Item_Ledger_Entry[[#This Row],[Sales Amount (Expected)]]+Item_Ledger_Entry[[#This Row],[Sales Amount (Actual)]]</f>
        <v>428.98</v>
      </c>
      <c r="L772" s="3">
        <f>-Item_Ledger_Entry[[#This Row],[Quantity]]</f>
        <v>144</v>
      </c>
      <c r="M772" s="38" t="s">
        <v>468</v>
      </c>
      <c r="N772" s="3">
        <v>3.04</v>
      </c>
      <c r="O772" s="38" t="s">
        <v>345</v>
      </c>
      <c r="P772" s="38" t="s">
        <v>346</v>
      </c>
      <c r="Q772" s="38" t="s">
        <v>313</v>
      </c>
      <c r="S772" s="6"/>
    </row>
    <row r="773" spans="1:19" ht="15" customHeight="1" x14ac:dyDescent="0.25">
      <c r="A773" t="s">
        <v>154</v>
      </c>
      <c r="E773" s="38" t="s">
        <v>467</v>
      </c>
      <c r="F773" s="3">
        <v>30081</v>
      </c>
      <c r="G773" s="25">
        <v>43479</v>
      </c>
      <c r="H773" s="3">
        <v>-6</v>
      </c>
      <c r="I773" s="3">
        <v>17.88</v>
      </c>
      <c r="J773" s="3">
        <v>0</v>
      </c>
      <c r="K773" s="3">
        <f>Item_Ledger_Entry[[#This Row],[Sales Amount (Expected)]]+Item_Ledger_Entry[[#This Row],[Sales Amount (Actual)]]</f>
        <v>17.88</v>
      </c>
      <c r="L773" s="3">
        <f>-Item_Ledger_Entry[[#This Row],[Quantity]]</f>
        <v>6</v>
      </c>
      <c r="M773" s="38" t="s">
        <v>468</v>
      </c>
      <c r="N773" s="3">
        <v>3.04</v>
      </c>
      <c r="O773" s="38" t="s">
        <v>320</v>
      </c>
      <c r="P773" s="38" t="s">
        <v>321</v>
      </c>
      <c r="Q773" s="38" t="s">
        <v>313</v>
      </c>
      <c r="S773" s="6"/>
    </row>
    <row r="774" spans="1:19" ht="15" customHeight="1" x14ac:dyDescent="0.25">
      <c r="A774" t="s">
        <v>154</v>
      </c>
      <c r="E774" s="38" t="s">
        <v>467</v>
      </c>
      <c r="F774" s="3">
        <v>36485</v>
      </c>
      <c r="G774" s="25">
        <v>43475</v>
      </c>
      <c r="H774" s="3">
        <v>-24</v>
      </c>
      <c r="I774" s="3">
        <v>71.489999999999995</v>
      </c>
      <c r="J774" s="3">
        <v>0</v>
      </c>
      <c r="K774" s="3">
        <f>Item_Ledger_Entry[[#This Row],[Sales Amount (Expected)]]+Item_Ledger_Entry[[#This Row],[Sales Amount (Actual)]]</f>
        <v>71.489999999999995</v>
      </c>
      <c r="L774" s="3">
        <f>-Item_Ledger_Entry[[#This Row],[Quantity]]</f>
        <v>24</v>
      </c>
      <c r="M774" s="38" t="s">
        <v>468</v>
      </c>
      <c r="N774" s="3">
        <v>3.04</v>
      </c>
      <c r="O774" s="38" t="s">
        <v>295</v>
      </c>
      <c r="P774" s="38" t="s">
        <v>296</v>
      </c>
      <c r="Q774" s="38" t="s">
        <v>272</v>
      </c>
      <c r="S774" s="6"/>
    </row>
    <row r="775" spans="1:19" ht="15" customHeight="1" x14ac:dyDescent="0.25">
      <c r="A775" t="s">
        <v>154</v>
      </c>
      <c r="E775" s="38" t="s">
        <v>467</v>
      </c>
      <c r="F775" s="3">
        <v>124529</v>
      </c>
      <c r="G775" s="25">
        <v>43474</v>
      </c>
      <c r="H775" s="3">
        <v>-169</v>
      </c>
      <c r="I775" s="3">
        <v>472.66</v>
      </c>
      <c r="J775" s="3">
        <v>0</v>
      </c>
      <c r="K775" s="3">
        <f>Item_Ledger_Entry[[#This Row],[Sales Amount (Expected)]]+Item_Ledger_Entry[[#This Row],[Sales Amount (Actual)]]</f>
        <v>472.66</v>
      </c>
      <c r="L775" s="3">
        <f>-Item_Ledger_Entry[[#This Row],[Quantity]]</f>
        <v>169</v>
      </c>
      <c r="M775" s="38" t="s">
        <v>468</v>
      </c>
      <c r="N775" s="3">
        <v>3.04</v>
      </c>
      <c r="O775" s="38" t="s">
        <v>328</v>
      </c>
      <c r="P775" s="38" t="s">
        <v>329</v>
      </c>
      <c r="Q775" s="38" t="s">
        <v>290</v>
      </c>
      <c r="S775" s="6"/>
    </row>
    <row r="776" spans="1:19" ht="15" customHeight="1" x14ac:dyDescent="0.25">
      <c r="A776" t="s">
        <v>154</v>
      </c>
      <c r="E776" s="38" t="s">
        <v>467</v>
      </c>
      <c r="F776" s="3">
        <v>124547</v>
      </c>
      <c r="G776" s="25">
        <v>43473</v>
      </c>
      <c r="H776" s="3">
        <v>-289</v>
      </c>
      <c r="I776" s="3">
        <v>817.06</v>
      </c>
      <c r="J776" s="3">
        <v>0</v>
      </c>
      <c r="K776" s="3">
        <f>Item_Ledger_Entry[[#This Row],[Sales Amount (Expected)]]+Item_Ledger_Entry[[#This Row],[Sales Amount (Actual)]]</f>
        <v>817.06</v>
      </c>
      <c r="L776" s="3">
        <f>-Item_Ledger_Entry[[#This Row],[Quantity]]</f>
        <v>289</v>
      </c>
      <c r="M776" s="38" t="s">
        <v>468</v>
      </c>
      <c r="N776" s="3">
        <v>3.04</v>
      </c>
      <c r="O776" s="38" t="s">
        <v>326</v>
      </c>
      <c r="P776" s="38" t="s">
        <v>327</v>
      </c>
      <c r="Q776" s="38" t="s">
        <v>290</v>
      </c>
      <c r="S776" s="6"/>
    </row>
    <row r="777" spans="1:19" ht="15" customHeight="1" x14ac:dyDescent="0.25">
      <c r="A777" t="s">
        <v>154</v>
      </c>
      <c r="E777" s="38" t="s">
        <v>467</v>
      </c>
      <c r="F777" s="3">
        <v>124564</v>
      </c>
      <c r="G777" s="25">
        <v>43478</v>
      </c>
      <c r="H777" s="3">
        <v>-1</v>
      </c>
      <c r="I777" s="3">
        <v>2.98</v>
      </c>
      <c r="J777" s="3">
        <v>0</v>
      </c>
      <c r="K777" s="3">
        <f>Item_Ledger_Entry[[#This Row],[Sales Amount (Expected)]]+Item_Ledger_Entry[[#This Row],[Sales Amount (Actual)]]</f>
        <v>2.98</v>
      </c>
      <c r="L777" s="3">
        <f>-Item_Ledger_Entry[[#This Row],[Quantity]]</f>
        <v>1</v>
      </c>
      <c r="M777" s="38" t="s">
        <v>468</v>
      </c>
      <c r="N777" s="3">
        <v>3.04</v>
      </c>
      <c r="O777" s="38" t="s">
        <v>326</v>
      </c>
      <c r="P777" s="38" t="s">
        <v>327</v>
      </c>
      <c r="Q777" s="38" t="s">
        <v>290</v>
      </c>
      <c r="S777" s="6"/>
    </row>
    <row r="778" spans="1:19" ht="15" customHeight="1" x14ac:dyDescent="0.25">
      <c r="A778" t="s">
        <v>154</v>
      </c>
      <c r="E778" s="38" t="s">
        <v>467</v>
      </c>
      <c r="F778" s="3">
        <v>124573</v>
      </c>
      <c r="G778" s="25">
        <v>43478</v>
      </c>
      <c r="H778" s="3">
        <v>-288</v>
      </c>
      <c r="I778" s="3">
        <v>822.99</v>
      </c>
      <c r="J778" s="3">
        <v>0</v>
      </c>
      <c r="K778" s="3">
        <f>Item_Ledger_Entry[[#This Row],[Sales Amount (Expected)]]+Item_Ledger_Entry[[#This Row],[Sales Amount (Actual)]]</f>
        <v>822.99</v>
      </c>
      <c r="L778" s="3">
        <f>-Item_Ledger_Entry[[#This Row],[Quantity]]</f>
        <v>288</v>
      </c>
      <c r="M778" s="38" t="s">
        <v>468</v>
      </c>
      <c r="N778" s="3">
        <v>3.04</v>
      </c>
      <c r="O778" s="38" t="s">
        <v>347</v>
      </c>
      <c r="P778" s="38" t="s">
        <v>348</v>
      </c>
      <c r="Q778" s="38" t="s">
        <v>290</v>
      </c>
      <c r="S778" s="6"/>
    </row>
    <row r="779" spans="1:19" ht="15" customHeight="1" x14ac:dyDescent="0.25">
      <c r="A779" t="s">
        <v>154</v>
      </c>
      <c r="E779" s="38" t="s">
        <v>467</v>
      </c>
      <c r="F779" s="3">
        <v>124593</v>
      </c>
      <c r="G779" s="25">
        <v>43475</v>
      </c>
      <c r="H779" s="3">
        <v>-144</v>
      </c>
      <c r="I779" s="3">
        <v>424.63</v>
      </c>
      <c r="J779" s="3">
        <v>0</v>
      </c>
      <c r="K779" s="3">
        <f>Item_Ledger_Entry[[#This Row],[Sales Amount (Expected)]]+Item_Ledger_Entry[[#This Row],[Sales Amount (Actual)]]</f>
        <v>424.63</v>
      </c>
      <c r="L779" s="3">
        <f>-Item_Ledger_Entry[[#This Row],[Quantity]]</f>
        <v>144</v>
      </c>
      <c r="M779" s="38" t="s">
        <v>468</v>
      </c>
      <c r="N779" s="3">
        <v>3.04</v>
      </c>
      <c r="O779" s="38" t="s">
        <v>326</v>
      </c>
      <c r="P779" s="38" t="s">
        <v>327</v>
      </c>
      <c r="Q779" s="38" t="s">
        <v>290</v>
      </c>
      <c r="S779" s="6"/>
    </row>
    <row r="780" spans="1:19" ht="15" customHeight="1" x14ac:dyDescent="0.25">
      <c r="A780" t="s">
        <v>154</v>
      </c>
      <c r="E780" s="38" t="s">
        <v>467</v>
      </c>
      <c r="F780" s="3">
        <v>128875</v>
      </c>
      <c r="G780" s="25">
        <v>43472</v>
      </c>
      <c r="H780" s="3">
        <v>-144</v>
      </c>
      <c r="I780" s="3">
        <v>429.00000000000006</v>
      </c>
      <c r="J780" s="3">
        <v>0</v>
      </c>
      <c r="K780" s="3">
        <f>Item_Ledger_Entry[[#This Row],[Sales Amount (Expected)]]+Item_Ledger_Entry[[#This Row],[Sales Amount (Actual)]]</f>
        <v>429.00000000000006</v>
      </c>
      <c r="L780" s="3">
        <f>-Item_Ledger_Entry[[#This Row],[Quantity]]</f>
        <v>144</v>
      </c>
      <c r="M780" s="38" t="s">
        <v>468</v>
      </c>
      <c r="N780" s="3">
        <v>3.04</v>
      </c>
      <c r="O780" s="38" t="s">
        <v>375</v>
      </c>
      <c r="P780" s="38" t="s">
        <v>376</v>
      </c>
      <c r="Q780" s="38" t="s">
        <v>290</v>
      </c>
      <c r="S780" s="6"/>
    </row>
    <row r="781" spans="1:19" ht="15" customHeight="1" x14ac:dyDescent="0.25">
      <c r="A781" t="s">
        <v>154</v>
      </c>
      <c r="E781" s="38" t="s">
        <v>467</v>
      </c>
      <c r="F781" s="3">
        <v>128912</v>
      </c>
      <c r="G781" s="25">
        <v>43481</v>
      </c>
      <c r="H781" s="3">
        <v>-144</v>
      </c>
      <c r="I781" s="3">
        <v>429.00000000000006</v>
      </c>
      <c r="J781" s="3">
        <v>0</v>
      </c>
      <c r="K781" s="3">
        <f>Item_Ledger_Entry[[#This Row],[Sales Amount (Expected)]]+Item_Ledger_Entry[[#This Row],[Sales Amount (Actual)]]</f>
        <v>429.00000000000006</v>
      </c>
      <c r="L781" s="3">
        <f>-Item_Ledger_Entry[[#This Row],[Quantity]]</f>
        <v>144</v>
      </c>
      <c r="M781" s="38" t="s">
        <v>468</v>
      </c>
      <c r="N781" s="3">
        <v>3.04</v>
      </c>
      <c r="O781" s="38" t="s">
        <v>309</v>
      </c>
      <c r="P781" s="38" t="s">
        <v>310</v>
      </c>
      <c r="Q781" s="38" t="s">
        <v>290</v>
      </c>
      <c r="S781" s="6"/>
    </row>
    <row r="782" spans="1:19" ht="15" customHeight="1" x14ac:dyDescent="0.25">
      <c r="A782" t="s">
        <v>154</v>
      </c>
      <c r="E782" s="38" t="s">
        <v>467</v>
      </c>
      <c r="F782" s="3">
        <v>132499</v>
      </c>
      <c r="G782" s="25">
        <v>43466</v>
      </c>
      <c r="H782" s="3">
        <v>-144</v>
      </c>
      <c r="I782" s="3">
        <v>429.00000000000006</v>
      </c>
      <c r="J782" s="3">
        <v>0</v>
      </c>
      <c r="K782" s="3">
        <f>Item_Ledger_Entry[[#This Row],[Sales Amount (Expected)]]+Item_Ledger_Entry[[#This Row],[Sales Amount (Actual)]]</f>
        <v>429.00000000000006</v>
      </c>
      <c r="L782" s="3">
        <f>-Item_Ledger_Entry[[#This Row],[Quantity]]</f>
        <v>144</v>
      </c>
      <c r="M782" s="38" t="s">
        <v>468</v>
      </c>
      <c r="N782" s="3">
        <v>3.04</v>
      </c>
      <c r="O782" s="38" t="s">
        <v>330</v>
      </c>
      <c r="P782" s="38" t="s">
        <v>331</v>
      </c>
      <c r="Q782" s="38" t="s">
        <v>313</v>
      </c>
      <c r="S782" s="6"/>
    </row>
    <row r="783" spans="1:19" ht="15" customHeight="1" x14ac:dyDescent="0.25">
      <c r="A783" t="s">
        <v>154</v>
      </c>
      <c r="E783" s="38" t="s">
        <v>467</v>
      </c>
      <c r="F783" s="3">
        <v>135822</v>
      </c>
      <c r="G783" s="25">
        <v>43474</v>
      </c>
      <c r="H783" s="3">
        <v>-1</v>
      </c>
      <c r="I783" s="3">
        <v>2.7</v>
      </c>
      <c r="J783" s="3">
        <v>0</v>
      </c>
      <c r="K783" s="3">
        <f>Item_Ledger_Entry[[#This Row],[Sales Amount (Expected)]]+Item_Ledger_Entry[[#This Row],[Sales Amount (Actual)]]</f>
        <v>2.7</v>
      </c>
      <c r="L783" s="3">
        <f>-Item_Ledger_Entry[[#This Row],[Quantity]]</f>
        <v>1</v>
      </c>
      <c r="M783" s="38" t="s">
        <v>468</v>
      </c>
      <c r="N783" s="3">
        <v>3.04</v>
      </c>
      <c r="O783" s="38" t="s">
        <v>314</v>
      </c>
      <c r="P783" s="38" t="s">
        <v>315</v>
      </c>
      <c r="Q783" s="38" t="s">
        <v>272</v>
      </c>
      <c r="S783" s="6"/>
    </row>
    <row r="784" spans="1:19" ht="15" customHeight="1" x14ac:dyDescent="0.25">
      <c r="A784" t="s">
        <v>154</v>
      </c>
      <c r="E784" s="38" t="s">
        <v>467</v>
      </c>
      <c r="F784" s="3">
        <v>138744</v>
      </c>
      <c r="G784" s="25">
        <v>43480</v>
      </c>
      <c r="H784" s="3">
        <v>-48</v>
      </c>
      <c r="I784" s="3">
        <v>143</v>
      </c>
      <c r="J784" s="3">
        <v>0</v>
      </c>
      <c r="K784" s="3">
        <f>Item_Ledger_Entry[[#This Row],[Sales Amount (Expected)]]+Item_Ledger_Entry[[#This Row],[Sales Amount (Actual)]]</f>
        <v>143</v>
      </c>
      <c r="L784" s="3">
        <f>-Item_Ledger_Entry[[#This Row],[Quantity]]</f>
        <v>48</v>
      </c>
      <c r="M784" s="38" t="s">
        <v>468</v>
      </c>
      <c r="N784" s="3">
        <v>3.04</v>
      </c>
      <c r="O784" s="38" t="s">
        <v>297</v>
      </c>
      <c r="P784" s="38" t="s">
        <v>298</v>
      </c>
      <c r="Q784" s="38" t="s">
        <v>272</v>
      </c>
      <c r="S784" s="6"/>
    </row>
    <row r="785" spans="1:19" ht="15" customHeight="1" x14ac:dyDescent="0.25">
      <c r="A785" t="s">
        <v>154</v>
      </c>
      <c r="E785" s="38" t="s">
        <v>469</v>
      </c>
      <c r="F785" s="3">
        <v>20432</v>
      </c>
      <c r="G785" s="25">
        <v>43479</v>
      </c>
      <c r="H785" s="3">
        <v>-13</v>
      </c>
      <c r="I785" s="3">
        <v>18.25</v>
      </c>
      <c r="J785" s="3">
        <v>0</v>
      </c>
      <c r="K785" s="3">
        <f>Item_Ledger_Entry[[#This Row],[Sales Amount (Expected)]]+Item_Ledger_Entry[[#This Row],[Sales Amount (Actual)]]</f>
        <v>18.25</v>
      </c>
      <c r="L785" s="3">
        <f>-Item_Ledger_Entry[[#This Row],[Quantity]]</f>
        <v>13</v>
      </c>
      <c r="M785" s="38" t="s">
        <v>470</v>
      </c>
      <c r="N785" s="3">
        <v>1.56</v>
      </c>
      <c r="O785" s="38" t="s">
        <v>288</v>
      </c>
      <c r="P785" s="38" t="s">
        <v>289</v>
      </c>
      <c r="Q785" s="38" t="s">
        <v>290</v>
      </c>
      <c r="S785" s="6"/>
    </row>
    <row r="786" spans="1:19" ht="15" customHeight="1" x14ac:dyDescent="0.25">
      <c r="A786" t="s">
        <v>154</v>
      </c>
      <c r="E786" s="38" t="s">
        <v>469</v>
      </c>
      <c r="F786" s="3">
        <v>30041</v>
      </c>
      <c r="G786" s="25">
        <v>43471</v>
      </c>
      <c r="H786" s="3">
        <v>-48</v>
      </c>
      <c r="I786" s="3">
        <v>73.400000000000006</v>
      </c>
      <c r="J786" s="3">
        <v>0</v>
      </c>
      <c r="K786" s="3">
        <f>Item_Ledger_Entry[[#This Row],[Sales Amount (Expected)]]+Item_Ledger_Entry[[#This Row],[Sales Amount (Actual)]]</f>
        <v>73.400000000000006</v>
      </c>
      <c r="L786" s="3">
        <f>-Item_Ledger_Entry[[#This Row],[Quantity]]</f>
        <v>48</v>
      </c>
      <c r="M786" s="38" t="s">
        <v>470</v>
      </c>
      <c r="N786" s="3">
        <v>1.56</v>
      </c>
      <c r="O786" s="38" t="s">
        <v>345</v>
      </c>
      <c r="P786" s="38" t="s">
        <v>346</v>
      </c>
      <c r="Q786" s="38" t="s">
        <v>313</v>
      </c>
      <c r="S786" s="6"/>
    </row>
    <row r="787" spans="1:19" ht="15" customHeight="1" x14ac:dyDescent="0.25">
      <c r="A787" t="s">
        <v>154</v>
      </c>
      <c r="E787" s="38" t="s">
        <v>469</v>
      </c>
      <c r="F787" s="3">
        <v>30064</v>
      </c>
      <c r="G787" s="25">
        <v>43474</v>
      </c>
      <c r="H787" s="3">
        <v>-144</v>
      </c>
      <c r="I787" s="3">
        <v>220.14999999999998</v>
      </c>
      <c r="J787" s="3">
        <v>0</v>
      </c>
      <c r="K787" s="3">
        <f>Item_Ledger_Entry[[#This Row],[Sales Amount (Expected)]]+Item_Ledger_Entry[[#This Row],[Sales Amount (Actual)]]</f>
        <v>220.14999999999998</v>
      </c>
      <c r="L787" s="3">
        <f>-Item_Ledger_Entry[[#This Row],[Quantity]]</f>
        <v>144</v>
      </c>
      <c r="M787" s="38" t="s">
        <v>470</v>
      </c>
      <c r="N787" s="3">
        <v>1.56</v>
      </c>
      <c r="O787" s="38" t="s">
        <v>320</v>
      </c>
      <c r="P787" s="38" t="s">
        <v>321</v>
      </c>
      <c r="Q787" s="38" t="s">
        <v>313</v>
      </c>
      <c r="S787" s="6"/>
    </row>
    <row r="788" spans="1:19" ht="15" customHeight="1" x14ac:dyDescent="0.25">
      <c r="A788" t="s">
        <v>154</v>
      </c>
      <c r="E788" s="38" t="s">
        <v>469</v>
      </c>
      <c r="F788" s="3">
        <v>30077</v>
      </c>
      <c r="G788" s="25">
        <v>43479</v>
      </c>
      <c r="H788" s="3">
        <v>-144</v>
      </c>
      <c r="I788" s="3">
        <v>220.14999999999998</v>
      </c>
      <c r="J788" s="3">
        <v>0</v>
      </c>
      <c r="K788" s="3">
        <f>Item_Ledger_Entry[[#This Row],[Sales Amount (Expected)]]+Item_Ledger_Entry[[#This Row],[Sales Amount (Actual)]]</f>
        <v>220.14999999999998</v>
      </c>
      <c r="L788" s="3">
        <f>-Item_Ledger_Entry[[#This Row],[Quantity]]</f>
        <v>144</v>
      </c>
      <c r="M788" s="38" t="s">
        <v>470</v>
      </c>
      <c r="N788" s="3">
        <v>1.56</v>
      </c>
      <c r="O788" s="38" t="s">
        <v>320</v>
      </c>
      <c r="P788" s="38" t="s">
        <v>321</v>
      </c>
      <c r="Q788" s="38" t="s">
        <v>313</v>
      </c>
      <c r="S788" s="6"/>
    </row>
    <row r="789" spans="1:19" ht="15" customHeight="1" x14ac:dyDescent="0.25">
      <c r="A789" t="s">
        <v>154</v>
      </c>
      <c r="E789" s="38" t="s">
        <v>469</v>
      </c>
      <c r="F789" s="3">
        <v>30127</v>
      </c>
      <c r="G789" s="25">
        <v>43479</v>
      </c>
      <c r="H789" s="3">
        <v>-144</v>
      </c>
      <c r="I789" s="3">
        <v>220.14999999999998</v>
      </c>
      <c r="J789" s="3">
        <v>0</v>
      </c>
      <c r="K789" s="3">
        <f>Item_Ledger_Entry[[#This Row],[Sales Amount (Expected)]]+Item_Ledger_Entry[[#This Row],[Sales Amount (Actual)]]</f>
        <v>220.14999999999998</v>
      </c>
      <c r="L789" s="3">
        <f>-Item_Ledger_Entry[[#This Row],[Quantity]]</f>
        <v>144</v>
      </c>
      <c r="M789" s="38" t="s">
        <v>470</v>
      </c>
      <c r="N789" s="3">
        <v>1.56</v>
      </c>
      <c r="O789" s="38" t="s">
        <v>301</v>
      </c>
      <c r="P789" s="38" t="s">
        <v>344</v>
      </c>
      <c r="Q789" s="38" t="s">
        <v>313</v>
      </c>
      <c r="S789" s="6"/>
    </row>
    <row r="790" spans="1:19" ht="15" customHeight="1" x14ac:dyDescent="0.25">
      <c r="A790" t="s">
        <v>154</v>
      </c>
      <c r="E790" s="38" t="s">
        <v>469</v>
      </c>
      <c r="F790" s="3">
        <v>30160</v>
      </c>
      <c r="G790" s="25">
        <v>43483</v>
      </c>
      <c r="H790" s="3">
        <v>-144</v>
      </c>
      <c r="I790" s="3">
        <v>220.2</v>
      </c>
      <c r="J790" s="3">
        <v>0</v>
      </c>
      <c r="K790" s="3">
        <f>Item_Ledger_Entry[[#This Row],[Sales Amount (Expected)]]+Item_Ledger_Entry[[#This Row],[Sales Amount (Actual)]]</f>
        <v>220.2</v>
      </c>
      <c r="L790" s="3">
        <f>-Item_Ledger_Entry[[#This Row],[Quantity]]</f>
        <v>144</v>
      </c>
      <c r="M790" s="38" t="s">
        <v>470</v>
      </c>
      <c r="N790" s="3">
        <v>1.56</v>
      </c>
      <c r="O790" s="38" t="s">
        <v>345</v>
      </c>
      <c r="P790" s="38" t="s">
        <v>346</v>
      </c>
      <c r="Q790" s="38" t="s">
        <v>313</v>
      </c>
      <c r="S790" s="6"/>
    </row>
    <row r="791" spans="1:19" ht="15" customHeight="1" x14ac:dyDescent="0.25">
      <c r="A791" t="s">
        <v>154</v>
      </c>
      <c r="E791" s="38" t="s">
        <v>469</v>
      </c>
      <c r="F791" s="3">
        <v>34313</v>
      </c>
      <c r="G791" s="25">
        <v>43473</v>
      </c>
      <c r="H791" s="3">
        <v>-144</v>
      </c>
      <c r="I791" s="3">
        <v>213.36</v>
      </c>
      <c r="J791" s="3">
        <v>0</v>
      </c>
      <c r="K791" s="3">
        <f>Item_Ledger_Entry[[#This Row],[Sales Amount (Expected)]]+Item_Ledger_Entry[[#This Row],[Sales Amount (Actual)]]</f>
        <v>213.36</v>
      </c>
      <c r="L791" s="3">
        <f>-Item_Ledger_Entry[[#This Row],[Quantity]]</f>
        <v>144</v>
      </c>
      <c r="M791" s="38" t="s">
        <v>470</v>
      </c>
      <c r="N791" s="3">
        <v>1.56</v>
      </c>
      <c r="O791" s="38" t="s">
        <v>332</v>
      </c>
      <c r="P791" s="38" t="s">
        <v>333</v>
      </c>
      <c r="Q791" s="38" t="s">
        <v>272</v>
      </c>
      <c r="S791" s="6"/>
    </row>
    <row r="792" spans="1:19" ht="15" customHeight="1" x14ac:dyDescent="0.25">
      <c r="A792" t="s">
        <v>154</v>
      </c>
      <c r="E792" s="38" t="s">
        <v>469</v>
      </c>
      <c r="F792" s="3">
        <v>124535</v>
      </c>
      <c r="G792" s="25">
        <v>43474</v>
      </c>
      <c r="H792" s="3">
        <v>-2</v>
      </c>
      <c r="I792" s="3">
        <v>2.87</v>
      </c>
      <c r="J792" s="3">
        <v>0</v>
      </c>
      <c r="K792" s="3">
        <f>Item_Ledger_Entry[[#This Row],[Sales Amount (Expected)]]+Item_Ledger_Entry[[#This Row],[Sales Amount (Actual)]]</f>
        <v>2.87</v>
      </c>
      <c r="L792" s="3">
        <f>-Item_Ledger_Entry[[#This Row],[Quantity]]</f>
        <v>2</v>
      </c>
      <c r="M792" s="38" t="s">
        <v>470</v>
      </c>
      <c r="N792" s="3">
        <v>1.56</v>
      </c>
      <c r="O792" s="38" t="s">
        <v>328</v>
      </c>
      <c r="P792" s="38" t="s">
        <v>329</v>
      </c>
      <c r="Q792" s="38" t="s">
        <v>290</v>
      </c>
      <c r="S792" s="6"/>
    </row>
    <row r="793" spans="1:19" ht="15" customHeight="1" x14ac:dyDescent="0.25">
      <c r="A793" t="s">
        <v>154</v>
      </c>
      <c r="E793" s="38" t="s">
        <v>469</v>
      </c>
      <c r="F793" s="3">
        <v>124554</v>
      </c>
      <c r="G793" s="25">
        <v>43473</v>
      </c>
      <c r="H793" s="3">
        <v>-144</v>
      </c>
      <c r="I793" s="3">
        <v>208.92000000000002</v>
      </c>
      <c r="J793" s="3">
        <v>0</v>
      </c>
      <c r="K793" s="3">
        <f>Item_Ledger_Entry[[#This Row],[Sales Amount (Expected)]]+Item_Ledger_Entry[[#This Row],[Sales Amount (Actual)]]</f>
        <v>208.92000000000002</v>
      </c>
      <c r="L793" s="3">
        <f>-Item_Ledger_Entry[[#This Row],[Quantity]]</f>
        <v>144</v>
      </c>
      <c r="M793" s="38" t="s">
        <v>470</v>
      </c>
      <c r="N793" s="3">
        <v>1.56</v>
      </c>
      <c r="O793" s="38" t="s">
        <v>326</v>
      </c>
      <c r="P793" s="38" t="s">
        <v>327</v>
      </c>
      <c r="Q793" s="38" t="s">
        <v>290</v>
      </c>
      <c r="S793" s="6"/>
    </row>
    <row r="794" spans="1:19" ht="15" customHeight="1" x14ac:dyDescent="0.25">
      <c r="A794" t="s">
        <v>154</v>
      </c>
      <c r="E794" s="38" t="s">
        <v>469</v>
      </c>
      <c r="F794" s="3">
        <v>124575</v>
      </c>
      <c r="G794" s="25">
        <v>43478</v>
      </c>
      <c r="H794" s="3">
        <v>-144</v>
      </c>
      <c r="I794" s="3">
        <v>211.16</v>
      </c>
      <c r="J794" s="3">
        <v>0</v>
      </c>
      <c r="K794" s="3">
        <f>Item_Ledger_Entry[[#This Row],[Sales Amount (Expected)]]+Item_Ledger_Entry[[#This Row],[Sales Amount (Actual)]]</f>
        <v>211.16</v>
      </c>
      <c r="L794" s="3">
        <f>-Item_Ledger_Entry[[#This Row],[Quantity]]</f>
        <v>144</v>
      </c>
      <c r="M794" s="38" t="s">
        <v>470</v>
      </c>
      <c r="N794" s="3">
        <v>1.56</v>
      </c>
      <c r="O794" s="38" t="s">
        <v>347</v>
      </c>
      <c r="P794" s="38" t="s">
        <v>348</v>
      </c>
      <c r="Q794" s="38" t="s">
        <v>290</v>
      </c>
      <c r="S794" s="6"/>
    </row>
    <row r="795" spans="1:19" ht="15" customHeight="1" x14ac:dyDescent="0.25">
      <c r="A795" t="s">
        <v>154</v>
      </c>
      <c r="E795" s="38" t="s">
        <v>469</v>
      </c>
      <c r="F795" s="3">
        <v>124595</v>
      </c>
      <c r="G795" s="25">
        <v>43475</v>
      </c>
      <c r="H795" s="3">
        <v>-48</v>
      </c>
      <c r="I795" s="3">
        <v>72.63000000000001</v>
      </c>
      <c r="J795" s="3">
        <v>0</v>
      </c>
      <c r="K795" s="3">
        <f>Item_Ledger_Entry[[#This Row],[Sales Amount (Expected)]]+Item_Ledger_Entry[[#This Row],[Sales Amount (Actual)]]</f>
        <v>72.63000000000001</v>
      </c>
      <c r="L795" s="3">
        <f>-Item_Ledger_Entry[[#This Row],[Quantity]]</f>
        <v>48</v>
      </c>
      <c r="M795" s="38" t="s">
        <v>470</v>
      </c>
      <c r="N795" s="3">
        <v>1.56</v>
      </c>
      <c r="O795" s="38" t="s">
        <v>326</v>
      </c>
      <c r="P795" s="38" t="s">
        <v>327</v>
      </c>
      <c r="Q795" s="38" t="s">
        <v>290</v>
      </c>
      <c r="S795" s="6"/>
    </row>
    <row r="796" spans="1:19" ht="15" customHeight="1" x14ac:dyDescent="0.25">
      <c r="A796" t="s">
        <v>154</v>
      </c>
      <c r="E796" s="38" t="s">
        <v>469</v>
      </c>
      <c r="F796" s="3">
        <v>124612</v>
      </c>
      <c r="G796" s="25">
        <v>43478</v>
      </c>
      <c r="H796" s="3">
        <v>-144</v>
      </c>
      <c r="I796" s="3">
        <v>199.93</v>
      </c>
      <c r="J796" s="3">
        <v>0</v>
      </c>
      <c r="K796" s="3">
        <f>Item_Ledger_Entry[[#This Row],[Sales Amount (Expected)]]+Item_Ledger_Entry[[#This Row],[Sales Amount (Actual)]]</f>
        <v>199.93</v>
      </c>
      <c r="L796" s="3">
        <f>-Item_Ledger_Entry[[#This Row],[Quantity]]</f>
        <v>144</v>
      </c>
      <c r="M796" s="38" t="s">
        <v>470</v>
      </c>
      <c r="N796" s="3">
        <v>1.56</v>
      </c>
      <c r="O796" s="38" t="s">
        <v>307</v>
      </c>
      <c r="P796" s="38" t="s">
        <v>308</v>
      </c>
      <c r="Q796" s="38" t="s">
        <v>290</v>
      </c>
      <c r="S796" s="6"/>
    </row>
    <row r="797" spans="1:19" ht="15" customHeight="1" x14ac:dyDescent="0.25">
      <c r="A797" t="s">
        <v>154</v>
      </c>
      <c r="E797" s="38" t="s">
        <v>469</v>
      </c>
      <c r="F797" s="3">
        <v>128898</v>
      </c>
      <c r="G797" s="25">
        <v>43479</v>
      </c>
      <c r="H797" s="3">
        <v>-144</v>
      </c>
      <c r="I797" s="3">
        <v>220.14999999999998</v>
      </c>
      <c r="J797" s="3">
        <v>0</v>
      </c>
      <c r="K797" s="3">
        <f>Item_Ledger_Entry[[#This Row],[Sales Amount (Expected)]]+Item_Ledger_Entry[[#This Row],[Sales Amount (Actual)]]</f>
        <v>220.14999999999998</v>
      </c>
      <c r="L797" s="3">
        <f>-Item_Ledger_Entry[[#This Row],[Quantity]]</f>
        <v>144</v>
      </c>
      <c r="M797" s="38" t="s">
        <v>470</v>
      </c>
      <c r="N797" s="3">
        <v>1.56</v>
      </c>
      <c r="O797" s="38" t="s">
        <v>309</v>
      </c>
      <c r="P797" s="38" t="s">
        <v>310</v>
      </c>
      <c r="Q797" s="38" t="s">
        <v>290</v>
      </c>
      <c r="S797" s="6"/>
    </row>
    <row r="798" spans="1:19" ht="15" customHeight="1" x14ac:dyDescent="0.25">
      <c r="A798" t="s">
        <v>154</v>
      </c>
      <c r="E798" s="38" t="s">
        <v>469</v>
      </c>
      <c r="F798" s="3">
        <v>132516</v>
      </c>
      <c r="G798" s="25">
        <v>43470</v>
      </c>
      <c r="H798" s="3">
        <v>-6</v>
      </c>
      <c r="I798" s="3">
        <v>9.18</v>
      </c>
      <c r="J798" s="3">
        <v>0</v>
      </c>
      <c r="K798" s="3">
        <f>Item_Ledger_Entry[[#This Row],[Sales Amount (Expected)]]+Item_Ledger_Entry[[#This Row],[Sales Amount (Actual)]]</f>
        <v>9.18</v>
      </c>
      <c r="L798" s="3">
        <f>-Item_Ledger_Entry[[#This Row],[Quantity]]</f>
        <v>6</v>
      </c>
      <c r="M798" s="38" t="s">
        <v>470</v>
      </c>
      <c r="N798" s="3">
        <v>1.56</v>
      </c>
      <c r="O798" s="38" t="s">
        <v>311</v>
      </c>
      <c r="P798" s="38" t="s">
        <v>312</v>
      </c>
      <c r="Q798" s="38" t="s">
        <v>313</v>
      </c>
      <c r="S798" s="6"/>
    </row>
    <row r="799" spans="1:19" ht="15" customHeight="1" x14ac:dyDescent="0.25">
      <c r="A799" t="s">
        <v>154</v>
      </c>
      <c r="E799" s="38" t="s">
        <v>469</v>
      </c>
      <c r="F799" s="3">
        <v>132526</v>
      </c>
      <c r="G799" s="25">
        <v>43477</v>
      </c>
      <c r="H799" s="3">
        <v>-288</v>
      </c>
      <c r="I799" s="3">
        <v>440.29</v>
      </c>
      <c r="J799" s="3">
        <v>0</v>
      </c>
      <c r="K799" s="3">
        <f>Item_Ledger_Entry[[#This Row],[Sales Amount (Expected)]]+Item_Ledger_Entry[[#This Row],[Sales Amount (Actual)]]</f>
        <v>440.29</v>
      </c>
      <c r="L799" s="3">
        <f>-Item_Ledger_Entry[[#This Row],[Quantity]]</f>
        <v>288</v>
      </c>
      <c r="M799" s="38" t="s">
        <v>470</v>
      </c>
      <c r="N799" s="3">
        <v>1.56</v>
      </c>
      <c r="O799" s="38" t="s">
        <v>351</v>
      </c>
      <c r="P799" s="38" t="s">
        <v>352</v>
      </c>
      <c r="Q799" s="38" t="s">
        <v>313</v>
      </c>
      <c r="S799" s="6"/>
    </row>
    <row r="800" spans="1:19" ht="15" customHeight="1" x14ac:dyDescent="0.25">
      <c r="A800" t="s">
        <v>154</v>
      </c>
      <c r="E800" s="38" t="s">
        <v>469</v>
      </c>
      <c r="F800" s="3">
        <v>135818</v>
      </c>
      <c r="G800" s="25">
        <v>43474</v>
      </c>
      <c r="H800" s="3">
        <v>-144</v>
      </c>
      <c r="I800" s="3">
        <v>199.93</v>
      </c>
      <c r="J800" s="3">
        <v>0</v>
      </c>
      <c r="K800" s="3">
        <f>Item_Ledger_Entry[[#This Row],[Sales Amount (Expected)]]+Item_Ledger_Entry[[#This Row],[Sales Amount (Actual)]]</f>
        <v>199.93</v>
      </c>
      <c r="L800" s="3">
        <f>-Item_Ledger_Entry[[#This Row],[Quantity]]</f>
        <v>144</v>
      </c>
      <c r="M800" s="38" t="s">
        <v>470</v>
      </c>
      <c r="N800" s="3">
        <v>1.56</v>
      </c>
      <c r="O800" s="38" t="s">
        <v>314</v>
      </c>
      <c r="P800" s="38" t="s">
        <v>315</v>
      </c>
      <c r="Q800" s="38" t="s">
        <v>272</v>
      </c>
      <c r="S800" s="6"/>
    </row>
    <row r="801" spans="1:19" ht="15" customHeight="1" x14ac:dyDescent="0.25">
      <c r="A801" t="s">
        <v>154</v>
      </c>
      <c r="E801" s="38" t="s">
        <v>469</v>
      </c>
      <c r="F801" s="3">
        <v>138747</v>
      </c>
      <c r="G801" s="25">
        <v>43480</v>
      </c>
      <c r="H801" s="3">
        <v>-1</v>
      </c>
      <c r="I801" s="3">
        <v>1.53</v>
      </c>
      <c r="J801" s="3">
        <v>0</v>
      </c>
      <c r="K801" s="3">
        <f>Item_Ledger_Entry[[#This Row],[Sales Amount (Expected)]]+Item_Ledger_Entry[[#This Row],[Sales Amount (Actual)]]</f>
        <v>1.53</v>
      </c>
      <c r="L801" s="3">
        <f>-Item_Ledger_Entry[[#This Row],[Quantity]]</f>
        <v>1</v>
      </c>
      <c r="M801" s="38" t="s">
        <v>470</v>
      </c>
      <c r="N801" s="3">
        <v>1.56</v>
      </c>
      <c r="O801" s="38" t="s">
        <v>297</v>
      </c>
      <c r="P801" s="38" t="s">
        <v>298</v>
      </c>
      <c r="Q801" s="38" t="s">
        <v>272</v>
      </c>
      <c r="S801" s="6"/>
    </row>
    <row r="802" spans="1:19" ht="15" customHeight="1" x14ac:dyDescent="0.25">
      <c r="A802" t="s">
        <v>154</v>
      </c>
      <c r="E802" s="38" t="s">
        <v>471</v>
      </c>
      <c r="F802" s="3">
        <v>3892</v>
      </c>
      <c r="G802" s="25">
        <v>43467</v>
      </c>
      <c r="H802" s="3">
        <v>-144</v>
      </c>
      <c r="I802" s="3">
        <v>159.47</v>
      </c>
      <c r="J802" s="3">
        <v>0</v>
      </c>
      <c r="K802" s="3">
        <f>Item_Ledger_Entry[[#This Row],[Sales Amount (Expected)]]+Item_Ledger_Entry[[#This Row],[Sales Amount (Actual)]]</f>
        <v>159.47</v>
      </c>
      <c r="L802" s="3">
        <f>-Item_Ledger_Entry[[#This Row],[Quantity]]</f>
        <v>144</v>
      </c>
      <c r="M802" s="38" t="s">
        <v>472</v>
      </c>
      <c r="N802" s="3">
        <v>1.1299999999999999</v>
      </c>
      <c r="O802" s="38" t="s">
        <v>264</v>
      </c>
      <c r="P802" s="38" t="s">
        <v>265</v>
      </c>
      <c r="Q802" s="38" t="s">
        <v>186</v>
      </c>
      <c r="S802" s="6"/>
    </row>
    <row r="803" spans="1:19" ht="15" customHeight="1" x14ac:dyDescent="0.25">
      <c r="A803" t="s">
        <v>154</v>
      </c>
      <c r="E803" s="38" t="s">
        <v>471</v>
      </c>
      <c r="F803" s="3">
        <v>3958</v>
      </c>
      <c r="G803" s="25">
        <v>43480</v>
      </c>
      <c r="H803" s="3">
        <v>-12</v>
      </c>
      <c r="I803" s="3">
        <v>13.02</v>
      </c>
      <c r="J803" s="3">
        <v>0</v>
      </c>
      <c r="K803" s="3">
        <f>Item_Ledger_Entry[[#This Row],[Sales Amount (Expected)]]+Item_Ledger_Entry[[#This Row],[Sales Amount (Actual)]]</f>
        <v>13.02</v>
      </c>
      <c r="L803" s="3">
        <f>-Item_Ledger_Entry[[#This Row],[Quantity]]</f>
        <v>12</v>
      </c>
      <c r="M803" s="38" t="s">
        <v>472</v>
      </c>
      <c r="N803" s="3">
        <v>1.1299999999999999</v>
      </c>
      <c r="O803" s="38" t="s">
        <v>334</v>
      </c>
      <c r="P803" s="38" t="s">
        <v>335</v>
      </c>
      <c r="Q803" s="38" t="s">
        <v>186</v>
      </c>
      <c r="S803" s="6"/>
    </row>
    <row r="804" spans="1:19" ht="15" customHeight="1" x14ac:dyDescent="0.25">
      <c r="A804" t="s">
        <v>154</v>
      </c>
      <c r="E804" s="38" t="s">
        <v>471</v>
      </c>
      <c r="F804" s="3">
        <v>7572</v>
      </c>
      <c r="G804" s="25">
        <v>43477</v>
      </c>
      <c r="H804" s="3">
        <v>-6</v>
      </c>
      <c r="I804" s="3">
        <v>6.44</v>
      </c>
      <c r="J804" s="3">
        <v>0</v>
      </c>
      <c r="K804" s="3">
        <f>Item_Ledger_Entry[[#This Row],[Sales Amount (Expected)]]+Item_Ledger_Entry[[#This Row],[Sales Amount (Actual)]]</f>
        <v>6.44</v>
      </c>
      <c r="L804" s="3">
        <f>-Item_Ledger_Entry[[#This Row],[Quantity]]</f>
        <v>6</v>
      </c>
      <c r="M804" s="38" t="s">
        <v>472</v>
      </c>
      <c r="N804" s="3">
        <v>1.1299999999999999</v>
      </c>
      <c r="O804" s="38" t="s">
        <v>301</v>
      </c>
      <c r="P804" s="38" t="s">
        <v>302</v>
      </c>
      <c r="Q804" s="38" t="s">
        <v>186</v>
      </c>
      <c r="S804" s="6"/>
    </row>
    <row r="805" spans="1:19" ht="15" customHeight="1" x14ac:dyDescent="0.25">
      <c r="A805" t="s">
        <v>154</v>
      </c>
      <c r="E805" s="38" t="s">
        <v>471</v>
      </c>
      <c r="F805" s="3">
        <v>7582</v>
      </c>
      <c r="G805" s="25">
        <v>43476</v>
      </c>
      <c r="H805" s="3">
        <v>-1</v>
      </c>
      <c r="I805" s="3">
        <v>1.1000000000000001</v>
      </c>
      <c r="J805" s="3">
        <v>0</v>
      </c>
      <c r="K805" s="3">
        <f>Item_Ledger_Entry[[#This Row],[Sales Amount (Expected)]]+Item_Ledger_Entry[[#This Row],[Sales Amount (Actual)]]</f>
        <v>1.1000000000000001</v>
      </c>
      <c r="L805" s="3">
        <f>-Item_Ledger_Entry[[#This Row],[Quantity]]</f>
        <v>1</v>
      </c>
      <c r="M805" s="38" t="s">
        <v>472</v>
      </c>
      <c r="N805" s="3">
        <v>1.1299999999999999</v>
      </c>
      <c r="O805" s="38" t="s">
        <v>303</v>
      </c>
      <c r="P805" s="38" t="s">
        <v>304</v>
      </c>
      <c r="Q805" s="38" t="s">
        <v>186</v>
      </c>
      <c r="S805" s="6"/>
    </row>
    <row r="806" spans="1:19" ht="15" customHeight="1" x14ac:dyDescent="0.25">
      <c r="A806" t="s">
        <v>154</v>
      </c>
      <c r="E806" s="38" t="s">
        <v>471</v>
      </c>
      <c r="F806" s="3">
        <v>7592</v>
      </c>
      <c r="G806" s="25">
        <v>43476</v>
      </c>
      <c r="H806" s="3">
        <v>-2</v>
      </c>
      <c r="I806" s="3">
        <v>2.2200000000000002</v>
      </c>
      <c r="J806" s="3">
        <v>0</v>
      </c>
      <c r="K806" s="3">
        <f>Item_Ledger_Entry[[#This Row],[Sales Amount (Expected)]]+Item_Ledger_Entry[[#This Row],[Sales Amount (Actual)]]</f>
        <v>2.2200000000000002</v>
      </c>
      <c r="L806" s="3">
        <f>-Item_Ledger_Entry[[#This Row],[Quantity]]</f>
        <v>2</v>
      </c>
      <c r="M806" s="38" t="s">
        <v>472</v>
      </c>
      <c r="N806" s="3">
        <v>1.1299999999999999</v>
      </c>
      <c r="O806" s="38" t="s">
        <v>268</v>
      </c>
      <c r="P806" s="38" t="s">
        <v>269</v>
      </c>
      <c r="Q806" s="38" t="s">
        <v>186</v>
      </c>
      <c r="S806" s="6"/>
    </row>
    <row r="807" spans="1:19" ht="15" customHeight="1" x14ac:dyDescent="0.25">
      <c r="A807" t="s">
        <v>154</v>
      </c>
      <c r="E807" s="38" t="s">
        <v>471</v>
      </c>
      <c r="F807" s="3">
        <v>10228</v>
      </c>
      <c r="G807" s="25">
        <v>43471</v>
      </c>
      <c r="H807" s="3">
        <v>-1</v>
      </c>
      <c r="I807" s="3">
        <v>1.1100000000000001</v>
      </c>
      <c r="J807" s="3">
        <v>0</v>
      </c>
      <c r="K807" s="3">
        <f>Item_Ledger_Entry[[#This Row],[Sales Amount (Expected)]]+Item_Ledger_Entry[[#This Row],[Sales Amount (Actual)]]</f>
        <v>1.1100000000000001</v>
      </c>
      <c r="L807" s="3">
        <f>-Item_Ledger_Entry[[#This Row],[Quantity]]</f>
        <v>1</v>
      </c>
      <c r="M807" s="38" t="s">
        <v>472</v>
      </c>
      <c r="N807" s="3">
        <v>1.1299999999999999</v>
      </c>
      <c r="O807" s="38" t="s">
        <v>305</v>
      </c>
      <c r="P807" s="38" t="s">
        <v>306</v>
      </c>
      <c r="Q807" s="38" t="s">
        <v>186</v>
      </c>
      <c r="S807" s="6"/>
    </row>
    <row r="808" spans="1:19" ht="15" customHeight="1" x14ac:dyDescent="0.25">
      <c r="A808" t="s">
        <v>154</v>
      </c>
      <c r="E808" s="38" t="s">
        <v>471</v>
      </c>
      <c r="F808" s="3">
        <v>10243</v>
      </c>
      <c r="G808" s="25">
        <v>43478</v>
      </c>
      <c r="H808" s="3">
        <v>-1</v>
      </c>
      <c r="I808" s="3">
        <v>1.1100000000000001</v>
      </c>
      <c r="J808" s="3">
        <v>0</v>
      </c>
      <c r="K808" s="3">
        <f>Item_Ledger_Entry[[#This Row],[Sales Amount (Expected)]]+Item_Ledger_Entry[[#This Row],[Sales Amount (Actual)]]</f>
        <v>1.1100000000000001</v>
      </c>
      <c r="L808" s="3">
        <f>-Item_Ledger_Entry[[#This Row],[Quantity]]</f>
        <v>1</v>
      </c>
      <c r="M808" s="38" t="s">
        <v>472</v>
      </c>
      <c r="N808" s="3">
        <v>1.1299999999999999</v>
      </c>
      <c r="O808" s="38" t="s">
        <v>305</v>
      </c>
      <c r="P808" s="38" t="s">
        <v>306</v>
      </c>
      <c r="Q808" s="38" t="s">
        <v>186</v>
      </c>
      <c r="S808" s="6"/>
    </row>
    <row r="809" spans="1:19" ht="15" customHeight="1" x14ac:dyDescent="0.25">
      <c r="A809" t="s">
        <v>154</v>
      </c>
      <c r="E809" s="38" t="s">
        <v>471</v>
      </c>
      <c r="F809" s="3">
        <v>10255</v>
      </c>
      <c r="G809" s="25">
        <v>43480</v>
      </c>
      <c r="H809" s="3">
        <v>-144</v>
      </c>
      <c r="I809" s="3">
        <v>159.47</v>
      </c>
      <c r="J809" s="3">
        <v>0</v>
      </c>
      <c r="K809" s="3">
        <f>Item_Ledger_Entry[[#This Row],[Sales Amount (Expected)]]+Item_Ledger_Entry[[#This Row],[Sales Amount (Actual)]]</f>
        <v>159.47</v>
      </c>
      <c r="L809" s="3">
        <f>-Item_Ledger_Entry[[#This Row],[Quantity]]</f>
        <v>144</v>
      </c>
      <c r="M809" s="38" t="s">
        <v>472</v>
      </c>
      <c r="N809" s="3">
        <v>1.1299999999999999</v>
      </c>
      <c r="O809" s="38" t="s">
        <v>305</v>
      </c>
      <c r="P809" s="38" t="s">
        <v>306</v>
      </c>
      <c r="Q809" s="38" t="s">
        <v>186</v>
      </c>
      <c r="S809" s="6"/>
    </row>
    <row r="810" spans="1:19" ht="15" customHeight="1" x14ac:dyDescent="0.25">
      <c r="A810" t="s">
        <v>154</v>
      </c>
      <c r="E810" s="38" t="s">
        <v>471</v>
      </c>
      <c r="F810" s="3">
        <v>12463</v>
      </c>
      <c r="G810" s="25">
        <v>43471</v>
      </c>
      <c r="H810" s="3">
        <v>-289</v>
      </c>
      <c r="I810" s="3">
        <v>0</v>
      </c>
      <c r="J810" s="3">
        <v>0</v>
      </c>
      <c r="K810" s="3">
        <f>Item_Ledger_Entry[[#This Row],[Sales Amount (Expected)]]+Item_Ledger_Entry[[#This Row],[Sales Amount (Actual)]]</f>
        <v>0</v>
      </c>
      <c r="L810" s="3">
        <f>-Item_Ledger_Entry[[#This Row],[Quantity]]</f>
        <v>289</v>
      </c>
      <c r="M810" s="38" t="s">
        <v>472</v>
      </c>
      <c r="N810" s="3">
        <v>1.1299999999999999</v>
      </c>
      <c r="O810" s="38" t="s">
        <v>270</v>
      </c>
      <c r="P810" s="38" t="s">
        <v>271</v>
      </c>
      <c r="Q810" s="38" t="s">
        <v>272</v>
      </c>
      <c r="S810" s="6"/>
    </row>
    <row r="811" spans="1:19" ht="15" customHeight="1" x14ac:dyDescent="0.25">
      <c r="A811" t="s">
        <v>154</v>
      </c>
      <c r="E811" s="38" t="s">
        <v>471</v>
      </c>
      <c r="F811" s="3">
        <v>12487</v>
      </c>
      <c r="G811" s="25">
        <v>43485</v>
      </c>
      <c r="H811" s="3">
        <v>-7</v>
      </c>
      <c r="I811" s="3">
        <v>0</v>
      </c>
      <c r="J811" s="3">
        <v>0</v>
      </c>
      <c r="K811" s="3">
        <f>Item_Ledger_Entry[[#This Row],[Sales Amount (Expected)]]+Item_Ledger_Entry[[#This Row],[Sales Amount (Actual)]]</f>
        <v>0</v>
      </c>
      <c r="L811" s="3">
        <f>-Item_Ledger_Entry[[#This Row],[Quantity]]</f>
        <v>7</v>
      </c>
      <c r="M811" s="38" t="s">
        <v>472</v>
      </c>
      <c r="N811" s="3">
        <v>1.1299999999999999</v>
      </c>
      <c r="O811" s="38" t="s">
        <v>357</v>
      </c>
      <c r="P811" s="38" t="s">
        <v>358</v>
      </c>
      <c r="Q811" s="38" t="s">
        <v>272</v>
      </c>
      <c r="S811" s="6"/>
    </row>
    <row r="812" spans="1:19" ht="15" customHeight="1" x14ac:dyDescent="0.25">
      <c r="A812" t="s">
        <v>154</v>
      </c>
      <c r="E812" s="38" t="s">
        <v>471</v>
      </c>
      <c r="F812" s="3">
        <v>15155</v>
      </c>
      <c r="G812" s="25">
        <v>43471</v>
      </c>
      <c r="H812" s="3">
        <v>-6</v>
      </c>
      <c r="I812" s="3">
        <v>6.23</v>
      </c>
      <c r="J812" s="3">
        <v>0</v>
      </c>
      <c r="K812" s="3">
        <f>Item_Ledger_Entry[[#This Row],[Sales Amount (Expected)]]+Item_Ledger_Entry[[#This Row],[Sales Amount (Actual)]]</f>
        <v>6.23</v>
      </c>
      <c r="L812" s="3">
        <f>-Item_Ledger_Entry[[#This Row],[Quantity]]</f>
        <v>6</v>
      </c>
      <c r="M812" s="38" t="s">
        <v>472</v>
      </c>
      <c r="N812" s="3">
        <v>1.1299999999999999</v>
      </c>
      <c r="O812" s="38" t="s">
        <v>361</v>
      </c>
      <c r="P812" s="38" t="s">
        <v>362</v>
      </c>
      <c r="Q812" s="38" t="s">
        <v>275</v>
      </c>
      <c r="S812" s="6"/>
    </row>
    <row r="813" spans="1:19" ht="15" customHeight="1" x14ac:dyDescent="0.25">
      <c r="A813" t="s">
        <v>154</v>
      </c>
      <c r="E813" s="38" t="s">
        <v>471</v>
      </c>
      <c r="F813" s="3">
        <v>20342</v>
      </c>
      <c r="G813" s="25">
        <v>43472</v>
      </c>
      <c r="H813" s="3">
        <v>-144</v>
      </c>
      <c r="I813" s="3">
        <v>156.21</v>
      </c>
      <c r="J813" s="3">
        <v>0</v>
      </c>
      <c r="K813" s="3">
        <f>Item_Ledger_Entry[[#This Row],[Sales Amount (Expected)]]+Item_Ledger_Entry[[#This Row],[Sales Amount (Actual)]]</f>
        <v>156.21</v>
      </c>
      <c r="L813" s="3">
        <f>-Item_Ledger_Entry[[#This Row],[Quantity]]</f>
        <v>144</v>
      </c>
      <c r="M813" s="38" t="s">
        <v>472</v>
      </c>
      <c r="N813" s="3">
        <v>1.1299999999999999</v>
      </c>
      <c r="O813" s="38" t="s">
        <v>328</v>
      </c>
      <c r="P813" s="38" t="s">
        <v>329</v>
      </c>
      <c r="Q813" s="38" t="s">
        <v>290</v>
      </c>
      <c r="S813" s="6"/>
    </row>
    <row r="814" spans="1:19" ht="15" customHeight="1" x14ac:dyDescent="0.25">
      <c r="A814" t="s">
        <v>154</v>
      </c>
      <c r="E814" s="38" t="s">
        <v>471</v>
      </c>
      <c r="F814" s="3">
        <v>20405</v>
      </c>
      <c r="G814" s="25">
        <v>43477</v>
      </c>
      <c r="H814" s="3">
        <v>-144</v>
      </c>
      <c r="I814" s="3">
        <v>148.08000000000001</v>
      </c>
      <c r="J814" s="3">
        <v>0</v>
      </c>
      <c r="K814" s="3">
        <f>Item_Ledger_Entry[[#This Row],[Sales Amount (Expected)]]+Item_Ledger_Entry[[#This Row],[Sales Amount (Actual)]]</f>
        <v>148.08000000000001</v>
      </c>
      <c r="L814" s="3">
        <f>-Item_Ledger_Entry[[#This Row],[Quantity]]</f>
        <v>144</v>
      </c>
      <c r="M814" s="38" t="s">
        <v>472</v>
      </c>
      <c r="N814" s="3">
        <v>1.1299999999999999</v>
      </c>
      <c r="O814" s="38" t="s">
        <v>288</v>
      </c>
      <c r="P814" s="38" t="s">
        <v>289</v>
      </c>
      <c r="Q814" s="38" t="s">
        <v>290</v>
      </c>
      <c r="S814" s="6"/>
    </row>
    <row r="815" spans="1:19" ht="15" customHeight="1" x14ac:dyDescent="0.25">
      <c r="A815" t="s">
        <v>154</v>
      </c>
      <c r="E815" s="38" t="s">
        <v>471</v>
      </c>
      <c r="F815" s="3">
        <v>20414</v>
      </c>
      <c r="G815" s="25">
        <v>43475</v>
      </c>
      <c r="H815" s="3">
        <v>-12</v>
      </c>
      <c r="I815" s="3">
        <v>12.88</v>
      </c>
      <c r="J815" s="3">
        <v>0</v>
      </c>
      <c r="K815" s="3">
        <f>Item_Ledger_Entry[[#This Row],[Sales Amount (Expected)]]+Item_Ledger_Entry[[#This Row],[Sales Amount (Actual)]]</f>
        <v>12.88</v>
      </c>
      <c r="L815" s="3">
        <f>-Item_Ledger_Entry[[#This Row],[Quantity]]</f>
        <v>12</v>
      </c>
      <c r="M815" s="38" t="s">
        <v>472</v>
      </c>
      <c r="N815" s="3">
        <v>1.1299999999999999</v>
      </c>
      <c r="O815" s="38" t="s">
        <v>324</v>
      </c>
      <c r="P815" s="38" t="s">
        <v>325</v>
      </c>
      <c r="Q815" s="38" t="s">
        <v>290</v>
      </c>
      <c r="S815" s="6"/>
    </row>
    <row r="816" spans="1:19" ht="15" customHeight="1" x14ac:dyDescent="0.25">
      <c r="A816" t="s">
        <v>154</v>
      </c>
      <c r="E816" s="38" t="s">
        <v>471</v>
      </c>
      <c r="F816" s="3">
        <v>25249</v>
      </c>
      <c r="G816" s="25">
        <v>43471</v>
      </c>
      <c r="H816" s="3">
        <v>-2</v>
      </c>
      <c r="I816" s="3">
        <v>2.19</v>
      </c>
      <c r="J816" s="3">
        <v>0</v>
      </c>
      <c r="K816" s="3">
        <f>Item_Ledger_Entry[[#This Row],[Sales Amount (Expected)]]+Item_Ledger_Entry[[#This Row],[Sales Amount (Actual)]]</f>
        <v>2.19</v>
      </c>
      <c r="L816" s="3">
        <f>-Item_Ledger_Entry[[#This Row],[Quantity]]</f>
        <v>2</v>
      </c>
      <c r="M816" s="38" t="s">
        <v>472</v>
      </c>
      <c r="N816" s="3">
        <v>1.1299999999999999</v>
      </c>
      <c r="O816" s="38" t="s">
        <v>291</v>
      </c>
      <c r="P816" s="38" t="s">
        <v>292</v>
      </c>
      <c r="Q816" s="38" t="s">
        <v>290</v>
      </c>
      <c r="S816" s="6"/>
    </row>
    <row r="817" spans="1:19" ht="15" customHeight="1" x14ac:dyDescent="0.25">
      <c r="A817" t="s">
        <v>154</v>
      </c>
      <c r="E817" s="38" t="s">
        <v>471</v>
      </c>
      <c r="F817" s="3">
        <v>25257</v>
      </c>
      <c r="G817" s="25">
        <v>43472</v>
      </c>
      <c r="H817" s="3">
        <v>-289</v>
      </c>
      <c r="I817" s="3">
        <v>313.51</v>
      </c>
      <c r="J817" s="3">
        <v>0</v>
      </c>
      <c r="K817" s="3">
        <f>Item_Ledger_Entry[[#This Row],[Sales Amount (Expected)]]+Item_Ledger_Entry[[#This Row],[Sales Amount (Actual)]]</f>
        <v>313.51</v>
      </c>
      <c r="L817" s="3">
        <f>-Item_Ledger_Entry[[#This Row],[Quantity]]</f>
        <v>289</v>
      </c>
      <c r="M817" s="38" t="s">
        <v>472</v>
      </c>
      <c r="N817" s="3">
        <v>1.1299999999999999</v>
      </c>
      <c r="O817" s="38" t="s">
        <v>342</v>
      </c>
      <c r="P817" s="38" t="s">
        <v>343</v>
      </c>
      <c r="Q817" s="38" t="s">
        <v>290</v>
      </c>
      <c r="S817" s="6"/>
    </row>
    <row r="818" spans="1:19" ht="15" customHeight="1" x14ac:dyDescent="0.25">
      <c r="A818" t="s">
        <v>154</v>
      </c>
      <c r="E818" s="38" t="s">
        <v>471</v>
      </c>
      <c r="F818" s="3">
        <v>25309</v>
      </c>
      <c r="G818" s="25">
        <v>43486</v>
      </c>
      <c r="H818" s="3">
        <v>-145</v>
      </c>
      <c r="I818" s="3">
        <v>157.29999999999998</v>
      </c>
      <c r="J818" s="3">
        <v>0</v>
      </c>
      <c r="K818" s="3">
        <f>Item_Ledger_Entry[[#This Row],[Sales Amount (Expected)]]+Item_Ledger_Entry[[#This Row],[Sales Amount (Actual)]]</f>
        <v>157.29999999999998</v>
      </c>
      <c r="L818" s="3">
        <f>-Item_Ledger_Entry[[#This Row],[Quantity]]</f>
        <v>145</v>
      </c>
      <c r="M818" s="38" t="s">
        <v>472</v>
      </c>
      <c r="N818" s="3">
        <v>1.1299999999999999</v>
      </c>
      <c r="O818" s="38" t="s">
        <v>309</v>
      </c>
      <c r="P818" s="38" t="s">
        <v>310</v>
      </c>
      <c r="Q818" s="38" t="s">
        <v>290</v>
      </c>
      <c r="S818" s="6"/>
    </row>
    <row r="819" spans="1:19" ht="15" customHeight="1" x14ac:dyDescent="0.25">
      <c r="A819" t="s">
        <v>154</v>
      </c>
      <c r="E819" s="38" t="s">
        <v>471</v>
      </c>
      <c r="F819" s="3">
        <v>30040</v>
      </c>
      <c r="G819" s="25">
        <v>43471</v>
      </c>
      <c r="H819" s="3">
        <v>-144</v>
      </c>
      <c r="I819" s="3">
        <v>159.44</v>
      </c>
      <c r="J819" s="3">
        <v>0</v>
      </c>
      <c r="K819" s="3">
        <f>Item_Ledger_Entry[[#This Row],[Sales Amount (Expected)]]+Item_Ledger_Entry[[#This Row],[Sales Amount (Actual)]]</f>
        <v>159.44</v>
      </c>
      <c r="L819" s="3">
        <f>-Item_Ledger_Entry[[#This Row],[Quantity]]</f>
        <v>144</v>
      </c>
      <c r="M819" s="38" t="s">
        <v>472</v>
      </c>
      <c r="N819" s="3">
        <v>1.1299999999999999</v>
      </c>
      <c r="O819" s="38" t="s">
        <v>345</v>
      </c>
      <c r="P819" s="38" t="s">
        <v>346</v>
      </c>
      <c r="Q819" s="38" t="s">
        <v>313</v>
      </c>
      <c r="S819" s="6"/>
    </row>
    <row r="820" spans="1:19" ht="15" customHeight="1" x14ac:dyDescent="0.25">
      <c r="A820" t="s">
        <v>154</v>
      </c>
      <c r="E820" s="38" t="s">
        <v>471</v>
      </c>
      <c r="F820" s="3">
        <v>30082</v>
      </c>
      <c r="G820" s="25">
        <v>43479</v>
      </c>
      <c r="H820" s="3">
        <v>-1</v>
      </c>
      <c r="I820" s="3">
        <v>1.1100000000000001</v>
      </c>
      <c r="J820" s="3">
        <v>0</v>
      </c>
      <c r="K820" s="3">
        <f>Item_Ledger_Entry[[#This Row],[Sales Amount (Expected)]]+Item_Ledger_Entry[[#This Row],[Sales Amount (Actual)]]</f>
        <v>1.1100000000000001</v>
      </c>
      <c r="L820" s="3">
        <f>-Item_Ledger_Entry[[#This Row],[Quantity]]</f>
        <v>1</v>
      </c>
      <c r="M820" s="38" t="s">
        <v>472</v>
      </c>
      <c r="N820" s="3">
        <v>1.1299999999999999</v>
      </c>
      <c r="O820" s="38" t="s">
        <v>320</v>
      </c>
      <c r="P820" s="38" t="s">
        <v>321</v>
      </c>
      <c r="Q820" s="38" t="s">
        <v>313</v>
      </c>
      <c r="S820" s="6"/>
    </row>
    <row r="821" spans="1:19" ht="15" customHeight="1" x14ac:dyDescent="0.25">
      <c r="A821" t="s">
        <v>154</v>
      </c>
      <c r="E821" s="38" t="s">
        <v>471</v>
      </c>
      <c r="F821" s="3">
        <v>30094</v>
      </c>
      <c r="G821" s="25">
        <v>43478</v>
      </c>
      <c r="H821" s="3">
        <v>-144</v>
      </c>
      <c r="I821" s="3">
        <v>159.47</v>
      </c>
      <c r="J821" s="3">
        <v>0</v>
      </c>
      <c r="K821" s="3">
        <f>Item_Ledger_Entry[[#This Row],[Sales Amount (Expected)]]+Item_Ledger_Entry[[#This Row],[Sales Amount (Actual)]]</f>
        <v>159.47</v>
      </c>
      <c r="L821" s="3">
        <f>-Item_Ledger_Entry[[#This Row],[Quantity]]</f>
        <v>144</v>
      </c>
      <c r="M821" s="38" t="s">
        <v>472</v>
      </c>
      <c r="N821" s="3">
        <v>1.1299999999999999</v>
      </c>
      <c r="O821" s="38" t="s">
        <v>301</v>
      </c>
      <c r="P821" s="38" t="s">
        <v>344</v>
      </c>
      <c r="Q821" s="38" t="s">
        <v>313</v>
      </c>
      <c r="S821" s="6"/>
    </row>
    <row r="822" spans="1:19" ht="15" customHeight="1" x14ac:dyDescent="0.25">
      <c r="A822" t="s">
        <v>154</v>
      </c>
      <c r="E822" s="38" t="s">
        <v>471</v>
      </c>
      <c r="F822" s="3">
        <v>30119</v>
      </c>
      <c r="G822" s="25">
        <v>43475</v>
      </c>
      <c r="H822" s="3">
        <v>-1</v>
      </c>
      <c r="I822" s="3">
        <v>1.1100000000000001</v>
      </c>
      <c r="J822" s="3">
        <v>0</v>
      </c>
      <c r="K822" s="3">
        <f>Item_Ledger_Entry[[#This Row],[Sales Amount (Expected)]]+Item_Ledger_Entry[[#This Row],[Sales Amount (Actual)]]</f>
        <v>1.1100000000000001</v>
      </c>
      <c r="L822" s="3">
        <f>-Item_Ledger_Entry[[#This Row],[Quantity]]</f>
        <v>1</v>
      </c>
      <c r="M822" s="38" t="s">
        <v>472</v>
      </c>
      <c r="N822" s="3">
        <v>1.1299999999999999</v>
      </c>
      <c r="O822" s="38" t="s">
        <v>345</v>
      </c>
      <c r="P822" s="38" t="s">
        <v>346</v>
      </c>
      <c r="Q822" s="38" t="s">
        <v>313</v>
      </c>
      <c r="S822" s="6"/>
    </row>
    <row r="823" spans="1:19" ht="15" customHeight="1" x14ac:dyDescent="0.25">
      <c r="A823" t="s">
        <v>154</v>
      </c>
      <c r="E823" s="38" t="s">
        <v>471</v>
      </c>
      <c r="F823" s="3">
        <v>30130</v>
      </c>
      <c r="G823" s="25">
        <v>43479</v>
      </c>
      <c r="H823" s="3">
        <v>-24</v>
      </c>
      <c r="I823" s="3">
        <v>26.58</v>
      </c>
      <c r="J823" s="3">
        <v>0</v>
      </c>
      <c r="K823" s="3">
        <f>Item_Ledger_Entry[[#This Row],[Sales Amount (Expected)]]+Item_Ledger_Entry[[#This Row],[Sales Amount (Actual)]]</f>
        <v>26.58</v>
      </c>
      <c r="L823" s="3">
        <f>-Item_Ledger_Entry[[#This Row],[Quantity]]</f>
        <v>24</v>
      </c>
      <c r="M823" s="38" t="s">
        <v>472</v>
      </c>
      <c r="N823" s="3">
        <v>1.1299999999999999</v>
      </c>
      <c r="O823" s="38" t="s">
        <v>301</v>
      </c>
      <c r="P823" s="38" t="s">
        <v>344</v>
      </c>
      <c r="Q823" s="38" t="s">
        <v>313</v>
      </c>
      <c r="S823" s="6"/>
    </row>
    <row r="824" spans="1:19" ht="15" customHeight="1" x14ac:dyDescent="0.25">
      <c r="A824" t="s">
        <v>154</v>
      </c>
      <c r="E824" s="38" t="s">
        <v>471</v>
      </c>
      <c r="F824" s="3">
        <v>34343</v>
      </c>
      <c r="G824" s="25">
        <v>43475</v>
      </c>
      <c r="H824" s="3">
        <v>-1</v>
      </c>
      <c r="I824" s="3">
        <v>1.04</v>
      </c>
      <c r="J824" s="3">
        <v>0</v>
      </c>
      <c r="K824" s="3">
        <f>Item_Ledger_Entry[[#This Row],[Sales Amount (Expected)]]+Item_Ledger_Entry[[#This Row],[Sales Amount (Actual)]]</f>
        <v>1.04</v>
      </c>
      <c r="L824" s="3">
        <f>-Item_Ledger_Entry[[#This Row],[Quantity]]</f>
        <v>1</v>
      </c>
      <c r="M824" s="38" t="s">
        <v>472</v>
      </c>
      <c r="N824" s="3">
        <v>1.1299999999999999</v>
      </c>
      <c r="O824" s="38" t="s">
        <v>293</v>
      </c>
      <c r="P824" s="38" t="s">
        <v>294</v>
      </c>
      <c r="Q824" s="38" t="s">
        <v>272</v>
      </c>
      <c r="S824" s="6"/>
    </row>
    <row r="825" spans="1:19" ht="15" customHeight="1" x14ac:dyDescent="0.25">
      <c r="A825" t="s">
        <v>154</v>
      </c>
      <c r="E825" s="38" t="s">
        <v>471</v>
      </c>
      <c r="F825" s="3">
        <v>34353</v>
      </c>
      <c r="G825" s="25">
        <v>43487</v>
      </c>
      <c r="H825" s="3">
        <v>-145</v>
      </c>
      <c r="I825" s="3">
        <v>144.18</v>
      </c>
      <c r="J825" s="3">
        <v>0</v>
      </c>
      <c r="K825" s="3">
        <f>Item_Ledger_Entry[[#This Row],[Sales Amount (Expected)]]+Item_Ledger_Entry[[#This Row],[Sales Amount (Actual)]]</f>
        <v>144.18</v>
      </c>
      <c r="L825" s="3">
        <f>-Item_Ledger_Entry[[#This Row],[Quantity]]</f>
        <v>145</v>
      </c>
      <c r="M825" s="38" t="s">
        <v>472</v>
      </c>
      <c r="N825" s="3">
        <v>1.1299999999999999</v>
      </c>
      <c r="O825" s="38" t="s">
        <v>293</v>
      </c>
      <c r="P825" s="38" t="s">
        <v>294</v>
      </c>
      <c r="Q825" s="38" t="s">
        <v>272</v>
      </c>
      <c r="S825" s="6"/>
    </row>
    <row r="826" spans="1:19" ht="15" customHeight="1" x14ac:dyDescent="0.25">
      <c r="A826" t="s">
        <v>154</v>
      </c>
      <c r="E826" s="38" t="s">
        <v>471</v>
      </c>
      <c r="F826" s="3">
        <v>36496</v>
      </c>
      <c r="G826" s="25">
        <v>43474</v>
      </c>
      <c r="H826" s="3">
        <v>-144</v>
      </c>
      <c r="I826" s="3">
        <v>157.83000000000001</v>
      </c>
      <c r="J826" s="3">
        <v>0</v>
      </c>
      <c r="K826" s="3">
        <f>Item_Ledger_Entry[[#This Row],[Sales Amount (Expected)]]+Item_Ledger_Entry[[#This Row],[Sales Amount (Actual)]]</f>
        <v>157.83000000000001</v>
      </c>
      <c r="L826" s="3">
        <f>-Item_Ledger_Entry[[#This Row],[Quantity]]</f>
        <v>144</v>
      </c>
      <c r="M826" s="38" t="s">
        <v>472</v>
      </c>
      <c r="N826" s="3">
        <v>1.1299999999999999</v>
      </c>
      <c r="O826" s="38" t="s">
        <v>473</v>
      </c>
      <c r="P826" s="38" t="s">
        <v>474</v>
      </c>
      <c r="Q826" s="38" t="s">
        <v>272</v>
      </c>
      <c r="S826" s="6"/>
    </row>
    <row r="827" spans="1:19" ht="15" customHeight="1" x14ac:dyDescent="0.25">
      <c r="A827" t="s">
        <v>154</v>
      </c>
      <c r="E827" s="38" t="s">
        <v>471</v>
      </c>
      <c r="F827" s="3">
        <v>111286</v>
      </c>
      <c r="G827" s="25">
        <v>43472</v>
      </c>
      <c r="H827" s="3">
        <v>-6</v>
      </c>
      <c r="I827" s="3">
        <v>6.37</v>
      </c>
      <c r="J827" s="3">
        <v>0</v>
      </c>
      <c r="K827" s="3">
        <f>Item_Ledger_Entry[[#This Row],[Sales Amount (Expected)]]+Item_Ledger_Entry[[#This Row],[Sales Amount (Actual)]]</f>
        <v>6.37</v>
      </c>
      <c r="L827" s="3">
        <f>-Item_Ledger_Entry[[#This Row],[Quantity]]</f>
        <v>6</v>
      </c>
      <c r="M827" s="38" t="s">
        <v>472</v>
      </c>
      <c r="N827" s="3">
        <v>1.1299999999999999</v>
      </c>
      <c r="O827" s="38" t="s">
        <v>264</v>
      </c>
      <c r="P827" s="38" t="s">
        <v>265</v>
      </c>
      <c r="Q827" s="38" t="s">
        <v>186</v>
      </c>
      <c r="S827" s="6"/>
    </row>
    <row r="828" spans="1:19" ht="15" customHeight="1" x14ac:dyDescent="0.25">
      <c r="A828" t="s">
        <v>154</v>
      </c>
      <c r="E828" s="38" t="s">
        <v>471</v>
      </c>
      <c r="F828" s="3">
        <v>111294</v>
      </c>
      <c r="G828" s="25">
        <v>43470</v>
      </c>
      <c r="H828" s="3">
        <v>-144</v>
      </c>
      <c r="I828" s="3">
        <v>157.84</v>
      </c>
      <c r="J828" s="3">
        <v>0</v>
      </c>
      <c r="K828" s="3">
        <f>Item_Ledger_Entry[[#This Row],[Sales Amount (Expected)]]+Item_Ledger_Entry[[#This Row],[Sales Amount (Actual)]]</f>
        <v>157.84</v>
      </c>
      <c r="L828" s="3">
        <f>-Item_Ledger_Entry[[#This Row],[Quantity]]</f>
        <v>144</v>
      </c>
      <c r="M828" s="38" t="s">
        <v>472</v>
      </c>
      <c r="N828" s="3">
        <v>1.1299999999999999</v>
      </c>
      <c r="O828" s="38" t="s">
        <v>334</v>
      </c>
      <c r="P828" s="38" t="s">
        <v>335</v>
      </c>
      <c r="Q828" s="38" t="s">
        <v>186</v>
      </c>
      <c r="S828" s="6"/>
    </row>
    <row r="829" spans="1:19" ht="15" customHeight="1" x14ac:dyDescent="0.25">
      <c r="A829" t="s">
        <v>154</v>
      </c>
      <c r="E829" s="38" t="s">
        <v>471</v>
      </c>
      <c r="F829" s="3">
        <v>111317</v>
      </c>
      <c r="G829" s="25">
        <v>43472</v>
      </c>
      <c r="H829" s="3">
        <v>-1</v>
      </c>
      <c r="I829" s="3">
        <v>1.1000000000000001</v>
      </c>
      <c r="J829" s="3">
        <v>0</v>
      </c>
      <c r="K829" s="3">
        <f>Item_Ledger_Entry[[#This Row],[Sales Amount (Expected)]]+Item_Ledger_Entry[[#This Row],[Sales Amount (Actual)]]</f>
        <v>1.1000000000000001</v>
      </c>
      <c r="L829" s="3">
        <f>-Item_Ledger_Entry[[#This Row],[Quantity]]</f>
        <v>1</v>
      </c>
      <c r="M829" s="38" t="s">
        <v>472</v>
      </c>
      <c r="N829" s="3">
        <v>1.1299999999999999</v>
      </c>
      <c r="O829" s="38" t="s">
        <v>264</v>
      </c>
      <c r="P829" s="38" t="s">
        <v>265</v>
      </c>
      <c r="Q829" s="38" t="s">
        <v>186</v>
      </c>
      <c r="S829" s="6"/>
    </row>
    <row r="830" spans="1:19" ht="15" customHeight="1" x14ac:dyDescent="0.25">
      <c r="A830" t="s">
        <v>154</v>
      </c>
      <c r="E830" s="38" t="s">
        <v>471</v>
      </c>
      <c r="F830" s="3">
        <v>111337</v>
      </c>
      <c r="G830" s="25">
        <v>43486</v>
      </c>
      <c r="H830" s="3">
        <v>-2</v>
      </c>
      <c r="I830" s="3">
        <v>2.19</v>
      </c>
      <c r="J830" s="3">
        <v>0</v>
      </c>
      <c r="K830" s="3">
        <f>Item_Ledger_Entry[[#This Row],[Sales Amount (Expected)]]+Item_Ledger_Entry[[#This Row],[Sales Amount (Actual)]]</f>
        <v>2.19</v>
      </c>
      <c r="L830" s="3">
        <f>-Item_Ledger_Entry[[#This Row],[Quantity]]</f>
        <v>2</v>
      </c>
      <c r="M830" s="38" t="s">
        <v>472</v>
      </c>
      <c r="N830" s="3">
        <v>1.1299999999999999</v>
      </c>
      <c r="O830" s="38" t="s">
        <v>264</v>
      </c>
      <c r="P830" s="38" t="s">
        <v>265</v>
      </c>
      <c r="Q830" s="38" t="s">
        <v>186</v>
      </c>
      <c r="S830" s="6"/>
    </row>
    <row r="831" spans="1:19" ht="15" customHeight="1" x14ac:dyDescent="0.25">
      <c r="A831" t="s">
        <v>154</v>
      </c>
      <c r="E831" s="38" t="s">
        <v>471</v>
      </c>
      <c r="F831" s="3">
        <v>114302</v>
      </c>
      <c r="G831" s="25">
        <v>43480</v>
      </c>
      <c r="H831" s="3">
        <v>-169</v>
      </c>
      <c r="I831" s="3">
        <v>181.42000000000002</v>
      </c>
      <c r="J831" s="3">
        <v>0</v>
      </c>
      <c r="K831" s="3">
        <f>Item_Ledger_Entry[[#This Row],[Sales Amount (Expected)]]+Item_Ledger_Entry[[#This Row],[Sales Amount (Actual)]]</f>
        <v>181.42000000000002</v>
      </c>
      <c r="L831" s="3">
        <f>-Item_Ledger_Entry[[#This Row],[Quantity]]</f>
        <v>169</v>
      </c>
      <c r="M831" s="38" t="s">
        <v>472</v>
      </c>
      <c r="N831" s="3">
        <v>1.1299999999999999</v>
      </c>
      <c r="O831" s="38" t="s">
        <v>303</v>
      </c>
      <c r="P831" s="38" t="s">
        <v>304</v>
      </c>
      <c r="Q831" s="38" t="s">
        <v>186</v>
      </c>
      <c r="S831" s="6"/>
    </row>
    <row r="832" spans="1:19" ht="15" customHeight="1" x14ac:dyDescent="0.25">
      <c r="A832" t="s">
        <v>154</v>
      </c>
      <c r="E832" s="38" t="s">
        <v>471</v>
      </c>
      <c r="F832" s="3">
        <v>116374</v>
      </c>
      <c r="G832" s="25">
        <v>43472</v>
      </c>
      <c r="H832" s="3">
        <v>-48</v>
      </c>
      <c r="I832" s="3">
        <v>53.150000000000006</v>
      </c>
      <c r="J832" s="3">
        <v>0</v>
      </c>
      <c r="K832" s="3">
        <f>Item_Ledger_Entry[[#This Row],[Sales Amount (Expected)]]+Item_Ledger_Entry[[#This Row],[Sales Amount (Actual)]]</f>
        <v>53.150000000000006</v>
      </c>
      <c r="L832" s="3">
        <f>-Item_Ledger_Entry[[#This Row],[Quantity]]</f>
        <v>48</v>
      </c>
      <c r="M832" s="38" t="s">
        <v>472</v>
      </c>
      <c r="N832" s="3">
        <v>1.1299999999999999</v>
      </c>
      <c r="O832" s="38" t="s">
        <v>355</v>
      </c>
      <c r="P832" s="38" t="s">
        <v>356</v>
      </c>
      <c r="Q832" s="38" t="s">
        <v>186</v>
      </c>
      <c r="S832" s="6"/>
    </row>
    <row r="833" spans="1:19" ht="15" customHeight="1" x14ac:dyDescent="0.25">
      <c r="A833" t="s">
        <v>154</v>
      </c>
      <c r="E833" s="38" t="s">
        <v>471</v>
      </c>
      <c r="F833" s="3">
        <v>116392</v>
      </c>
      <c r="G833" s="25">
        <v>43482</v>
      </c>
      <c r="H833" s="3">
        <v>-1</v>
      </c>
      <c r="I833" s="3">
        <v>1.1100000000000001</v>
      </c>
      <c r="J833" s="3">
        <v>0</v>
      </c>
      <c r="K833" s="3">
        <f>Item_Ledger_Entry[[#This Row],[Sales Amount (Expected)]]+Item_Ledger_Entry[[#This Row],[Sales Amount (Actual)]]</f>
        <v>1.1100000000000001</v>
      </c>
      <c r="L833" s="3">
        <f>-Item_Ledger_Entry[[#This Row],[Quantity]]</f>
        <v>1</v>
      </c>
      <c r="M833" s="38" t="s">
        <v>472</v>
      </c>
      <c r="N833" s="3">
        <v>1.1299999999999999</v>
      </c>
      <c r="O833" s="38" t="s">
        <v>363</v>
      </c>
      <c r="P833" s="38" t="s">
        <v>364</v>
      </c>
      <c r="Q833" s="38" t="s">
        <v>186</v>
      </c>
      <c r="S833" s="6"/>
    </row>
    <row r="834" spans="1:19" ht="15" customHeight="1" x14ac:dyDescent="0.25">
      <c r="A834" t="s">
        <v>154</v>
      </c>
      <c r="E834" s="38" t="s">
        <v>471</v>
      </c>
      <c r="F834" s="3">
        <v>116400</v>
      </c>
      <c r="G834" s="25">
        <v>43487</v>
      </c>
      <c r="H834" s="3">
        <v>-2</v>
      </c>
      <c r="I834" s="3">
        <v>2.21</v>
      </c>
      <c r="J834" s="3">
        <v>0</v>
      </c>
      <c r="K834" s="3">
        <f>Item_Ledger_Entry[[#This Row],[Sales Amount (Expected)]]+Item_Ledger_Entry[[#This Row],[Sales Amount (Actual)]]</f>
        <v>2.21</v>
      </c>
      <c r="L834" s="3">
        <f>-Item_Ledger_Entry[[#This Row],[Quantity]]</f>
        <v>2</v>
      </c>
      <c r="M834" s="38" t="s">
        <v>472</v>
      </c>
      <c r="N834" s="3">
        <v>1.1299999999999999</v>
      </c>
      <c r="O834" s="38" t="s">
        <v>305</v>
      </c>
      <c r="P834" s="38" t="s">
        <v>306</v>
      </c>
      <c r="Q834" s="38" t="s">
        <v>186</v>
      </c>
      <c r="S834" s="6"/>
    </row>
    <row r="835" spans="1:19" ht="15" customHeight="1" x14ac:dyDescent="0.25">
      <c r="A835" t="s">
        <v>154</v>
      </c>
      <c r="E835" s="38" t="s">
        <v>471</v>
      </c>
      <c r="F835" s="3">
        <v>119365</v>
      </c>
      <c r="G835" s="25">
        <v>43482</v>
      </c>
      <c r="H835" s="3">
        <v>-146</v>
      </c>
      <c r="I835" s="3">
        <v>161.70999999999998</v>
      </c>
      <c r="J835" s="3">
        <v>0</v>
      </c>
      <c r="K835" s="3">
        <f>Item_Ledger_Entry[[#This Row],[Sales Amount (Expected)]]+Item_Ledger_Entry[[#This Row],[Sales Amount (Actual)]]</f>
        <v>161.70999999999998</v>
      </c>
      <c r="L835" s="3">
        <f>-Item_Ledger_Entry[[#This Row],[Quantity]]</f>
        <v>146</v>
      </c>
      <c r="M835" s="38" t="s">
        <v>472</v>
      </c>
      <c r="N835" s="3">
        <v>1.1299999999999999</v>
      </c>
      <c r="O835" s="38" t="s">
        <v>276</v>
      </c>
      <c r="P835" s="38" t="s">
        <v>277</v>
      </c>
      <c r="Q835" s="38" t="s">
        <v>275</v>
      </c>
      <c r="S835" s="6"/>
    </row>
    <row r="836" spans="1:19" ht="15" customHeight="1" x14ac:dyDescent="0.25">
      <c r="A836" t="s">
        <v>154</v>
      </c>
      <c r="E836" s="38" t="s">
        <v>471</v>
      </c>
      <c r="F836" s="3">
        <v>120186</v>
      </c>
      <c r="G836" s="25">
        <v>43469</v>
      </c>
      <c r="H836" s="3">
        <v>-1</v>
      </c>
      <c r="I836" s="3">
        <v>1.0900000000000001</v>
      </c>
      <c r="J836" s="3">
        <v>0</v>
      </c>
      <c r="K836" s="3">
        <f>Item_Ledger_Entry[[#This Row],[Sales Amount (Expected)]]+Item_Ledger_Entry[[#This Row],[Sales Amount (Actual)]]</f>
        <v>1.0900000000000001</v>
      </c>
      <c r="L836" s="3">
        <f>-Item_Ledger_Entry[[#This Row],[Quantity]]</f>
        <v>1</v>
      </c>
      <c r="M836" s="38" t="s">
        <v>472</v>
      </c>
      <c r="N836" s="3">
        <v>1.1299999999999999</v>
      </c>
      <c r="O836" s="38" t="s">
        <v>361</v>
      </c>
      <c r="P836" s="38" t="s">
        <v>362</v>
      </c>
      <c r="Q836" s="38" t="s">
        <v>275</v>
      </c>
      <c r="S836" s="6"/>
    </row>
    <row r="837" spans="1:19" ht="15" customHeight="1" x14ac:dyDescent="0.25">
      <c r="A837" t="s">
        <v>154</v>
      </c>
      <c r="E837" s="38" t="s">
        <v>471</v>
      </c>
      <c r="F837" s="3">
        <v>120195</v>
      </c>
      <c r="G837" s="25">
        <v>43474</v>
      </c>
      <c r="H837" s="3">
        <v>-1</v>
      </c>
      <c r="I837" s="3">
        <v>1.04</v>
      </c>
      <c r="J837" s="3">
        <v>0</v>
      </c>
      <c r="K837" s="3">
        <f>Item_Ledger_Entry[[#This Row],[Sales Amount (Expected)]]+Item_Ledger_Entry[[#This Row],[Sales Amount (Actual)]]</f>
        <v>1.04</v>
      </c>
      <c r="L837" s="3">
        <f>-Item_Ledger_Entry[[#This Row],[Quantity]]</f>
        <v>1</v>
      </c>
      <c r="M837" s="38" t="s">
        <v>472</v>
      </c>
      <c r="N837" s="3">
        <v>1.1299999999999999</v>
      </c>
      <c r="O837" s="38" t="s">
        <v>278</v>
      </c>
      <c r="P837" s="38" t="s">
        <v>279</v>
      </c>
      <c r="Q837" s="38" t="s">
        <v>275</v>
      </c>
      <c r="S837" s="6"/>
    </row>
    <row r="838" spans="1:19" ht="15" customHeight="1" x14ac:dyDescent="0.25">
      <c r="A838" t="s">
        <v>154</v>
      </c>
      <c r="E838" s="38" t="s">
        <v>471</v>
      </c>
      <c r="F838" s="3">
        <v>124534</v>
      </c>
      <c r="G838" s="25">
        <v>43474</v>
      </c>
      <c r="H838" s="3">
        <v>-144</v>
      </c>
      <c r="I838" s="3">
        <v>149.69999999999999</v>
      </c>
      <c r="J838" s="3">
        <v>0</v>
      </c>
      <c r="K838" s="3">
        <f>Item_Ledger_Entry[[#This Row],[Sales Amount (Expected)]]+Item_Ledger_Entry[[#This Row],[Sales Amount (Actual)]]</f>
        <v>149.69999999999999</v>
      </c>
      <c r="L838" s="3">
        <f>-Item_Ledger_Entry[[#This Row],[Quantity]]</f>
        <v>144</v>
      </c>
      <c r="M838" s="38" t="s">
        <v>472</v>
      </c>
      <c r="N838" s="3">
        <v>1.1299999999999999</v>
      </c>
      <c r="O838" s="38" t="s">
        <v>328</v>
      </c>
      <c r="P838" s="38" t="s">
        <v>329</v>
      </c>
      <c r="Q838" s="38" t="s">
        <v>290</v>
      </c>
      <c r="S838" s="6"/>
    </row>
    <row r="839" spans="1:19" ht="15" customHeight="1" x14ac:dyDescent="0.25">
      <c r="A839" t="s">
        <v>154</v>
      </c>
      <c r="E839" s="38" t="s">
        <v>471</v>
      </c>
      <c r="F839" s="3">
        <v>124552</v>
      </c>
      <c r="G839" s="25">
        <v>43473</v>
      </c>
      <c r="H839" s="3">
        <v>-288</v>
      </c>
      <c r="I839" s="3">
        <v>302.66000000000003</v>
      </c>
      <c r="J839" s="3">
        <v>0</v>
      </c>
      <c r="K839" s="3">
        <f>Item_Ledger_Entry[[#This Row],[Sales Amount (Expected)]]+Item_Ledger_Entry[[#This Row],[Sales Amount (Actual)]]</f>
        <v>302.66000000000003</v>
      </c>
      <c r="L839" s="3">
        <f>-Item_Ledger_Entry[[#This Row],[Quantity]]</f>
        <v>288</v>
      </c>
      <c r="M839" s="38" t="s">
        <v>472</v>
      </c>
      <c r="N839" s="3">
        <v>1.1299999999999999</v>
      </c>
      <c r="O839" s="38" t="s">
        <v>326</v>
      </c>
      <c r="P839" s="38" t="s">
        <v>327</v>
      </c>
      <c r="Q839" s="38" t="s">
        <v>290</v>
      </c>
      <c r="S839" s="6"/>
    </row>
    <row r="840" spans="1:19" ht="15" customHeight="1" x14ac:dyDescent="0.25">
      <c r="A840" t="s">
        <v>154</v>
      </c>
      <c r="E840" s="38" t="s">
        <v>471</v>
      </c>
      <c r="F840" s="3">
        <v>124567</v>
      </c>
      <c r="G840" s="25">
        <v>43478</v>
      </c>
      <c r="H840" s="3">
        <v>-1</v>
      </c>
      <c r="I840" s="3">
        <v>1.1100000000000001</v>
      </c>
      <c r="J840" s="3">
        <v>0</v>
      </c>
      <c r="K840" s="3">
        <f>Item_Ledger_Entry[[#This Row],[Sales Amount (Expected)]]+Item_Ledger_Entry[[#This Row],[Sales Amount (Actual)]]</f>
        <v>1.1100000000000001</v>
      </c>
      <c r="L840" s="3">
        <f>-Item_Ledger_Entry[[#This Row],[Quantity]]</f>
        <v>1</v>
      </c>
      <c r="M840" s="38" t="s">
        <v>472</v>
      </c>
      <c r="N840" s="3">
        <v>1.1299999999999999</v>
      </c>
      <c r="O840" s="38" t="s">
        <v>326</v>
      </c>
      <c r="P840" s="38" t="s">
        <v>327</v>
      </c>
      <c r="Q840" s="38" t="s">
        <v>290</v>
      </c>
      <c r="S840" s="6"/>
    </row>
    <row r="841" spans="1:19" ht="15" customHeight="1" x14ac:dyDescent="0.25">
      <c r="A841" t="s">
        <v>154</v>
      </c>
      <c r="E841" s="38" t="s">
        <v>471</v>
      </c>
      <c r="F841" s="3">
        <v>128881</v>
      </c>
      <c r="G841" s="25">
        <v>43472</v>
      </c>
      <c r="H841" s="3">
        <v>-1</v>
      </c>
      <c r="I841" s="3">
        <v>1.1100000000000001</v>
      </c>
      <c r="J841" s="3">
        <v>0</v>
      </c>
      <c r="K841" s="3">
        <f>Item_Ledger_Entry[[#This Row],[Sales Amount (Expected)]]+Item_Ledger_Entry[[#This Row],[Sales Amount (Actual)]]</f>
        <v>1.1100000000000001</v>
      </c>
      <c r="L841" s="3">
        <f>-Item_Ledger_Entry[[#This Row],[Quantity]]</f>
        <v>1</v>
      </c>
      <c r="M841" s="38" t="s">
        <v>472</v>
      </c>
      <c r="N841" s="3">
        <v>1.1299999999999999</v>
      </c>
      <c r="O841" s="38" t="s">
        <v>375</v>
      </c>
      <c r="P841" s="38" t="s">
        <v>376</v>
      </c>
      <c r="Q841" s="38" t="s">
        <v>290</v>
      </c>
      <c r="S841" s="6"/>
    </row>
    <row r="842" spans="1:19" ht="15" customHeight="1" x14ac:dyDescent="0.25">
      <c r="A842" t="s">
        <v>154</v>
      </c>
      <c r="E842" s="38" t="s">
        <v>471</v>
      </c>
      <c r="F842" s="3">
        <v>128887</v>
      </c>
      <c r="G842" s="25">
        <v>43475</v>
      </c>
      <c r="H842" s="3">
        <v>-150</v>
      </c>
      <c r="I842" s="3">
        <v>166.10999999999999</v>
      </c>
      <c r="J842" s="3">
        <v>0</v>
      </c>
      <c r="K842" s="3">
        <f>Item_Ledger_Entry[[#This Row],[Sales Amount (Expected)]]+Item_Ledger_Entry[[#This Row],[Sales Amount (Actual)]]</f>
        <v>166.10999999999999</v>
      </c>
      <c r="L842" s="3">
        <f>-Item_Ledger_Entry[[#This Row],[Quantity]]</f>
        <v>150</v>
      </c>
      <c r="M842" s="38" t="s">
        <v>472</v>
      </c>
      <c r="N842" s="3">
        <v>1.1299999999999999</v>
      </c>
      <c r="O842" s="38" t="s">
        <v>338</v>
      </c>
      <c r="P842" s="38" t="s">
        <v>339</v>
      </c>
      <c r="Q842" s="38" t="s">
        <v>290</v>
      </c>
      <c r="S842" s="6"/>
    </row>
    <row r="843" spans="1:19" ht="15" customHeight="1" x14ac:dyDescent="0.25">
      <c r="A843" t="s">
        <v>154</v>
      </c>
      <c r="E843" s="38" t="s">
        <v>471</v>
      </c>
      <c r="F843" s="3">
        <v>128918</v>
      </c>
      <c r="G843" s="25">
        <v>43481</v>
      </c>
      <c r="H843" s="3">
        <v>-2</v>
      </c>
      <c r="I843" s="3">
        <v>2.21</v>
      </c>
      <c r="J843" s="3">
        <v>0</v>
      </c>
      <c r="K843" s="3">
        <f>Item_Ledger_Entry[[#This Row],[Sales Amount (Expected)]]+Item_Ledger_Entry[[#This Row],[Sales Amount (Actual)]]</f>
        <v>2.21</v>
      </c>
      <c r="L843" s="3">
        <f>-Item_Ledger_Entry[[#This Row],[Quantity]]</f>
        <v>2</v>
      </c>
      <c r="M843" s="38" t="s">
        <v>472</v>
      </c>
      <c r="N843" s="3">
        <v>1.1299999999999999</v>
      </c>
      <c r="O843" s="38" t="s">
        <v>309</v>
      </c>
      <c r="P843" s="38" t="s">
        <v>310</v>
      </c>
      <c r="Q843" s="38" t="s">
        <v>290</v>
      </c>
      <c r="S843" s="6"/>
    </row>
    <row r="844" spans="1:19" ht="15" customHeight="1" x14ac:dyDescent="0.25">
      <c r="A844" t="s">
        <v>154</v>
      </c>
      <c r="E844" s="38" t="s">
        <v>471</v>
      </c>
      <c r="F844" s="3">
        <v>135819</v>
      </c>
      <c r="G844" s="25">
        <v>43474</v>
      </c>
      <c r="H844" s="3">
        <v>-144</v>
      </c>
      <c r="I844" s="3">
        <v>144.82999999999998</v>
      </c>
      <c r="J844" s="3">
        <v>0</v>
      </c>
      <c r="K844" s="3">
        <f>Item_Ledger_Entry[[#This Row],[Sales Amount (Expected)]]+Item_Ledger_Entry[[#This Row],[Sales Amount (Actual)]]</f>
        <v>144.82999999999998</v>
      </c>
      <c r="L844" s="3">
        <f>-Item_Ledger_Entry[[#This Row],[Quantity]]</f>
        <v>144</v>
      </c>
      <c r="M844" s="38" t="s">
        <v>472</v>
      </c>
      <c r="N844" s="3">
        <v>1.1299999999999999</v>
      </c>
      <c r="O844" s="38" t="s">
        <v>314</v>
      </c>
      <c r="P844" s="38" t="s">
        <v>315</v>
      </c>
      <c r="Q844" s="38" t="s">
        <v>272</v>
      </c>
      <c r="S844" s="6"/>
    </row>
    <row r="845" spans="1:19" ht="15" customHeight="1" x14ac:dyDescent="0.25">
      <c r="A845" t="s">
        <v>154</v>
      </c>
      <c r="E845" s="38" t="s">
        <v>471</v>
      </c>
      <c r="F845" s="3">
        <v>135841</v>
      </c>
      <c r="G845" s="25">
        <v>43490</v>
      </c>
      <c r="H845" s="3">
        <v>-6</v>
      </c>
      <c r="I845" s="3">
        <v>6.1</v>
      </c>
      <c r="J845" s="3">
        <v>0</v>
      </c>
      <c r="K845" s="3">
        <f>Item_Ledger_Entry[[#This Row],[Sales Amount (Expected)]]+Item_Ledger_Entry[[#This Row],[Sales Amount (Actual)]]</f>
        <v>6.1</v>
      </c>
      <c r="L845" s="3">
        <f>-Item_Ledger_Entry[[#This Row],[Quantity]]</f>
        <v>6</v>
      </c>
      <c r="M845" s="38" t="s">
        <v>472</v>
      </c>
      <c r="N845" s="3">
        <v>1.1299999999999999</v>
      </c>
      <c r="O845" s="38" t="s">
        <v>332</v>
      </c>
      <c r="P845" s="38" t="s">
        <v>333</v>
      </c>
      <c r="Q845" s="38" t="s">
        <v>272</v>
      </c>
      <c r="S845" s="6"/>
    </row>
    <row r="846" spans="1:19" ht="15" customHeight="1" x14ac:dyDescent="0.25">
      <c r="A846" t="s">
        <v>154</v>
      </c>
      <c r="E846" s="38" t="s">
        <v>471</v>
      </c>
      <c r="F846" s="3">
        <v>137439</v>
      </c>
      <c r="G846" s="25">
        <v>43483</v>
      </c>
      <c r="H846" s="3">
        <v>-144</v>
      </c>
      <c r="I846" s="3">
        <v>157.82</v>
      </c>
      <c r="J846" s="3">
        <v>0</v>
      </c>
      <c r="K846" s="3">
        <f>Item_Ledger_Entry[[#This Row],[Sales Amount (Expected)]]+Item_Ledger_Entry[[#This Row],[Sales Amount (Actual)]]</f>
        <v>157.82</v>
      </c>
      <c r="L846" s="3">
        <f>-Item_Ledger_Entry[[#This Row],[Quantity]]</f>
        <v>144</v>
      </c>
      <c r="M846" s="38" t="s">
        <v>472</v>
      </c>
      <c r="N846" s="3">
        <v>1.1299999999999999</v>
      </c>
      <c r="O846" s="38" t="s">
        <v>316</v>
      </c>
      <c r="P846" s="38" t="s">
        <v>317</v>
      </c>
      <c r="Q846" s="38" t="s">
        <v>272</v>
      </c>
      <c r="S846" s="6"/>
    </row>
    <row r="847" spans="1:19" ht="15" customHeight="1" x14ac:dyDescent="0.25">
      <c r="A847" t="s">
        <v>154</v>
      </c>
      <c r="E847" s="38" t="s">
        <v>471</v>
      </c>
      <c r="F847" s="3">
        <v>137457</v>
      </c>
      <c r="G847" s="25">
        <v>43493</v>
      </c>
      <c r="H847" s="3">
        <v>-1</v>
      </c>
      <c r="I847" s="3">
        <v>1.0900000000000001</v>
      </c>
      <c r="J847" s="3">
        <v>0</v>
      </c>
      <c r="K847" s="3">
        <f>Item_Ledger_Entry[[#This Row],[Sales Amount (Expected)]]+Item_Ledger_Entry[[#This Row],[Sales Amount (Actual)]]</f>
        <v>1.0900000000000001</v>
      </c>
      <c r="L847" s="3">
        <f>-Item_Ledger_Entry[[#This Row],[Quantity]]</f>
        <v>1</v>
      </c>
      <c r="M847" s="38" t="s">
        <v>472</v>
      </c>
      <c r="N847" s="3">
        <v>1.1299999999999999</v>
      </c>
      <c r="O847" s="38" t="s">
        <v>295</v>
      </c>
      <c r="P847" s="38" t="s">
        <v>296</v>
      </c>
      <c r="Q847" s="38" t="s">
        <v>272</v>
      </c>
      <c r="S847" s="6"/>
    </row>
    <row r="848" spans="1:19" ht="15" customHeight="1" x14ac:dyDescent="0.25">
      <c r="A848" t="s">
        <v>154</v>
      </c>
      <c r="E848" s="38" t="s">
        <v>471</v>
      </c>
      <c r="F848" s="3">
        <v>157494</v>
      </c>
      <c r="G848" s="25">
        <v>43480</v>
      </c>
      <c r="H848" s="3">
        <v>49</v>
      </c>
      <c r="I848" s="3">
        <v>-54.26</v>
      </c>
      <c r="J848" s="3">
        <v>0</v>
      </c>
      <c r="K848" s="3">
        <f>Item_Ledger_Entry[[#This Row],[Sales Amount (Expected)]]+Item_Ledger_Entry[[#This Row],[Sales Amount (Actual)]]</f>
        <v>-54.26</v>
      </c>
      <c r="L848" s="3">
        <f>-Item_Ledger_Entry[[#This Row],[Quantity]]</f>
        <v>-49</v>
      </c>
      <c r="M848" s="38" t="s">
        <v>472</v>
      </c>
      <c r="N848" s="3">
        <v>1.1299999999999999</v>
      </c>
      <c r="O848" s="38" t="s">
        <v>375</v>
      </c>
      <c r="P848" s="38" t="s">
        <v>376</v>
      </c>
      <c r="Q848" s="38" t="s">
        <v>290</v>
      </c>
      <c r="S848" s="6"/>
    </row>
    <row r="849" spans="1:19" ht="15" customHeight="1" x14ac:dyDescent="0.25">
      <c r="A849" t="s">
        <v>154</v>
      </c>
      <c r="E849" s="38" t="s">
        <v>471</v>
      </c>
      <c r="F849" s="3">
        <v>157892</v>
      </c>
      <c r="G849" s="25">
        <v>43484</v>
      </c>
      <c r="H849" s="3">
        <v>1</v>
      </c>
      <c r="I849" s="3">
        <v>-1.1100000000000001</v>
      </c>
      <c r="J849" s="3">
        <v>0</v>
      </c>
      <c r="K849" s="3">
        <f>Item_Ledger_Entry[[#This Row],[Sales Amount (Expected)]]+Item_Ledger_Entry[[#This Row],[Sales Amount (Actual)]]</f>
        <v>-1.1100000000000001</v>
      </c>
      <c r="L849" s="3">
        <f>-Item_Ledger_Entry[[#This Row],[Quantity]]</f>
        <v>-1</v>
      </c>
      <c r="M849" s="38" t="s">
        <v>472</v>
      </c>
      <c r="N849" s="3">
        <v>1.1299999999999999</v>
      </c>
      <c r="O849" s="38" t="s">
        <v>330</v>
      </c>
      <c r="P849" s="38" t="s">
        <v>331</v>
      </c>
      <c r="Q849" s="38" t="s">
        <v>313</v>
      </c>
      <c r="S849" s="6"/>
    </row>
    <row r="850" spans="1:19" ht="15" customHeight="1" x14ac:dyDescent="0.25">
      <c r="A850" t="s">
        <v>154</v>
      </c>
      <c r="E850" s="38" t="s">
        <v>471</v>
      </c>
      <c r="F850" s="3">
        <v>158198</v>
      </c>
      <c r="G850" s="25">
        <v>43477</v>
      </c>
      <c r="H850" s="3">
        <v>1</v>
      </c>
      <c r="I850" s="3">
        <v>-1.0900000000000001</v>
      </c>
      <c r="J850" s="3">
        <v>0</v>
      </c>
      <c r="K850" s="3">
        <f>Item_Ledger_Entry[[#This Row],[Sales Amount (Expected)]]+Item_Ledger_Entry[[#This Row],[Sales Amount (Actual)]]</f>
        <v>-1.0900000000000001</v>
      </c>
      <c r="L850" s="3">
        <f>-Item_Ledger_Entry[[#This Row],[Quantity]]</f>
        <v>-1</v>
      </c>
      <c r="M850" s="38" t="s">
        <v>472</v>
      </c>
      <c r="N850" s="3">
        <v>1.1299999999999999</v>
      </c>
      <c r="O850" s="38" t="s">
        <v>332</v>
      </c>
      <c r="P850" s="38" t="s">
        <v>333</v>
      </c>
      <c r="Q850" s="38" t="s">
        <v>272</v>
      </c>
      <c r="S850" s="6"/>
    </row>
    <row r="851" spans="1:19" ht="15" customHeight="1" x14ac:dyDescent="0.25">
      <c r="A851" t="s">
        <v>154</v>
      </c>
      <c r="E851" s="38" t="s">
        <v>475</v>
      </c>
      <c r="F851" s="3">
        <v>3900</v>
      </c>
      <c r="G851" s="25">
        <v>43473</v>
      </c>
      <c r="H851" s="3">
        <v>-144</v>
      </c>
      <c r="I851" s="3">
        <v>453.99</v>
      </c>
      <c r="J851" s="3">
        <v>0</v>
      </c>
      <c r="K851" s="3">
        <f>Item_Ledger_Entry[[#This Row],[Sales Amount (Expected)]]+Item_Ledger_Entry[[#This Row],[Sales Amount (Actual)]]</f>
        <v>453.99</v>
      </c>
      <c r="L851" s="3">
        <f>-Item_Ledger_Entry[[#This Row],[Quantity]]</f>
        <v>144</v>
      </c>
      <c r="M851" s="38" t="s">
        <v>476</v>
      </c>
      <c r="N851" s="3">
        <v>3.39</v>
      </c>
      <c r="O851" s="38" t="s">
        <v>334</v>
      </c>
      <c r="P851" s="38" t="s">
        <v>335</v>
      </c>
      <c r="Q851" s="38" t="s">
        <v>186</v>
      </c>
      <c r="S851" s="6"/>
    </row>
    <row r="852" spans="1:19" ht="15" customHeight="1" x14ac:dyDescent="0.25">
      <c r="A852" t="s">
        <v>154</v>
      </c>
      <c r="E852" s="38" t="s">
        <v>475</v>
      </c>
      <c r="F852" s="3">
        <v>3924</v>
      </c>
      <c r="G852" s="25">
        <v>43475</v>
      </c>
      <c r="H852" s="3">
        <v>-144</v>
      </c>
      <c r="I852" s="3">
        <v>468.63</v>
      </c>
      <c r="J852" s="3">
        <v>0</v>
      </c>
      <c r="K852" s="3">
        <f>Item_Ledger_Entry[[#This Row],[Sales Amount (Expected)]]+Item_Ledger_Entry[[#This Row],[Sales Amount (Actual)]]</f>
        <v>468.63</v>
      </c>
      <c r="L852" s="3">
        <f>-Item_Ledger_Entry[[#This Row],[Quantity]]</f>
        <v>144</v>
      </c>
      <c r="M852" s="38" t="s">
        <v>476</v>
      </c>
      <c r="N852" s="3">
        <v>3.39</v>
      </c>
      <c r="O852" s="38" t="s">
        <v>264</v>
      </c>
      <c r="P852" s="38" t="s">
        <v>265</v>
      </c>
      <c r="Q852" s="38" t="s">
        <v>186</v>
      </c>
      <c r="S852" s="6"/>
    </row>
    <row r="853" spans="1:19" ht="15" customHeight="1" x14ac:dyDescent="0.25">
      <c r="A853" t="s">
        <v>154</v>
      </c>
      <c r="E853" s="38" t="s">
        <v>475</v>
      </c>
      <c r="F853" s="3">
        <v>7600</v>
      </c>
      <c r="G853" s="25">
        <v>43479</v>
      </c>
      <c r="H853" s="3">
        <v>-1</v>
      </c>
      <c r="I853" s="3">
        <v>3.22</v>
      </c>
      <c r="J853" s="3">
        <v>0</v>
      </c>
      <c r="K853" s="3">
        <f>Item_Ledger_Entry[[#This Row],[Sales Amount (Expected)]]+Item_Ledger_Entry[[#This Row],[Sales Amount (Actual)]]</f>
        <v>3.22</v>
      </c>
      <c r="L853" s="3">
        <f>-Item_Ledger_Entry[[#This Row],[Quantity]]</f>
        <v>1</v>
      </c>
      <c r="M853" s="38" t="s">
        <v>476</v>
      </c>
      <c r="N853" s="3">
        <v>3.39</v>
      </c>
      <c r="O853" s="38" t="s">
        <v>268</v>
      </c>
      <c r="P853" s="38" t="s">
        <v>269</v>
      </c>
      <c r="Q853" s="38" t="s">
        <v>186</v>
      </c>
      <c r="S853" s="6"/>
    </row>
    <row r="854" spans="1:19" ht="15" customHeight="1" x14ac:dyDescent="0.25">
      <c r="A854" t="s">
        <v>154</v>
      </c>
      <c r="E854" s="38" t="s">
        <v>475</v>
      </c>
      <c r="F854" s="3">
        <v>10240</v>
      </c>
      <c r="G854" s="25">
        <v>43478</v>
      </c>
      <c r="H854" s="3">
        <v>-72</v>
      </c>
      <c r="I854" s="3">
        <v>239.2</v>
      </c>
      <c r="J854" s="3">
        <v>0</v>
      </c>
      <c r="K854" s="3">
        <f>Item_Ledger_Entry[[#This Row],[Sales Amount (Expected)]]+Item_Ledger_Entry[[#This Row],[Sales Amount (Actual)]]</f>
        <v>239.2</v>
      </c>
      <c r="L854" s="3">
        <f>-Item_Ledger_Entry[[#This Row],[Quantity]]</f>
        <v>72</v>
      </c>
      <c r="M854" s="38" t="s">
        <v>476</v>
      </c>
      <c r="N854" s="3">
        <v>3.39</v>
      </c>
      <c r="O854" s="38" t="s">
        <v>305</v>
      </c>
      <c r="P854" s="38" t="s">
        <v>306</v>
      </c>
      <c r="Q854" s="38" t="s">
        <v>186</v>
      </c>
      <c r="S854" s="6"/>
    </row>
    <row r="855" spans="1:19" ht="15" customHeight="1" x14ac:dyDescent="0.25">
      <c r="A855" t="s">
        <v>154</v>
      </c>
      <c r="E855" s="38" t="s">
        <v>475</v>
      </c>
      <c r="F855" s="3">
        <v>14118</v>
      </c>
      <c r="G855" s="25">
        <v>43479</v>
      </c>
      <c r="H855" s="3">
        <v>-2</v>
      </c>
      <c r="I855" s="3">
        <v>6.3</v>
      </c>
      <c r="J855" s="3">
        <v>0</v>
      </c>
      <c r="K855" s="3">
        <f>Item_Ledger_Entry[[#This Row],[Sales Amount (Expected)]]+Item_Ledger_Entry[[#This Row],[Sales Amount (Actual)]]</f>
        <v>6.3</v>
      </c>
      <c r="L855" s="3">
        <f>-Item_Ledger_Entry[[#This Row],[Quantity]]</f>
        <v>2</v>
      </c>
      <c r="M855" s="38" t="s">
        <v>476</v>
      </c>
      <c r="N855" s="3">
        <v>3.39</v>
      </c>
      <c r="O855" s="38" t="s">
        <v>282</v>
      </c>
      <c r="P855" s="38" t="s">
        <v>283</v>
      </c>
      <c r="Q855" s="38" t="s">
        <v>275</v>
      </c>
      <c r="S855" s="6"/>
    </row>
    <row r="856" spans="1:19" ht="15" customHeight="1" x14ac:dyDescent="0.25">
      <c r="A856" t="s">
        <v>154</v>
      </c>
      <c r="E856" s="38" t="s">
        <v>475</v>
      </c>
      <c r="F856" s="3">
        <v>15160</v>
      </c>
      <c r="G856" s="25">
        <v>43478</v>
      </c>
      <c r="H856" s="3">
        <v>-6</v>
      </c>
      <c r="I856" s="3">
        <v>19.52</v>
      </c>
      <c r="J856" s="3">
        <v>0</v>
      </c>
      <c r="K856" s="3">
        <f>Item_Ledger_Entry[[#This Row],[Sales Amount (Expected)]]+Item_Ledger_Entry[[#This Row],[Sales Amount (Actual)]]</f>
        <v>19.52</v>
      </c>
      <c r="L856" s="3">
        <f>-Item_Ledger_Entry[[#This Row],[Quantity]]</f>
        <v>6</v>
      </c>
      <c r="M856" s="38" t="s">
        <v>476</v>
      </c>
      <c r="N856" s="3">
        <v>3.39</v>
      </c>
      <c r="O856" s="38" t="s">
        <v>284</v>
      </c>
      <c r="P856" s="38" t="s">
        <v>285</v>
      </c>
      <c r="Q856" s="38" t="s">
        <v>275</v>
      </c>
      <c r="S856" s="6"/>
    </row>
    <row r="857" spans="1:19" ht="15" customHeight="1" x14ac:dyDescent="0.25">
      <c r="A857" t="s">
        <v>154</v>
      </c>
      <c r="E857" s="38" t="s">
        <v>475</v>
      </c>
      <c r="F857" s="3">
        <v>111298</v>
      </c>
      <c r="G857" s="25">
        <v>43470</v>
      </c>
      <c r="H857" s="3">
        <v>-1</v>
      </c>
      <c r="I857" s="3">
        <v>3.29</v>
      </c>
      <c r="J857" s="3">
        <v>0</v>
      </c>
      <c r="K857" s="3">
        <f>Item_Ledger_Entry[[#This Row],[Sales Amount (Expected)]]+Item_Ledger_Entry[[#This Row],[Sales Amount (Actual)]]</f>
        <v>3.29</v>
      </c>
      <c r="L857" s="3">
        <f>-Item_Ledger_Entry[[#This Row],[Quantity]]</f>
        <v>1</v>
      </c>
      <c r="M857" s="38" t="s">
        <v>476</v>
      </c>
      <c r="N857" s="3">
        <v>3.39</v>
      </c>
      <c r="O857" s="38" t="s">
        <v>334</v>
      </c>
      <c r="P857" s="38" t="s">
        <v>335</v>
      </c>
      <c r="Q857" s="38" t="s">
        <v>186</v>
      </c>
      <c r="S857" s="6"/>
    </row>
    <row r="858" spans="1:19" ht="15" customHeight="1" x14ac:dyDescent="0.25">
      <c r="A858" t="s">
        <v>154</v>
      </c>
      <c r="E858" s="38" t="s">
        <v>475</v>
      </c>
      <c r="F858" s="3">
        <v>111305</v>
      </c>
      <c r="G858" s="25">
        <v>43472</v>
      </c>
      <c r="H858" s="3">
        <v>-1</v>
      </c>
      <c r="I858" s="3">
        <v>3.15</v>
      </c>
      <c r="J858" s="3">
        <v>0</v>
      </c>
      <c r="K858" s="3">
        <f>Item_Ledger_Entry[[#This Row],[Sales Amount (Expected)]]+Item_Ledger_Entry[[#This Row],[Sales Amount (Actual)]]</f>
        <v>3.15</v>
      </c>
      <c r="L858" s="3">
        <f>-Item_Ledger_Entry[[#This Row],[Quantity]]</f>
        <v>1</v>
      </c>
      <c r="M858" s="38" t="s">
        <v>476</v>
      </c>
      <c r="N858" s="3">
        <v>3.39</v>
      </c>
      <c r="O858" s="38" t="s">
        <v>264</v>
      </c>
      <c r="P858" s="38" t="s">
        <v>265</v>
      </c>
      <c r="Q858" s="38" t="s">
        <v>186</v>
      </c>
      <c r="S858" s="6"/>
    </row>
    <row r="859" spans="1:19" ht="15" customHeight="1" x14ac:dyDescent="0.25">
      <c r="A859" t="s">
        <v>154</v>
      </c>
      <c r="E859" s="38" t="s">
        <v>475</v>
      </c>
      <c r="F859" s="3">
        <v>111344</v>
      </c>
      <c r="G859" s="25">
        <v>43478</v>
      </c>
      <c r="H859" s="3">
        <v>-12</v>
      </c>
      <c r="I859" s="3">
        <v>39.870000000000005</v>
      </c>
      <c r="J859" s="3">
        <v>0</v>
      </c>
      <c r="K859" s="3">
        <f>Item_Ledger_Entry[[#This Row],[Sales Amount (Expected)]]+Item_Ledger_Entry[[#This Row],[Sales Amount (Actual)]]</f>
        <v>39.870000000000005</v>
      </c>
      <c r="L859" s="3">
        <f>-Item_Ledger_Entry[[#This Row],[Quantity]]</f>
        <v>12</v>
      </c>
      <c r="M859" s="38" t="s">
        <v>476</v>
      </c>
      <c r="N859" s="3">
        <v>3.39</v>
      </c>
      <c r="O859" s="38" t="s">
        <v>266</v>
      </c>
      <c r="P859" s="38" t="s">
        <v>267</v>
      </c>
      <c r="Q859" s="38" t="s">
        <v>186</v>
      </c>
      <c r="S859" s="6"/>
    </row>
    <row r="860" spans="1:19" ht="15" customHeight="1" x14ac:dyDescent="0.25">
      <c r="A860" t="s">
        <v>154</v>
      </c>
      <c r="E860" s="38" t="s">
        <v>475</v>
      </c>
      <c r="F860" s="3">
        <v>114269</v>
      </c>
      <c r="G860" s="25">
        <v>43470</v>
      </c>
      <c r="H860" s="3">
        <v>-144</v>
      </c>
      <c r="I860" s="3">
        <v>478.4</v>
      </c>
      <c r="J860" s="3">
        <v>0</v>
      </c>
      <c r="K860" s="3">
        <f>Item_Ledger_Entry[[#This Row],[Sales Amount (Expected)]]+Item_Ledger_Entry[[#This Row],[Sales Amount (Actual)]]</f>
        <v>478.4</v>
      </c>
      <c r="L860" s="3">
        <f>-Item_Ledger_Entry[[#This Row],[Quantity]]</f>
        <v>144</v>
      </c>
      <c r="M860" s="38" t="s">
        <v>476</v>
      </c>
      <c r="N860" s="3">
        <v>3.39</v>
      </c>
      <c r="O860" s="38" t="s">
        <v>301</v>
      </c>
      <c r="P860" s="38" t="s">
        <v>302</v>
      </c>
      <c r="Q860" s="38" t="s">
        <v>186</v>
      </c>
      <c r="S860" s="6"/>
    </row>
    <row r="861" spans="1:19" ht="15" customHeight="1" x14ac:dyDescent="0.25">
      <c r="A861" t="s">
        <v>154</v>
      </c>
      <c r="E861" s="38" t="s">
        <v>475</v>
      </c>
      <c r="F861" s="3">
        <v>116382</v>
      </c>
      <c r="G861" s="25">
        <v>43473</v>
      </c>
      <c r="H861" s="3">
        <v>-2</v>
      </c>
      <c r="I861" s="3">
        <v>6.64</v>
      </c>
      <c r="J861" s="3">
        <v>0</v>
      </c>
      <c r="K861" s="3">
        <f>Item_Ledger_Entry[[#This Row],[Sales Amount (Expected)]]+Item_Ledger_Entry[[#This Row],[Sales Amount (Actual)]]</f>
        <v>6.64</v>
      </c>
      <c r="L861" s="3">
        <f>-Item_Ledger_Entry[[#This Row],[Quantity]]</f>
        <v>2</v>
      </c>
      <c r="M861" s="38" t="s">
        <v>476</v>
      </c>
      <c r="N861" s="3">
        <v>3.39</v>
      </c>
      <c r="O861" s="38" t="s">
        <v>305</v>
      </c>
      <c r="P861" s="38" t="s">
        <v>306</v>
      </c>
      <c r="Q861" s="38" t="s">
        <v>186</v>
      </c>
      <c r="S861" s="6"/>
    </row>
    <row r="862" spans="1:19" ht="15" customHeight="1" x14ac:dyDescent="0.25">
      <c r="A862" t="s">
        <v>154</v>
      </c>
      <c r="E862" s="38" t="s">
        <v>475</v>
      </c>
      <c r="F862" s="3">
        <v>118079</v>
      </c>
      <c r="G862" s="25">
        <v>43471</v>
      </c>
      <c r="H862" s="3">
        <v>-1</v>
      </c>
      <c r="I862" s="3">
        <v>0</v>
      </c>
      <c r="J862" s="3">
        <v>0</v>
      </c>
      <c r="K862" s="3">
        <f>Item_Ledger_Entry[[#This Row],[Sales Amount (Expected)]]+Item_Ledger_Entry[[#This Row],[Sales Amount (Actual)]]</f>
        <v>0</v>
      </c>
      <c r="L862" s="3">
        <f>-Item_Ledger_Entry[[#This Row],[Quantity]]</f>
        <v>1</v>
      </c>
      <c r="M862" s="38" t="s">
        <v>476</v>
      </c>
      <c r="N862" s="3">
        <v>3.39</v>
      </c>
      <c r="O862" s="38" t="s">
        <v>359</v>
      </c>
      <c r="P862" s="38" t="s">
        <v>360</v>
      </c>
      <c r="Q862" s="38" t="s">
        <v>272</v>
      </c>
      <c r="S862" s="6"/>
    </row>
    <row r="863" spans="1:19" ht="15" customHeight="1" x14ac:dyDescent="0.25">
      <c r="A863" t="s">
        <v>154</v>
      </c>
      <c r="E863" s="38" t="s">
        <v>477</v>
      </c>
      <c r="F863" s="3">
        <v>3898</v>
      </c>
      <c r="G863" s="25">
        <v>43473</v>
      </c>
      <c r="H863" s="3">
        <v>-144</v>
      </c>
      <c r="I863" s="3">
        <v>1234.74</v>
      </c>
      <c r="J863" s="3">
        <v>0</v>
      </c>
      <c r="K863" s="3">
        <f>Item_Ledger_Entry[[#This Row],[Sales Amount (Expected)]]+Item_Ledger_Entry[[#This Row],[Sales Amount (Actual)]]</f>
        <v>1234.74</v>
      </c>
      <c r="L863" s="3">
        <f>-Item_Ledger_Entry[[#This Row],[Quantity]]</f>
        <v>144</v>
      </c>
      <c r="M863" s="38" t="s">
        <v>478</v>
      </c>
      <c r="N863" s="3">
        <v>9.2200000000000006</v>
      </c>
      <c r="O863" s="38" t="s">
        <v>334</v>
      </c>
      <c r="P863" s="38" t="s">
        <v>335</v>
      </c>
      <c r="Q863" s="38" t="s">
        <v>186</v>
      </c>
      <c r="S863" s="6"/>
    </row>
    <row r="864" spans="1:19" ht="15" customHeight="1" x14ac:dyDescent="0.25">
      <c r="A864" t="s">
        <v>154</v>
      </c>
      <c r="E864" s="38" t="s">
        <v>477</v>
      </c>
      <c r="F864" s="3">
        <v>3910</v>
      </c>
      <c r="G864" s="25">
        <v>43472</v>
      </c>
      <c r="H864" s="3">
        <v>-145</v>
      </c>
      <c r="I864" s="3">
        <v>1229.95</v>
      </c>
      <c r="J864" s="3">
        <v>0</v>
      </c>
      <c r="K864" s="3">
        <f>Item_Ledger_Entry[[#This Row],[Sales Amount (Expected)]]+Item_Ledger_Entry[[#This Row],[Sales Amount (Actual)]]</f>
        <v>1229.95</v>
      </c>
      <c r="L864" s="3">
        <f>-Item_Ledger_Entry[[#This Row],[Quantity]]</f>
        <v>145</v>
      </c>
      <c r="M864" s="38" t="s">
        <v>478</v>
      </c>
      <c r="N864" s="3">
        <v>9.2200000000000006</v>
      </c>
      <c r="O864" s="38" t="s">
        <v>264</v>
      </c>
      <c r="P864" s="38" t="s">
        <v>265</v>
      </c>
      <c r="Q864" s="38" t="s">
        <v>186</v>
      </c>
      <c r="S864" s="6"/>
    </row>
    <row r="865" spans="1:19" ht="15" customHeight="1" x14ac:dyDescent="0.25">
      <c r="A865" t="s">
        <v>154</v>
      </c>
      <c r="E865" s="38" t="s">
        <v>477</v>
      </c>
      <c r="F865" s="3">
        <v>3921</v>
      </c>
      <c r="G865" s="25">
        <v>43475</v>
      </c>
      <c r="H865" s="3">
        <v>-144</v>
      </c>
      <c r="I865" s="3">
        <v>1274.57</v>
      </c>
      <c r="J865" s="3">
        <v>0</v>
      </c>
      <c r="K865" s="3">
        <f>Item_Ledger_Entry[[#This Row],[Sales Amount (Expected)]]+Item_Ledger_Entry[[#This Row],[Sales Amount (Actual)]]</f>
        <v>1274.57</v>
      </c>
      <c r="L865" s="3">
        <f>-Item_Ledger_Entry[[#This Row],[Quantity]]</f>
        <v>144</v>
      </c>
      <c r="M865" s="38" t="s">
        <v>478</v>
      </c>
      <c r="N865" s="3">
        <v>9.2200000000000006</v>
      </c>
      <c r="O865" s="38" t="s">
        <v>264</v>
      </c>
      <c r="P865" s="38" t="s">
        <v>265</v>
      </c>
      <c r="Q865" s="38" t="s">
        <v>186</v>
      </c>
      <c r="S865" s="6"/>
    </row>
    <row r="866" spans="1:19" ht="15" customHeight="1" x14ac:dyDescent="0.25">
      <c r="A866" t="s">
        <v>154</v>
      </c>
      <c r="E866" s="38" t="s">
        <v>477</v>
      </c>
      <c r="F866" s="3">
        <v>3945</v>
      </c>
      <c r="G866" s="25">
        <v>43480</v>
      </c>
      <c r="H866" s="3">
        <v>-1</v>
      </c>
      <c r="I866" s="3">
        <v>8.76</v>
      </c>
      <c r="J866" s="3">
        <v>0</v>
      </c>
      <c r="K866" s="3">
        <f>Item_Ledger_Entry[[#This Row],[Sales Amount (Expected)]]+Item_Ledger_Entry[[#This Row],[Sales Amount (Actual)]]</f>
        <v>8.76</v>
      </c>
      <c r="L866" s="3">
        <f>-Item_Ledger_Entry[[#This Row],[Quantity]]</f>
        <v>1</v>
      </c>
      <c r="M866" s="38" t="s">
        <v>478</v>
      </c>
      <c r="N866" s="3">
        <v>9.2200000000000006</v>
      </c>
      <c r="O866" s="38" t="s">
        <v>264</v>
      </c>
      <c r="P866" s="38" t="s">
        <v>265</v>
      </c>
      <c r="Q866" s="38" t="s">
        <v>186</v>
      </c>
      <c r="S866" s="6"/>
    </row>
    <row r="867" spans="1:19" ht="15" customHeight="1" x14ac:dyDescent="0.25">
      <c r="A867" t="s">
        <v>154</v>
      </c>
      <c r="E867" s="38" t="s">
        <v>477</v>
      </c>
      <c r="F867" s="3">
        <v>3959</v>
      </c>
      <c r="G867" s="25">
        <v>43480</v>
      </c>
      <c r="H867" s="3">
        <v>-1</v>
      </c>
      <c r="I867" s="3">
        <v>8.85</v>
      </c>
      <c r="J867" s="3">
        <v>0</v>
      </c>
      <c r="K867" s="3">
        <f>Item_Ledger_Entry[[#This Row],[Sales Amount (Expected)]]+Item_Ledger_Entry[[#This Row],[Sales Amount (Actual)]]</f>
        <v>8.85</v>
      </c>
      <c r="L867" s="3">
        <f>-Item_Ledger_Entry[[#This Row],[Quantity]]</f>
        <v>1</v>
      </c>
      <c r="M867" s="38" t="s">
        <v>478</v>
      </c>
      <c r="N867" s="3">
        <v>9.2200000000000006</v>
      </c>
      <c r="O867" s="38" t="s">
        <v>334</v>
      </c>
      <c r="P867" s="38" t="s">
        <v>335</v>
      </c>
      <c r="Q867" s="38" t="s">
        <v>186</v>
      </c>
      <c r="S867" s="6"/>
    </row>
    <row r="868" spans="1:19" ht="15" customHeight="1" x14ac:dyDescent="0.25">
      <c r="A868" t="s">
        <v>154</v>
      </c>
      <c r="E868" s="38" t="s">
        <v>477</v>
      </c>
      <c r="F868" s="3">
        <v>7585</v>
      </c>
      <c r="G868" s="25">
        <v>43476</v>
      </c>
      <c r="H868" s="3">
        <v>-144</v>
      </c>
      <c r="I868" s="3">
        <v>1301.0899999999999</v>
      </c>
      <c r="J868" s="3">
        <v>0</v>
      </c>
      <c r="K868" s="3">
        <f>Item_Ledger_Entry[[#This Row],[Sales Amount (Expected)]]+Item_Ledger_Entry[[#This Row],[Sales Amount (Actual)]]</f>
        <v>1301.0899999999999</v>
      </c>
      <c r="L868" s="3">
        <f>-Item_Ledger_Entry[[#This Row],[Quantity]]</f>
        <v>144</v>
      </c>
      <c r="M868" s="38" t="s">
        <v>478</v>
      </c>
      <c r="N868" s="3">
        <v>9.2200000000000006</v>
      </c>
      <c r="O868" s="38" t="s">
        <v>268</v>
      </c>
      <c r="P868" s="38" t="s">
        <v>269</v>
      </c>
      <c r="Q868" s="38" t="s">
        <v>186</v>
      </c>
      <c r="S868" s="6"/>
    </row>
    <row r="869" spans="1:19" ht="15" customHeight="1" x14ac:dyDescent="0.25">
      <c r="A869" t="s">
        <v>154</v>
      </c>
      <c r="E869" s="38" t="s">
        <v>477</v>
      </c>
      <c r="F869" s="3">
        <v>10245</v>
      </c>
      <c r="G869" s="25">
        <v>43482</v>
      </c>
      <c r="H869" s="3">
        <v>-144</v>
      </c>
      <c r="I869" s="3">
        <v>1301.0899999999999</v>
      </c>
      <c r="J869" s="3">
        <v>0</v>
      </c>
      <c r="K869" s="3">
        <f>Item_Ledger_Entry[[#This Row],[Sales Amount (Expected)]]+Item_Ledger_Entry[[#This Row],[Sales Amount (Actual)]]</f>
        <v>1301.0899999999999</v>
      </c>
      <c r="L869" s="3">
        <f>-Item_Ledger_Entry[[#This Row],[Quantity]]</f>
        <v>144</v>
      </c>
      <c r="M869" s="38" t="s">
        <v>478</v>
      </c>
      <c r="N869" s="3">
        <v>9.2200000000000006</v>
      </c>
      <c r="O869" s="38" t="s">
        <v>355</v>
      </c>
      <c r="P869" s="38" t="s">
        <v>356</v>
      </c>
      <c r="Q869" s="38" t="s">
        <v>186</v>
      </c>
      <c r="S869" s="6"/>
    </row>
    <row r="870" spans="1:19" ht="15" customHeight="1" x14ac:dyDescent="0.25">
      <c r="A870" t="s">
        <v>154</v>
      </c>
      <c r="E870" s="38" t="s">
        <v>477</v>
      </c>
      <c r="F870" s="3">
        <v>10253</v>
      </c>
      <c r="G870" s="25">
        <v>43480</v>
      </c>
      <c r="H870" s="3">
        <v>-48</v>
      </c>
      <c r="I870" s="3">
        <v>433.71000000000004</v>
      </c>
      <c r="J870" s="3">
        <v>0</v>
      </c>
      <c r="K870" s="3">
        <f>Item_Ledger_Entry[[#This Row],[Sales Amount (Expected)]]+Item_Ledger_Entry[[#This Row],[Sales Amount (Actual)]]</f>
        <v>433.71000000000004</v>
      </c>
      <c r="L870" s="3">
        <f>-Item_Ledger_Entry[[#This Row],[Quantity]]</f>
        <v>48</v>
      </c>
      <c r="M870" s="38" t="s">
        <v>478</v>
      </c>
      <c r="N870" s="3">
        <v>9.2200000000000006</v>
      </c>
      <c r="O870" s="38" t="s">
        <v>305</v>
      </c>
      <c r="P870" s="38" t="s">
        <v>306</v>
      </c>
      <c r="Q870" s="38" t="s">
        <v>186</v>
      </c>
      <c r="S870" s="6"/>
    </row>
    <row r="871" spans="1:19" ht="15" customHeight="1" x14ac:dyDescent="0.25">
      <c r="A871" t="s">
        <v>154</v>
      </c>
      <c r="E871" s="38" t="s">
        <v>477</v>
      </c>
      <c r="F871" s="3">
        <v>12464</v>
      </c>
      <c r="G871" s="25">
        <v>43471</v>
      </c>
      <c r="H871" s="3">
        <v>-12</v>
      </c>
      <c r="I871" s="3">
        <v>0</v>
      </c>
      <c r="J871" s="3">
        <v>0</v>
      </c>
      <c r="K871" s="3">
        <f>Item_Ledger_Entry[[#This Row],[Sales Amount (Expected)]]+Item_Ledger_Entry[[#This Row],[Sales Amount (Actual)]]</f>
        <v>0</v>
      </c>
      <c r="L871" s="3">
        <f>-Item_Ledger_Entry[[#This Row],[Quantity]]</f>
        <v>12</v>
      </c>
      <c r="M871" s="38" t="s">
        <v>478</v>
      </c>
      <c r="N871" s="3">
        <v>9.2200000000000006</v>
      </c>
      <c r="O871" s="38" t="s">
        <v>270</v>
      </c>
      <c r="P871" s="38" t="s">
        <v>271</v>
      </c>
      <c r="Q871" s="38" t="s">
        <v>272</v>
      </c>
      <c r="S871" s="6"/>
    </row>
    <row r="872" spans="1:19" ht="15" customHeight="1" x14ac:dyDescent="0.25">
      <c r="A872" t="s">
        <v>154</v>
      </c>
      <c r="E872" s="38" t="s">
        <v>477</v>
      </c>
      <c r="F872" s="3">
        <v>15166</v>
      </c>
      <c r="G872" s="25">
        <v>43482</v>
      </c>
      <c r="H872" s="3">
        <v>-1</v>
      </c>
      <c r="I872" s="3">
        <v>8.66</v>
      </c>
      <c r="J872" s="3">
        <v>0</v>
      </c>
      <c r="K872" s="3">
        <f>Item_Ledger_Entry[[#This Row],[Sales Amount (Expected)]]+Item_Ledger_Entry[[#This Row],[Sales Amount (Actual)]]</f>
        <v>8.66</v>
      </c>
      <c r="L872" s="3">
        <f>-Item_Ledger_Entry[[#This Row],[Quantity]]</f>
        <v>1</v>
      </c>
      <c r="M872" s="38" t="s">
        <v>478</v>
      </c>
      <c r="N872" s="3">
        <v>9.2200000000000006</v>
      </c>
      <c r="O872" s="38" t="s">
        <v>286</v>
      </c>
      <c r="P872" s="38" t="s">
        <v>287</v>
      </c>
      <c r="Q872" s="38" t="s">
        <v>275</v>
      </c>
      <c r="S872" s="6"/>
    </row>
    <row r="873" spans="1:19" ht="15" customHeight="1" x14ac:dyDescent="0.25">
      <c r="A873" t="s">
        <v>154</v>
      </c>
      <c r="E873" s="38" t="s">
        <v>477</v>
      </c>
      <c r="F873" s="3">
        <v>114278</v>
      </c>
      <c r="G873" s="25">
        <v>43474</v>
      </c>
      <c r="H873" s="3">
        <v>-144</v>
      </c>
      <c r="I873" s="3">
        <v>1301.1299999999999</v>
      </c>
      <c r="J873" s="3">
        <v>0</v>
      </c>
      <c r="K873" s="3">
        <f>Item_Ledger_Entry[[#This Row],[Sales Amount (Expected)]]+Item_Ledger_Entry[[#This Row],[Sales Amount (Actual)]]</f>
        <v>1301.1299999999999</v>
      </c>
      <c r="L873" s="3">
        <f>-Item_Ledger_Entry[[#This Row],[Quantity]]</f>
        <v>144</v>
      </c>
      <c r="M873" s="38" t="s">
        <v>478</v>
      </c>
      <c r="N873" s="3">
        <v>9.2200000000000006</v>
      </c>
      <c r="O873" s="38" t="s">
        <v>301</v>
      </c>
      <c r="P873" s="38" t="s">
        <v>302</v>
      </c>
      <c r="Q873" s="38" t="s">
        <v>186</v>
      </c>
      <c r="S873" s="6"/>
    </row>
    <row r="874" spans="1:19" ht="15" customHeight="1" x14ac:dyDescent="0.25">
      <c r="A874" t="s">
        <v>154</v>
      </c>
      <c r="E874" s="38" t="s">
        <v>477</v>
      </c>
      <c r="F874" s="3">
        <v>118082</v>
      </c>
      <c r="G874" s="25">
        <v>43471</v>
      </c>
      <c r="H874" s="3">
        <v>-24</v>
      </c>
      <c r="I874" s="3">
        <v>0</v>
      </c>
      <c r="J874" s="3">
        <v>0</v>
      </c>
      <c r="K874" s="3">
        <f>Item_Ledger_Entry[[#This Row],[Sales Amount (Expected)]]+Item_Ledger_Entry[[#This Row],[Sales Amount (Actual)]]</f>
        <v>0</v>
      </c>
      <c r="L874" s="3">
        <f>-Item_Ledger_Entry[[#This Row],[Quantity]]</f>
        <v>24</v>
      </c>
      <c r="M874" s="38" t="s">
        <v>478</v>
      </c>
      <c r="N874" s="3">
        <v>9.2200000000000006</v>
      </c>
      <c r="O874" s="38" t="s">
        <v>359</v>
      </c>
      <c r="P874" s="38" t="s">
        <v>360</v>
      </c>
      <c r="Q874" s="38" t="s">
        <v>272</v>
      </c>
      <c r="S874" s="6"/>
    </row>
    <row r="875" spans="1:19" ht="15" customHeight="1" x14ac:dyDescent="0.25">
      <c r="A875" t="s">
        <v>154</v>
      </c>
      <c r="E875" s="38" t="s">
        <v>477</v>
      </c>
      <c r="F875" s="3">
        <v>119361</v>
      </c>
      <c r="G875" s="25">
        <v>43482</v>
      </c>
      <c r="H875" s="3">
        <v>-144</v>
      </c>
      <c r="I875" s="3">
        <v>1301.0899999999999</v>
      </c>
      <c r="J875" s="3">
        <v>0</v>
      </c>
      <c r="K875" s="3">
        <f>Item_Ledger_Entry[[#This Row],[Sales Amount (Expected)]]+Item_Ledger_Entry[[#This Row],[Sales Amount (Actual)]]</f>
        <v>1301.0899999999999</v>
      </c>
      <c r="L875" s="3">
        <f>-Item_Ledger_Entry[[#This Row],[Quantity]]</f>
        <v>144</v>
      </c>
      <c r="M875" s="38" t="s">
        <v>478</v>
      </c>
      <c r="N875" s="3">
        <v>9.2200000000000006</v>
      </c>
      <c r="O875" s="38" t="s">
        <v>276</v>
      </c>
      <c r="P875" s="38" t="s">
        <v>277</v>
      </c>
      <c r="Q875" s="38" t="s">
        <v>275</v>
      </c>
      <c r="S875" s="6"/>
    </row>
    <row r="876" spans="1:19" ht="15" customHeight="1" x14ac:dyDescent="0.25">
      <c r="A876" t="s">
        <v>154</v>
      </c>
      <c r="E876" s="38" t="s">
        <v>477</v>
      </c>
      <c r="F876" s="3">
        <v>156410</v>
      </c>
      <c r="G876" s="25">
        <v>43480</v>
      </c>
      <c r="H876" s="3">
        <v>6</v>
      </c>
      <c r="I876" s="3">
        <v>-54.21</v>
      </c>
      <c r="J876" s="3">
        <v>0</v>
      </c>
      <c r="K876" s="3">
        <f>Item_Ledger_Entry[[#This Row],[Sales Amount (Expected)]]+Item_Ledger_Entry[[#This Row],[Sales Amount (Actual)]]</f>
        <v>-54.21</v>
      </c>
      <c r="L876" s="3">
        <f>-Item_Ledger_Entry[[#This Row],[Quantity]]</f>
        <v>-6</v>
      </c>
      <c r="M876" s="38" t="s">
        <v>478</v>
      </c>
      <c r="N876" s="3">
        <v>9.2200000000000006</v>
      </c>
      <c r="O876" s="38" t="s">
        <v>479</v>
      </c>
      <c r="P876" s="38" t="s">
        <v>480</v>
      </c>
      <c r="Q876" s="38" t="s">
        <v>186</v>
      </c>
      <c r="S876" s="6"/>
    </row>
    <row r="877" spans="1:19" ht="15" customHeight="1" x14ac:dyDescent="0.25">
      <c r="A877" t="s">
        <v>154</v>
      </c>
      <c r="E877" s="38" t="s">
        <v>481</v>
      </c>
      <c r="F877" s="3">
        <v>3894</v>
      </c>
      <c r="G877" s="25">
        <v>43467</v>
      </c>
      <c r="H877" s="3">
        <v>-1</v>
      </c>
      <c r="I877" s="3">
        <v>2.82</v>
      </c>
      <c r="J877" s="3">
        <v>0</v>
      </c>
      <c r="K877" s="3">
        <f>Item_Ledger_Entry[[#This Row],[Sales Amount (Expected)]]+Item_Ledger_Entry[[#This Row],[Sales Amount (Actual)]]</f>
        <v>2.82</v>
      </c>
      <c r="L877" s="3">
        <f>-Item_Ledger_Entry[[#This Row],[Quantity]]</f>
        <v>1</v>
      </c>
      <c r="M877" s="38" t="s">
        <v>482</v>
      </c>
      <c r="N877" s="3">
        <v>2.88</v>
      </c>
      <c r="O877" s="38" t="s">
        <v>264</v>
      </c>
      <c r="P877" s="38" t="s">
        <v>265</v>
      </c>
      <c r="Q877" s="38" t="s">
        <v>186</v>
      </c>
      <c r="S877" s="6"/>
    </row>
    <row r="878" spans="1:19" ht="15" customHeight="1" x14ac:dyDescent="0.25">
      <c r="A878" t="s">
        <v>154</v>
      </c>
      <c r="E878" s="38" t="s">
        <v>481</v>
      </c>
      <c r="F878" s="3">
        <v>3906</v>
      </c>
      <c r="G878" s="25">
        <v>43473</v>
      </c>
      <c r="H878" s="3">
        <v>-1</v>
      </c>
      <c r="I878" s="3">
        <v>2.68</v>
      </c>
      <c r="J878" s="3">
        <v>0</v>
      </c>
      <c r="K878" s="3">
        <f>Item_Ledger_Entry[[#This Row],[Sales Amount (Expected)]]+Item_Ledger_Entry[[#This Row],[Sales Amount (Actual)]]</f>
        <v>2.68</v>
      </c>
      <c r="L878" s="3">
        <f>-Item_Ledger_Entry[[#This Row],[Quantity]]</f>
        <v>1</v>
      </c>
      <c r="M878" s="38" t="s">
        <v>482</v>
      </c>
      <c r="N878" s="3">
        <v>2.88</v>
      </c>
      <c r="O878" s="38" t="s">
        <v>334</v>
      </c>
      <c r="P878" s="38" t="s">
        <v>335</v>
      </c>
      <c r="Q878" s="38" t="s">
        <v>186</v>
      </c>
      <c r="S878" s="6"/>
    </row>
    <row r="879" spans="1:19" ht="15" customHeight="1" x14ac:dyDescent="0.25">
      <c r="A879" t="s">
        <v>154</v>
      </c>
      <c r="E879" s="38" t="s">
        <v>481</v>
      </c>
      <c r="F879" s="3">
        <v>3925</v>
      </c>
      <c r="G879" s="25">
        <v>43475</v>
      </c>
      <c r="H879" s="3">
        <v>-144</v>
      </c>
      <c r="I879" s="3">
        <v>398.13</v>
      </c>
      <c r="J879" s="3">
        <v>0</v>
      </c>
      <c r="K879" s="3">
        <f>Item_Ledger_Entry[[#This Row],[Sales Amount (Expected)]]+Item_Ledger_Entry[[#This Row],[Sales Amount (Actual)]]</f>
        <v>398.13</v>
      </c>
      <c r="L879" s="3">
        <f>-Item_Ledger_Entry[[#This Row],[Quantity]]</f>
        <v>144</v>
      </c>
      <c r="M879" s="38" t="s">
        <v>482</v>
      </c>
      <c r="N879" s="3">
        <v>2.88</v>
      </c>
      <c r="O879" s="38" t="s">
        <v>264</v>
      </c>
      <c r="P879" s="38" t="s">
        <v>265</v>
      </c>
      <c r="Q879" s="38" t="s">
        <v>186</v>
      </c>
      <c r="S879" s="6"/>
    </row>
    <row r="880" spans="1:19" ht="15" customHeight="1" x14ac:dyDescent="0.25">
      <c r="A880" t="s">
        <v>154</v>
      </c>
      <c r="E880" s="38" t="s">
        <v>481</v>
      </c>
      <c r="F880" s="3">
        <v>7563</v>
      </c>
      <c r="G880" s="25">
        <v>43469</v>
      </c>
      <c r="H880" s="3">
        <v>-1</v>
      </c>
      <c r="I880" s="3">
        <v>2.77</v>
      </c>
      <c r="J880" s="3">
        <v>0</v>
      </c>
      <c r="K880" s="3">
        <f>Item_Ledger_Entry[[#This Row],[Sales Amount (Expected)]]+Item_Ledger_Entry[[#This Row],[Sales Amount (Actual)]]</f>
        <v>2.77</v>
      </c>
      <c r="L880" s="3">
        <f>-Item_Ledger_Entry[[#This Row],[Quantity]]</f>
        <v>1</v>
      </c>
      <c r="M880" s="38" t="s">
        <v>482</v>
      </c>
      <c r="N880" s="3">
        <v>2.88</v>
      </c>
      <c r="O880" s="38" t="s">
        <v>268</v>
      </c>
      <c r="P880" s="38" t="s">
        <v>269</v>
      </c>
      <c r="Q880" s="38" t="s">
        <v>186</v>
      </c>
      <c r="S880" s="6"/>
    </row>
    <row r="881" spans="1:19" ht="15" customHeight="1" x14ac:dyDescent="0.25">
      <c r="A881" t="s">
        <v>154</v>
      </c>
      <c r="E881" s="38" t="s">
        <v>481</v>
      </c>
      <c r="F881" s="3">
        <v>7569</v>
      </c>
      <c r="G881" s="25">
        <v>43477</v>
      </c>
      <c r="H881" s="3">
        <v>-144</v>
      </c>
      <c r="I881" s="3">
        <v>393.98</v>
      </c>
      <c r="J881" s="3">
        <v>0</v>
      </c>
      <c r="K881" s="3">
        <f>Item_Ledger_Entry[[#This Row],[Sales Amount (Expected)]]+Item_Ledger_Entry[[#This Row],[Sales Amount (Actual)]]</f>
        <v>393.98</v>
      </c>
      <c r="L881" s="3">
        <f>-Item_Ledger_Entry[[#This Row],[Quantity]]</f>
        <v>144</v>
      </c>
      <c r="M881" s="38" t="s">
        <v>482</v>
      </c>
      <c r="N881" s="3">
        <v>2.88</v>
      </c>
      <c r="O881" s="38" t="s">
        <v>301</v>
      </c>
      <c r="P881" s="38" t="s">
        <v>302</v>
      </c>
      <c r="Q881" s="38" t="s">
        <v>186</v>
      </c>
      <c r="S881" s="6"/>
    </row>
    <row r="882" spans="1:19" ht="15" customHeight="1" x14ac:dyDescent="0.25">
      <c r="A882" t="s">
        <v>154</v>
      </c>
      <c r="E882" s="38" t="s">
        <v>481</v>
      </c>
      <c r="F882" s="3">
        <v>10236</v>
      </c>
      <c r="G882" s="25">
        <v>43477</v>
      </c>
      <c r="H882" s="3">
        <v>-1</v>
      </c>
      <c r="I882" s="3">
        <v>2.81</v>
      </c>
      <c r="J882" s="3">
        <v>0</v>
      </c>
      <c r="K882" s="3">
        <f>Item_Ledger_Entry[[#This Row],[Sales Amount (Expected)]]+Item_Ledger_Entry[[#This Row],[Sales Amount (Actual)]]</f>
        <v>2.81</v>
      </c>
      <c r="L882" s="3">
        <f>-Item_Ledger_Entry[[#This Row],[Quantity]]</f>
        <v>1</v>
      </c>
      <c r="M882" s="38" t="s">
        <v>482</v>
      </c>
      <c r="N882" s="3">
        <v>2.88</v>
      </c>
      <c r="O882" s="38" t="s">
        <v>355</v>
      </c>
      <c r="P882" s="38" t="s">
        <v>356</v>
      </c>
      <c r="Q882" s="38" t="s">
        <v>186</v>
      </c>
      <c r="S882" s="6"/>
    </row>
    <row r="883" spans="1:19" ht="15" customHeight="1" x14ac:dyDescent="0.25">
      <c r="A883" t="s">
        <v>154</v>
      </c>
      <c r="E883" s="38" t="s">
        <v>481</v>
      </c>
      <c r="F883" s="3">
        <v>10239</v>
      </c>
      <c r="G883" s="25">
        <v>43478</v>
      </c>
      <c r="H883" s="3">
        <v>-144</v>
      </c>
      <c r="I883" s="3">
        <v>406.42999999999995</v>
      </c>
      <c r="J883" s="3">
        <v>0</v>
      </c>
      <c r="K883" s="3">
        <f>Item_Ledger_Entry[[#This Row],[Sales Amount (Expected)]]+Item_Ledger_Entry[[#This Row],[Sales Amount (Actual)]]</f>
        <v>406.42999999999995</v>
      </c>
      <c r="L883" s="3">
        <f>-Item_Ledger_Entry[[#This Row],[Quantity]]</f>
        <v>144</v>
      </c>
      <c r="M883" s="38" t="s">
        <v>482</v>
      </c>
      <c r="N883" s="3">
        <v>2.88</v>
      </c>
      <c r="O883" s="38" t="s">
        <v>305</v>
      </c>
      <c r="P883" s="38" t="s">
        <v>306</v>
      </c>
      <c r="Q883" s="38" t="s">
        <v>186</v>
      </c>
      <c r="S883" s="6"/>
    </row>
    <row r="884" spans="1:19" ht="15" customHeight="1" x14ac:dyDescent="0.25">
      <c r="A884" t="s">
        <v>154</v>
      </c>
      <c r="E884" s="38" t="s">
        <v>481</v>
      </c>
      <c r="F884" s="3">
        <v>12461</v>
      </c>
      <c r="G884" s="25">
        <v>43471</v>
      </c>
      <c r="H884" s="3">
        <v>-144</v>
      </c>
      <c r="I884" s="3">
        <v>0</v>
      </c>
      <c r="J884" s="3">
        <v>0</v>
      </c>
      <c r="K884" s="3">
        <f>Item_Ledger_Entry[[#This Row],[Sales Amount (Expected)]]+Item_Ledger_Entry[[#This Row],[Sales Amount (Actual)]]</f>
        <v>0</v>
      </c>
      <c r="L884" s="3">
        <f>-Item_Ledger_Entry[[#This Row],[Quantity]]</f>
        <v>144</v>
      </c>
      <c r="M884" s="38" t="s">
        <v>482</v>
      </c>
      <c r="N884" s="3">
        <v>2.88</v>
      </c>
      <c r="O884" s="38" t="s">
        <v>270</v>
      </c>
      <c r="P884" s="38" t="s">
        <v>271</v>
      </c>
      <c r="Q884" s="38" t="s">
        <v>272</v>
      </c>
      <c r="S884" s="6"/>
    </row>
    <row r="885" spans="1:19" ht="15" customHeight="1" x14ac:dyDescent="0.25">
      <c r="A885" t="s">
        <v>154</v>
      </c>
      <c r="E885" s="38" t="s">
        <v>481</v>
      </c>
      <c r="F885" s="3">
        <v>12474</v>
      </c>
      <c r="G885" s="25">
        <v>43481</v>
      </c>
      <c r="H885" s="3">
        <v>-288</v>
      </c>
      <c r="I885" s="3">
        <v>0</v>
      </c>
      <c r="J885" s="3">
        <v>0</v>
      </c>
      <c r="K885" s="3">
        <f>Item_Ledger_Entry[[#This Row],[Sales Amount (Expected)]]+Item_Ledger_Entry[[#This Row],[Sales Amount (Actual)]]</f>
        <v>0</v>
      </c>
      <c r="L885" s="3">
        <f>-Item_Ledger_Entry[[#This Row],[Quantity]]</f>
        <v>288</v>
      </c>
      <c r="M885" s="38" t="s">
        <v>482</v>
      </c>
      <c r="N885" s="3">
        <v>2.88</v>
      </c>
      <c r="O885" s="38" t="s">
        <v>359</v>
      </c>
      <c r="P885" s="38" t="s">
        <v>360</v>
      </c>
      <c r="Q885" s="38" t="s">
        <v>272</v>
      </c>
      <c r="S885" s="6"/>
    </row>
    <row r="886" spans="1:19" ht="15" customHeight="1" x14ac:dyDescent="0.25">
      <c r="A886" t="s">
        <v>154</v>
      </c>
      <c r="E886" s="38" t="s">
        <v>481</v>
      </c>
      <c r="F886" s="3">
        <v>14124</v>
      </c>
      <c r="G886" s="25">
        <v>43484</v>
      </c>
      <c r="H886" s="3">
        <v>-6</v>
      </c>
      <c r="I886" s="3">
        <v>16.23</v>
      </c>
      <c r="J886" s="3">
        <v>0</v>
      </c>
      <c r="K886" s="3">
        <f>Item_Ledger_Entry[[#This Row],[Sales Amount (Expected)]]+Item_Ledger_Entry[[#This Row],[Sales Amount (Actual)]]</f>
        <v>16.23</v>
      </c>
      <c r="L886" s="3">
        <f>-Item_Ledger_Entry[[#This Row],[Quantity]]</f>
        <v>6</v>
      </c>
      <c r="M886" s="38" t="s">
        <v>482</v>
      </c>
      <c r="N886" s="3">
        <v>2.88</v>
      </c>
      <c r="O886" s="38" t="s">
        <v>273</v>
      </c>
      <c r="P886" s="38" t="s">
        <v>274</v>
      </c>
      <c r="Q886" s="38" t="s">
        <v>275</v>
      </c>
      <c r="S886" s="6"/>
    </row>
    <row r="887" spans="1:19" ht="15" customHeight="1" x14ac:dyDescent="0.25">
      <c r="A887" t="s">
        <v>154</v>
      </c>
      <c r="E887" s="38" t="s">
        <v>481</v>
      </c>
      <c r="F887" s="3">
        <v>15161</v>
      </c>
      <c r="G887" s="25">
        <v>43478</v>
      </c>
      <c r="H887" s="3">
        <v>-1</v>
      </c>
      <c r="I887" s="3">
        <v>2.76</v>
      </c>
      <c r="J887" s="3">
        <v>0</v>
      </c>
      <c r="K887" s="3">
        <f>Item_Ledger_Entry[[#This Row],[Sales Amount (Expected)]]+Item_Ledger_Entry[[#This Row],[Sales Amount (Actual)]]</f>
        <v>2.76</v>
      </c>
      <c r="L887" s="3">
        <f>-Item_Ledger_Entry[[#This Row],[Quantity]]</f>
        <v>1</v>
      </c>
      <c r="M887" s="38" t="s">
        <v>482</v>
      </c>
      <c r="N887" s="3">
        <v>2.88</v>
      </c>
      <c r="O887" s="38" t="s">
        <v>284</v>
      </c>
      <c r="P887" s="38" t="s">
        <v>285</v>
      </c>
      <c r="Q887" s="38" t="s">
        <v>275</v>
      </c>
      <c r="S887" s="6"/>
    </row>
    <row r="888" spans="1:19" ht="15" customHeight="1" x14ac:dyDescent="0.25">
      <c r="A888" t="s">
        <v>154</v>
      </c>
      <c r="E888" s="38" t="s">
        <v>481</v>
      </c>
      <c r="F888" s="3">
        <v>15164</v>
      </c>
      <c r="G888" s="25">
        <v>43482</v>
      </c>
      <c r="H888" s="3">
        <v>-144</v>
      </c>
      <c r="I888" s="3">
        <v>389.81</v>
      </c>
      <c r="J888" s="3">
        <v>0</v>
      </c>
      <c r="K888" s="3">
        <f>Item_Ledger_Entry[[#This Row],[Sales Amount (Expected)]]+Item_Ledger_Entry[[#This Row],[Sales Amount (Actual)]]</f>
        <v>389.81</v>
      </c>
      <c r="L888" s="3">
        <f>-Item_Ledger_Entry[[#This Row],[Quantity]]</f>
        <v>144</v>
      </c>
      <c r="M888" s="38" t="s">
        <v>482</v>
      </c>
      <c r="N888" s="3">
        <v>2.88</v>
      </c>
      <c r="O888" s="38" t="s">
        <v>286</v>
      </c>
      <c r="P888" s="38" t="s">
        <v>287</v>
      </c>
      <c r="Q888" s="38" t="s">
        <v>275</v>
      </c>
      <c r="S888" s="6"/>
    </row>
    <row r="889" spans="1:19" ht="15" customHeight="1" x14ac:dyDescent="0.25">
      <c r="A889" t="s">
        <v>154</v>
      </c>
      <c r="E889" s="38" t="s">
        <v>481</v>
      </c>
      <c r="F889" s="3">
        <v>111283</v>
      </c>
      <c r="G889" s="25">
        <v>43472</v>
      </c>
      <c r="H889" s="3">
        <v>-24</v>
      </c>
      <c r="I889" s="3">
        <v>64.97</v>
      </c>
      <c r="J889" s="3">
        <v>0</v>
      </c>
      <c r="K889" s="3">
        <f>Item_Ledger_Entry[[#This Row],[Sales Amount (Expected)]]+Item_Ledger_Entry[[#This Row],[Sales Amount (Actual)]]</f>
        <v>64.97</v>
      </c>
      <c r="L889" s="3">
        <f>-Item_Ledger_Entry[[#This Row],[Quantity]]</f>
        <v>24</v>
      </c>
      <c r="M889" s="38" t="s">
        <v>482</v>
      </c>
      <c r="N889" s="3">
        <v>2.88</v>
      </c>
      <c r="O889" s="38" t="s">
        <v>264</v>
      </c>
      <c r="P889" s="38" t="s">
        <v>265</v>
      </c>
      <c r="Q889" s="38" t="s">
        <v>186</v>
      </c>
      <c r="S889" s="6"/>
    </row>
    <row r="890" spans="1:19" ht="15" customHeight="1" x14ac:dyDescent="0.25">
      <c r="A890" t="s">
        <v>154</v>
      </c>
      <c r="E890" s="38" t="s">
        <v>481</v>
      </c>
      <c r="F890" s="3">
        <v>111307</v>
      </c>
      <c r="G890" s="25">
        <v>43472</v>
      </c>
      <c r="H890" s="3">
        <v>-1</v>
      </c>
      <c r="I890" s="3">
        <v>2.68</v>
      </c>
      <c r="J890" s="3">
        <v>0</v>
      </c>
      <c r="K890" s="3">
        <f>Item_Ledger_Entry[[#This Row],[Sales Amount (Expected)]]+Item_Ledger_Entry[[#This Row],[Sales Amount (Actual)]]</f>
        <v>2.68</v>
      </c>
      <c r="L890" s="3">
        <f>-Item_Ledger_Entry[[#This Row],[Quantity]]</f>
        <v>1</v>
      </c>
      <c r="M890" s="38" t="s">
        <v>482</v>
      </c>
      <c r="N890" s="3">
        <v>2.88</v>
      </c>
      <c r="O890" s="38" t="s">
        <v>264</v>
      </c>
      <c r="P890" s="38" t="s">
        <v>265</v>
      </c>
      <c r="Q890" s="38" t="s">
        <v>186</v>
      </c>
      <c r="S890" s="6"/>
    </row>
    <row r="891" spans="1:19" ht="15" customHeight="1" x14ac:dyDescent="0.25">
      <c r="A891" t="s">
        <v>154</v>
      </c>
      <c r="E891" s="38" t="s">
        <v>481</v>
      </c>
      <c r="F891" s="3">
        <v>111346</v>
      </c>
      <c r="G891" s="25">
        <v>43478</v>
      </c>
      <c r="H891" s="3">
        <v>-1</v>
      </c>
      <c r="I891" s="3">
        <v>2.82</v>
      </c>
      <c r="J891" s="3">
        <v>0</v>
      </c>
      <c r="K891" s="3">
        <f>Item_Ledger_Entry[[#This Row],[Sales Amount (Expected)]]+Item_Ledger_Entry[[#This Row],[Sales Amount (Actual)]]</f>
        <v>2.82</v>
      </c>
      <c r="L891" s="3">
        <f>-Item_Ledger_Entry[[#This Row],[Quantity]]</f>
        <v>1</v>
      </c>
      <c r="M891" s="38" t="s">
        <v>482</v>
      </c>
      <c r="N891" s="3">
        <v>2.88</v>
      </c>
      <c r="O891" s="38" t="s">
        <v>266</v>
      </c>
      <c r="P891" s="38" t="s">
        <v>267</v>
      </c>
      <c r="Q891" s="38" t="s">
        <v>186</v>
      </c>
      <c r="S891" s="6"/>
    </row>
    <row r="892" spans="1:19" ht="15" customHeight="1" x14ac:dyDescent="0.25">
      <c r="A892" t="s">
        <v>154</v>
      </c>
      <c r="E892" s="38" t="s">
        <v>481</v>
      </c>
      <c r="F892" s="3">
        <v>114270</v>
      </c>
      <c r="G892" s="25">
        <v>43470</v>
      </c>
      <c r="H892" s="3">
        <v>-48</v>
      </c>
      <c r="I892" s="3">
        <v>135.48000000000002</v>
      </c>
      <c r="J892" s="3">
        <v>0</v>
      </c>
      <c r="K892" s="3">
        <f>Item_Ledger_Entry[[#This Row],[Sales Amount (Expected)]]+Item_Ledger_Entry[[#This Row],[Sales Amount (Actual)]]</f>
        <v>135.48000000000002</v>
      </c>
      <c r="L892" s="3">
        <f>-Item_Ledger_Entry[[#This Row],[Quantity]]</f>
        <v>48</v>
      </c>
      <c r="M892" s="38" t="s">
        <v>482</v>
      </c>
      <c r="N892" s="3">
        <v>2.88</v>
      </c>
      <c r="O892" s="38" t="s">
        <v>301</v>
      </c>
      <c r="P892" s="38" t="s">
        <v>302</v>
      </c>
      <c r="Q892" s="38" t="s">
        <v>186</v>
      </c>
      <c r="S892" s="6"/>
    </row>
    <row r="893" spans="1:19" ht="15" customHeight="1" x14ac:dyDescent="0.25">
      <c r="A893" t="s">
        <v>154</v>
      </c>
      <c r="E893" s="38" t="s">
        <v>481</v>
      </c>
      <c r="F893" s="3">
        <v>114280</v>
      </c>
      <c r="G893" s="25">
        <v>43474</v>
      </c>
      <c r="H893" s="3">
        <v>-6</v>
      </c>
      <c r="I893" s="3">
        <v>16.93</v>
      </c>
      <c r="J893" s="3">
        <v>0</v>
      </c>
      <c r="K893" s="3">
        <f>Item_Ledger_Entry[[#This Row],[Sales Amount (Expected)]]+Item_Ledger_Entry[[#This Row],[Sales Amount (Actual)]]</f>
        <v>16.93</v>
      </c>
      <c r="L893" s="3">
        <f>-Item_Ledger_Entry[[#This Row],[Quantity]]</f>
        <v>6</v>
      </c>
      <c r="M893" s="38" t="s">
        <v>482</v>
      </c>
      <c r="N893" s="3">
        <v>2.88</v>
      </c>
      <c r="O893" s="38" t="s">
        <v>301</v>
      </c>
      <c r="P893" s="38" t="s">
        <v>302</v>
      </c>
      <c r="Q893" s="38" t="s">
        <v>186</v>
      </c>
      <c r="S893" s="6"/>
    </row>
    <row r="894" spans="1:19" ht="15" customHeight="1" x14ac:dyDescent="0.25">
      <c r="A894" t="s">
        <v>154</v>
      </c>
      <c r="E894" s="38" t="s">
        <v>481</v>
      </c>
      <c r="F894" s="3">
        <v>114286</v>
      </c>
      <c r="G894" s="25">
        <v>43473</v>
      </c>
      <c r="H894" s="3">
        <v>-48</v>
      </c>
      <c r="I894" s="3">
        <v>131.33000000000001</v>
      </c>
      <c r="J894" s="3">
        <v>0</v>
      </c>
      <c r="K894" s="3">
        <f>Item_Ledger_Entry[[#This Row],[Sales Amount (Expected)]]+Item_Ledger_Entry[[#This Row],[Sales Amount (Actual)]]</f>
        <v>131.33000000000001</v>
      </c>
      <c r="L894" s="3">
        <f>-Item_Ledger_Entry[[#This Row],[Quantity]]</f>
        <v>48</v>
      </c>
      <c r="M894" s="38" t="s">
        <v>482</v>
      </c>
      <c r="N894" s="3">
        <v>2.88</v>
      </c>
      <c r="O894" s="38" t="s">
        <v>303</v>
      </c>
      <c r="P894" s="38" t="s">
        <v>304</v>
      </c>
      <c r="Q894" s="38" t="s">
        <v>186</v>
      </c>
      <c r="S894" s="6"/>
    </row>
    <row r="895" spans="1:19" ht="15" customHeight="1" x14ac:dyDescent="0.25">
      <c r="A895" t="s">
        <v>154</v>
      </c>
      <c r="E895" s="38" t="s">
        <v>483</v>
      </c>
      <c r="F895" s="3">
        <v>3893</v>
      </c>
      <c r="G895" s="25">
        <v>43467</v>
      </c>
      <c r="H895" s="3">
        <v>-3</v>
      </c>
      <c r="I895" s="3">
        <v>5.67</v>
      </c>
      <c r="J895" s="3">
        <v>0</v>
      </c>
      <c r="K895" s="3">
        <f>Item_Ledger_Entry[[#This Row],[Sales Amount (Expected)]]+Item_Ledger_Entry[[#This Row],[Sales Amount (Actual)]]</f>
        <v>5.67</v>
      </c>
      <c r="L895" s="3">
        <f>-Item_Ledger_Entry[[#This Row],[Quantity]]</f>
        <v>3</v>
      </c>
      <c r="M895" s="38" t="s">
        <v>484</v>
      </c>
      <c r="N895" s="3">
        <v>1.93</v>
      </c>
      <c r="O895" s="38" t="s">
        <v>264</v>
      </c>
      <c r="P895" s="38" t="s">
        <v>265</v>
      </c>
      <c r="Q895" s="38" t="s">
        <v>186</v>
      </c>
      <c r="S895" s="6"/>
    </row>
    <row r="896" spans="1:19" ht="15" customHeight="1" x14ac:dyDescent="0.25">
      <c r="A896" t="s">
        <v>154</v>
      </c>
      <c r="E896" s="38" t="s">
        <v>483</v>
      </c>
      <c r="F896" s="3">
        <v>3916</v>
      </c>
      <c r="G896" s="25">
        <v>43472</v>
      </c>
      <c r="H896" s="3">
        <v>-1</v>
      </c>
      <c r="I896" s="3">
        <v>1.78</v>
      </c>
      <c r="J896" s="3">
        <v>0</v>
      </c>
      <c r="K896" s="3">
        <f>Item_Ledger_Entry[[#This Row],[Sales Amount (Expected)]]+Item_Ledger_Entry[[#This Row],[Sales Amount (Actual)]]</f>
        <v>1.78</v>
      </c>
      <c r="L896" s="3">
        <f>-Item_Ledger_Entry[[#This Row],[Quantity]]</f>
        <v>1</v>
      </c>
      <c r="M896" s="38" t="s">
        <v>484</v>
      </c>
      <c r="N896" s="3">
        <v>1.93</v>
      </c>
      <c r="O896" s="38" t="s">
        <v>264</v>
      </c>
      <c r="P896" s="38" t="s">
        <v>265</v>
      </c>
      <c r="Q896" s="38" t="s">
        <v>186</v>
      </c>
      <c r="S896" s="6"/>
    </row>
    <row r="897" spans="1:19" ht="15" customHeight="1" x14ac:dyDescent="0.25">
      <c r="A897" t="s">
        <v>154</v>
      </c>
      <c r="E897" s="38" t="s">
        <v>483</v>
      </c>
      <c r="F897" s="3">
        <v>3926</v>
      </c>
      <c r="G897" s="25">
        <v>43475</v>
      </c>
      <c r="H897" s="3">
        <v>-144</v>
      </c>
      <c r="I897" s="3">
        <v>266.8</v>
      </c>
      <c r="J897" s="3">
        <v>0</v>
      </c>
      <c r="K897" s="3">
        <f>Item_Ledger_Entry[[#This Row],[Sales Amount (Expected)]]+Item_Ledger_Entry[[#This Row],[Sales Amount (Actual)]]</f>
        <v>266.8</v>
      </c>
      <c r="L897" s="3">
        <f>-Item_Ledger_Entry[[#This Row],[Quantity]]</f>
        <v>144</v>
      </c>
      <c r="M897" s="38" t="s">
        <v>484</v>
      </c>
      <c r="N897" s="3">
        <v>1.93</v>
      </c>
      <c r="O897" s="38" t="s">
        <v>264</v>
      </c>
      <c r="P897" s="38" t="s">
        <v>265</v>
      </c>
      <c r="Q897" s="38" t="s">
        <v>186</v>
      </c>
      <c r="S897" s="6"/>
    </row>
    <row r="898" spans="1:19" ht="15" customHeight="1" x14ac:dyDescent="0.25">
      <c r="A898" t="s">
        <v>154</v>
      </c>
      <c r="E898" s="38" t="s">
        <v>483</v>
      </c>
      <c r="F898" s="3">
        <v>7571</v>
      </c>
      <c r="G898" s="25">
        <v>43477</v>
      </c>
      <c r="H898" s="3">
        <v>-48</v>
      </c>
      <c r="I898" s="3">
        <v>88.009999999999991</v>
      </c>
      <c r="J898" s="3">
        <v>0</v>
      </c>
      <c r="K898" s="3">
        <f>Item_Ledger_Entry[[#This Row],[Sales Amount (Expected)]]+Item_Ledger_Entry[[#This Row],[Sales Amount (Actual)]]</f>
        <v>88.009999999999991</v>
      </c>
      <c r="L898" s="3">
        <f>-Item_Ledger_Entry[[#This Row],[Quantity]]</f>
        <v>48</v>
      </c>
      <c r="M898" s="38" t="s">
        <v>484</v>
      </c>
      <c r="N898" s="3">
        <v>1.93</v>
      </c>
      <c r="O898" s="38" t="s">
        <v>301</v>
      </c>
      <c r="P898" s="38" t="s">
        <v>302</v>
      </c>
      <c r="Q898" s="38" t="s">
        <v>186</v>
      </c>
      <c r="S898" s="6"/>
    </row>
    <row r="899" spans="1:19" ht="15" customHeight="1" x14ac:dyDescent="0.25">
      <c r="A899" t="s">
        <v>154</v>
      </c>
      <c r="E899" s="38" t="s">
        <v>483</v>
      </c>
      <c r="F899" s="3">
        <v>7581</v>
      </c>
      <c r="G899" s="25">
        <v>43476</v>
      </c>
      <c r="H899" s="3">
        <v>-1</v>
      </c>
      <c r="I899" s="3">
        <v>1.87</v>
      </c>
      <c r="J899" s="3">
        <v>0</v>
      </c>
      <c r="K899" s="3">
        <f>Item_Ledger_Entry[[#This Row],[Sales Amount (Expected)]]+Item_Ledger_Entry[[#This Row],[Sales Amount (Actual)]]</f>
        <v>1.87</v>
      </c>
      <c r="L899" s="3">
        <f>-Item_Ledger_Entry[[#This Row],[Quantity]]</f>
        <v>1</v>
      </c>
      <c r="M899" s="38" t="s">
        <v>484</v>
      </c>
      <c r="N899" s="3">
        <v>1.93</v>
      </c>
      <c r="O899" s="38" t="s">
        <v>303</v>
      </c>
      <c r="P899" s="38" t="s">
        <v>304</v>
      </c>
      <c r="Q899" s="38" t="s">
        <v>186</v>
      </c>
      <c r="S899" s="6"/>
    </row>
    <row r="900" spans="1:19" ht="15" customHeight="1" x14ac:dyDescent="0.25">
      <c r="A900" t="s">
        <v>154</v>
      </c>
      <c r="E900" s="38" t="s">
        <v>483</v>
      </c>
      <c r="F900" s="3">
        <v>7593</v>
      </c>
      <c r="G900" s="25">
        <v>43476</v>
      </c>
      <c r="H900" s="3">
        <v>-1</v>
      </c>
      <c r="I900" s="3">
        <v>1.9</v>
      </c>
      <c r="J900" s="3">
        <v>0</v>
      </c>
      <c r="K900" s="3">
        <f>Item_Ledger_Entry[[#This Row],[Sales Amount (Expected)]]+Item_Ledger_Entry[[#This Row],[Sales Amount (Actual)]]</f>
        <v>1.9</v>
      </c>
      <c r="L900" s="3">
        <f>-Item_Ledger_Entry[[#This Row],[Quantity]]</f>
        <v>1</v>
      </c>
      <c r="M900" s="38" t="s">
        <v>484</v>
      </c>
      <c r="N900" s="3">
        <v>1.93</v>
      </c>
      <c r="O900" s="38" t="s">
        <v>268</v>
      </c>
      <c r="P900" s="38" t="s">
        <v>269</v>
      </c>
      <c r="Q900" s="38" t="s">
        <v>186</v>
      </c>
      <c r="S900" s="6"/>
    </row>
    <row r="901" spans="1:19" ht="15" customHeight="1" x14ac:dyDescent="0.25">
      <c r="A901" t="s">
        <v>154</v>
      </c>
      <c r="E901" s="38" t="s">
        <v>483</v>
      </c>
      <c r="F901" s="3">
        <v>10221</v>
      </c>
      <c r="G901" s="25">
        <v>43471</v>
      </c>
      <c r="H901" s="3">
        <v>-144</v>
      </c>
      <c r="I901" s="3">
        <v>272.36</v>
      </c>
      <c r="J901" s="3">
        <v>0</v>
      </c>
      <c r="K901" s="3">
        <f>Item_Ledger_Entry[[#This Row],[Sales Amount (Expected)]]+Item_Ledger_Entry[[#This Row],[Sales Amount (Actual)]]</f>
        <v>272.36</v>
      </c>
      <c r="L901" s="3">
        <f>-Item_Ledger_Entry[[#This Row],[Quantity]]</f>
        <v>144</v>
      </c>
      <c r="M901" s="38" t="s">
        <v>484</v>
      </c>
      <c r="N901" s="3">
        <v>1.93</v>
      </c>
      <c r="O901" s="38" t="s">
        <v>305</v>
      </c>
      <c r="P901" s="38" t="s">
        <v>306</v>
      </c>
      <c r="Q901" s="38" t="s">
        <v>186</v>
      </c>
      <c r="S901" s="6"/>
    </row>
    <row r="902" spans="1:19" ht="15" customHeight="1" x14ac:dyDescent="0.25">
      <c r="A902" t="s">
        <v>154</v>
      </c>
      <c r="E902" s="38" t="s">
        <v>483</v>
      </c>
      <c r="F902" s="3">
        <v>10232</v>
      </c>
      <c r="G902" s="25">
        <v>43477</v>
      </c>
      <c r="H902" s="3">
        <v>-49</v>
      </c>
      <c r="I902" s="3">
        <v>92.7</v>
      </c>
      <c r="J902" s="3">
        <v>0</v>
      </c>
      <c r="K902" s="3">
        <f>Item_Ledger_Entry[[#This Row],[Sales Amount (Expected)]]+Item_Ledger_Entry[[#This Row],[Sales Amount (Actual)]]</f>
        <v>92.7</v>
      </c>
      <c r="L902" s="3">
        <f>-Item_Ledger_Entry[[#This Row],[Quantity]]</f>
        <v>49</v>
      </c>
      <c r="M902" s="38" t="s">
        <v>484</v>
      </c>
      <c r="N902" s="3">
        <v>1.93</v>
      </c>
      <c r="O902" s="38" t="s">
        <v>355</v>
      </c>
      <c r="P902" s="38" t="s">
        <v>356</v>
      </c>
      <c r="Q902" s="38" t="s">
        <v>186</v>
      </c>
      <c r="S902" s="6"/>
    </row>
    <row r="903" spans="1:19" ht="15" customHeight="1" x14ac:dyDescent="0.25">
      <c r="A903" t="s">
        <v>154</v>
      </c>
      <c r="E903" s="38" t="s">
        <v>483</v>
      </c>
      <c r="F903" s="3">
        <v>10249</v>
      </c>
      <c r="G903" s="25">
        <v>43482</v>
      </c>
      <c r="H903" s="3">
        <v>-1</v>
      </c>
      <c r="I903" s="3">
        <v>1.9</v>
      </c>
      <c r="J903" s="3">
        <v>0</v>
      </c>
      <c r="K903" s="3">
        <f>Item_Ledger_Entry[[#This Row],[Sales Amount (Expected)]]+Item_Ledger_Entry[[#This Row],[Sales Amount (Actual)]]</f>
        <v>1.9</v>
      </c>
      <c r="L903" s="3">
        <f>-Item_Ledger_Entry[[#This Row],[Quantity]]</f>
        <v>1</v>
      </c>
      <c r="M903" s="38" t="s">
        <v>484</v>
      </c>
      <c r="N903" s="3">
        <v>1.93</v>
      </c>
      <c r="O903" s="38" t="s">
        <v>355</v>
      </c>
      <c r="P903" s="38" t="s">
        <v>356</v>
      </c>
      <c r="Q903" s="38" t="s">
        <v>186</v>
      </c>
      <c r="S903" s="6"/>
    </row>
    <row r="904" spans="1:19" ht="15" customHeight="1" x14ac:dyDescent="0.25">
      <c r="A904" t="s">
        <v>154</v>
      </c>
      <c r="E904" s="38" t="s">
        <v>483</v>
      </c>
      <c r="F904" s="3">
        <v>10257</v>
      </c>
      <c r="G904" s="25">
        <v>43480</v>
      </c>
      <c r="H904" s="3">
        <v>-48</v>
      </c>
      <c r="I904" s="3">
        <v>90.79</v>
      </c>
      <c r="J904" s="3">
        <v>0</v>
      </c>
      <c r="K904" s="3">
        <f>Item_Ledger_Entry[[#This Row],[Sales Amount (Expected)]]+Item_Ledger_Entry[[#This Row],[Sales Amount (Actual)]]</f>
        <v>90.79</v>
      </c>
      <c r="L904" s="3">
        <f>-Item_Ledger_Entry[[#This Row],[Quantity]]</f>
        <v>48</v>
      </c>
      <c r="M904" s="38" t="s">
        <v>484</v>
      </c>
      <c r="N904" s="3">
        <v>1.93</v>
      </c>
      <c r="O904" s="38" t="s">
        <v>305</v>
      </c>
      <c r="P904" s="38" t="s">
        <v>306</v>
      </c>
      <c r="Q904" s="38" t="s">
        <v>186</v>
      </c>
      <c r="S904" s="6"/>
    </row>
    <row r="905" spans="1:19" ht="15" customHeight="1" x14ac:dyDescent="0.25">
      <c r="A905" t="s">
        <v>154</v>
      </c>
      <c r="E905" s="38" t="s">
        <v>483</v>
      </c>
      <c r="F905" s="3">
        <v>12452</v>
      </c>
      <c r="G905" s="25">
        <v>43469</v>
      </c>
      <c r="H905" s="3">
        <v>-432</v>
      </c>
      <c r="I905" s="3">
        <v>0</v>
      </c>
      <c r="J905" s="3">
        <v>0</v>
      </c>
      <c r="K905" s="3">
        <f>Item_Ledger_Entry[[#This Row],[Sales Amount (Expected)]]+Item_Ledger_Entry[[#This Row],[Sales Amount (Actual)]]</f>
        <v>0</v>
      </c>
      <c r="L905" s="3">
        <f>-Item_Ledger_Entry[[#This Row],[Quantity]]</f>
        <v>432</v>
      </c>
      <c r="M905" s="38" t="s">
        <v>484</v>
      </c>
      <c r="N905" s="3">
        <v>1.93</v>
      </c>
      <c r="O905" s="38" t="s">
        <v>357</v>
      </c>
      <c r="P905" s="38" t="s">
        <v>358</v>
      </c>
      <c r="Q905" s="38" t="s">
        <v>272</v>
      </c>
      <c r="S905" s="6"/>
    </row>
    <row r="906" spans="1:19" ht="15" customHeight="1" x14ac:dyDescent="0.25">
      <c r="A906" t="s">
        <v>154</v>
      </c>
      <c r="E906" s="38" t="s">
        <v>483</v>
      </c>
      <c r="F906" s="3">
        <v>12479</v>
      </c>
      <c r="G906" s="25">
        <v>43481</v>
      </c>
      <c r="H906" s="3">
        <v>-6</v>
      </c>
      <c r="I906" s="3">
        <v>0</v>
      </c>
      <c r="J906" s="3">
        <v>0</v>
      </c>
      <c r="K906" s="3">
        <f>Item_Ledger_Entry[[#This Row],[Sales Amount (Expected)]]+Item_Ledger_Entry[[#This Row],[Sales Amount (Actual)]]</f>
        <v>0</v>
      </c>
      <c r="L906" s="3">
        <f>-Item_Ledger_Entry[[#This Row],[Quantity]]</f>
        <v>6</v>
      </c>
      <c r="M906" s="38" t="s">
        <v>484</v>
      </c>
      <c r="N906" s="3">
        <v>1.93</v>
      </c>
      <c r="O906" s="38" t="s">
        <v>359</v>
      </c>
      <c r="P906" s="38" t="s">
        <v>360</v>
      </c>
      <c r="Q906" s="38" t="s">
        <v>272</v>
      </c>
      <c r="S906" s="6"/>
    </row>
    <row r="907" spans="1:19" ht="15" customHeight="1" x14ac:dyDescent="0.25">
      <c r="A907" t="s">
        <v>154</v>
      </c>
      <c r="E907" s="38" t="s">
        <v>483</v>
      </c>
      <c r="F907" s="3">
        <v>12485</v>
      </c>
      <c r="G907" s="25">
        <v>43485</v>
      </c>
      <c r="H907" s="3">
        <v>-25</v>
      </c>
      <c r="I907" s="3">
        <v>0</v>
      </c>
      <c r="J907" s="3">
        <v>0</v>
      </c>
      <c r="K907" s="3">
        <f>Item_Ledger_Entry[[#This Row],[Sales Amount (Expected)]]+Item_Ledger_Entry[[#This Row],[Sales Amount (Actual)]]</f>
        <v>0</v>
      </c>
      <c r="L907" s="3">
        <f>-Item_Ledger_Entry[[#This Row],[Quantity]]</f>
        <v>25</v>
      </c>
      <c r="M907" s="38" t="s">
        <v>484</v>
      </c>
      <c r="N907" s="3">
        <v>1.93</v>
      </c>
      <c r="O907" s="38" t="s">
        <v>357</v>
      </c>
      <c r="P907" s="38" t="s">
        <v>358</v>
      </c>
      <c r="Q907" s="38" t="s">
        <v>272</v>
      </c>
      <c r="S907" s="6"/>
    </row>
    <row r="908" spans="1:19" ht="15" customHeight="1" x14ac:dyDescent="0.25">
      <c r="A908" t="s">
        <v>154</v>
      </c>
      <c r="E908" s="38" t="s">
        <v>483</v>
      </c>
      <c r="F908" s="3">
        <v>14112</v>
      </c>
      <c r="G908" s="25">
        <v>43479</v>
      </c>
      <c r="H908" s="3">
        <v>-144</v>
      </c>
      <c r="I908" s="3">
        <v>258.47000000000003</v>
      </c>
      <c r="J908" s="3">
        <v>0</v>
      </c>
      <c r="K908" s="3">
        <f>Item_Ledger_Entry[[#This Row],[Sales Amount (Expected)]]+Item_Ledger_Entry[[#This Row],[Sales Amount (Actual)]]</f>
        <v>258.47000000000003</v>
      </c>
      <c r="L908" s="3">
        <f>-Item_Ledger_Entry[[#This Row],[Quantity]]</f>
        <v>144</v>
      </c>
      <c r="M908" s="38" t="s">
        <v>484</v>
      </c>
      <c r="N908" s="3">
        <v>1.93</v>
      </c>
      <c r="O908" s="38" t="s">
        <v>282</v>
      </c>
      <c r="P908" s="38" t="s">
        <v>283</v>
      </c>
      <c r="Q908" s="38" t="s">
        <v>275</v>
      </c>
      <c r="S908" s="6"/>
    </row>
    <row r="909" spans="1:19" ht="15" customHeight="1" x14ac:dyDescent="0.25">
      <c r="A909" t="s">
        <v>154</v>
      </c>
      <c r="E909" s="38" t="s">
        <v>483</v>
      </c>
      <c r="F909" s="3">
        <v>15165</v>
      </c>
      <c r="G909" s="25">
        <v>43482</v>
      </c>
      <c r="H909" s="3">
        <v>-7</v>
      </c>
      <c r="I909" s="3">
        <v>12.7</v>
      </c>
      <c r="J909" s="3">
        <v>0</v>
      </c>
      <c r="K909" s="3">
        <f>Item_Ledger_Entry[[#This Row],[Sales Amount (Expected)]]+Item_Ledger_Entry[[#This Row],[Sales Amount (Actual)]]</f>
        <v>12.7</v>
      </c>
      <c r="L909" s="3">
        <f>-Item_Ledger_Entry[[#This Row],[Quantity]]</f>
        <v>7</v>
      </c>
      <c r="M909" s="38" t="s">
        <v>484</v>
      </c>
      <c r="N909" s="3">
        <v>1.93</v>
      </c>
      <c r="O909" s="38" t="s">
        <v>286</v>
      </c>
      <c r="P909" s="38" t="s">
        <v>287</v>
      </c>
      <c r="Q909" s="38" t="s">
        <v>275</v>
      </c>
      <c r="S909" s="6"/>
    </row>
    <row r="910" spans="1:19" ht="15" customHeight="1" x14ac:dyDescent="0.25">
      <c r="A910" t="s">
        <v>154</v>
      </c>
      <c r="E910" s="38" t="s">
        <v>483</v>
      </c>
      <c r="F910" s="3">
        <v>111292</v>
      </c>
      <c r="G910" s="25">
        <v>43470</v>
      </c>
      <c r="H910" s="3">
        <v>-168</v>
      </c>
      <c r="I910" s="3">
        <v>314.51</v>
      </c>
      <c r="J910" s="3">
        <v>0</v>
      </c>
      <c r="K910" s="3">
        <f>Item_Ledger_Entry[[#This Row],[Sales Amount (Expected)]]+Item_Ledger_Entry[[#This Row],[Sales Amount (Actual)]]</f>
        <v>314.51</v>
      </c>
      <c r="L910" s="3">
        <f>-Item_Ledger_Entry[[#This Row],[Quantity]]</f>
        <v>168</v>
      </c>
      <c r="M910" s="38" t="s">
        <v>484</v>
      </c>
      <c r="N910" s="3">
        <v>1.93</v>
      </c>
      <c r="O910" s="38" t="s">
        <v>334</v>
      </c>
      <c r="P910" s="38" t="s">
        <v>335</v>
      </c>
      <c r="Q910" s="38" t="s">
        <v>186</v>
      </c>
      <c r="S910" s="6"/>
    </row>
    <row r="911" spans="1:19" ht="15" customHeight="1" x14ac:dyDescent="0.25">
      <c r="A911" t="s">
        <v>154</v>
      </c>
      <c r="E911" s="38" t="s">
        <v>483</v>
      </c>
      <c r="F911" s="3">
        <v>111308</v>
      </c>
      <c r="G911" s="25">
        <v>43472</v>
      </c>
      <c r="H911" s="3">
        <v>-1</v>
      </c>
      <c r="I911" s="3">
        <v>1.79</v>
      </c>
      <c r="J911" s="3">
        <v>0</v>
      </c>
      <c r="K911" s="3">
        <f>Item_Ledger_Entry[[#This Row],[Sales Amount (Expected)]]+Item_Ledger_Entry[[#This Row],[Sales Amount (Actual)]]</f>
        <v>1.79</v>
      </c>
      <c r="L911" s="3">
        <f>-Item_Ledger_Entry[[#This Row],[Quantity]]</f>
        <v>1</v>
      </c>
      <c r="M911" s="38" t="s">
        <v>484</v>
      </c>
      <c r="N911" s="3">
        <v>1.93</v>
      </c>
      <c r="O911" s="38" t="s">
        <v>264</v>
      </c>
      <c r="P911" s="38" t="s">
        <v>265</v>
      </c>
      <c r="Q911" s="38" t="s">
        <v>186</v>
      </c>
      <c r="S911" s="6"/>
    </row>
    <row r="912" spans="1:19" ht="15" customHeight="1" x14ac:dyDescent="0.25">
      <c r="A912" t="s">
        <v>154</v>
      </c>
      <c r="E912" s="38" t="s">
        <v>483</v>
      </c>
      <c r="F912" s="3">
        <v>111312</v>
      </c>
      <c r="G912" s="25">
        <v>43472</v>
      </c>
      <c r="H912" s="3">
        <v>-289</v>
      </c>
      <c r="I912" s="3">
        <v>541.04000000000008</v>
      </c>
      <c r="J912" s="3">
        <v>0</v>
      </c>
      <c r="K912" s="3">
        <f>Item_Ledger_Entry[[#This Row],[Sales Amount (Expected)]]+Item_Ledger_Entry[[#This Row],[Sales Amount (Actual)]]</f>
        <v>541.04000000000008</v>
      </c>
      <c r="L912" s="3">
        <f>-Item_Ledger_Entry[[#This Row],[Quantity]]</f>
        <v>289</v>
      </c>
      <c r="M912" s="38" t="s">
        <v>484</v>
      </c>
      <c r="N912" s="3">
        <v>1.93</v>
      </c>
      <c r="O912" s="38" t="s">
        <v>264</v>
      </c>
      <c r="P912" s="38" t="s">
        <v>265</v>
      </c>
      <c r="Q912" s="38" t="s">
        <v>186</v>
      </c>
      <c r="S912" s="6"/>
    </row>
    <row r="913" spans="1:19" ht="15" customHeight="1" x14ac:dyDescent="0.25">
      <c r="A913" t="s">
        <v>154</v>
      </c>
      <c r="E913" s="38" t="s">
        <v>483</v>
      </c>
      <c r="F913" s="3">
        <v>111325</v>
      </c>
      <c r="G913" s="25">
        <v>43478</v>
      </c>
      <c r="H913" s="3">
        <v>-144</v>
      </c>
      <c r="I913" s="3">
        <v>266.8</v>
      </c>
      <c r="J913" s="3">
        <v>0</v>
      </c>
      <c r="K913" s="3">
        <f>Item_Ledger_Entry[[#This Row],[Sales Amount (Expected)]]+Item_Ledger_Entry[[#This Row],[Sales Amount (Actual)]]</f>
        <v>266.8</v>
      </c>
      <c r="L913" s="3">
        <f>-Item_Ledger_Entry[[#This Row],[Quantity]]</f>
        <v>144</v>
      </c>
      <c r="M913" s="38" t="s">
        <v>484</v>
      </c>
      <c r="N913" s="3">
        <v>1.93</v>
      </c>
      <c r="O913" s="38" t="s">
        <v>334</v>
      </c>
      <c r="P913" s="38" t="s">
        <v>335</v>
      </c>
      <c r="Q913" s="38" t="s">
        <v>186</v>
      </c>
      <c r="S913" s="6"/>
    </row>
    <row r="914" spans="1:19" ht="15" customHeight="1" x14ac:dyDescent="0.25">
      <c r="A914" t="s">
        <v>154</v>
      </c>
      <c r="E914" s="38" t="s">
        <v>483</v>
      </c>
      <c r="F914" s="3">
        <v>111338</v>
      </c>
      <c r="G914" s="25">
        <v>43486</v>
      </c>
      <c r="H914" s="3">
        <v>-1</v>
      </c>
      <c r="I914" s="3">
        <v>1.87</v>
      </c>
      <c r="J914" s="3">
        <v>0</v>
      </c>
      <c r="K914" s="3">
        <f>Item_Ledger_Entry[[#This Row],[Sales Amount (Expected)]]+Item_Ledger_Entry[[#This Row],[Sales Amount (Actual)]]</f>
        <v>1.87</v>
      </c>
      <c r="L914" s="3">
        <f>-Item_Ledger_Entry[[#This Row],[Quantity]]</f>
        <v>1</v>
      </c>
      <c r="M914" s="38" t="s">
        <v>484</v>
      </c>
      <c r="N914" s="3">
        <v>1.93</v>
      </c>
      <c r="O914" s="38" t="s">
        <v>264</v>
      </c>
      <c r="P914" s="38" t="s">
        <v>265</v>
      </c>
      <c r="Q914" s="38" t="s">
        <v>186</v>
      </c>
      <c r="S914" s="6"/>
    </row>
    <row r="915" spans="1:19" ht="15" customHeight="1" x14ac:dyDescent="0.25">
      <c r="A915" t="s">
        <v>154</v>
      </c>
      <c r="E915" s="38" t="s">
        <v>483</v>
      </c>
      <c r="F915" s="3">
        <v>111345</v>
      </c>
      <c r="G915" s="25">
        <v>43478</v>
      </c>
      <c r="H915" s="3">
        <v>-6</v>
      </c>
      <c r="I915" s="3">
        <v>11.35</v>
      </c>
      <c r="J915" s="3">
        <v>0</v>
      </c>
      <c r="K915" s="3">
        <f>Item_Ledger_Entry[[#This Row],[Sales Amount (Expected)]]+Item_Ledger_Entry[[#This Row],[Sales Amount (Actual)]]</f>
        <v>11.35</v>
      </c>
      <c r="L915" s="3">
        <f>-Item_Ledger_Entry[[#This Row],[Quantity]]</f>
        <v>6</v>
      </c>
      <c r="M915" s="38" t="s">
        <v>484</v>
      </c>
      <c r="N915" s="3">
        <v>1.93</v>
      </c>
      <c r="O915" s="38" t="s">
        <v>266</v>
      </c>
      <c r="P915" s="38" t="s">
        <v>267</v>
      </c>
      <c r="Q915" s="38" t="s">
        <v>186</v>
      </c>
      <c r="S915" s="6"/>
    </row>
    <row r="916" spans="1:19" ht="15" customHeight="1" x14ac:dyDescent="0.25">
      <c r="A916" t="s">
        <v>154</v>
      </c>
      <c r="E916" s="38" t="s">
        <v>483</v>
      </c>
      <c r="F916" s="3">
        <v>114294</v>
      </c>
      <c r="G916" s="25">
        <v>43477</v>
      </c>
      <c r="H916" s="3">
        <v>-4</v>
      </c>
      <c r="I916" s="3">
        <v>7.34</v>
      </c>
      <c r="J916" s="3">
        <v>0</v>
      </c>
      <c r="K916" s="3">
        <f>Item_Ledger_Entry[[#This Row],[Sales Amount (Expected)]]+Item_Ledger_Entry[[#This Row],[Sales Amount (Actual)]]</f>
        <v>7.34</v>
      </c>
      <c r="L916" s="3">
        <f>-Item_Ledger_Entry[[#This Row],[Quantity]]</f>
        <v>4</v>
      </c>
      <c r="M916" s="38" t="s">
        <v>484</v>
      </c>
      <c r="N916" s="3">
        <v>1.93</v>
      </c>
      <c r="O916" s="38" t="s">
        <v>268</v>
      </c>
      <c r="P916" s="38" t="s">
        <v>269</v>
      </c>
      <c r="Q916" s="38" t="s">
        <v>186</v>
      </c>
      <c r="S916" s="6"/>
    </row>
    <row r="917" spans="1:19" ht="15" customHeight="1" x14ac:dyDescent="0.25">
      <c r="A917" t="s">
        <v>154</v>
      </c>
      <c r="E917" s="38" t="s">
        <v>483</v>
      </c>
      <c r="F917" s="3">
        <v>114306</v>
      </c>
      <c r="G917" s="25">
        <v>43480</v>
      </c>
      <c r="H917" s="3">
        <v>-1</v>
      </c>
      <c r="I917" s="3">
        <v>1.83</v>
      </c>
      <c r="J917" s="3">
        <v>0</v>
      </c>
      <c r="K917" s="3">
        <f>Item_Ledger_Entry[[#This Row],[Sales Amount (Expected)]]+Item_Ledger_Entry[[#This Row],[Sales Amount (Actual)]]</f>
        <v>1.83</v>
      </c>
      <c r="L917" s="3">
        <f>-Item_Ledger_Entry[[#This Row],[Quantity]]</f>
        <v>1</v>
      </c>
      <c r="M917" s="38" t="s">
        <v>484</v>
      </c>
      <c r="N917" s="3">
        <v>1.93</v>
      </c>
      <c r="O917" s="38" t="s">
        <v>303</v>
      </c>
      <c r="P917" s="38" t="s">
        <v>304</v>
      </c>
      <c r="Q917" s="38" t="s">
        <v>186</v>
      </c>
      <c r="S917" s="6"/>
    </row>
    <row r="918" spans="1:19" ht="15" customHeight="1" x14ac:dyDescent="0.25">
      <c r="A918" t="s">
        <v>154</v>
      </c>
      <c r="E918" s="38" t="s">
        <v>483</v>
      </c>
      <c r="F918" s="3">
        <v>116383</v>
      </c>
      <c r="G918" s="25">
        <v>43473</v>
      </c>
      <c r="H918" s="3">
        <v>-2</v>
      </c>
      <c r="I918" s="3">
        <v>3.78</v>
      </c>
      <c r="J918" s="3">
        <v>0</v>
      </c>
      <c r="K918" s="3">
        <f>Item_Ledger_Entry[[#This Row],[Sales Amount (Expected)]]+Item_Ledger_Entry[[#This Row],[Sales Amount (Actual)]]</f>
        <v>3.78</v>
      </c>
      <c r="L918" s="3">
        <f>-Item_Ledger_Entry[[#This Row],[Quantity]]</f>
        <v>2</v>
      </c>
      <c r="M918" s="38" t="s">
        <v>484</v>
      </c>
      <c r="N918" s="3">
        <v>1.93</v>
      </c>
      <c r="O918" s="38" t="s">
        <v>305</v>
      </c>
      <c r="P918" s="38" t="s">
        <v>306</v>
      </c>
      <c r="Q918" s="38" t="s">
        <v>186</v>
      </c>
      <c r="S918" s="6"/>
    </row>
    <row r="919" spans="1:19" ht="15" customHeight="1" x14ac:dyDescent="0.25">
      <c r="A919" t="s">
        <v>154</v>
      </c>
      <c r="E919" s="38" t="s">
        <v>483</v>
      </c>
      <c r="F919" s="3">
        <v>116388</v>
      </c>
      <c r="G919" s="25">
        <v>43482</v>
      </c>
      <c r="H919" s="3">
        <v>-145</v>
      </c>
      <c r="I919" s="3">
        <v>274.25</v>
      </c>
      <c r="J919" s="3">
        <v>0</v>
      </c>
      <c r="K919" s="3">
        <f>Item_Ledger_Entry[[#This Row],[Sales Amount (Expected)]]+Item_Ledger_Entry[[#This Row],[Sales Amount (Actual)]]</f>
        <v>274.25</v>
      </c>
      <c r="L919" s="3">
        <f>-Item_Ledger_Entry[[#This Row],[Quantity]]</f>
        <v>145</v>
      </c>
      <c r="M919" s="38" t="s">
        <v>484</v>
      </c>
      <c r="N919" s="3">
        <v>1.93</v>
      </c>
      <c r="O919" s="38" t="s">
        <v>363</v>
      </c>
      <c r="P919" s="38" t="s">
        <v>364</v>
      </c>
      <c r="Q919" s="38" t="s">
        <v>186</v>
      </c>
      <c r="S919" s="6"/>
    </row>
    <row r="920" spans="1:19" ht="15" customHeight="1" x14ac:dyDescent="0.25">
      <c r="A920" t="s">
        <v>154</v>
      </c>
      <c r="E920" s="38" t="s">
        <v>483</v>
      </c>
      <c r="F920" s="3">
        <v>116399</v>
      </c>
      <c r="G920" s="25">
        <v>43487</v>
      </c>
      <c r="H920" s="3">
        <v>-2</v>
      </c>
      <c r="I920" s="3">
        <v>3.78</v>
      </c>
      <c r="J920" s="3">
        <v>0</v>
      </c>
      <c r="K920" s="3">
        <f>Item_Ledger_Entry[[#This Row],[Sales Amount (Expected)]]+Item_Ledger_Entry[[#This Row],[Sales Amount (Actual)]]</f>
        <v>3.78</v>
      </c>
      <c r="L920" s="3">
        <f>-Item_Ledger_Entry[[#This Row],[Quantity]]</f>
        <v>2</v>
      </c>
      <c r="M920" s="38" t="s">
        <v>484</v>
      </c>
      <c r="N920" s="3">
        <v>1.93</v>
      </c>
      <c r="O920" s="38" t="s">
        <v>305</v>
      </c>
      <c r="P920" s="38" t="s">
        <v>306</v>
      </c>
      <c r="Q920" s="38" t="s">
        <v>186</v>
      </c>
      <c r="S920" s="6"/>
    </row>
    <row r="921" spans="1:19" ht="15" customHeight="1" x14ac:dyDescent="0.25">
      <c r="A921" t="s">
        <v>154</v>
      </c>
      <c r="E921" s="38" t="s">
        <v>483</v>
      </c>
      <c r="F921" s="3">
        <v>118087</v>
      </c>
      <c r="G921" s="25">
        <v>43471</v>
      </c>
      <c r="H921" s="3">
        <v>-1</v>
      </c>
      <c r="I921" s="3">
        <v>0</v>
      </c>
      <c r="J921" s="3">
        <v>0</v>
      </c>
      <c r="K921" s="3">
        <f>Item_Ledger_Entry[[#This Row],[Sales Amount (Expected)]]+Item_Ledger_Entry[[#This Row],[Sales Amount (Actual)]]</f>
        <v>0</v>
      </c>
      <c r="L921" s="3">
        <f>-Item_Ledger_Entry[[#This Row],[Quantity]]</f>
        <v>1</v>
      </c>
      <c r="M921" s="38" t="s">
        <v>484</v>
      </c>
      <c r="N921" s="3">
        <v>1.93</v>
      </c>
      <c r="O921" s="38" t="s">
        <v>359</v>
      </c>
      <c r="P921" s="38" t="s">
        <v>360</v>
      </c>
      <c r="Q921" s="38" t="s">
        <v>272</v>
      </c>
      <c r="S921" s="6"/>
    </row>
    <row r="922" spans="1:19" ht="15" customHeight="1" x14ac:dyDescent="0.25">
      <c r="A922" t="s">
        <v>154</v>
      </c>
      <c r="E922" s="38" t="s">
        <v>483</v>
      </c>
      <c r="F922" s="3">
        <v>118097</v>
      </c>
      <c r="G922" s="25">
        <v>43482</v>
      </c>
      <c r="H922" s="3">
        <v>-1</v>
      </c>
      <c r="I922" s="3">
        <v>0</v>
      </c>
      <c r="J922" s="3">
        <v>0</v>
      </c>
      <c r="K922" s="3">
        <f>Item_Ledger_Entry[[#This Row],[Sales Amount (Expected)]]+Item_Ledger_Entry[[#This Row],[Sales Amount (Actual)]]</f>
        <v>0</v>
      </c>
      <c r="L922" s="3">
        <f>-Item_Ledger_Entry[[#This Row],[Quantity]]</f>
        <v>1</v>
      </c>
      <c r="M922" s="38" t="s">
        <v>484</v>
      </c>
      <c r="N922" s="3">
        <v>1.93</v>
      </c>
      <c r="O922" s="38" t="s">
        <v>270</v>
      </c>
      <c r="P922" s="38" t="s">
        <v>271</v>
      </c>
      <c r="Q922" s="38" t="s">
        <v>272</v>
      </c>
      <c r="S922" s="6"/>
    </row>
    <row r="923" spans="1:19" ht="15" customHeight="1" x14ac:dyDescent="0.25">
      <c r="A923" t="s">
        <v>154</v>
      </c>
      <c r="E923" s="38" t="s">
        <v>483</v>
      </c>
      <c r="F923" s="3">
        <v>120185</v>
      </c>
      <c r="G923" s="25">
        <v>43469</v>
      </c>
      <c r="H923" s="3">
        <v>-7</v>
      </c>
      <c r="I923" s="3">
        <v>12.96</v>
      </c>
      <c r="J923" s="3">
        <v>0</v>
      </c>
      <c r="K923" s="3">
        <f>Item_Ledger_Entry[[#This Row],[Sales Amount (Expected)]]+Item_Ledger_Entry[[#This Row],[Sales Amount (Actual)]]</f>
        <v>12.96</v>
      </c>
      <c r="L923" s="3">
        <f>-Item_Ledger_Entry[[#This Row],[Quantity]]</f>
        <v>7</v>
      </c>
      <c r="M923" s="38" t="s">
        <v>484</v>
      </c>
      <c r="N923" s="3">
        <v>1.93</v>
      </c>
      <c r="O923" s="38" t="s">
        <v>361</v>
      </c>
      <c r="P923" s="38" t="s">
        <v>362</v>
      </c>
      <c r="Q923" s="38" t="s">
        <v>275</v>
      </c>
      <c r="S923" s="6"/>
    </row>
    <row r="924" spans="1:19" ht="15" customHeight="1" x14ac:dyDescent="0.25">
      <c r="A924" t="s">
        <v>154</v>
      </c>
      <c r="E924" s="38" t="s">
        <v>483</v>
      </c>
      <c r="F924" s="3">
        <v>120194</v>
      </c>
      <c r="G924" s="25">
        <v>43474</v>
      </c>
      <c r="H924" s="3">
        <v>-1</v>
      </c>
      <c r="I924" s="3">
        <v>1.78</v>
      </c>
      <c r="J924" s="3">
        <v>0</v>
      </c>
      <c r="K924" s="3">
        <f>Item_Ledger_Entry[[#This Row],[Sales Amount (Expected)]]+Item_Ledger_Entry[[#This Row],[Sales Amount (Actual)]]</f>
        <v>1.78</v>
      </c>
      <c r="L924" s="3">
        <f>-Item_Ledger_Entry[[#This Row],[Quantity]]</f>
        <v>1</v>
      </c>
      <c r="M924" s="38" t="s">
        <v>484</v>
      </c>
      <c r="N924" s="3">
        <v>1.93</v>
      </c>
      <c r="O924" s="38" t="s">
        <v>278</v>
      </c>
      <c r="P924" s="38" t="s">
        <v>279</v>
      </c>
      <c r="Q924" s="38" t="s">
        <v>275</v>
      </c>
      <c r="S924" s="6"/>
    </row>
    <row r="925" spans="1:19" ht="15" customHeight="1" x14ac:dyDescent="0.25">
      <c r="A925" t="s">
        <v>154</v>
      </c>
      <c r="E925" s="38" t="s">
        <v>483</v>
      </c>
      <c r="F925" s="3">
        <v>120201</v>
      </c>
      <c r="G925" s="25">
        <v>43478</v>
      </c>
      <c r="H925" s="3">
        <v>-7</v>
      </c>
      <c r="I925" s="3">
        <v>13.1</v>
      </c>
      <c r="J925" s="3">
        <v>0</v>
      </c>
      <c r="K925" s="3">
        <f>Item_Ledger_Entry[[#This Row],[Sales Amount (Expected)]]+Item_Ledger_Entry[[#This Row],[Sales Amount (Actual)]]</f>
        <v>13.1</v>
      </c>
      <c r="L925" s="3">
        <f>-Item_Ledger_Entry[[#This Row],[Quantity]]</f>
        <v>7</v>
      </c>
      <c r="M925" s="38" t="s">
        <v>484</v>
      </c>
      <c r="N925" s="3">
        <v>1.93</v>
      </c>
      <c r="O925" s="38" t="s">
        <v>278</v>
      </c>
      <c r="P925" s="38" t="s">
        <v>279</v>
      </c>
      <c r="Q925" s="38" t="s">
        <v>275</v>
      </c>
      <c r="S925" s="6"/>
    </row>
    <row r="926" spans="1:19" ht="15" customHeight="1" x14ac:dyDescent="0.25">
      <c r="A926" t="s">
        <v>154</v>
      </c>
      <c r="E926" s="38" t="s">
        <v>483</v>
      </c>
      <c r="F926" s="3">
        <v>156664</v>
      </c>
      <c r="G926" s="25">
        <v>43482</v>
      </c>
      <c r="H926" s="3">
        <v>12</v>
      </c>
      <c r="I926" s="3">
        <v>0</v>
      </c>
      <c r="J926" s="3">
        <v>0</v>
      </c>
      <c r="K926" s="3">
        <f>Item_Ledger_Entry[[#This Row],[Sales Amount (Expected)]]+Item_Ledger_Entry[[#This Row],[Sales Amount (Actual)]]</f>
        <v>0</v>
      </c>
      <c r="L926" s="3">
        <f>-Item_Ledger_Entry[[#This Row],[Quantity]]</f>
        <v>-12</v>
      </c>
      <c r="M926" s="38" t="s">
        <v>484</v>
      </c>
      <c r="N926" s="3">
        <v>1.93</v>
      </c>
      <c r="O926" s="38" t="s">
        <v>359</v>
      </c>
      <c r="P926" s="38" t="s">
        <v>360</v>
      </c>
      <c r="Q926" s="38" t="s">
        <v>272</v>
      </c>
      <c r="S926" s="6"/>
    </row>
    <row r="927" spans="1:19" ht="15" customHeight="1" x14ac:dyDescent="0.25">
      <c r="A927" t="s">
        <v>154</v>
      </c>
      <c r="E927" s="38" t="s">
        <v>485</v>
      </c>
      <c r="F927" s="3">
        <v>20378</v>
      </c>
      <c r="G927" s="25">
        <v>43473</v>
      </c>
      <c r="H927" s="3">
        <v>-144</v>
      </c>
      <c r="I927" s="3">
        <v>2169.5</v>
      </c>
      <c r="J927" s="3">
        <v>0</v>
      </c>
      <c r="K927" s="3">
        <f>Item_Ledger_Entry[[#This Row],[Sales Amount (Expected)]]+Item_Ledger_Entry[[#This Row],[Sales Amount (Actual)]]</f>
        <v>2169.5</v>
      </c>
      <c r="L927" s="3">
        <f>-Item_Ledger_Entry[[#This Row],[Quantity]]</f>
        <v>144</v>
      </c>
      <c r="M927" s="38" t="s">
        <v>486</v>
      </c>
      <c r="N927" s="3">
        <v>16.739999999999998</v>
      </c>
      <c r="O927" s="38" t="s">
        <v>324</v>
      </c>
      <c r="P927" s="38" t="s">
        <v>325</v>
      </c>
      <c r="Q927" s="38" t="s">
        <v>290</v>
      </c>
      <c r="S927" s="6"/>
    </row>
    <row r="928" spans="1:19" ht="15" customHeight="1" x14ac:dyDescent="0.25">
      <c r="A928" t="s">
        <v>154</v>
      </c>
      <c r="E928" s="38" t="s">
        <v>485</v>
      </c>
      <c r="F928" s="3">
        <v>20435</v>
      </c>
      <c r="G928" s="25">
        <v>43483</v>
      </c>
      <c r="H928" s="3">
        <v>-144</v>
      </c>
      <c r="I928" s="3">
        <v>2145.4</v>
      </c>
      <c r="J928" s="3">
        <v>0</v>
      </c>
      <c r="K928" s="3">
        <f>Item_Ledger_Entry[[#This Row],[Sales Amount (Expected)]]+Item_Ledger_Entry[[#This Row],[Sales Amount (Actual)]]</f>
        <v>2145.4</v>
      </c>
      <c r="L928" s="3">
        <f>-Item_Ledger_Entry[[#This Row],[Quantity]]</f>
        <v>144</v>
      </c>
      <c r="M928" s="38" t="s">
        <v>486</v>
      </c>
      <c r="N928" s="3">
        <v>16.739999999999998</v>
      </c>
      <c r="O928" s="38" t="s">
        <v>328</v>
      </c>
      <c r="P928" s="38" t="s">
        <v>329</v>
      </c>
      <c r="Q928" s="38" t="s">
        <v>290</v>
      </c>
      <c r="S928" s="6"/>
    </row>
    <row r="929" spans="1:19" ht="15" customHeight="1" x14ac:dyDescent="0.25">
      <c r="A929" t="s">
        <v>154</v>
      </c>
      <c r="E929" s="38" t="s">
        <v>485</v>
      </c>
      <c r="F929" s="3">
        <v>25246</v>
      </c>
      <c r="G929" s="25">
        <v>43471</v>
      </c>
      <c r="H929" s="3">
        <v>-2</v>
      </c>
      <c r="I929" s="3">
        <v>32.479999999999997</v>
      </c>
      <c r="J929" s="3">
        <v>0</v>
      </c>
      <c r="K929" s="3">
        <f>Item_Ledger_Entry[[#This Row],[Sales Amount (Expected)]]+Item_Ledger_Entry[[#This Row],[Sales Amount (Actual)]]</f>
        <v>32.479999999999997</v>
      </c>
      <c r="L929" s="3">
        <f>-Item_Ledger_Entry[[#This Row],[Quantity]]</f>
        <v>2</v>
      </c>
      <c r="M929" s="38" t="s">
        <v>486</v>
      </c>
      <c r="N929" s="3">
        <v>16.739999999999998</v>
      </c>
      <c r="O929" s="38" t="s">
        <v>291</v>
      </c>
      <c r="P929" s="38" t="s">
        <v>292</v>
      </c>
      <c r="Q929" s="38" t="s">
        <v>290</v>
      </c>
      <c r="S929" s="6"/>
    </row>
    <row r="930" spans="1:19" ht="15" customHeight="1" x14ac:dyDescent="0.25">
      <c r="A930" t="s">
        <v>154</v>
      </c>
      <c r="E930" s="38" t="s">
        <v>485</v>
      </c>
      <c r="F930" s="3">
        <v>25261</v>
      </c>
      <c r="G930" s="25">
        <v>43476</v>
      </c>
      <c r="H930" s="3">
        <v>-144</v>
      </c>
      <c r="I930" s="3">
        <v>2362.35</v>
      </c>
      <c r="J930" s="3">
        <v>0</v>
      </c>
      <c r="K930" s="3">
        <f>Item_Ledger_Entry[[#This Row],[Sales Amount (Expected)]]+Item_Ledger_Entry[[#This Row],[Sales Amount (Actual)]]</f>
        <v>2362.35</v>
      </c>
      <c r="L930" s="3">
        <f>-Item_Ledger_Entry[[#This Row],[Quantity]]</f>
        <v>144</v>
      </c>
      <c r="M930" s="38" t="s">
        <v>486</v>
      </c>
      <c r="N930" s="3">
        <v>16.739999999999998</v>
      </c>
      <c r="O930" s="38" t="s">
        <v>291</v>
      </c>
      <c r="P930" s="38" t="s">
        <v>292</v>
      </c>
      <c r="Q930" s="38" t="s">
        <v>290</v>
      </c>
      <c r="S930" s="6"/>
    </row>
    <row r="931" spans="1:19" ht="15" customHeight="1" x14ac:dyDescent="0.25">
      <c r="A931" t="s">
        <v>154</v>
      </c>
      <c r="E931" s="38" t="s">
        <v>485</v>
      </c>
      <c r="F931" s="3">
        <v>30030</v>
      </c>
      <c r="G931" s="25">
        <v>43471</v>
      </c>
      <c r="H931" s="3">
        <v>-144</v>
      </c>
      <c r="I931" s="3">
        <v>2362.39</v>
      </c>
      <c r="J931" s="3">
        <v>0</v>
      </c>
      <c r="K931" s="3">
        <f>Item_Ledger_Entry[[#This Row],[Sales Amount (Expected)]]+Item_Ledger_Entry[[#This Row],[Sales Amount (Actual)]]</f>
        <v>2362.39</v>
      </c>
      <c r="L931" s="3">
        <f>-Item_Ledger_Entry[[#This Row],[Quantity]]</f>
        <v>144</v>
      </c>
      <c r="M931" s="38" t="s">
        <v>486</v>
      </c>
      <c r="N931" s="3">
        <v>16.739999999999998</v>
      </c>
      <c r="O931" s="38" t="s">
        <v>345</v>
      </c>
      <c r="P931" s="38" t="s">
        <v>346</v>
      </c>
      <c r="Q931" s="38" t="s">
        <v>313</v>
      </c>
      <c r="S931" s="6"/>
    </row>
    <row r="932" spans="1:19" ht="15" customHeight="1" x14ac:dyDescent="0.25">
      <c r="A932" t="s">
        <v>154</v>
      </c>
      <c r="E932" s="38" t="s">
        <v>485</v>
      </c>
      <c r="F932" s="3">
        <v>30057</v>
      </c>
      <c r="G932" s="25">
        <v>43474</v>
      </c>
      <c r="H932" s="3">
        <v>-144</v>
      </c>
      <c r="I932" s="3">
        <v>2362.35</v>
      </c>
      <c r="J932" s="3">
        <v>0</v>
      </c>
      <c r="K932" s="3">
        <f>Item_Ledger_Entry[[#This Row],[Sales Amount (Expected)]]+Item_Ledger_Entry[[#This Row],[Sales Amount (Actual)]]</f>
        <v>2362.35</v>
      </c>
      <c r="L932" s="3">
        <f>-Item_Ledger_Entry[[#This Row],[Quantity]]</f>
        <v>144</v>
      </c>
      <c r="M932" s="38" t="s">
        <v>486</v>
      </c>
      <c r="N932" s="3">
        <v>16.739999999999998</v>
      </c>
      <c r="O932" s="38" t="s">
        <v>320</v>
      </c>
      <c r="P932" s="38" t="s">
        <v>321</v>
      </c>
      <c r="Q932" s="38" t="s">
        <v>313</v>
      </c>
      <c r="S932" s="6"/>
    </row>
    <row r="933" spans="1:19" ht="15" customHeight="1" x14ac:dyDescent="0.25">
      <c r="A933" t="s">
        <v>154</v>
      </c>
      <c r="E933" s="38" t="s">
        <v>485</v>
      </c>
      <c r="F933" s="3">
        <v>30137</v>
      </c>
      <c r="G933" s="25">
        <v>43487</v>
      </c>
      <c r="H933" s="3">
        <v>-144</v>
      </c>
      <c r="I933" s="3">
        <v>2362.35</v>
      </c>
      <c r="J933" s="3">
        <v>0</v>
      </c>
      <c r="K933" s="3">
        <f>Item_Ledger_Entry[[#This Row],[Sales Amount (Expected)]]+Item_Ledger_Entry[[#This Row],[Sales Amount (Actual)]]</f>
        <v>2362.35</v>
      </c>
      <c r="L933" s="3">
        <f>-Item_Ledger_Entry[[#This Row],[Quantity]]</f>
        <v>144</v>
      </c>
      <c r="M933" s="38" t="s">
        <v>486</v>
      </c>
      <c r="N933" s="3">
        <v>16.739999999999998</v>
      </c>
      <c r="O933" s="38" t="s">
        <v>330</v>
      </c>
      <c r="P933" s="38" t="s">
        <v>331</v>
      </c>
      <c r="Q933" s="38" t="s">
        <v>313</v>
      </c>
      <c r="S933" s="6"/>
    </row>
    <row r="934" spans="1:19" ht="15" customHeight="1" x14ac:dyDescent="0.25">
      <c r="A934" t="s">
        <v>154</v>
      </c>
      <c r="E934" s="38" t="s">
        <v>485</v>
      </c>
      <c r="F934" s="3">
        <v>34308</v>
      </c>
      <c r="G934" s="25">
        <v>43473</v>
      </c>
      <c r="H934" s="3">
        <v>-144</v>
      </c>
      <c r="I934" s="3">
        <v>2290.06</v>
      </c>
      <c r="J934" s="3">
        <v>0</v>
      </c>
      <c r="K934" s="3">
        <f>Item_Ledger_Entry[[#This Row],[Sales Amount (Expected)]]+Item_Ledger_Entry[[#This Row],[Sales Amount (Actual)]]</f>
        <v>2290.06</v>
      </c>
      <c r="L934" s="3">
        <f>-Item_Ledger_Entry[[#This Row],[Quantity]]</f>
        <v>144</v>
      </c>
      <c r="M934" s="38" t="s">
        <v>486</v>
      </c>
      <c r="N934" s="3">
        <v>16.739999999999998</v>
      </c>
      <c r="O934" s="38" t="s">
        <v>332</v>
      </c>
      <c r="P934" s="38" t="s">
        <v>333</v>
      </c>
      <c r="Q934" s="38" t="s">
        <v>272</v>
      </c>
      <c r="S934" s="6"/>
    </row>
    <row r="935" spans="1:19" ht="15" customHeight="1" x14ac:dyDescent="0.25">
      <c r="A935" t="s">
        <v>154</v>
      </c>
      <c r="E935" s="38" t="s">
        <v>485</v>
      </c>
      <c r="F935" s="3">
        <v>132534</v>
      </c>
      <c r="G935" s="25">
        <v>43479</v>
      </c>
      <c r="H935" s="3">
        <v>-144</v>
      </c>
      <c r="I935" s="3">
        <v>2362.35</v>
      </c>
      <c r="J935" s="3">
        <v>0</v>
      </c>
      <c r="K935" s="3">
        <f>Item_Ledger_Entry[[#This Row],[Sales Amount (Expected)]]+Item_Ledger_Entry[[#This Row],[Sales Amount (Actual)]]</f>
        <v>2362.35</v>
      </c>
      <c r="L935" s="3">
        <f>-Item_Ledger_Entry[[#This Row],[Quantity]]</f>
        <v>144</v>
      </c>
      <c r="M935" s="38" t="s">
        <v>486</v>
      </c>
      <c r="N935" s="3">
        <v>16.739999999999998</v>
      </c>
      <c r="O935" s="38" t="s">
        <v>320</v>
      </c>
      <c r="P935" s="38" t="s">
        <v>321</v>
      </c>
      <c r="Q935" s="38" t="s">
        <v>313</v>
      </c>
      <c r="S935" s="6"/>
    </row>
    <row r="936" spans="1:19" ht="15" customHeight="1" x14ac:dyDescent="0.25">
      <c r="A936" t="s">
        <v>154</v>
      </c>
      <c r="E936" s="38" t="s">
        <v>485</v>
      </c>
      <c r="F936" s="3">
        <v>135825</v>
      </c>
      <c r="G936" s="25">
        <v>43481</v>
      </c>
      <c r="H936" s="3">
        <v>-144</v>
      </c>
      <c r="I936" s="3">
        <v>2338.25</v>
      </c>
      <c r="J936" s="3">
        <v>0</v>
      </c>
      <c r="K936" s="3">
        <f>Item_Ledger_Entry[[#This Row],[Sales Amount (Expected)]]+Item_Ledger_Entry[[#This Row],[Sales Amount (Actual)]]</f>
        <v>2338.25</v>
      </c>
      <c r="L936" s="3">
        <f>-Item_Ledger_Entry[[#This Row],[Quantity]]</f>
        <v>144</v>
      </c>
      <c r="M936" s="38" t="s">
        <v>486</v>
      </c>
      <c r="N936" s="3">
        <v>16.739999999999998</v>
      </c>
      <c r="O936" s="38" t="s">
        <v>293</v>
      </c>
      <c r="P936" s="38" t="s">
        <v>294</v>
      </c>
      <c r="Q936" s="38" t="s">
        <v>272</v>
      </c>
      <c r="S936" s="6"/>
    </row>
    <row r="937" spans="1:19" ht="15" customHeight="1" x14ac:dyDescent="0.25">
      <c r="A937" t="s">
        <v>154</v>
      </c>
      <c r="E937" s="38" t="s">
        <v>487</v>
      </c>
      <c r="F937" s="3">
        <v>20434</v>
      </c>
      <c r="G937" s="25">
        <v>43483</v>
      </c>
      <c r="H937" s="3">
        <v>-144</v>
      </c>
      <c r="I937" s="3">
        <v>3169.4</v>
      </c>
      <c r="J937" s="3">
        <v>0</v>
      </c>
      <c r="K937" s="3">
        <f>Item_Ledger_Entry[[#This Row],[Sales Amount (Expected)]]+Item_Ledger_Entry[[#This Row],[Sales Amount (Actual)]]</f>
        <v>3169.4</v>
      </c>
      <c r="L937" s="3">
        <f>-Item_Ledger_Entry[[#This Row],[Quantity]]</f>
        <v>144</v>
      </c>
      <c r="M937" s="38" t="s">
        <v>488</v>
      </c>
      <c r="N937" s="3">
        <v>24.729999999999997</v>
      </c>
      <c r="O937" s="38" t="s">
        <v>328</v>
      </c>
      <c r="P937" s="38" t="s">
        <v>329</v>
      </c>
      <c r="Q937" s="38" t="s">
        <v>290</v>
      </c>
      <c r="S937" s="6"/>
    </row>
    <row r="938" spans="1:19" ht="15" customHeight="1" x14ac:dyDescent="0.25">
      <c r="A938" t="s">
        <v>154</v>
      </c>
      <c r="E938" s="38" t="s">
        <v>487</v>
      </c>
      <c r="F938" s="3">
        <v>25237</v>
      </c>
      <c r="G938" s="25">
        <v>43471</v>
      </c>
      <c r="H938" s="3">
        <v>-48</v>
      </c>
      <c r="I938" s="3">
        <v>1151.43</v>
      </c>
      <c r="J938" s="3">
        <v>0</v>
      </c>
      <c r="K938" s="3">
        <f>Item_Ledger_Entry[[#This Row],[Sales Amount (Expected)]]+Item_Ledger_Entry[[#This Row],[Sales Amount (Actual)]]</f>
        <v>1151.43</v>
      </c>
      <c r="L938" s="3">
        <f>-Item_Ledger_Entry[[#This Row],[Quantity]]</f>
        <v>48</v>
      </c>
      <c r="M938" s="38" t="s">
        <v>488</v>
      </c>
      <c r="N938" s="3">
        <v>24.729999999999997</v>
      </c>
      <c r="O938" s="38" t="s">
        <v>291</v>
      </c>
      <c r="P938" s="38" t="s">
        <v>292</v>
      </c>
      <c r="Q938" s="38" t="s">
        <v>290</v>
      </c>
      <c r="S938" s="6"/>
    </row>
    <row r="939" spans="1:19" ht="15" customHeight="1" x14ac:dyDescent="0.25">
      <c r="A939" t="s">
        <v>154</v>
      </c>
      <c r="E939" s="38" t="s">
        <v>487</v>
      </c>
      <c r="F939" s="3">
        <v>25299</v>
      </c>
      <c r="G939" s="25">
        <v>43486</v>
      </c>
      <c r="H939" s="3">
        <v>-144</v>
      </c>
      <c r="I939" s="3">
        <v>3418.6800000000003</v>
      </c>
      <c r="J939" s="3">
        <v>0</v>
      </c>
      <c r="K939" s="3">
        <f>Item_Ledger_Entry[[#This Row],[Sales Amount (Expected)]]+Item_Ledger_Entry[[#This Row],[Sales Amount (Actual)]]</f>
        <v>3418.6800000000003</v>
      </c>
      <c r="L939" s="3">
        <f>-Item_Ledger_Entry[[#This Row],[Quantity]]</f>
        <v>144</v>
      </c>
      <c r="M939" s="38" t="s">
        <v>488</v>
      </c>
      <c r="N939" s="3">
        <v>24.729999999999997</v>
      </c>
      <c r="O939" s="38" t="s">
        <v>309</v>
      </c>
      <c r="P939" s="38" t="s">
        <v>310</v>
      </c>
      <c r="Q939" s="38" t="s">
        <v>290</v>
      </c>
      <c r="S939" s="6"/>
    </row>
    <row r="940" spans="1:19" ht="15" customHeight="1" x14ac:dyDescent="0.25">
      <c r="A940" t="s">
        <v>154</v>
      </c>
      <c r="E940" s="38" t="s">
        <v>487</v>
      </c>
      <c r="F940" s="3">
        <v>30028</v>
      </c>
      <c r="G940" s="25">
        <v>43471</v>
      </c>
      <c r="H940" s="3">
        <v>-144</v>
      </c>
      <c r="I940" s="3">
        <v>3489.88</v>
      </c>
      <c r="J940" s="3">
        <v>0</v>
      </c>
      <c r="K940" s="3">
        <f>Item_Ledger_Entry[[#This Row],[Sales Amount (Expected)]]+Item_Ledger_Entry[[#This Row],[Sales Amount (Actual)]]</f>
        <v>3489.88</v>
      </c>
      <c r="L940" s="3">
        <f>-Item_Ledger_Entry[[#This Row],[Quantity]]</f>
        <v>144</v>
      </c>
      <c r="M940" s="38" t="s">
        <v>488</v>
      </c>
      <c r="N940" s="3">
        <v>24.729999999999997</v>
      </c>
      <c r="O940" s="38" t="s">
        <v>345</v>
      </c>
      <c r="P940" s="38" t="s">
        <v>346</v>
      </c>
      <c r="Q940" s="38" t="s">
        <v>313</v>
      </c>
      <c r="S940" s="6"/>
    </row>
    <row r="941" spans="1:19" ht="15" customHeight="1" x14ac:dyDescent="0.25">
      <c r="A941" t="s">
        <v>154</v>
      </c>
      <c r="E941" s="38" t="s">
        <v>487</v>
      </c>
      <c r="F941" s="3">
        <v>30086</v>
      </c>
      <c r="G941" s="25">
        <v>43478</v>
      </c>
      <c r="H941" s="3">
        <v>-48</v>
      </c>
      <c r="I941" s="3">
        <v>1163.3</v>
      </c>
      <c r="J941" s="3">
        <v>0</v>
      </c>
      <c r="K941" s="3">
        <f>Item_Ledger_Entry[[#This Row],[Sales Amount (Expected)]]+Item_Ledger_Entry[[#This Row],[Sales Amount (Actual)]]</f>
        <v>1163.3</v>
      </c>
      <c r="L941" s="3">
        <f>-Item_Ledger_Entry[[#This Row],[Quantity]]</f>
        <v>48</v>
      </c>
      <c r="M941" s="38" t="s">
        <v>488</v>
      </c>
      <c r="N941" s="3">
        <v>24.729999999999997</v>
      </c>
      <c r="O941" s="38" t="s">
        <v>301</v>
      </c>
      <c r="P941" s="38" t="s">
        <v>344</v>
      </c>
      <c r="Q941" s="38" t="s">
        <v>313</v>
      </c>
      <c r="S941" s="6"/>
    </row>
    <row r="942" spans="1:19" ht="15" customHeight="1" x14ac:dyDescent="0.25">
      <c r="A942" t="s">
        <v>154</v>
      </c>
      <c r="E942" s="38" t="s">
        <v>487</v>
      </c>
      <c r="F942" s="3">
        <v>30162</v>
      </c>
      <c r="G942" s="25">
        <v>43483</v>
      </c>
      <c r="H942" s="3">
        <v>-1</v>
      </c>
      <c r="I942" s="3">
        <v>24.24</v>
      </c>
      <c r="J942" s="3">
        <v>0</v>
      </c>
      <c r="K942" s="3">
        <f>Item_Ledger_Entry[[#This Row],[Sales Amount (Expected)]]+Item_Ledger_Entry[[#This Row],[Sales Amount (Actual)]]</f>
        <v>24.24</v>
      </c>
      <c r="L942" s="3">
        <f>-Item_Ledger_Entry[[#This Row],[Quantity]]</f>
        <v>1</v>
      </c>
      <c r="M942" s="38" t="s">
        <v>488</v>
      </c>
      <c r="N942" s="3">
        <v>24.729999999999997</v>
      </c>
      <c r="O942" s="38" t="s">
        <v>345</v>
      </c>
      <c r="P942" s="38" t="s">
        <v>346</v>
      </c>
      <c r="Q942" s="38" t="s">
        <v>313</v>
      </c>
      <c r="S942" s="6"/>
    </row>
    <row r="943" spans="1:19" ht="15" customHeight="1" x14ac:dyDescent="0.25">
      <c r="A943" t="s">
        <v>154</v>
      </c>
      <c r="E943" s="38" t="s">
        <v>487</v>
      </c>
      <c r="F943" s="3">
        <v>124569</v>
      </c>
      <c r="G943" s="25">
        <v>43478</v>
      </c>
      <c r="H943" s="3">
        <v>-168</v>
      </c>
      <c r="I943" s="3">
        <v>3905.3599999999997</v>
      </c>
      <c r="J943" s="3">
        <v>0</v>
      </c>
      <c r="K943" s="3">
        <f>Item_Ledger_Entry[[#This Row],[Sales Amount (Expected)]]+Item_Ledger_Entry[[#This Row],[Sales Amount (Actual)]]</f>
        <v>3905.3599999999997</v>
      </c>
      <c r="L943" s="3">
        <f>-Item_Ledger_Entry[[#This Row],[Quantity]]</f>
        <v>168</v>
      </c>
      <c r="M943" s="38" t="s">
        <v>488</v>
      </c>
      <c r="N943" s="3">
        <v>24.729999999999997</v>
      </c>
      <c r="O943" s="38" t="s">
        <v>347</v>
      </c>
      <c r="P943" s="38" t="s">
        <v>348</v>
      </c>
      <c r="Q943" s="38" t="s">
        <v>290</v>
      </c>
      <c r="S943" s="6"/>
    </row>
    <row r="944" spans="1:19" ht="15" customHeight="1" x14ac:dyDescent="0.25">
      <c r="A944" t="s">
        <v>154</v>
      </c>
      <c r="E944" s="38" t="s">
        <v>487</v>
      </c>
      <c r="F944" s="3">
        <v>132537</v>
      </c>
      <c r="G944" s="25">
        <v>43479</v>
      </c>
      <c r="H944" s="3">
        <v>-48</v>
      </c>
      <c r="I944" s="3">
        <v>1163.3</v>
      </c>
      <c r="J944" s="3">
        <v>0</v>
      </c>
      <c r="K944" s="3">
        <f>Item_Ledger_Entry[[#This Row],[Sales Amount (Expected)]]+Item_Ledger_Entry[[#This Row],[Sales Amount (Actual)]]</f>
        <v>1163.3</v>
      </c>
      <c r="L944" s="3">
        <f>-Item_Ledger_Entry[[#This Row],[Quantity]]</f>
        <v>48</v>
      </c>
      <c r="M944" s="38" t="s">
        <v>488</v>
      </c>
      <c r="N944" s="3">
        <v>24.729999999999997</v>
      </c>
      <c r="O944" s="38" t="s">
        <v>320</v>
      </c>
      <c r="P944" s="38" t="s">
        <v>321</v>
      </c>
      <c r="Q944" s="38" t="s">
        <v>313</v>
      </c>
      <c r="S944" s="6"/>
    </row>
    <row r="945" spans="1:19" ht="15" customHeight="1" x14ac:dyDescent="0.25">
      <c r="A945" t="s">
        <v>154</v>
      </c>
      <c r="E945" s="38" t="s">
        <v>487</v>
      </c>
      <c r="F945" s="3">
        <v>157885</v>
      </c>
      <c r="G945" s="25">
        <v>43482</v>
      </c>
      <c r="H945" s="3">
        <v>6</v>
      </c>
      <c r="I945" s="3">
        <v>-145.41</v>
      </c>
      <c r="J945" s="3">
        <v>0</v>
      </c>
      <c r="K945" s="3">
        <f>Item_Ledger_Entry[[#This Row],[Sales Amount (Expected)]]+Item_Ledger_Entry[[#This Row],[Sales Amount (Actual)]]</f>
        <v>-145.41</v>
      </c>
      <c r="L945" s="3">
        <f>-Item_Ledger_Entry[[#This Row],[Quantity]]</f>
        <v>-6</v>
      </c>
      <c r="M945" s="38" t="s">
        <v>488</v>
      </c>
      <c r="N945" s="3">
        <v>24.729999999999997</v>
      </c>
      <c r="O945" s="38" t="s">
        <v>311</v>
      </c>
      <c r="P945" s="38" t="s">
        <v>312</v>
      </c>
      <c r="Q945" s="38" t="s">
        <v>313</v>
      </c>
      <c r="S945" s="6"/>
    </row>
    <row r="946" spans="1:19" ht="15" customHeight="1" x14ac:dyDescent="0.25">
      <c r="A946" t="s">
        <v>154</v>
      </c>
      <c r="E946" s="38" t="s">
        <v>489</v>
      </c>
      <c r="F946" s="3">
        <v>20341</v>
      </c>
      <c r="G946" s="25">
        <v>43472</v>
      </c>
      <c r="H946" s="3">
        <v>-144</v>
      </c>
      <c r="I946" s="3">
        <v>207.36</v>
      </c>
      <c r="J946" s="3">
        <v>0</v>
      </c>
      <c r="K946" s="3">
        <f>Item_Ledger_Entry[[#This Row],[Sales Amount (Expected)]]+Item_Ledger_Entry[[#This Row],[Sales Amount (Actual)]]</f>
        <v>207.36</v>
      </c>
      <c r="L946" s="3">
        <f>-Item_Ledger_Entry[[#This Row],[Quantity]]</f>
        <v>144</v>
      </c>
      <c r="M946" s="38" t="s">
        <v>490</v>
      </c>
      <c r="N946" s="3">
        <v>1.5</v>
      </c>
      <c r="O946" s="38" t="s">
        <v>328</v>
      </c>
      <c r="P946" s="38" t="s">
        <v>329</v>
      </c>
      <c r="Q946" s="38" t="s">
        <v>290</v>
      </c>
      <c r="S946" s="6"/>
    </row>
    <row r="947" spans="1:19" ht="15" customHeight="1" x14ac:dyDescent="0.25">
      <c r="A947" t="s">
        <v>154</v>
      </c>
      <c r="E947" s="38" t="s">
        <v>489</v>
      </c>
      <c r="F947" s="3">
        <v>20410</v>
      </c>
      <c r="G947" s="25">
        <v>43475</v>
      </c>
      <c r="H947" s="3">
        <v>-144</v>
      </c>
      <c r="I947" s="3">
        <v>205.2</v>
      </c>
      <c r="J947" s="3">
        <v>0</v>
      </c>
      <c r="K947" s="3">
        <f>Item_Ledger_Entry[[#This Row],[Sales Amount (Expected)]]+Item_Ledger_Entry[[#This Row],[Sales Amount (Actual)]]</f>
        <v>205.2</v>
      </c>
      <c r="L947" s="3">
        <f>-Item_Ledger_Entry[[#This Row],[Quantity]]</f>
        <v>144</v>
      </c>
      <c r="M947" s="38" t="s">
        <v>490</v>
      </c>
      <c r="N947" s="3">
        <v>1.5</v>
      </c>
      <c r="O947" s="38" t="s">
        <v>324</v>
      </c>
      <c r="P947" s="38" t="s">
        <v>325</v>
      </c>
      <c r="Q947" s="38" t="s">
        <v>290</v>
      </c>
      <c r="S947" s="6"/>
    </row>
    <row r="948" spans="1:19" ht="15" customHeight="1" x14ac:dyDescent="0.25">
      <c r="A948" t="s">
        <v>154</v>
      </c>
      <c r="E948" s="38" t="s">
        <v>489</v>
      </c>
      <c r="F948" s="3">
        <v>25244</v>
      </c>
      <c r="G948" s="25">
        <v>43471</v>
      </c>
      <c r="H948" s="3">
        <v>-144</v>
      </c>
      <c r="I948" s="3">
        <v>209.52</v>
      </c>
      <c r="J948" s="3">
        <v>0</v>
      </c>
      <c r="K948" s="3">
        <f>Item_Ledger_Entry[[#This Row],[Sales Amount (Expected)]]+Item_Ledger_Entry[[#This Row],[Sales Amount (Actual)]]</f>
        <v>209.52</v>
      </c>
      <c r="L948" s="3">
        <f>-Item_Ledger_Entry[[#This Row],[Quantity]]</f>
        <v>144</v>
      </c>
      <c r="M948" s="38" t="s">
        <v>490</v>
      </c>
      <c r="N948" s="3">
        <v>1.5</v>
      </c>
      <c r="O948" s="38" t="s">
        <v>291</v>
      </c>
      <c r="P948" s="38" t="s">
        <v>292</v>
      </c>
      <c r="Q948" s="38" t="s">
        <v>290</v>
      </c>
      <c r="S948" s="6"/>
    </row>
    <row r="949" spans="1:19" ht="15" customHeight="1" x14ac:dyDescent="0.25">
      <c r="A949" t="s">
        <v>154</v>
      </c>
      <c r="E949" s="38" t="s">
        <v>489</v>
      </c>
      <c r="F949" s="3">
        <v>25307</v>
      </c>
      <c r="G949" s="25">
        <v>43486</v>
      </c>
      <c r="H949" s="3">
        <v>-144</v>
      </c>
      <c r="I949" s="3">
        <v>207.36</v>
      </c>
      <c r="J949" s="3">
        <v>0</v>
      </c>
      <c r="K949" s="3">
        <f>Item_Ledger_Entry[[#This Row],[Sales Amount (Expected)]]+Item_Ledger_Entry[[#This Row],[Sales Amount (Actual)]]</f>
        <v>207.36</v>
      </c>
      <c r="L949" s="3">
        <f>-Item_Ledger_Entry[[#This Row],[Quantity]]</f>
        <v>144</v>
      </c>
      <c r="M949" s="38" t="s">
        <v>490</v>
      </c>
      <c r="N949" s="3">
        <v>1.5</v>
      </c>
      <c r="O949" s="38" t="s">
        <v>309</v>
      </c>
      <c r="P949" s="38" t="s">
        <v>310</v>
      </c>
      <c r="Q949" s="38" t="s">
        <v>290</v>
      </c>
      <c r="S949" s="6"/>
    </row>
    <row r="950" spans="1:19" ht="15" customHeight="1" x14ac:dyDescent="0.25">
      <c r="A950" t="s">
        <v>154</v>
      </c>
      <c r="E950" s="38" t="s">
        <v>489</v>
      </c>
      <c r="F950" s="3">
        <v>30076</v>
      </c>
      <c r="G950" s="25">
        <v>43479</v>
      </c>
      <c r="H950" s="3">
        <v>-169</v>
      </c>
      <c r="I950" s="3">
        <v>248.42999999999998</v>
      </c>
      <c r="J950" s="3">
        <v>0</v>
      </c>
      <c r="K950" s="3">
        <f>Item_Ledger_Entry[[#This Row],[Sales Amount (Expected)]]+Item_Ledger_Entry[[#This Row],[Sales Amount (Actual)]]</f>
        <v>248.42999999999998</v>
      </c>
      <c r="L950" s="3">
        <f>-Item_Ledger_Entry[[#This Row],[Quantity]]</f>
        <v>169</v>
      </c>
      <c r="M950" s="38" t="s">
        <v>490</v>
      </c>
      <c r="N950" s="3">
        <v>1.5</v>
      </c>
      <c r="O950" s="38" t="s">
        <v>320</v>
      </c>
      <c r="P950" s="38" t="s">
        <v>321</v>
      </c>
      <c r="Q950" s="38" t="s">
        <v>313</v>
      </c>
      <c r="S950" s="6"/>
    </row>
    <row r="951" spans="1:19" ht="15" customHeight="1" x14ac:dyDescent="0.25">
      <c r="A951" t="s">
        <v>154</v>
      </c>
      <c r="E951" s="38" t="s">
        <v>489</v>
      </c>
      <c r="F951" s="3">
        <v>30096</v>
      </c>
      <c r="G951" s="25">
        <v>43478</v>
      </c>
      <c r="H951" s="3">
        <v>-6</v>
      </c>
      <c r="I951" s="3">
        <v>8.82</v>
      </c>
      <c r="J951" s="3">
        <v>0</v>
      </c>
      <c r="K951" s="3">
        <f>Item_Ledger_Entry[[#This Row],[Sales Amount (Expected)]]+Item_Ledger_Entry[[#This Row],[Sales Amount (Actual)]]</f>
        <v>8.82</v>
      </c>
      <c r="L951" s="3">
        <f>-Item_Ledger_Entry[[#This Row],[Quantity]]</f>
        <v>6</v>
      </c>
      <c r="M951" s="38" t="s">
        <v>490</v>
      </c>
      <c r="N951" s="3">
        <v>1.5</v>
      </c>
      <c r="O951" s="38" t="s">
        <v>301</v>
      </c>
      <c r="P951" s="38" t="s">
        <v>344</v>
      </c>
      <c r="Q951" s="38" t="s">
        <v>313</v>
      </c>
      <c r="S951" s="6"/>
    </row>
    <row r="952" spans="1:19" ht="15" customHeight="1" x14ac:dyDescent="0.25">
      <c r="A952" t="s">
        <v>154</v>
      </c>
      <c r="E952" s="38" t="s">
        <v>489</v>
      </c>
      <c r="F952" s="3">
        <v>30133</v>
      </c>
      <c r="G952" s="25">
        <v>43479</v>
      </c>
      <c r="H952" s="3">
        <v>-1</v>
      </c>
      <c r="I952" s="3">
        <v>1.47</v>
      </c>
      <c r="J952" s="3">
        <v>0</v>
      </c>
      <c r="K952" s="3">
        <f>Item_Ledger_Entry[[#This Row],[Sales Amount (Expected)]]+Item_Ledger_Entry[[#This Row],[Sales Amount (Actual)]]</f>
        <v>1.47</v>
      </c>
      <c r="L952" s="3">
        <f>-Item_Ledger_Entry[[#This Row],[Quantity]]</f>
        <v>1</v>
      </c>
      <c r="M952" s="38" t="s">
        <v>490</v>
      </c>
      <c r="N952" s="3">
        <v>1.5</v>
      </c>
      <c r="O952" s="38" t="s">
        <v>301</v>
      </c>
      <c r="P952" s="38" t="s">
        <v>344</v>
      </c>
      <c r="Q952" s="38" t="s">
        <v>313</v>
      </c>
      <c r="S952" s="6"/>
    </row>
    <row r="953" spans="1:19" ht="15" customHeight="1" x14ac:dyDescent="0.25">
      <c r="A953" t="s">
        <v>154</v>
      </c>
      <c r="E953" s="38" t="s">
        <v>489</v>
      </c>
      <c r="F953" s="3">
        <v>34317</v>
      </c>
      <c r="G953" s="25">
        <v>43473</v>
      </c>
      <c r="H953" s="3">
        <v>-12</v>
      </c>
      <c r="I953" s="3">
        <v>17.09</v>
      </c>
      <c r="J953" s="3">
        <v>0</v>
      </c>
      <c r="K953" s="3">
        <f>Item_Ledger_Entry[[#This Row],[Sales Amount (Expected)]]+Item_Ledger_Entry[[#This Row],[Sales Amount (Actual)]]</f>
        <v>17.09</v>
      </c>
      <c r="L953" s="3">
        <f>-Item_Ledger_Entry[[#This Row],[Quantity]]</f>
        <v>12</v>
      </c>
      <c r="M953" s="38" t="s">
        <v>490</v>
      </c>
      <c r="N953" s="3">
        <v>1.5</v>
      </c>
      <c r="O953" s="38" t="s">
        <v>332</v>
      </c>
      <c r="P953" s="38" t="s">
        <v>333</v>
      </c>
      <c r="Q953" s="38" t="s">
        <v>272</v>
      </c>
      <c r="S953" s="6"/>
    </row>
    <row r="954" spans="1:19" ht="15" customHeight="1" x14ac:dyDescent="0.25">
      <c r="A954" t="s">
        <v>154</v>
      </c>
      <c r="E954" s="38" t="s">
        <v>489</v>
      </c>
      <c r="F954" s="3">
        <v>34326</v>
      </c>
      <c r="G954" s="25">
        <v>43470</v>
      </c>
      <c r="H954" s="3">
        <v>-2</v>
      </c>
      <c r="I954" s="3">
        <v>2.73</v>
      </c>
      <c r="J954" s="3">
        <v>0</v>
      </c>
      <c r="K954" s="3">
        <f>Item_Ledger_Entry[[#This Row],[Sales Amount (Expected)]]+Item_Ledger_Entry[[#This Row],[Sales Amount (Actual)]]</f>
        <v>2.73</v>
      </c>
      <c r="L954" s="3">
        <f>-Item_Ledger_Entry[[#This Row],[Quantity]]</f>
        <v>2</v>
      </c>
      <c r="M954" s="38" t="s">
        <v>490</v>
      </c>
      <c r="N954" s="3">
        <v>1.5</v>
      </c>
      <c r="O954" s="38" t="s">
        <v>314</v>
      </c>
      <c r="P954" s="38" t="s">
        <v>315</v>
      </c>
      <c r="Q954" s="38" t="s">
        <v>272</v>
      </c>
      <c r="S954" s="6"/>
    </row>
    <row r="955" spans="1:19" ht="15" customHeight="1" x14ac:dyDescent="0.25">
      <c r="A955" t="s">
        <v>154</v>
      </c>
      <c r="E955" s="38" t="s">
        <v>489</v>
      </c>
      <c r="F955" s="3">
        <v>38090</v>
      </c>
      <c r="G955" s="25">
        <v>43477</v>
      </c>
      <c r="H955" s="3">
        <v>-144</v>
      </c>
      <c r="I955" s="3">
        <v>209.52</v>
      </c>
      <c r="J955" s="3">
        <v>0</v>
      </c>
      <c r="K955" s="3">
        <f>Item_Ledger_Entry[[#This Row],[Sales Amount (Expected)]]+Item_Ledger_Entry[[#This Row],[Sales Amount (Actual)]]</f>
        <v>209.52</v>
      </c>
      <c r="L955" s="3">
        <f>-Item_Ledger_Entry[[#This Row],[Quantity]]</f>
        <v>144</v>
      </c>
      <c r="M955" s="38" t="s">
        <v>490</v>
      </c>
      <c r="N955" s="3">
        <v>1.5</v>
      </c>
      <c r="O955" s="38" t="s">
        <v>299</v>
      </c>
      <c r="P955" s="38" t="s">
        <v>300</v>
      </c>
      <c r="Q955" s="38" t="s">
        <v>272</v>
      </c>
      <c r="S955" s="6"/>
    </row>
    <row r="956" spans="1:19" ht="15" customHeight="1" x14ac:dyDescent="0.25">
      <c r="A956" t="s">
        <v>154</v>
      </c>
      <c r="E956" s="38" t="s">
        <v>489</v>
      </c>
      <c r="F956" s="3">
        <v>124551</v>
      </c>
      <c r="G956" s="25">
        <v>43473</v>
      </c>
      <c r="H956" s="3">
        <v>-288</v>
      </c>
      <c r="I956" s="3">
        <v>401.76000000000005</v>
      </c>
      <c r="J956" s="3">
        <v>0</v>
      </c>
      <c r="K956" s="3">
        <f>Item_Ledger_Entry[[#This Row],[Sales Amount (Expected)]]+Item_Ledger_Entry[[#This Row],[Sales Amount (Actual)]]</f>
        <v>401.76000000000005</v>
      </c>
      <c r="L956" s="3">
        <f>-Item_Ledger_Entry[[#This Row],[Quantity]]</f>
        <v>288</v>
      </c>
      <c r="M956" s="38" t="s">
        <v>490</v>
      </c>
      <c r="N956" s="3">
        <v>1.5</v>
      </c>
      <c r="O956" s="38" t="s">
        <v>326</v>
      </c>
      <c r="P956" s="38" t="s">
        <v>327</v>
      </c>
      <c r="Q956" s="38" t="s">
        <v>290</v>
      </c>
      <c r="S956" s="6"/>
    </row>
    <row r="957" spans="1:19" ht="15" customHeight="1" x14ac:dyDescent="0.25">
      <c r="A957" t="s">
        <v>154</v>
      </c>
      <c r="E957" s="38" t="s">
        <v>489</v>
      </c>
      <c r="F957" s="3">
        <v>124565</v>
      </c>
      <c r="G957" s="25">
        <v>43478</v>
      </c>
      <c r="H957" s="3">
        <v>-1</v>
      </c>
      <c r="I957" s="3">
        <v>1.47</v>
      </c>
      <c r="J957" s="3">
        <v>0</v>
      </c>
      <c r="K957" s="3">
        <f>Item_Ledger_Entry[[#This Row],[Sales Amount (Expected)]]+Item_Ledger_Entry[[#This Row],[Sales Amount (Actual)]]</f>
        <v>1.47</v>
      </c>
      <c r="L957" s="3">
        <f>-Item_Ledger_Entry[[#This Row],[Quantity]]</f>
        <v>1</v>
      </c>
      <c r="M957" s="38" t="s">
        <v>490</v>
      </c>
      <c r="N957" s="3">
        <v>1.5</v>
      </c>
      <c r="O957" s="38" t="s">
        <v>326</v>
      </c>
      <c r="P957" s="38" t="s">
        <v>327</v>
      </c>
      <c r="Q957" s="38" t="s">
        <v>290</v>
      </c>
      <c r="S957" s="6"/>
    </row>
    <row r="958" spans="1:19" ht="15" customHeight="1" x14ac:dyDescent="0.25">
      <c r="A958" t="s">
        <v>154</v>
      </c>
      <c r="E958" s="38" t="s">
        <v>489</v>
      </c>
      <c r="F958" s="3">
        <v>124627</v>
      </c>
      <c r="G958" s="25">
        <v>43478</v>
      </c>
      <c r="H958" s="3">
        <v>-144</v>
      </c>
      <c r="I958" s="3">
        <v>190.08</v>
      </c>
      <c r="J958" s="3">
        <v>0</v>
      </c>
      <c r="K958" s="3">
        <f>Item_Ledger_Entry[[#This Row],[Sales Amount (Expected)]]+Item_Ledger_Entry[[#This Row],[Sales Amount (Actual)]]</f>
        <v>190.08</v>
      </c>
      <c r="L958" s="3">
        <f>-Item_Ledger_Entry[[#This Row],[Quantity]]</f>
        <v>144</v>
      </c>
      <c r="M958" s="38" t="s">
        <v>490</v>
      </c>
      <c r="N958" s="3">
        <v>1.5</v>
      </c>
      <c r="O958" s="38" t="s">
        <v>349</v>
      </c>
      <c r="P958" s="38" t="s">
        <v>350</v>
      </c>
      <c r="Q958" s="38" t="s">
        <v>290</v>
      </c>
      <c r="S958" s="6"/>
    </row>
    <row r="959" spans="1:19" ht="15" customHeight="1" x14ac:dyDescent="0.25">
      <c r="A959" t="s">
        <v>154</v>
      </c>
      <c r="E959" s="38" t="s">
        <v>489</v>
      </c>
      <c r="F959" s="3">
        <v>128857</v>
      </c>
      <c r="G959" s="25">
        <v>43471</v>
      </c>
      <c r="H959" s="3">
        <v>-150</v>
      </c>
      <c r="I959" s="3">
        <v>216</v>
      </c>
      <c r="J959" s="3">
        <v>0</v>
      </c>
      <c r="K959" s="3">
        <f>Item_Ledger_Entry[[#This Row],[Sales Amount (Expected)]]+Item_Ledger_Entry[[#This Row],[Sales Amount (Actual)]]</f>
        <v>216</v>
      </c>
      <c r="L959" s="3">
        <f>-Item_Ledger_Entry[[#This Row],[Quantity]]</f>
        <v>150</v>
      </c>
      <c r="M959" s="38" t="s">
        <v>490</v>
      </c>
      <c r="N959" s="3">
        <v>1.5</v>
      </c>
      <c r="O959" s="38" t="s">
        <v>309</v>
      </c>
      <c r="P959" s="38" t="s">
        <v>310</v>
      </c>
      <c r="Q959" s="38" t="s">
        <v>290</v>
      </c>
      <c r="S959" s="6"/>
    </row>
    <row r="960" spans="1:19" ht="15" customHeight="1" x14ac:dyDescent="0.25">
      <c r="A960" t="s">
        <v>154</v>
      </c>
      <c r="E960" s="38" t="s">
        <v>489</v>
      </c>
      <c r="F960" s="3">
        <v>128880</v>
      </c>
      <c r="G960" s="25">
        <v>43472</v>
      </c>
      <c r="H960" s="3">
        <v>-1</v>
      </c>
      <c r="I960" s="3">
        <v>1.47</v>
      </c>
      <c r="J960" s="3">
        <v>0</v>
      </c>
      <c r="K960" s="3">
        <f>Item_Ledger_Entry[[#This Row],[Sales Amount (Expected)]]+Item_Ledger_Entry[[#This Row],[Sales Amount (Actual)]]</f>
        <v>1.47</v>
      </c>
      <c r="L960" s="3">
        <f>-Item_Ledger_Entry[[#This Row],[Quantity]]</f>
        <v>1</v>
      </c>
      <c r="M960" s="38" t="s">
        <v>490</v>
      </c>
      <c r="N960" s="3">
        <v>1.5</v>
      </c>
      <c r="O960" s="38" t="s">
        <v>375</v>
      </c>
      <c r="P960" s="38" t="s">
        <v>376</v>
      </c>
      <c r="Q960" s="38" t="s">
        <v>290</v>
      </c>
      <c r="S960" s="6"/>
    </row>
    <row r="961" spans="1:19" ht="15" customHeight="1" x14ac:dyDescent="0.25">
      <c r="A961" t="s">
        <v>154</v>
      </c>
      <c r="E961" s="38" t="s">
        <v>489</v>
      </c>
      <c r="F961" s="3">
        <v>128899</v>
      </c>
      <c r="G961" s="25">
        <v>43479</v>
      </c>
      <c r="H961" s="3">
        <v>-144</v>
      </c>
      <c r="I961" s="3">
        <v>211.68</v>
      </c>
      <c r="J961" s="3">
        <v>0</v>
      </c>
      <c r="K961" s="3">
        <f>Item_Ledger_Entry[[#This Row],[Sales Amount (Expected)]]+Item_Ledger_Entry[[#This Row],[Sales Amount (Actual)]]</f>
        <v>211.68</v>
      </c>
      <c r="L961" s="3">
        <f>-Item_Ledger_Entry[[#This Row],[Quantity]]</f>
        <v>144</v>
      </c>
      <c r="M961" s="38" t="s">
        <v>490</v>
      </c>
      <c r="N961" s="3">
        <v>1.5</v>
      </c>
      <c r="O961" s="38" t="s">
        <v>309</v>
      </c>
      <c r="P961" s="38" t="s">
        <v>310</v>
      </c>
      <c r="Q961" s="38" t="s">
        <v>290</v>
      </c>
      <c r="S961" s="6"/>
    </row>
    <row r="962" spans="1:19" ht="15" customHeight="1" x14ac:dyDescent="0.25">
      <c r="A962" t="s">
        <v>154</v>
      </c>
      <c r="E962" s="38" t="s">
        <v>489</v>
      </c>
      <c r="F962" s="3">
        <v>128915</v>
      </c>
      <c r="G962" s="25">
        <v>43481</v>
      </c>
      <c r="H962" s="3">
        <v>-12</v>
      </c>
      <c r="I962" s="3">
        <v>17.64</v>
      </c>
      <c r="J962" s="3">
        <v>0</v>
      </c>
      <c r="K962" s="3">
        <f>Item_Ledger_Entry[[#This Row],[Sales Amount (Expected)]]+Item_Ledger_Entry[[#This Row],[Sales Amount (Actual)]]</f>
        <v>17.64</v>
      </c>
      <c r="L962" s="3">
        <f>-Item_Ledger_Entry[[#This Row],[Quantity]]</f>
        <v>12</v>
      </c>
      <c r="M962" s="38" t="s">
        <v>490</v>
      </c>
      <c r="N962" s="3">
        <v>1.5</v>
      </c>
      <c r="O962" s="38" t="s">
        <v>309</v>
      </c>
      <c r="P962" s="38" t="s">
        <v>310</v>
      </c>
      <c r="Q962" s="38" t="s">
        <v>290</v>
      </c>
      <c r="S962" s="6"/>
    </row>
    <row r="963" spans="1:19" ht="15" customHeight="1" x14ac:dyDescent="0.25">
      <c r="A963" t="s">
        <v>154</v>
      </c>
      <c r="E963" s="38" t="s">
        <v>489</v>
      </c>
      <c r="F963" s="3">
        <v>132503</v>
      </c>
      <c r="G963" s="25">
        <v>43466</v>
      </c>
      <c r="H963" s="3">
        <v>-145</v>
      </c>
      <c r="I963" s="3">
        <v>213.15</v>
      </c>
      <c r="J963" s="3">
        <v>0</v>
      </c>
      <c r="K963" s="3">
        <f>Item_Ledger_Entry[[#This Row],[Sales Amount (Expected)]]+Item_Ledger_Entry[[#This Row],[Sales Amount (Actual)]]</f>
        <v>213.15</v>
      </c>
      <c r="L963" s="3">
        <f>-Item_Ledger_Entry[[#This Row],[Quantity]]</f>
        <v>145</v>
      </c>
      <c r="M963" s="38" t="s">
        <v>490</v>
      </c>
      <c r="N963" s="3">
        <v>1.5</v>
      </c>
      <c r="O963" s="38" t="s">
        <v>330</v>
      </c>
      <c r="P963" s="38" t="s">
        <v>331</v>
      </c>
      <c r="Q963" s="38" t="s">
        <v>313</v>
      </c>
      <c r="S963" s="6"/>
    </row>
    <row r="964" spans="1:19" ht="15" customHeight="1" x14ac:dyDescent="0.25">
      <c r="A964" t="s">
        <v>154</v>
      </c>
      <c r="E964" s="38" t="s">
        <v>489</v>
      </c>
      <c r="F964" s="3">
        <v>135820</v>
      </c>
      <c r="G964" s="25">
        <v>43474</v>
      </c>
      <c r="H964" s="3">
        <v>-12</v>
      </c>
      <c r="I964" s="3">
        <v>16.02</v>
      </c>
      <c r="J964" s="3">
        <v>0</v>
      </c>
      <c r="K964" s="3">
        <f>Item_Ledger_Entry[[#This Row],[Sales Amount (Expected)]]+Item_Ledger_Entry[[#This Row],[Sales Amount (Actual)]]</f>
        <v>16.02</v>
      </c>
      <c r="L964" s="3">
        <f>-Item_Ledger_Entry[[#This Row],[Quantity]]</f>
        <v>12</v>
      </c>
      <c r="M964" s="38" t="s">
        <v>490</v>
      </c>
      <c r="N964" s="3">
        <v>1.5</v>
      </c>
      <c r="O964" s="38" t="s">
        <v>314</v>
      </c>
      <c r="P964" s="38" t="s">
        <v>315</v>
      </c>
      <c r="Q964" s="38" t="s">
        <v>272</v>
      </c>
      <c r="S964" s="6"/>
    </row>
    <row r="965" spans="1:19" ht="15" customHeight="1" x14ac:dyDescent="0.25">
      <c r="A965" t="s">
        <v>154</v>
      </c>
      <c r="E965" s="38" t="s">
        <v>489</v>
      </c>
      <c r="F965" s="3">
        <v>137443</v>
      </c>
      <c r="G965" s="25">
        <v>43483</v>
      </c>
      <c r="H965" s="3">
        <v>-13</v>
      </c>
      <c r="I965" s="3">
        <v>18.91</v>
      </c>
      <c r="J965" s="3">
        <v>0</v>
      </c>
      <c r="K965" s="3">
        <f>Item_Ledger_Entry[[#This Row],[Sales Amount (Expected)]]+Item_Ledger_Entry[[#This Row],[Sales Amount (Actual)]]</f>
        <v>18.91</v>
      </c>
      <c r="L965" s="3">
        <f>-Item_Ledger_Entry[[#This Row],[Quantity]]</f>
        <v>13</v>
      </c>
      <c r="M965" s="38" t="s">
        <v>490</v>
      </c>
      <c r="N965" s="3">
        <v>1.5</v>
      </c>
      <c r="O965" s="38" t="s">
        <v>316</v>
      </c>
      <c r="P965" s="38" t="s">
        <v>317</v>
      </c>
      <c r="Q965" s="38" t="s">
        <v>272</v>
      </c>
      <c r="S965" s="6"/>
    </row>
    <row r="966" spans="1:19" ht="15" customHeight="1" x14ac:dyDescent="0.25">
      <c r="A966" t="s">
        <v>154</v>
      </c>
      <c r="E966" s="38" t="s">
        <v>489</v>
      </c>
      <c r="F966" s="3">
        <v>138731</v>
      </c>
      <c r="G966" s="25">
        <v>43477</v>
      </c>
      <c r="H966" s="3">
        <v>-144</v>
      </c>
      <c r="I966" s="3">
        <v>209.52</v>
      </c>
      <c r="J966" s="3">
        <v>0</v>
      </c>
      <c r="K966" s="3">
        <f>Item_Ledger_Entry[[#This Row],[Sales Amount (Expected)]]+Item_Ledger_Entry[[#This Row],[Sales Amount (Actual)]]</f>
        <v>209.52</v>
      </c>
      <c r="L966" s="3">
        <f>-Item_Ledger_Entry[[#This Row],[Quantity]]</f>
        <v>144</v>
      </c>
      <c r="M966" s="38" t="s">
        <v>490</v>
      </c>
      <c r="N966" s="3">
        <v>1.5</v>
      </c>
      <c r="O966" s="38" t="s">
        <v>318</v>
      </c>
      <c r="P966" s="38" t="s">
        <v>319</v>
      </c>
      <c r="Q966" s="38" t="s">
        <v>272</v>
      </c>
      <c r="S966" s="6"/>
    </row>
    <row r="967" spans="1:19" ht="15" customHeight="1" x14ac:dyDescent="0.25">
      <c r="A967" t="s">
        <v>154</v>
      </c>
      <c r="E967" s="38" t="s">
        <v>491</v>
      </c>
      <c r="F967" s="3">
        <v>20349</v>
      </c>
      <c r="G967" s="25">
        <v>43475</v>
      </c>
      <c r="H967" s="3">
        <v>-144</v>
      </c>
      <c r="I967" s="3">
        <v>1975.0800000000002</v>
      </c>
      <c r="J967" s="3">
        <v>0</v>
      </c>
      <c r="K967" s="3">
        <f>Item_Ledger_Entry[[#This Row],[Sales Amount (Expected)]]+Item_Ledger_Entry[[#This Row],[Sales Amount (Actual)]]</f>
        <v>1975.0800000000002</v>
      </c>
      <c r="L967" s="3">
        <f>-Item_Ledger_Entry[[#This Row],[Quantity]]</f>
        <v>144</v>
      </c>
      <c r="M967" s="38" t="s">
        <v>492</v>
      </c>
      <c r="N967" s="3">
        <v>14.14</v>
      </c>
      <c r="O967" s="38" t="s">
        <v>307</v>
      </c>
      <c r="P967" s="38" t="s">
        <v>308</v>
      </c>
      <c r="Q967" s="38" t="s">
        <v>290</v>
      </c>
      <c r="S967" s="6"/>
    </row>
    <row r="968" spans="1:19" ht="15" customHeight="1" x14ac:dyDescent="0.25">
      <c r="A968" t="s">
        <v>154</v>
      </c>
      <c r="E968" s="38" t="s">
        <v>491</v>
      </c>
      <c r="F968" s="3">
        <v>20365</v>
      </c>
      <c r="G968" s="25">
        <v>43468</v>
      </c>
      <c r="H968" s="3">
        <v>-145</v>
      </c>
      <c r="I968" s="3">
        <v>2009.29</v>
      </c>
      <c r="J968" s="3">
        <v>0</v>
      </c>
      <c r="K968" s="3">
        <f>Item_Ledger_Entry[[#This Row],[Sales Amount (Expected)]]+Item_Ledger_Entry[[#This Row],[Sales Amount (Actual)]]</f>
        <v>2009.29</v>
      </c>
      <c r="L968" s="3">
        <f>-Item_Ledger_Entry[[#This Row],[Quantity]]</f>
        <v>145</v>
      </c>
      <c r="M968" s="38" t="s">
        <v>492</v>
      </c>
      <c r="N968" s="3">
        <v>14.14</v>
      </c>
      <c r="O968" s="38" t="s">
        <v>328</v>
      </c>
      <c r="P968" s="38" t="s">
        <v>329</v>
      </c>
      <c r="Q968" s="38" t="s">
        <v>290</v>
      </c>
      <c r="S968" s="6"/>
    </row>
    <row r="969" spans="1:19" ht="15" customHeight="1" x14ac:dyDescent="0.25">
      <c r="A969" t="s">
        <v>154</v>
      </c>
      <c r="E969" s="38" t="s">
        <v>491</v>
      </c>
      <c r="F969" s="3">
        <v>20379</v>
      </c>
      <c r="G969" s="25">
        <v>43473</v>
      </c>
      <c r="H969" s="3">
        <v>-144</v>
      </c>
      <c r="I969" s="3">
        <v>1832.54</v>
      </c>
      <c r="J969" s="3">
        <v>0</v>
      </c>
      <c r="K969" s="3">
        <f>Item_Ledger_Entry[[#This Row],[Sales Amount (Expected)]]+Item_Ledger_Entry[[#This Row],[Sales Amount (Actual)]]</f>
        <v>1832.54</v>
      </c>
      <c r="L969" s="3">
        <f>-Item_Ledger_Entry[[#This Row],[Quantity]]</f>
        <v>144</v>
      </c>
      <c r="M969" s="38" t="s">
        <v>492</v>
      </c>
      <c r="N969" s="3">
        <v>14.14</v>
      </c>
      <c r="O969" s="38" t="s">
        <v>324</v>
      </c>
      <c r="P969" s="38" t="s">
        <v>325</v>
      </c>
      <c r="Q969" s="38" t="s">
        <v>290</v>
      </c>
      <c r="S969" s="6"/>
    </row>
    <row r="970" spans="1:19" ht="15" customHeight="1" x14ac:dyDescent="0.25">
      <c r="A970" t="s">
        <v>154</v>
      </c>
      <c r="E970" s="38" t="s">
        <v>491</v>
      </c>
      <c r="F970" s="3">
        <v>20431</v>
      </c>
      <c r="G970" s="25">
        <v>43479</v>
      </c>
      <c r="H970" s="3">
        <v>-6</v>
      </c>
      <c r="I970" s="3">
        <v>76.36</v>
      </c>
      <c r="J970" s="3">
        <v>0</v>
      </c>
      <c r="K970" s="3">
        <f>Item_Ledger_Entry[[#This Row],[Sales Amount (Expected)]]+Item_Ledger_Entry[[#This Row],[Sales Amount (Actual)]]</f>
        <v>76.36</v>
      </c>
      <c r="L970" s="3">
        <f>-Item_Ledger_Entry[[#This Row],[Quantity]]</f>
        <v>6</v>
      </c>
      <c r="M970" s="38" t="s">
        <v>492</v>
      </c>
      <c r="N970" s="3">
        <v>14.14</v>
      </c>
      <c r="O970" s="38" t="s">
        <v>288</v>
      </c>
      <c r="P970" s="38" t="s">
        <v>289</v>
      </c>
      <c r="Q970" s="38" t="s">
        <v>290</v>
      </c>
      <c r="S970" s="6"/>
    </row>
    <row r="971" spans="1:19" ht="15" customHeight="1" x14ac:dyDescent="0.25">
      <c r="A971" t="s">
        <v>154</v>
      </c>
      <c r="E971" s="38" t="s">
        <v>491</v>
      </c>
      <c r="F971" s="3">
        <v>25235</v>
      </c>
      <c r="G971" s="25">
        <v>43471</v>
      </c>
      <c r="H971" s="3">
        <v>-144</v>
      </c>
      <c r="I971" s="3">
        <v>1975.0800000000002</v>
      </c>
      <c r="J971" s="3">
        <v>0</v>
      </c>
      <c r="K971" s="3">
        <f>Item_Ledger_Entry[[#This Row],[Sales Amount (Expected)]]+Item_Ledger_Entry[[#This Row],[Sales Amount (Actual)]]</f>
        <v>1975.0800000000002</v>
      </c>
      <c r="L971" s="3">
        <f>-Item_Ledger_Entry[[#This Row],[Quantity]]</f>
        <v>144</v>
      </c>
      <c r="M971" s="38" t="s">
        <v>492</v>
      </c>
      <c r="N971" s="3">
        <v>14.14</v>
      </c>
      <c r="O971" s="38" t="s">
        <v>291</v>
      </c>
      <c r="P971" s="38" t="s">
        <v>292</v>
      </c>
      <c r="Q971" s="38" t="s">
        <v>290</v>
      </c>
      <c r="S971" s="6"/>
    </row>
    <row r="972" spans="1:19" ht="15" customHeight="1" x14ac:dyDescent="0.25">
      <c r="A972" t="s">
        <v>154</v>
      </c>
      <c r="E972" s="38" t="s">
        <v>491</v>
      </c>
      <c r="F972" s="3">
        <v>25275</v>
      </c>
      <c r="G972" s="25">
        <v>43476</v>
      </c>
      <c r="H972" s="3">
        <v>-1</v>
      </c>
      <c r="I972" s="3">
        <v>13.86</v>
      </c>
      <c r="J972" s="3">
        <v>0</v>
      </c>
      <c r="K972" s="3">
        <f>Item_Ledger_Entry[[#This Row],[Sales Amount (Expected)]]+Item_Ledger_Entry[[#This Row],[Sales Amount (Actual)]]</f>
        <v>13.86</v>
      </c>
      <c r="L972" s="3">
        <f>-Item_Ledger_Entry[[#This Row],[Quantity]]</f>
        <v>1</v>
      </c>
      <c r="M972" s="38" t="s">
        <v>492</v>
      </c>
      <c r="N972" s="3">
        <v>14.14</v>
      </c>
      <c r="O972" s="38" t="s">
        <v>291</v>
      </c>
      <c r="P972" s="38" t="s">
        <v>292</v>
      </c>
      <c r="Q972" s="38" t="s">
        <v>290</v>
      </c>
      <c r="S972" s="6"/>
    </row>
    <row r="973" spans="1:19" ht="15" customHeight="1" x14ac:dyDescent="0.25">
      <c r="A973" t="s">
        <v>154</v>
      </c>
      <c r="E973" s="38" t="s">
        <v>491</v>
      </c>
      <c r="F973" s="3">
        <v>30031</v>
      </c>
      <c r="G973" s="25">
        <v>43471</v>
      </c>
      <c r="H973" s="3">
        <v>-145</v>
      </c>
      <c r="I973" s="3">
        <v>2009.33</v>
      </c>
      <c r="J973" s="3">
        <v>0</v>
      </c>
      <c r="K973" s="3">
        <f>Item_Ledger_Entry[[#This Row],[Sales Amount (Expected)]]+Item_Ledger_Entry[[#This Row],[Sales Amount (Actual)]]</f>
        <v>2009.33</v>
      </c>
      <c r="L973" s="3">
        <f>-Item_Ledger_Entry[[#This Row],[Quantity]]</f>
        <v>145</v>
      </c>
      <c r="M973" s="38" t="s">
        <v>492</v>
      </c>
      <c r="N973" s="3">
        <v>14.14</v>
      </c>
      <c r="O973" s="38" t="s">
        <v>345</v>
      </c>
      <c r="P973" s="38" t="s">
        <v>346</v>
      </c>
      <c r="Q973" s="38" t="s">
        <v>313</v>
      </c>
      <c r="S973" s="6"/>
    </row>
    <row r="974" spans="1:19" ht="15" customHeight="1" x14ac:dyDescent="0.25">
      <c r="A974" t="s">
        <v>154</v>
      </c>
      <c r="E974" s="38" t="s">
        <v>491</v>
      </c>
      <c r="F974" s="3">
        <v>30045</v>
      </c>
      <c r="G974" s="25">
        <v>43474</v>
      </c>
      <c r="H974" s="3">
        <v>-144</v>
      </c>
      <c r="I974" s="3">
        <v>1995.4399999999998</v>
      </c>
      <c r="J974" s="3">
        <v>0</v>
      </c>
      <c r="K974" s="3">
        <f>Item_Ledger_Entry[[#This Row],[Sales Amount (Expected)]]+Item_Ledger_Entry[[#This Row],[Sales Amount (Actual)]]</f>
        <v>1995.4399999999998</v>
      </c>
      <c r="L974" s="3">
        <f>-Item_Ledger_Entry[[#This Row],[Quantity]]</f>
        <v>144</v>
      </c>
      <c r="M974" s="38" t="s">
        <v>492</v>
      </c>
      <c r="N974" s="3">
        <v>14.14</v>
      </c>
      <c r="O974" s="38" t="s">
        <v>320</v>
      </c>
      <c r="P974" s="38" t="s">
        <v>321</v>
      </c>
      <c r="Q974" s="38" t="s">
        <v>313</v>
      </c>
      <c r="S974" s="6"/>
    </row>
    <row r="975" spans="1:19" ht="15" customHeight="1" x14ac:dyDescent="0.25">
      <c r="A975" t="s">
        <v>154</v>
      </c>
      <c r="E975" s="38" t="s">
        <v>491</v>
      </c>
      <c r="F975" s="3">
        <v>30123</v>
      </c>
      <c r="G975" s="25">
        <v>43479</v>
      </c>
      <c r="H975" s="3">
        <v>-144</v>
      </c>
      <c r="I975" s="3">
        <v>1995.4399999999998</v>
      </c>
      <c r="J975" s="3">
        <v>0</v>
      </c>
      <c r="K975" s="3">
        <f>Item_Ledger_Entry[[#This Row],[Sales Amount (Expected)]]+Item_Ledger_Entry[[#This Row],[Sales Amount (Actual)]]</f>
        <v>1995.4399999999998</v>
      </c>
      <c r="L975" s="3">
        <f>-Item_Ledger_Entry[[#This Row],[Quantity]]</f>
        <v>144</v>
      </c>
      <c r="M975" s="38" t="s">
        <v>492</v>
      </c>
      <c r="N975" s="3">
        <v>14.14</v>
      </c>
      <c r="O975" s="38" t="s">
        <v>301</v>
      </c>
      <c r="P975" s="38" t="s">
        <v>344</v>
      </c>
      <c r="Q975" s="38" t="s">
        <v>313</v>
      </c>
      <c r="S975" s="6"/>
    </row>
    <row r="976" spans="1:19" ht="15" customHeight="1" x14ac:dyDescent="0.25">
      <c r="A976" t="s">
        <v>154</v>
      </c>
      <c r="E976" s="38" t="s">
        <v>491</v>
      </c>
      <c r="F976" s="3">
        <v>30154</v>
      </c>
      <c r="G976" s="25">
        <v>43483</v>
      </c>
      <c r="H976" s="3">
        <v>-145</v>
      </c>
      <c r="I976" s="3">
        <v>2009.33</v>
      </c>
      <c r="J976" s="3">
        <v>0</v>
      </c>
      <c r="K976" s="3">
        <f>Item_Ledger_Entry[[#This Row],[Sales Amount (Expected)]]+Item_Ledger_Entry[[#This Row],[Sales Amount (Actual)]]</f>
        <v>2009.33</v>
      </c>
      <c r="L976" s="3">
        <f>-Item_Ledger_Entry[[#This Row],[Quantity]]</f>
        <v>145</v>
      </c>
      <c r="M976" s="38" t="s">
        <v>492</v>
      </c>
      <c r="N976" s="3">
        <v>14.14</v>
      </c>
      <c r="O976" s="38" t="s">
        <v>345</v>
      </c>
      <c r="P976" s="38" t="s">
        <v>346</v>
      </c>
      <c r="Q976" s="38" t="s">
        <v>313</v>
      </c>
      <c r="S976" s="6"/>
    </row>
    <row r="977" spans="1:19" ht="15" customHeight="1" x14ac:dyDescent="0.25">
      <c r="A977" t="s">
        <v>154</v>
      </c>
      <c r="E977" s="38" t="s">
        <v>491</v>
      </c>
      <c r="F977" s="3">
        <v>124578</v>
      </c>
      <c r="G977" s="25">
        <v>43478</v>
      </c>
      <c r="H977" s="3">
        <v>-1</v>
      </c>
      <c r="I977" s="3">
        <v>13.29</v>
      </c>
      <c r="J977" s="3">
        <v>0</v>
      </c>
      <c r="K977" s="3">
        <f>Item_Ledger_Entry[[#This Row],[Sales Amount (Expected)]]+Item_Ledger_Entry[[#This Row],[Sales Amount (Actual)]]</f>
        <v>13.29</v>
      </c>
      <c r="L977" s="3">
        <f>-Item_Ledger_Entry[[#This Row],[Quantity]]</f>
        <v>1</v>
      </c>
      <c r="M977" s="38" t="s">
        <v>492</v>
      </c>
      <c r="N977" s="3">
        <v>14.14</v>
      </c>
      <c r="O977" s="38" t="s">
        <v>347</v>
      </c>
      <c r="P977" s="38" t="s">
        <v>348</v>
      </c>
      <c r="Q977" s="38" t="s">
        <v>290</v>
      </c>
      <c r="S977" s="6"/>
    </row>
    <row r="978" spans="1:19" ht="15" customHeight="1" x14ac:dyDescent="0.25">
      <c r="A978" t="s">
        <v>154</v>
      </c>
      <c r="E978" s="38" t="s">
        <v>491</v>
      </c>
      <c r="F978" s="3">
        <v>124618</v>
      </c>
      <c r="G978" s="25">
        <v>43478</v>
      </c>
      <c r="H978" s="3">
        <v>-144</v>
      </c>
      <c r="I978" s="3">
        <v>1791.82</v>
      </c>
      <c r="J978" s="3">
        <v>0</v>
      </c>
      <c r="K978" s="3">
        <f>Item_Ledger_Entry[[#This Row],[Sales Amount (Expected)]]+Item_Ledger_Entry[[#This Row],[Sales Amount (Actual)]]</f>
        <v>1791.82</v>
      </c>
      <c r="L978" s="3">
        <f>-Item_Ledger_Entry[[#This Row],[Quantity]]</f>
        <v>144</v>
      </c>
      <c r="M978" s="38" t="s">
        <v>492</v>
      </c>
      <c r="N978" s="3">
        <v>14.14</v>
      </c>
      <c r="O978" s="38" t="s">
        <v>349</v>
      </c>
      <c r="P978" s="38" t="s">
        <v>350</v>
      </c>
      <c r="Q978" s="38" t="s">
        <v>290</v>
      </c>
      <c r="S978" s="6"/>
    </row>
    <row r="979" spans="1:19" ht="15" customHeight="1" x14ac:dyDescent="0.25">
      <c r="A979" t="s">
        <v>154</v>
      </c>
      <c r="E979" s="38" t="s">
        <v>491</v>
      </c>
      <c r="F979" s="3">
        <v>128864</v>
      </c>
      <c r="G979" s="25">
        <v>43472</v>
      </c>
      <c r="H979" s="3">
        <v>-144</v>
      </c>
      <c r="I979" s="3">
        <v>1995.4399999999998</v>
      </c>
      <c r="J979" s="3">
        <v>0</v>
      </c>
      <c r="K979" s="3">
        <f>Item_Ledger_Entry[[#This Row],[Sales Amount (Expected)]]+Item_Ledger_Entry[[#This Row],[Sales Amount (Actual)]]</f>
        <v>1995.4399999999998</v>
      </c>
      <c r="L979" s="3">
        <f>-Item_Ledger_Entry[[#This Row],[Quantity]]</f>
        <v>144</v>
      </c>
      <c r="M979" s="38" t="s">
        <v>492</v>
      </c>
      <c r="N979" s="3">
        <v>14.14</v>
      </c>
      <c r="O979" s="38" t="s">
        <v>375</v>
      </c>
      <c r="P979" s="38" t="s">
        <v>376</v>
      </c>
      <c r="Q979" s="38" t="s">
        <v>290</v>
      </c>
      <c r="S979" s="6"/>
    </row>
    <row r="980" spans="1:19" ht="15" customHeight="1" x14ac:dyDescent="0.25">
      <c r="A980" t="s">
        <v>154</v>
      </c>
      <c r="E980" s="38" t="s">
        <v>491</v>
      </c>
      <c r="F980" s="3">
        <v>128907</v>
      </c>
      <c r="G980" s="25">
        <v>43481</v>
      </c>
      <c r="H980" s="3">
        <v>-144</v>
      </c>
      <c r="I980" s="3">
        <v>1995.4399999999998</v>
      </c>
      <c r="J980" s="3">
        <v>0</v>
      </c>
      <c r="K980" s="3">
        <f>Item_Ledger_Entry[[#This Row],[Sales Amount (Expected)]]+Item_Ledger_Entry[[#This Row],[Sales Amount (Actual)]]</f>
        <v>1995.4399999999998</v>
      </c>
      <c r="L980" s="3">
        <f>-Item_Ledger_Entry[[#This Row],[Quantity]]</f>
        <v>144</v>
      </c>
      <c r="M980" s="38" t="s">
        <v>492</v>
      </c>
      <c r="N980" s="3">
        <v>14.14</v>
      </c>
      <c r="O980" s="38" t="s">
        <v>309</v>
      </c>
      <c r="P980" s="38" t="s">
        <v>310</v>
      </c>
      <c r="Q980" s="38" t="s">
        <v>290</v>
      </c>
      <c r="S980" s="6"/>
    </row>
    <row r="981" spans="1:19" ht="15" customHeight="1" x14ac:dyDescent="0.25">
      <c r="A981" t="s">
        <v>154</v>
      </c>
      <c r="E981" s="38" t="s">
        <v>491</v>
      </c>
      <c r="F981" s="3">
        <v>132535</v>
      </c>
      <c r="G981" s="25">
        <v>43479</v>
      </c>
      <c r="H981" s="3">
        <v>-144</v>
      </c>
      <c r="I981" s="3">
        <v>1995.4399999999998</v>
      </c>
      <c r="J981" s="3">
        <v>0</v>
      </c>
      <c r="K981" s="3">
        <f>Item_Ledger_Entry[[#This Row],[Sales Amount (Expected)]]+Item_Ledger_Entry[[#This Row],[Sales Amount (Actual)]]</f>
        <v>1995.4399999999998</v>
      </c>
      <c r="L981" s="3">
        <f>-Item_Ledger_Entry[[#This Row],[Quantity]]</f>
        <v>144</v>
      </c>
      <c r="M981" s="38" t="s">
        <v>492</v>
      </c>
      <c r="N981" s="3">
        <v>14.14</v>
      </c>
      <c r="O981" s="38" t="s">
        <v>320</v>
      </c>
      <c r="P981" s="38" t="s">
        <v>321</v>
      </c>
      <c r="Q981" s="38" t="s">
        <v>313</v>
      </c>
      <c r="S981" s="6"/>
    </row>
    <row r="982" spans="1:19" ht="15" customHeight="1" x14ac:dyDescent="0.25">
      <c r="A982" t="s">
        <v>154</v>
      </c>
      <c r="E982" s="38" t="s">
        <v>493</v>
      </c>
      <c r="F982" s="3">
        <v>20352</v>
      </c>
      <c r="G982" s="25">
        <v>43475</v>
      </c>
      <c r="H982" s="3">
        <v>-144</v>
      </c>
      <c r="I982" s="3">
        <v>1211.03</v>
      </c>
      <c r="J982" s="3">
        <v>0</v>
      </c>
      <c r="K982" s="3">
        <f>Item_Ledger_Entry[[#This Row],[Sales Amount (Expected)]]+Item_Ledger_Entry[[#This Row],[Sales Amount (Actual)]]</f>
        <v>1211.03</v>
      </c>
      <c r="L982" s="3">
        <f>-Item_Ledger_Entry[[#This Row],[Quantity]]</f>
        <v>144</v>
      </c>
      <c r="M982" s="38" t="s">
        <v>494</v>
      </c>
      <c r="N982" s="3">
        <v>8.67</v>
      </c>
      <c r="O982" s="38" t="s">
        <v>307</v>
      </c>
      <c r="P982" s="38" t="s">
        <v>308</v>
      </c>
      <c r="Q982" s="38" t="s">
        <v>290</v>
      </c>
      <c r="S982" s="6"/>
    </row>
    <row r="983" spans="1:19" ht="15" customHeight="1" x14ac:dyDescent="0.25">
      <c r="A983" t="s">
        <v>154</v>
      </c>
      <c r="E983" s="38" t="s">
        <v>493</v>
      </c>
      <c r="F983" s="3">
        <v>20404</v>
      </c>
      <c r="G983" s="25">
        <v>43477</v>
      </c>
      <c r="H983" s="3">
        <v>-48</v>
      </c>
      <c r="I983" s="3">
        <v>378.71000000000004</v>
      </c>
      <c r="J983" s="3">
        <v>0</v>
      </c>
      <c r="K983" s="3">
        <f>Item_Ledger_Entry[[#This Row],[Sales Amount (Expected)]]+Item_Ledger_Entry[[#This Row],[Sales Amount (Actual)]]</f>
        <v>378.71000000000004</v>
      </c>
      <c r="L983" s="3">
        <f>-Item_Ledger_Entry[[#This Row],[Quantity]]</f>
        <v>48</v>
      </c>
      <c r="M983" s="38" t="s">
        <v>494</v>
      </c>
      <c r="N983" s="3">
        <v>8.67</v>
      </c>
      <c r="O983" s="38" t="s">
        <v>288</v>
      </c>
      <c r="P983" s="38" t="s">
        <v>289</v>
      </c>
      <c r="Q983" s="38" t="s">
        <v>290</v>
      </c>
      <c r="S983" s="6"/>
    </row>
    <row r="984" spans="1:19" ht="15" customHeight="1" x14ac:dyDescent="0.25">
      <c r="A984" t="s">
        <v>154</v>
      </c>
      <c r="E984" s="38" t="s">
        <v>493</v>
      </c>
      <c r="F984" s="3">
        <v>30085</v>
      </c>
      <c r="G984" s="25">
        <v>43478</v>
      </c>
      <c r="H984" s="3">
        <v>-144</v>
      </c>
      <c r="I984" s="3">
        <v>1223.51</v>
      </c>
      <c r="J984" s="3">
        <v>0</v>
      </c>
      <c r="K984" s="3">
        <f>Item_Ledger_Entry[[#This Row],[Sales Amount (Expected)]]+Item_Ledger_Entry[[#This Row],[Sales Amount (Actual)]]</f>
        <v>1223.51</v>
      </c>
      <c r="L984" s="3">
        <f>-Item_Ledger_Entry[[#This Row],[Quantity]]</f>
        <v>144</v>
      </c>
      <c r="M984" s="38" t="s">
        <v>494</v>
      </c>
      <c r="N984" s="3">
        <v>8.67</v>
      </c>
      <c r="O984" s="38" t="s">
        <v>301</v>
      </c>
      <c r="P984" s="38" t="s">
        <v>344</v>
      </c>
      <c r="Q984" s="38" t="s">
        <v>313</v>
      </c>
      <c r="S984" s="6"/>
    </row>
    <row r="985" spans="1:19" ht="15" customHeight="1" x14ac:dyDescent="0.25">
      <c r="A985" t="s">
        <v>154</v>
      </c>
      <c r="E985" s="38" t="s">
        <v>493</v>
      </c>
      <c r="F985" s="3">
        <v>30107</v>
      </c>
      <c r="G985" s="25">
        <v>43475</v>
      </c>
      <c r="H985" s="3">
        <v>-144</v>
      </c>
      <c r="I985" s="3">
        <v>1223.45</v>
      </c>
      <c r="J985" s="3">
        <v>0</v>
      </c>
      <c r="K985" s="3">
        <f>Item_Ledger_Entry[[#This Row],[Sales Amount (Expected)]]+Item_Ledger_Entry[[#This Row],[Sales Amount (Actual)]]</f>
        <v>1223.45</v>
      </c>
      <c r="L985" s="3">
        <f>-Item_Ledger_Entry[[#This Row],[Quantity]]</f>
        <v>144</v>
      </c>
      <c r="M985" s="38" t="s">
        <v>494</v>
      </c>
      <c r="N985" s="3">
        <v>8.67</v>
      </c>
      <c r="O985" s="38" t="s">
        <v>345</v>
      </c>
      <c r="P985" s="38" t="s">
        <v>346</v>
      </c>
      <c r="Q985" s="38" t="s">
        <v>313</v>
      </c>
      <c r="S985" s="6"/>
    </row>
    <row r="986" spans="1:19" ht="15" customHeight="1" x14ac:dyDescent="0.25">
      <c r="A986" t="s">
        <v>154</v>
      </c>
      <c r="E986" s="38" t="s">
        <v>493</v>
      </c>
      <c r="F986" s="3">
        <v>30131</v>
      </c>
      <c r="G986" s="25">
        <v>43479</v>
      </c>
      <c r="H986" s="3">
        <v>-1</v>
      </c>
      <c r="I986" s="3">
        <v>8.5</v>
      </c>
      <c r="J986" s="3">
        <v>0</v>
      </c>
      <c r="K986" s="3">
        <f>Item_Ledger_Entry[[#This Row],[Sales Amount (Expected)]]+Item_Ledger_Entry[[#This Row],[Sales Amount (Actual)]]</f>
        <v>8.5</v>
      </c>
      <c r="L986" s="3">
        <f>-Item_Ledger_Entry[[#This Row],[Quantity]]</f>
        <v>1</v>
      </c>
      <c r="M986" s="38" t="s">
        <v>494</v>
      </c>
      <c r="N986" s="3">
        <v>8.67</v>
      </c>
      <c r="O986" s="38" t="s">
        <v>301</v>
      </c>
      <c r="P986" s="38" t="s">
        <v>344</v>
      </c>
      <c r="Q986" s="38" t="s">
        <v>313</v>
      </c>
      <c r="S986" s="6"/>
    </row>
    <row r="987" spans="1:19" ht="15" customHeight="1" x14ac:dyDescent="0.25">
      <c r="A987" t="s">
        <v>154</v>
      </c>
      <c r="E987" s="38" t="s">
        <v>493</v>
      </c>
      <c r="F987" s="3">
        <v>36491</v>
      </c>
      <c r="G987" s="25">
        <v>43474</v>
      </c>
      <c r="H987" s="3">
        <v>-288</v>
      </c>
      <c r="I987" s="3">
        <v>2422.06</v>
      </c>
      <c r="J987" s="3">
        <v>0</v>
      </c>
      <c r="K987" s="3">
        <f>Item_Ledger_Entry[[#This Row],[Sales Amount (Expected)]]+Item_Ledger_Entry[[#This Row],[Sales Amount (Actual)]]</f>
        <v>2422.06</v>
      </c>
      <c r="L987" s="3">
        <f>-Item_Ledger_Entry[[#This Row],[Quantity]]</f>
        <v>288</v>
      </c>
      <c r="M987" s="38" t="s">
        <v>494</v>
      </c>
      <c r="N987" s="3">
        <v>8.67</v>
      </c>
      <c r="O987" s="38" t="s">
        <v>473</v>
      </c>
      <c r="P987" s="38" t="s">
        <v>474</v>
      </c>
      <c r="Q987" s="38" t="s">
        <v>272</v>
      </c>
      <c r="S987" s="6"/>
    </row>
    <row r="988" spans="1:19" ht="15" customHeight="1" x14ac:dyDescent="0.25">
      <c r="A988" t="s">
        <v>154</v>
      </c>
      <c r="E988" s="38" t="s">
        <v>493</v>
      </c>
      <c r="F988" s="3">
        <v>38076</v>
      </c>
      <c r="G988" s="25">
        <v>43471</v>
      </c>
      <c r="H988" s="3">
        <v>-48</v>
      </c>
      <c r="I988" s="3">
        <v>407.84</v>
      </c>
      <c r="J988" s="3">
        <v>0</v>
      </c>
      <c r="K988" s="3">
        <f>Item_Ledger_Entry[[#This Row],[Sales Amount (Expected)]]+Item_Ledger_Entry[[#This Row],[Sales Amount (Actual)]]</f>
        <v>407.84</v>
      </c>
      <c r="L988" s="3">
        <f>-Item_Ledger_Entry[[#This Row],[Quantity]]</f>
        <v>48</v>
      </c>
      <c r="M988" s="38" t="s">
        <v>494</v>
      </c>
      <c r="N988" s="3">
        <v>8.67</v>
      </c>
      <c r="O988" s="38" t="s">
        <v>297</v>
      </c>
      <c r="P988" s="38" t="s">
        <v>298</v>
      </c>
      <c r="Q988" s="38" t="s">
        <v>272</v>
      </c>
      <c r="S988" s="6"/>
    </row>
    <row r="989" spans="1:19" ht="15" customHeight="1" x14ac:dyDescent="0.25">
      <c r="A989" t="s">
        <v>154</v>
      </c>
      <c r="E989" s="38" t="s">
        <v>493</v>
      </c>
      <c r="F989" s="3">
        <v>124511</v>
      </c>
      <c r="G989" s="25">
        <v>43470</v>
      </c>
      <c r="H989" s="3">
        <v>-288</v>
      </c>
      <c r="I989" s="3">
        <v>2272.23</v>
      </c>
      <c r="J989" s="3">
        <v>0</v>
      </c>
      <c r="K989" s="3">
        <f>Item_Ledger_Entry[[#This Row],[Sales Amount (Expected)]]+Item_Ledger_Entry[[#This Row],[Sales Amount (Actual)]]</f>
        <v>2272.23</v>
      </c>
      <c r="L989" s="3">
        <f>-Item_Ledger_Entry[[#This Row],[Quantity]]</f>
        <v>288</v>
      </c>
      <c r="M989" s="38" t="s">
        <v>494</v>
      </c>
      <c r="N989" s="3">
        <v>8.67</v>
      </c>
      <c r="O989" s="38" t="s">
        <v>336</v>
      </c>
      <c r="P989" s="38" t="s">
        <v>337</v>
      </c>
      <c r="Q989" s="38" t="s">
        <v>290</v>
      </c>
      <c r="S989" s="6"/>
    </row>
    <row r="990" spans="1:19" ht="15" customHeight="1" x14ac:dyDescent="0.25">
      <c r="A990" t="s">
        <v>154</v>
      </c>
      <c r="E990" s="38" t="s">
        <v>493</v>
      </c>
      <c r="F990" s="3">
        <v>124524</v>
      </c>
      <c r="G990" s="25">
        <v>43474</v>
      </c>
      <c r="H990" s="3">
        <v>-144</v>
      </c>
      <c r="I990" s="3">
        <v>1148.5999999999999</v>
      </c>
      <c r="J990" s="3">
        <v>0</v>
      </c>
      <c r="K990" s="3">
        <f>Item_Ledger_Entry[[#This Row],[Sales Amount (Expected)]]+Item_Ledger_Entry[[#This Row],[Sales Amount (Actual)]]</f>
        <v>1148.5999999999999</v>
      </c>
      <c r="L990" s="3">
        <f>-Item_Ledger_Entry[[#This Row],[Quantity]]</f>
        <v>144</v>
      </c>
      <c r="M990" s="38" t="s">
        <v>494</v>
      </c>
      <c r="N990" s="3">
        <v>8.67</v>
      </c>
      <c r="O990" s="38" t="s">
        <v>328</v>
      </c>
      <c r="P990" s="38" t="s">
        <v>329</v>
      </c>
      <c r="Q990" s="38" t="s">
        <v>290</v>
      </c>
      <c r="S990" s="6"/>
    </row>
    <row r="991" spans="1:19" ht="15" customHeight="1" x14ac:dyDescent="0.25">
      <c r="A991" t="s">
        <v>154</v>
      </c>
      <c r="E991" s="38" t="s">
        <v>493</v>
      </c>
      <c r="F991" s="3">
        <v>124542</v>
      </c>
      <c r="G991" s="25">
        <v>43473</v>
      </c>
      <c r="H991" s="3">
        <v>-144</v>
      </c>
      <c r="I991" s="3">
        <v>1161.0899999999999</v>
      </c>
      <c r="J991" s="3">
        <v>0</v>
      </c>
      <c r="K991" s="3">
        <f>Item_Ledger_Entry[[#This Row],[Sales Amount (Expected)]]+Item_Ledger_Entry[[#This Row],[Sales Amount (Actual)]]</f>
        <v>1161.0899999999999</v>
      </c>
      <c r="L991" s="3">
        <f>-Item_Ledger_Entry[[#This Row],[Quantity]]</f>
        <v>144</v>
      </c>
      <c r="M991" s="38" t="s">
        <v>494</v>
      </c>
      <c r="N991" s="3">
        <v>8.67</v>
      </c>
      <c r="O991" s="38" t="s">
        <v>326</v>
      </c>
      <c r="P991" s="38" t="s">
        <v>327</v>
      </c>
      <c r="Q991" s="38" t="s">
        <v>290</v>
      </c>
      <c r="S991" s="6"/>
    </row>
    <row r="992" spans="1:19" ht="15" customHeight="1" x14ac:dyDescent="0.25">
      <c r="A992" t="s">
        <v>154</v>
      </c>
      <c r="E992" s="38" t="s">
        <v>493</v>
      </c>
      <c r="F992" s="3">
        <v>132542</v>
      </c>
      <c r="G992" s="25">
        <v>43479</v>
      </c>
      <c r="H992" s="3">
        <v>-6</v>
      </c>
      <c r="I992" s="3">
        <v>50.98</v>
      </c>
      <c r="J992" s="3">
        <v>0</v>
      </c>
      <c r="K992" s="3">
        <f>Item_Ledger_Entry[[#This Row],[Sales Amount (Expected)]]+Item_Ledger_Entry[[#This Row],[Sales Amount (Actual)]]</f>
        <v>50.98</v>
      </c>
      <c r="L992" s="3">
        <f>-Item_Ledger_Entry[[#This Row],[Quantity]]</f>
        <v>6</v>
      </c>
      <c r="M992" s="38" t="s">
        <v>494</v>
      </c>
      <c r="N992" s="3">
        <v>8.67</v>
      </c>
      <c r="O992" s="38" t="s">
        <v>320</v>
      </c>
      <c r="P992" s="38" t="s">
        <v>321</v>
      </c>
      <c r="Q992" s="38" t="s">
        <v>313</v>
      </c>
      <c r="S992" s="6"/>
    </row>
    <row r="993" spans="1:19" ht="15" customHeight="1" x14ac:dyDescent="0.25">
      <c r="A993" t="s">
        <v>154</v>
      </c>
      <c r="E993" s="38" t="s">
        <v>493</v>
      </c>
      <c r="F993" s="3">
        <v>157874</v>
      </c>
      <c r="G993" s="25">
        <v>43481</v>
      </c>
      <c r="H993" s="3">
        <v>1</v>
      </c>
      <c r="I993" s="3">
        <v>-8.5</v>
      </c>
      <c r="J993" s="3">
        <v>0</v>
      </c>
      <c r="K993" s="3">
        <f>Item_Ledger_Entry[[#This Row],[Sales Amount (Expected)]]+Item_Ledger_Entry[[#This Row],[Sales Amount (Actual)]]</f>
        <v>-8.5</v>
      </c>
      <c r="L993" s="3">
        <f>-Item_Ledger_Entry[[#This Row],[Quantity]]</f>
        <v>-1</v>
      </c>
      <c r="M993" s="38" t="s">
        <v>494</v>
      </c>
      <c r="N993" s="3">
        <v>8.67</v>
      </c>
      <c r="O993" s="38" t="s">
        <v>320</v>
      </c>
      <c r="P993" s="38" t="s">
        <v>321</v>
      </c>
      <c r="Q993" s="38" t="s">
        <v>313</v>
      </c>
      <c r="S993" s="6"/>
    </row>
    <row r="994" spans="1:19" ht="15" customHeight="1" x14ac:dyDescent="0.25">
      <c r="A994" t="s">
        <v>154</v>
      </c>
      <c r="E994" s="38" t="s">
        <v>493</v>
      </c>
      <c r="F994" s="3">
        <v>157889</v>
      </c>
      <c r="G994" s="25">
        <v>43484</v>
      </c>
      <c r="H994" s="3">
        <v>6</v>
      </c>
      <c r="I994" s="3">
        <v>-50.98</v>
      </c>
      <c r="J994" s="3">
        <v>0</v>
      </c>
      <c r="K994" s="3">
        <f>Item_Ledger_Entry[[#This Row],[Sales Amount (Expected)]]+Item_Ledger_Entry[[#This Row],[Sales Amount (Actual)]]</f>
        <v>-50.98</v>
      </c>
      <c r="L994" s="3">
        <f>-Item_Ledger_Entry[[#This Row],[Quantity]]</f>
        <v>-6</v>
      </c>
      <c r="M994" s="38" t="s">
        <v>494</v>
      </c>
      <c r="N994" s="3">
        <v>8.67</v>
      </c>
      <c r="O994" s="38" t="s">
        <v>330</v>
      </c>
      <c r="P994" s="38" t="s">
        <v>331</v>
      </c>
      <c r="Q994" s="38" t="s">
        <v>313</v>
      </c>
      <c r="S994" s="6"/>
    </row>
    <row r="995" spans="1:19" ht="15" customHeight="1" x14ac:dyDescent="0.25">
      <c r="A995" t="s">
        <v>154</v>
      </c>
      <c r="E995" s="38" t="s">
        <v>495</v>
      </c>
      <c r="F995" s="3">
        <v>20345</v>
      </c>
      <c r="G995" s="25">
        <v>43475</v>
      </c>
      <c r="H995" s="3">
        <v>-288</v>
      </c>
      <c r="I995" s="3">
        <v>3184.7</v>
      </c>
      <c r="J995" s="3">
        <v>0</v>
      </c>
      <c r="K995" s="3">
        <f>Item_Ledger_Entry[[#This Row],[Sales Amount (Expected)]]+Item_Ledger_Entry[[#This Row],[Sales Amount (Actual)]]</f>
        <v>3184.7</v>
      </c>
      <c r="L995" s="3">
        <f>-Item_Ledger_Entry[[#This Row],[Quantity]]</f>
        <v>288</v>
      </c>
      <c r="M995" s="38" t="s">
        <v>496</v>
      </c>
      <c r="N995" s="3">
        <v>11.4</v>
      </c>
      <c r="O995" s="38" t="s">
        <v>307</v>
      </c>
      <c r="P995" s="38" t="s">
        <v>308</v>
      </c>
      <c r="Q995" s="38" t="s">
        <v>290</v>
      </c>
      <c r="S995" s="6"/>
    </row>
    <row r="996" spans="1:19" ht="15" customHeight="1" x14ac:dyDescent="0.25">
      <c r="A996" t="s">
        <v>154</v>
      </c>
      <c r="E996" s="38" t="s">
        <v>495</v>
      </c>
      <c r="F996" s="3">
        <v>20398</v>
      </c>
      <c r="G996" s="25">
        <v>43477</v>
      </c>
      <c r="H996" s="3">
        <v>-150</v>
      </c>
      <c r="I996" s="3">
        <v>1556.1000000000001</v>
      </c>
      <c r="J996" s="3">
        <v>0</v>
      </c>
      <c r="K996" s="3">
        <f>Item_Ledger_Entry[[#This Row],[Sales Amount (Expected)]]+Item_Ledger_Entry[[#This Row],[Sales Amount (Actual)]]</f>
        <v>1556.1000000000001</v>
      </c>
      <c r="L996" s="3">
        <f>-Item_Ledger_Entry[[#This Row],[Quantity]]</f>
        <v>150</v>
      </c>
      <c r="M996" s="38" t="s">
        <v>496</v>
      </c>
      <c r="N996" s="3">
        <v>11.4</v>
      </c>
      <c r="O996" s="38" t="s">
        <v>288</v>
      </c>
      <c r="P996" s="38" t="s">
        <v>289</v>
      </c>
      <c r="Q996" s="38" t="s">
        <v>290</v>
      </c>
      <c r="S996" s="6"/>
    </row>
    <row r="997" spans="1:19" ht="15" customHeight="1" x14ac:dyDescent="0.25">
      <c r="A997" t="s">
        <v>154</v>
      </c>
      <c r="E997" s="38" t="s">
        <v>495</v>
      </c>
      <c r="F997" s="3">
        <v>25264</v>
      </c>
      <c r="G997" s="25">
        <v>43476</v>
      </c>
      <c r="H997" s="3">
        <v>-144</v>
      </c>
      <c r="I997" s="3">
        <v>1608.77</v>
      </c>
      <c r="J997" s="3">
        <v>0</v>
      </c>
      <c r="K997" s="3">
        <f>Item_Ledger_Entry[[#This Row],[Sales Amount (Expected)]]+Item_Ledger_Entry[[#This Row],[Sales Amount (Actual)]]</f>
        <v>1608.77</v>
      </c>
      <c r="L997" s="3">
        <f>-Item_Ledger_Entry[[#This Row],[Quantity]]</f>
        <v>144</v>
      </c>
      <c r="M997" s="38" t="s">
        <v>496</v>
      </c>
      <c r="N997" s="3">
        <v>11.4</v>
      </c>
      <c r="O997" s="38" t="s">
        <v>291</v>
      </c>
      <c r="P997" s="38" t="s">
        <v>292</v>
      </c>
      <c r="Q997" s="38" t="s">
        <v>290</v>
      </c>
      <c r="S997" s="6"/>
    </row>
    <row r="998" spans="1:19" ht="15" customHeight="1" x14ac:dyDescent="0.25">
      <c r="A998" t="s">
        <v>154</v>
      </c>
      <c r="E998" s="38" t="s">
        <v>495</v>
      </c>
      <c r="F998" s="3">
        <v>25279</v>
      </c>
      <c r="G998" s="25">
        <v>43477</v>
      </c>
      <c r="H998" s="3">
        <v>-288</v>
      </c>
      <c r="I998" s="3">
        <v>3217.54</v>
      </c>
      <c r="J998" s="3">
        <v>0</v>
      </c>
      <c r="K998" s="3">
        <f>Item_Ledger_Entry[[#This Row],[Sales Amount (Expected)]]+Item_Ledger_Entry[[#This Row],[Sales Amount (Actual)]]</f>
        <v>3217.54</v>
      </c>
      <c r="L998" s="3">
        <f>-Item_Ledger_Entry[[#This Row],[Quantity]]</f>
        <v>288</v>
      </c>
      <c r="M998" s="38" t="s">
        <v>496</v>
      </c>
      <c r="N998" s="3">
        <v>11.4</v>
      </c>
      <c r="O998" s="38" t="s">
        <v>309</v>
      </c>
      <c r="P998" s="38" t="s">
        <v>310</v>
      </c>
      <c r="Q998" s="38" t="s">
        <v>290</v>
      </c>
      <c r="S998" s="6"/>
    </row>
    <row r="999" spans="1:19" ht="15" customHeight="1" x14ac:dyDescent="0.25">
      <c r="A999" t="s">
        <v>154</v>
      </c>
      <c r="E999" s="38" t="s">
        <v>495</v>
      </c>
      <c r="F999" s="3">
        <v>30070</v>
      </c>
      <c r="G999" s="25">
        <v>43479</v>
      </c>
      <c r="H999" s="3">
        <v>-144</v>
      </c>
      <c r="I999" s="3">
        <v>1608.77</v>
      </c>
      <c r="J999" s="3">
        <v>0</v>
      </c>
      <c r="K999" s="3">
        <f>Item_Ledger_Entry[[#This Row],[Sales Amount (Expected)]]+Item_Ledger_Entry[[#This Row],[Sales Amount (Actual)]]</f>
        <v>1608.77</v>
      </c>
      <c r="L999" s="3">
        <f>-Item_Ledger_Entry[[#This Row],[Quantity]]</f>
        <v>144</v>
      </c>
      <c r="M999" s="38" t="s">
        <v>496</v>
      </c>
      <c r="N999" s="3">
        <v>11.4</v>
      </c>
      <c r="O999" s="38" t="s">
        <v>320</v>
      </c>
      <c r="P999" s="38" t="s">
        <v>321</v>
      </c>
      <c r="Q999" s="38" t="s">
        <v>313</v>
      </c>
      <c r="S999" s="6"/>
    </row>
    <row r="1000" spans="1:19" ht="15" customHeight="1" x14ac:dyDescent="0.25">
      <c r="A1000" t="s">
        <v>154</v>
      </c>
      <c r="E1000" s="38" t="s">
        <v>495</v>
      </c>
      <c r="F1000" s="3">
        <v>30121</v>
      </c>
      <c r="G1000" s="25">
        <v>43479</v>
      </c>
      <c r="H1000" s="3">
        <v>-288</v>
      </c>
      <c r="I1000" s="3">
        <v>3217.54</v>
      </c>
      <c r="J1000" s="3">
        <v>0</v>
      </c>
      <c r="K1000" s="3">
        <f>Item_Ledger_Entry[[#This Row],[Sales Amount (Expected)]]+Item_Ledger_Entry[[#This Row],[Sales Amount (Actual)]]</f>
        <v>3217.54</v>
      </c>
      <c r="L1000" s="3">
        <f>-Item_Ledger_Entry[[#This Row],[Quantity]]</f>
        <v>288</v>
      </c>
      <c r="M1000" s="38" t="s">
        <v>496</v>
      </c>
      <c r="N1000" s="3">
        <v>11.4</v>
      </c>
      <c r="O1000" s="38" t="s">
        <v>301</v>
      </c>
      <c r="P1000" s="38" t="s">
        <v>344</v>
      </c>
      <c r="Q1000" s="38" t="s">
        <v>313</v>
      </c>
      <c r="S1000" s="6"/>
    </row>
    <row r="1001" spans="1:19" ht="15" customHeight="1" x14ac:dyDescent="0.25">
      <c r="A1001" t="s">
        <v>154</v>
      </c>
      <c r="E1001" s="38" t="s">
        <v>495</v>
      </c>
      <c r="F1001" s="3">
        <v>30143</v>
      </c>
      <c r="G1001" s="25">
        <v>43487</v>
      </c>
      <c r="H1001" s="3">
        <v>-48</v>
      </c>
      <c r="I1001" s="3">
        <v>536.26</v>
      </c>
      <c r="J1001" s="3">
        <v>0</v>
      </c>
      <c r="K1001" s="3">
        <f>Item_Ledger_Entry[[#This Row],[Sales Amount (Expected)]]+Item_Ledger_Entry[[#This Row],[Sales Amount (Actual)]]</f>
        <v>536.26</v>
      </c>
      <c r="L1001" s="3">
        <f>-Item_Ledger_Entry[[#This Row],[Quantity]]</f>
        <v>48</v>
      </c>
      <c r="M1001" s="38" t="s">
        <v>496</v>
      </c>
      <c r="N1001" s="3">
        <v>11.4</v>
      </c>
      <c r="O1001" s="38" t="s">
        <v>330</v>
      </c>
      <c r="P1001" s="38" t="s">
        <v>331</v>
      </c>
      <c r="Q1001" s="38" t="s">
        <v>313</v>
      </c>
      <c r="S1001" s="6"/>
    </row>
    <row r="1002" spans="1:19" ht="15" customHeight="1" x14ac:dyDescent="0.25">
      <c r="A1002" t="s">
        <v>154</v>
      </c>
      <c r="E1002" s="38" t="s">
        <v>495</v>
      </c>
      <c r="F1002" s="3">
        <v>34349</v>
      </c>
      <c r="G1002" s="25">
        <v>43487</v>
      </c>
      <c r="H1002" s="3">
        <v>-48</v>
      </c>
      <c r="I1002" s="3">
        <v>481.53000000000003</v>
      </c>
      <c r="J1002" s="3">
        <v>0</v>
      </c>
      <c r="K1002" s="3">
        <f>Item_Ledger_Entry[[#This Row],[Sales Amount (Expected)]]+Item_Ledger_Entry[[#This Row],[Sales Amount (Actual)]]</f>
        <v>481.53000000000003</v>
      </c>
      <c r="L1002" s="3">
        <f>-Item_Ledger_Entry[[#This Row],[Quantity]]</f>
        <v>48</v>
      </c>
      <c r="M1002" s="38" t="s">
        <v>496</v>
      </c>
      <c r="N1002" s="3">
        <v>11.4</v>
      </c>
      <c r="O1002" s="38" t="s">
        <v>293</v>
      </c>
      <c r="P1002" s="38" t="s">
        <v>294</v>
      </c>
      <c r="Q1002" s="38" t="s">
        <v>272</v>
      </c>
      <c r="S1002" s="6"/>
    </row>
    <row r="1003" spans="1:19" ht="15" customHeight="1" x14ac:dyDescent="0.25">
      <c r="A1003" t="s">
        <v>154</v>
      </c>
      <c r="E1003" s="38" t="s">
        <v>495</v>
      </c>
      <c r="F1003" s="3">
        <v>124510</v>
      </c>
      <c r="G1003" s="25">
        <v>43470</v>
      </c>
      <c r="H1003" s="3">
        <v>-288</v>
      </c>
      <c r="I1003" s="3">
        <v>2987.71</v>
      </c>
      <c r="J1003" s="3">
        <v>0</v>
      </c>
      <c r="K1003" s="3">
        <f>Item_Ledger_Entry[[#This Row],[Sales Amount (Expected)]]+Item_Ledger_Entry[[#This Row],[Sales Amount (Actual)]]</f>
        <v>2987.71</v>
      </c>
      <c r="L1003" s="3">
        <f>-Item_Ledger_Entry[[#This Row],[Quantity]]</f>
        <v>288</v>
      </c>
      <c r="M1003" s="38" t="s">
        <v>496</v>
      </c>
      <c r="N1003" s="3">
        <v>11.4</v>
      </c>
      <c r="O1003" s="38" t="s">
        <v>336</v>
      </c>
      <c r="P1003" s="38" t="s">
        <v>337</v>
      </c>
      <c r="Q1003" s="38" t="s">
        <v>290</v>
      </c>
      <c r="S1003" s="6"/>
    </row>
    <row r="1004" spans="1:19" ht="15" customHeight="1" x14ac:dyDescent="0.25">
      <c r="A1004" t="s">
        <v>154</v>
      </c>
      <c r="E1004" s="38" t="s">
        <v>495</v>
      </c>
      <c r="F1004" s="3">
        <v>124599</v>
      </c>
      <c r="G1004" s="25">
        <v>43478</v>
      </c>
      <c r="H1004" s="3">
        <v>-288</v>
      </c>
      <c r="I1004" s="3">
        <v>2922.05</v>
      </c>
      <c r="J1004" s="3">
        <v>0</v>
      </c>
      <c r="K1004" s="3">
        <f>Item_Ledger_Entry[[#This Row],[Sales Amount (Expected)]]+Item_Ledger_Entry[[#This Row],[Sales Amount (Actual)]]</f>
        <v>2922.05</v>
      </c>
      <c r="L1004" s="3">
        <f>-Item_Ledger_Entry[[#This Row],[Quantity]]</f>
        <v>288</v>
      </c>
      <c r="M1004" s="38" t="s">
        <v>496</v>
      </c>
      <c r="N1004" s="3">
        <v>11.4</v>
      </c>
      <c r="O1004" s="38" t="s">
        <v>307</v>
      </c>
      <c r="P1004" s="38" t="s">
        <v>308</v>
      </c>
      <c r="Q1004" s="38" t="s">
        <v>290</v>
      </c>
      <c r="S1004" s="6"/>
    </row>
    <row r="1005" spans="1:19" ht="15" customHeight="1" x14ac:dyDescent="0.25">
      <c r="A1005" t="s">
        <v>154</v>
      </c>
      <c r="E1005" s="38" t="s">
        <v>495</v>
      </c>
      <c r="F1005" s="3">
        <v>124633</v>
      </c>
      <c r="G1005" s="25">
        <v>43486</v>
      </c>
      <c r="H1005" s="3">
        <v>-144</v>
      </c>
      <c r="I1005" s="3">
        <v>1477.4399999999998</v>
      </c>
      <c r="J1005" s="3">
        <v>0</v>
      </c>
      <c r="K1005" s="3">
        <f>Item_Ledger_Entry[[#This Row],[Sales Amount (Expected)]]+Item_Ledger_Entry[[#This Row],[Sales Amount (Actual)]]</f>
        <v>1477.4399999999998</v>
      </c>
      <c r="L1005" s="3">
        <f>-Item_Ledger_Entry[[#This Row],[Quantity]]</f>
        <v>144</v>
      </c>
      <c r="M1005" s="38" t="s">
        <v>496</v>
      </c>
      <c r="N1005" s="3">
        <v>11.4</v>
      </c>
      <c r="O1005" s="38" t="s">
        <v>379</v>
      </c>
      <c r="P1005" s="38" t="s">
        <v>380</v>
      </c>
      <c r="Q1005" s="38" t="s">
        <v>290</v>
      </c>
      <c r="S1005" s="6"/>
    </row>
    <row r="1006" spans="1:19" ht="15" customHeight="1" x14ac:dyDescent="0.25">
      <c r="A1006" t="s">
        <v>154</v>
      </c>
      <c r="E1006" s="38" t="s">
        <v>495</v>
      </c>
      <c r="F1006" s="3">
        <v>128886</v>
      </c>
      <c r="G1006" s="25">
        <v>43475</v>
      </c>
      <c r="H1006" s="3">
        <v>-49</v>
      </c>
      <c r="I1006" s="3">
        <v>547.42999999999995</v>
      </c>
      <c r="J1006" s="3">
        <v>0</v>
      </c>
      <c r="K1006" s="3">
        <f>Item_Ledger_Entry[[#This Row],[Sales Amount (Expected)]]+Item_Ledger_Entry[[#This Row],[Sales Amount (Actual)]]</f>
        <v>547.42999999999995</v>
      </c>
      <c r="L1006" s="3">
        <f>-Item_Ledger_Entry[[#This Row],[Quantity]]</f>
        <v>49</v>
      </c>
      <c r="M1006" s="38" t="s">
        <v>496</v>
      </c>
      <c r="N1006" s="3">
        <v>11.4</v>
      </c>
      <c r="O1006" s="38" t="s">
        <v>338</v>
      </c>
      <c r="P1006" s="38" t="s">
        <v>339</v>
      </c>
      <c r="Q1006" s="38" t="s">
        <v>290</v>
      </c>
      <c r="S1006" s="6"/>
    </row>
    <row r="1007" spans="1:19" ht="15" customHeight="1" x14ac:dyDescent="0.25">
      <c r="A1007" t="s">
        <v>154</v>
      </c>
      <c r="E1007" s="38" t="s">
        <v>495</v>
      </c>
      <c r="F1007" s="3">
        <v>128893</v>
      </c>
      <c r="G1007" s="25">
        <v>43479</v>
      </c>
      <c r="H1007" s="3">
        <v>-150</v>
      </c>
      <c r="I1007" s="3">
        <v>1675.8</v>
      </c>
      <c r="J1007" s="3">
        <v>0</v>
      </c>
      <c r="K1007" s="3">
        <f>Item_Ledger_Entry[[#This Row],[Sales Amount (Expected)]]+Item_Ledger_Entry[[#This Row],[Sales Amount (Actual)]]</f>
        <v>1675.8</v>
      </c>
      <c r="L1007" s="3">
        <f>-Item_Ledger_Entry[[#This Row],[Quantity]]</f>
        <v>150</v>
      </c>
      <c r="M1007" s="38" t="s">
        <v>496</v>
      </c>
      <c r="N1007" s="3">
        <v>11.4</v>
      </c>
      <c r="O1007" s="38" t="s">
        <v>309</v>
      </c>
      <c r="P1007" s="38" t="s">
        <v>310</v>
      </c>
      <c r="Q1007" s="38" t="s">
        <v>290</v>
      </c>
      <c r="S1007" s="6"/>
    </row>
    <row r="1008" spans="1:19" ht="15" customHeight="1" x14ac:dyDescent="0.25">
      <c r="A1008" t="s">
        <v>154</v>
      </c>
      <c r="E1008" s="38" t="s">
        <v>495</v>
      </c>
      <c r="F1008" s="3">
        <v>128911</v>
      </c>
      <c r="G1008" s="25">
        <v>43481</v>
      </c>
      <c r="H1008" s="3">
        <v>-48</v>
      </c>
      <c r="I1008" s="3">
        <v>536.26</v>
      </c>
      <c r="J1008" s="3">
        <v>0</v>
      </c>
      <c r="K1008" s="3">
        <f>Item_Ledger_Entry[[#This Row],[Sales Amount (Expected)]]+Item_Ledger_Entry[[#This Row],[Sales Amount (Actual)]]</f>
        <v>536.26</v>
      </c>
      <c r="L1008" s="3">
        <f>-Item_Ledger_Entry[[#This Row],[Quantity]]</f>
        <v>48</v>
      </c>
      <c r="M1008" s="38" t="s">
        <v>496</v>
      </c>
      <c r="N1008" s="3">
        <v>11.4</v>
      </c>
      <c r="O1008" s="38" t="s">
        <v>309</v>
      </c>
      <c r="P1008" s="38" t="s">
        <v>310</v>
      </c>
      <c r="Q1008" s="38" t="s">
        <v>290</v>
      </c>
      <c r="S1008" s="6"/>
    </row>
    <row r="1009" spans="1:19" ht="15" customHeight="1" x14ac:dyDescent="0.25">
      <c r="A1009" t="s">
        <v>154</v>
      </c>
      <c r="E1009" s="38" t="s">
        <v>495</v>
      </c>
      <c r="F1009" s="3">
        <v>137429</v>
      </c>
      <c r="G1009" s="25">
        <v>43483</v>
      </c>
      <c r="H1009" s="3">
        <v>-144</v>
      </c>
      <c r="I1009" s="3">
        <v>1592.29</v>
      </c>
      <c r="J1009" s="3">
        <v>0</v>
      </c>
      <c r="K1009" s="3">
        <f>Item_Ledger_Entry[[#This Row],[Sales Amount (Expected)]]+Item_Ledger_Entry[[#This Row],[Sales Amount (Actual)]]</f>
        <v>1592.29</v>
      </c>
      <c r="L1009" s="3">
        <f>-Item_Ledger_Entry[[#This Row],[Quantity]]</f>
        <v>144</v>
      </c>
      <c r="M1009" s="38" t="s">
        <v>496</v>
      </c>
      <c r="N1009" s="3">
        <v>11.4</v>
      </c>
      <c r="O1009" s="38" t="s">
        <v>316</v>
      </c>
      <c r="P1009" s="38" t="s">
        <v>317</v>
      </c>
      <c r="Q1009" s="38" t="s">
        <v>272</v>
      </c>
      <c r="S1009" s="6"/>
    </row>
    <row r="1010" spans="1:19" ht="15" customHeight="1" x14ac:dyDescent="0.25">
      <c r="A1010" t="s">
        <v>154</v>
      </c>
      <c r="E1010" s="38" t="s">
        <v>497</v>
      </c>
      <c r="F1010" s="3">
        <v>20353</v>
      </c>
      <c r="G1010" s="25">
        <v>43475</v>
      </c>
      <c r="H1010" s="3">
        <v>-144</v>
      </c>
      <c r="I1010" s="3">
        <v>1033.6299999999999</v>
      </c>
      <c r="J1010" s="3">
        <v>0</v>
      </c>
      <c r="K1010" s="3">
        <f>Item_Ledger_Entry[[#This Row],[Sales Amount (Expected)]]+Item_Ledger_Entry[[#This Row],[Sales Amount (Actual)]]</f>
        <v>1033.6299999999999</v>
      </c>
      <c r="L1010" s="3">
        <f>-Item_Ledger_Entry[[#This Row],[Quantity]]</f>
        <v>144</v>
      </c>
      <c r="M1010" s="38" t="s">
        <v>498</v>
      </c>
      <c r="N1010" s="3">
        <v>7.4</v>
      </c>
      <c r="O1010" s="38" t="s">
        <v>307</v>
      </c>
      <c r="P1010" s="38" t="s">
        <v>308</v>
      </c>
      <c r="Q1010" s="38" t="s">
        <v>290</v>
      </c>
      <c r="S1010" s="6"/>
    </row>
    <row r="1011" spans="1:19" ht="15" customHeight="1" x14ac:dyDescent="0.25">
      <c r="A1011" t="s">
        <v>154</v>
      </c>
      <c r="E1011" s="38" t="s">
        <v>497</v>
      </c>
      <c r="F1011" s="3">
        <v>20368</v>
      </c>
      <c r="G1011" s="25">
        <v>43468</v>
      </c>
      <c r="H1011" s="3">
        <v>-144</v>
      </c>
      <c r="I1011" s="3">
        <v>1044.29</v>
      </c>
      <c r="J1011" s="3">
        <v>0</v>
      </c>
      <c r="K1011" s="3">
        <f>Item_Ledger_Entry[[#This Row],[Sales Amount (Expected)]]+Item_Ledger_Entry[[#This Row],[Sales Amount (Actual)]]</f>
        <v>1044.29</v>
      </c>
      <c r="L1011" s="3">
        <f>-Item_Ledger_Entry[[#This Row],[Quantity]]</f>
        <v>144</v>
      </c>
      <c r="M1011" s="38" t="s">
        <v>498</v>
      </c>
      <c r="N1011" s="3">
        <v>7.4</v>
      </c>
      <c r="O1011" s="38" t="s">
        <v>328</v>
      </c>
      <c r="P1011" s="38" t="s">
        <v>329</v>
      </c>
      <c r="Q1011" s="38" t="s">
        <v>290</v>
      </c>
      <c r="S1011" s="6"/>
    </row>
    <row r="1012" spans="1:19" ht="15" customHeight="1" x14ac:dyDescent="0.25">
      <c r="A1012" t="s">
        <v>154</v>
      </c>
      <c r="E1012" s="38" t="s">
        <v>497</v>
      </c>
      <c r="F1012" s="3">
        <v>20383</v>
      </c>
      <c r="G1012" s="25">
        <v>43473</v>
      </c>
      <c r="H1012" s="3">
        <v>-144</v>
      </c>
      <c r="I1012" s="3">
        <v>959.04</v>
      </c>
      <c r="J1012" s="3">
        <v>0</v>
      </c>
      <c r="K1012" s="3">
        <f>Item_Ledger_Entry[[#This Row],[Sales Amount (Expected)]]+Item_Ledger_Entry[[#This Row],[Sales Amount (Actual)]]</f>
        <v>959.04</v>
      </c>
      <c r="L1012" s="3">
        <f>-Item_Ledger_Entry[[#This Row],[Quantity]]</f>
        <v>144</v>
      </c>
      <c r="M1012" s="38" t="s">
        <v>498</v>
      </c>
      <c r="N1012" s="3">
        <v>7.4</v>
      </c>
      <c r="O1012" s="38" t="s">
        <v>324</v>
      </c>
      <c r="P1012" s="38" t="s">
        <v>325</v>
      </c>
      <c r="Q1012" s="38" t="s">
        <v>290</v>
      </c>
      <c r="S1012" s="6"/>
    </row>
    <row r="1013" spans="1:19" ht="15" customHeight="1" x14ac:dyDescent="0.25">
      <c r="A1013" t="s">
        <v>154</v>
      </c>
      <c r="E1013" s="38" t="s">
        <v>497</v>
      </c>
      <c r="F1013" s="3">
        <v>25277</v>
      </c>
      <c r="G1013" s="25">
        <v>43476</v>
      </c>
      <c r="H1013" s="3">
        <v>-1</v>
      </c>
      <c r="I1013" s="3">
        <v>7.25</v>
      </c>
      <c r="J1013" s="3">
        <v>0</v>
      </c>
      <c r="K1013" s="3">
        <f>Item_Ledger_Entry[[#This Row],[Sales Amount (Expected)]]+Item_Ledger_Entry[[#This Row],[Sales Amount (Actual)]]</f>
        <v>7.25</v>
      </c>
      <c r="L1013" s="3">
        <f>-Item_Ledger_Entry[[#This Row],[Quantity]]</f>
        <v>1</v>
      </c>
      <c r="M1013" s="38" t="s">
        <v>498</v>
      </c>
      <c r="N1013" s="3">
        <v>7.4</v>
      </c>
      <c r="O1013" s="38" t="s">
        <v>291</v>
      </c>
      <c r="P1013" s="38" t="s">
        <v>292</v>
      </c>
      <c r="Q1013" s="38" t="s">
        <v>290</v>
      </c>
      <c r="S1013" s="6"/>
    </row>
    <row r="1014" spans="1:19" ht="15" customHeight="1" x14ac:dyDescent="0.25">
      <c r="A1014" t="s">
        <v>154</v>
      </c>
      <c r="E1014" s="38" t="s">
        <v>497</v>
      </c>
      <c r="F1014" s="3">
        <v>25285</v>
      </c>
      <c r="G1014" s="25">
        <v>43477</v>
      </c>
      <c r="H1014" s="3">
        <v>-144</v>
      </c>
      <c r="I1014" s="3">
        <v>1044.29</v>
      </c>
      <c r="J1014" s="3">
        <v>0</v>
      </c>
      <c r="K1014" s="3">
        <f>Item_Ledger_Entry[[#This Row],[Sales Amount (Expected)]]+Item_Ledger_Entry[[#This Row],[Sales Amount (Actual)]]</f>
        <v>1044.29</v>
      </c>
      <c r="L1014" s="3">
        <f>-Item_Ledger_Entry[[#This Row],[Quantity]]</f>
        <v>144</v>
      </c>
      <c r="M1014" s="38" t="s">
        <v>498</v>
      </c>
      <c r="N1014" s="3">
        <v>7.4</v>
      </c>
      <c r="O1014" s="38" t="s">
        <v>309</v>
      </c>
      <c r="P1014" s="38" t="s">
        <v>310</v>
      </c>
      <c r="Q1014" s="38" t="s">
        <v>290</v>
      </c>
      <c r="S1014" s="6"/>
    </row>
    <row r="1015" spans="1:19" ht="15" customHeight="1" x14ac:dyDescent="0.25">
      <c r="A1015" t="s">
        <v>154</v>
      </c>
      <c r="E1015" s="38" t="s">
        <v>497</v>
      </c>
      <c r="F1015" s="3">
        <v>30155</v>
      </c>
      <c r="G1015" s="25">
        <v>43483</v>
      </c>
      <c r="H1015" s="3">
        <v>-144</v>
      </c>
      <c r="I1015" s="3">
        <v>1044.28</v>
      </c>
      <c r="J1015" s="3">
        <v>0</v>
      </c>
      <c r="K1015" s="3">
        <f>Item_Ledger_Entry[[#This Row],[Sales Amount (Expected)]]+Item_Ledger_Entry[[#This Row],[Sales Amount (Actual)]]</f>
        <v>1044.28</v>
      </c>
      <c r="L1015" s="3">
        <f>-Item_Ledger_Entry[[#This Row],[Quantity]]</f>
        <v>144</v>
      </c>
      <c r="M1015" s="38" t="s">
        <v>498</v>
      </c>
      <c r="N1015" s="3">
        <v>7.4</v>
      </c>
      <c r="O1015" s="38" t="s">
        <v>345</v>
      </c>
      <c r="P1015" s="38" t="s">
        <v>346</v>
      </c>
      <c r="Q1015" s="38" t="s">
        <v>313</v>
      </c>
      <c r="S1015" s="6"/>
    </row>
    <row r="1016" spans="1:19" ht="15" customHeight="1" x14ac:dyDescent="0.25">
      <c r="A1016" t="s">
        <v>154</v>
      </c>
      <c r="E1016" s="38" t="s">
        <v>497</v>
      </c>
      <c r="F1016" s="3">
        <v>34309</v>
      </c>
      <c r="G1016" s="25">
        <v>43473</v>
      </c>
      <c r="H1016" s="3">
        <v>-288</v>
      </c>
      <c r="I1016" s="3">
        <v>2024.79</v>
      </c>
      <c r="J1016" s="3">
        <v>0</v>
      </c>
      <c r="K1016" s="3">
        <f>Item_Ledger_Entry[[#This Row],[Sales Amount (Expected)]]+Item_Ledger_Entry[[#This Row],[Sales Amount (Actual)]]</f>
        <v>2024.79</v>
      </c>
      <c r="L1016" s="3">
        <f>-Item_Ledger_Entry[[#This Row],[Quantity]]</f>
        <v>288</v>
      </c>
      <c r="M1016" s="38" t="s">
        <v>498</v>
      </c>
      <c r="N1016" s="3">
        <v>7.4</v>
      </c>
      <c r="O1016" s="38" t="s">
        <v>332</v>
      </c>
      <c r="P1016" s="38" t="s">
        <v>333</v>
      </c>
      <c r="Q1016" s="38" t="s">
        <v>272</v>
      </c>
      <c r="S1016" s="6"/>
    </row>
    <row r="1017" spans="1:19" ht="15" customHeight="1" x14ac:dyDescent="0.25">
      <c r="A1017" t="s">
        <v>154</v>
      </c>
      <c r="E1017" s="38" t="s">
        <v>497</v>
      </c>
      <c r="F1017" s="3">
        <v>34339</v>
      </c>
      <c r="G1017" s="25">
        <v>43475</v>
      </c>
      <c r="H1017" s="3">
        <v>-1</v>
      </c>
      <c r="I1017" s="3">
        <v>6.72</v>
      </c>
      <c r="J1017" s="3">
        <v>0</v>
      </c>
      <c r="K1017" s="3">
        <f>Item_Ledger_Entry[[#This Row],[Sales Amount (Expected)]]+Item_Ledger_Entry[[#This Row],[Sales Amount (Actual)]]</f>
        <v>6.72</v>
      </c>
      <c r="L1017" s="3">
        <f>-Item_Ledger_Entry[[#This Row],[Quantity]]</f>
        <v>1</v>
      </c>
      <c r="M1017" s="38" t="s">
        <v>498</v>
      </c>
      <c r="N1017" s="3">
        <v>7.4</v>
      </c>
      <c r="O1017" s="38" t="s">
        <v>293</v>
      </c>
      <c r="P1017" s="38" t="s">
        <v>294</v>
      </c>
      <c r="Q1017" s="38" t="s">
        <v>272</v>
      </c>
      <c r="S1017" s="6"/>
    </row>
    <row r="1018" spans="1:19" ht="15" customHeight="1" x14ac:dyDescent="0.25">
      <c r="A1018" t="s">
        <v>154</v>
      </c>
      <c r="E1018" s="38" t="s">
        <v>497</v>
      </c>
      <c r="F1018" s="3">
        <v>124620</v>
      </c>
      <c r="G1018" s="25">
        <v>43478</v>
      </c>
      <c r="H1018" s="3">
        <v>-144</v>
      </c>
      <c r="I1018" s="3">
        <v>937.73</v>
      </c>
      <c r="J1018" s="3">
        <v>0</v>
      </c>
      <c r="K1018" s="3">
        <f>Item_Ledger_Entry[[#This Row],[Sales Amount (Expected)]]+Item_Ledger_Entry[[#This Row],[Sales Amount (Actual)]]</f>
        <v>937.73</v>
      </c>
      <c r="L1018" s="3">
        <f>-Item_Ledger_Entry[[#This Row],[Quantity]]</f>
        <v>144</v>
      </c>
      <c r="M1018" s="38" t="s">
        <v>498</v>
      </c>
      <c r="N1018" s="3">
        <v>7.4</v>
      </c>
      <c r="O1018" s="38" t="s">
        <v>349</v>
      </c>
      <c r="P1018" s="38" t="s">
        <v>350</v>
      </c>
      <c r="Q1018" s="38" t="s">
        <v>290</v>
      </c>
      <c r="S1018" s="6"/>
    </row>
    <row r="1019" spans="1:19" ht="15" customHeight="1" x14ac:dyDescent="0.25">
      <c r="A1019" t="s">
        <v>154</v>
      </c>
      <c r="E1019" s="38" t="s">
        <v>497</v>
      </c>
      <c r="F1019" s="3">
        <v>128859</v>
      </c>
      <c r="G1019" s="25">
        <v>43471</v>
      </c>
      <c r="H1019" s="3">
        <v>-12</v>
      </c>
      <c r="I1019" s="3">
        <v>85.25</v>
      </c>
      <c r="J1019" s="3">
        <v>0</v>
      </c>
      <c r="K1019" s="3">
        <f>Item_Ledger_Entry[[#This Row],[Sales Amount (Expected)]]+Item_Ledger_Entry[[#This Row],[Sales Amount (Actual)]]</f>
        <v>85.25</v>
      </c>
      <c r="L1019" s="3">
        <f>-Item_Ledger_Entry[[#This Row],[Quantity]]</f>
        <v>12</v>
      </c>
      <c r="M1019" s="38" t="s">
        <v>498</v>
      </c>
      <c r="N1019" s="3">
        <v>7.4</v>
      </c>
      <c r="O1019" s="38" t="s">
        <v>309</v>
      </c>
      <c r="P1019" s="38" t="s">
        <v>310</v>
      </c>
      <c r="Q1019" s="38" t="s">
        <v>290</v>
      </c>
      <c r="S1019" s="6"/>
    </row>
    <row r="1020" spans="1:19" ht="15" customHeight="1" x14ac:dyDescent="0.25">
      <c r="A1020" t="s">
        <v>154</v>
      </c>
      <c r="E1020" s="38" t="s">
        <v>497</v>
      </c>
      <c r="F1020" s="3">
        <v>128869</v>
      </c>
      <c r="G1020" s="25">
        <v>43472</v>
      </c>
      <c r="H1020" s="3">
        <v>-144</v>
      </c>
      <c r="I1020" s="3">
        <v>1044.29</v>
      </c>
      <c r="J1020" s="3">
        <v>0</v>
      </c>
      <c r="K1020" s="3">
        <f>Item_Ledger_Entry[[#This Row],[Sales Amount (Expected)]]+Item_Ledger_Entry[[#This Row],[Sales Amount (Actual)]]</f>
        <v>1044.29</v>
      </c>
      <c r="L1020" s="3">
        <f>-Item_Ledger_Entry[[#This Row],[Quantity]]</f>
        <v>144</v>
      </c>
      <c r="M1020" s="38" t="s">
        <v>498</v>
      </c>
      <c r="N1020" s="3">
        <v>7.4</v>
      </c>
      <c r="O1020" s="38" t="s">
        <v>375</v>
      </c>
      <c r="P1020" s="38" t="s">
        <v>376</v>
      </c>
      <c r="Q1020" s="38" t="s">
        <v>290</v>
      </c>
      <c r="S1020" s="6"/>
    </row>
    <row r="1021" spans="1:19" ht="15" customHeight="1" x14ac:dyDescent="0.25">
      <c r="A1021" t="s">
        <v>154</v>
      </c>
      <c r="E1021" s="38" t="s">
        <v>497</v>
      </c>
      <c r="F1021" s="3">
        <v>132501</v>
      </c>
      <c r="G1021" s="25">
        <v>43466</v>
      </c>
      <c r="H1021" s="3">
        <v>-48</v>
      </c>
      <c r="I1021" s="3">
        <v>348.1</v>
      </c>
      <c r="J1021" s="3">
        <v>0</v>
      </c>
      <c r="K1021" s="3">
        <f>Item_Ledger_Entry[[#This Row],[Sales Amount (Expected)]]+Item_Ledger_Entry[[#This Row],[Sales Amount (Actual)]]</f>
        <v>348.1</v>
      </c>
      <c r="L1021" s="3">
        <f>-Item_Ledger_Entry[[#This Row],[Quantity]]</f>
        <v>48</v>
      </c>
      <c r="M1021" s="38" t="s">
        <v>498</v>
      </c>
      <c r="N1021" s="3">
        <v>7.4</v>
      </c>
      <c r="O1021" s="38" t="s">
        <v>330</v>
      </c>
      <c r="P1021" s="38" t="s">
        <v>331</v>
      </c>
      <c r="Q1021" s="38" t="s">
        <v>313</v>
      </c>
      <c r="S1021" s="6"/>
    </row>
    <row r="1022" spans="1:19" ht="15" customHeight="1" x14ac:dyDescent="0.25">
      <c r="A1022" t="s">
        <v>154</v>
      </c>
      <c r="E1022" s="38" t="s">
        <v>497</v>
      </c>
      <c r="F1022" s="3">
        <v>135840</v>
      </c>
      <c r="G1022" s="25">
        <v>43490</v>
      </c>
      <c r="H1022" s="3">
        <v>-12</v>
      </c>
      <c r="I1022" s="3">
        <v>79.929999999999993</v>
      </c>
      <c r="J1022" s="3">
        <v>0</v>
      </c>
      <c r="K1022" s="3">
        <f>Item_Ledger_Entry[[#This Row],[Sales Amount (Expected)]]+Item_Ledger_Entry[[#This Row],[Sales Amount (Actual)]]</f>
        <v>79.929999999999993</v>
      </c>
      <c r="L1022" s="3">
        <f>-Item_Ledger_Entry[[#This Row],[Quantity]]</f>
        <v>12</v>
      </c>
      <c r="M1022" s="38" t="s">
        <v>498</v>
      </c>
      <c r="N1022" s="3">
        <v>7.4</v>
      </c>
      <c r="O1022" s="38" t="s">
        <v>332</v>
      </c>
      <c r="P1022" s="38" t="s">
        <v>333</v>
      </c>
      <c r="Q1022" s="38" t="s">
        <v>272</v>
      </c>
      <c r="S1022" s="6"/>
    </row>
    <row r="1023" spans="1:19" ht="15" customHeight="1" x14ac:dyDescent="0.25">
      <c r="A1023" t="s">
        <v>154</v>
      </c>
      <c r="E1023" s="38" t="s">
        <v>497</v>
      </c>
      <c r="F1023" s="3">
        <v>137453</v>
      </c>
      <c r="G1023" s="25">
        <v>43493</v>
      </c>
      <c r="H1023" s="3">
        <v>-54</v>
      </c>
      <c r="I1023" s="3">
        <v>383.61999999999995</v>
      </c>
      <c r="J1023" s="3">
        <v>0</v>
      </c>
      <c r="K1023" s="3">
        <f>Item_Ledger_Entry[[#This Row],[Sales Amount (Expected)]]+Item_Ledger_Entry[[#This Row],[Sales Amount (Actual)]]</f>
        <v>383.61999999999995</v>
      </c>
      <c r="L1023" s="3">
        <f>-Item_Ledger_Entry[[#This Row],[Quantity]]</f>
        <v>54</v>
      </c>
      <c r="M1023" s="38" t="s">
        <v>498</v>
      </c>
      <c r="N1023" s="3">
        <v>7.4</v>
      </c>
      <c r="O1023" s="38" t="s">
        <v>295</v>
      </c>
      <c r="P1023" s="38" t="s">
        <v>296</v>
      </c>
      <c r="Q1023" s="38" t="s">
        <v>272</v>
      </c>
      <c r="S1023" s="6"/>
    </row>
    <row r="1024" spans="1:19" ht="15" customHeight="1" x14ac:dyDescent="0.25">
      <c r="A1024" t="s">
        <v>154</v>
      </c>
      <c r="E1024" s="38" t="s">
        <v>497</v>
      </c>
      <c r="F1024" s="3">
        <v>157891</v>
      </c>
      <c r="G1024" s="25">
        <v>43484</v>
      </c>
      <c r="H1024" s="3">
        <v>1</v>
      </c>
      <c r="I1024" s="3">
        <v>-7.25</v>
      </c>
      <c r="J1024" s="3">
        <v>0</v>
      </c>
      <c r="K1024" s="3">
        <f>Item_Ledger_Entry[[#This Row],[Sales Amount (Expected)]]+Item_Ledger_Entry[[#This Row],[Sales Amount (Actual)]]</f>
        <v>-7.25</v>
      </c>
      <c r="L1024" s="3">
        <f>-Item_Ledger_Entry[[#This Row],[Quantity]]</f>
        <v>-1</v>
      </c>
      <c r="M1024" s="38" t="s">
        <v>498</v>
      </c>
      <c r="N1024" s="3">
        <v>7.4</v>
      </c>
      <c r="O1024" s="38" t="s">
        <v>330</v>
      </c>
      <c r="P1024" s="38" t="s">
        <v>331</v>
      </c>
      <c r="Q1024" s="38" t="s">
        <v>313</v>
      </c>
      <c r="S1024" s="6"/>
    </row>
    <row r="1025" spans="1:19" ht="15" customHeight="1" x14ac:dyDescent="0.25">
      <c r="A1025" t="s">
        <v>154</v>
      </c>
      <c r="E1025" s="38" t="s">
        <v>499</v>
      </c>
      <c r="F1025" s="3">
        <v>20355</v>
      </c>
      <c r="G1025" s="25">
        <v>43475</v>
      </c>
      <c r="H1025" s="3">
        <v>-144</v>
      </c>
      <c r="I1025" s="3">
        <v>826.91</v>
      </c>
      <c r="J1025" s="3">
        <v>0</v>
      </c>
      <c r="K1025" s="3">
        <f>Item_Ledger_Entry[[#This Row],[Sales Amount (Expected)]]+Item_Ledger_Entry[[#This Row],[Sales Amount (Actual)]]</f>
        <v>826.91</v>
      </c>
      <c r="L1025" s="3">
        <f>-Item_Ledger_Entry[[#This Row],[Quantity]]</f>
        <v>144</v>
      </c>
      <c r="M1025" s="38" t="s">
        <v>500</v>
      </c>
      <c r="N1025" s="3">
        <v>5.92</v>
      </c>
      <c r="O1025" s="38" t="s">
        <v>307</v>
      </c>
      <c r="P1025" s="38" t="s">
        <v>308</v>
      </c>
      <c r="Q1025" s="38" t="s">
        <v>290</v>
      </c>
      <c r="S1025" s="6"/>
    </row>
    <row r="1026" spans="1:19" ht="15" customHeight="1" x14ac:dyDescent="0.25">
      <c r="A1026" t="s">
        <v>154</v>
      </c>
      <c r="E1026" s="38" t="s">
        <v>499</v>
      </c>
      <c r="F1026" s="3">
        <v>20402</v>
      </c>
      <c r="G1026" s="25">
        <v>43477</v>
      </c>
      <c r="H1026" s="3">
        <v>-144</v>
      </c>
      <c r="I1026" s="3">
        <v>775.76</v>
      </c>
      <c r="J1026" s="3">
        <v>0</v>
      </c>
      <c r="K1026" s="3">
        <f>Item_Ledger_Entry[[#This Row],[Sales Amount (Expected)]]+Item_Ledger_Entry[[#This Row],[Sales Amount (Actual)]]</f>
        <v>775.76</v>
      </c>
      <c r="L1026" s="3">
        <f>-Item_Ledger_Entry[[#This Row],[Quantity]]</f>
        <v>144</v>
      </c>
      <c r="M1026" s="38" t="s">
        <v>500</v>
      </c>
      <c r="N1026" s="3">
        <v>5.92</v>
      </c>
      <c r="O1026" s="38" t="s">
        <v>288</v>
      </c>
      <c r="P1026" s="38" t="s">
        <v>289</v>
      </c>
      <c r="Q1026" s="38" t="s">
        <v>290</v>
      </c>
      <c r="S1026" s="6"/>
    </row>
    <row r="1027" spans="1:19" ht="15" customHeight="1" x14ac:dyDescent="0.25">
      <c r="A1027" t="s">
        <v>154</v>
      </c>
      <c r="E1027" s="38" t="s">
        <v>499</v>
      </c>
      <c r="F1027" s="3">
        <v>25295</v>
      </c>
      <c r="G1027" s="25">
        <v>43477</v>
      </c>
      <c r="H1027" s="3">
        <v>-48</v>
      </c>
      <c r="I1027" s="3">
        <v>278.47999999999996</v>
      </c>
      <c r="J1027" s="3">
        <v>0</v>
      </c>
      <c r="K1027" s="3">
        <f>Item_Ledger_Entry[[#This Row],[Sales Amount (Expected)]]+Item_Ledger_Entry[[#This Row],[Sales Amount (Actual)]]</f>
        <v>278.47999999999996</v>
      </c>
      <c r="L1027" s="3">
        <f>-Item_Ledger_Entry[[#This Row],[Quantity]]</f>
        <v>48</v>
      </c>
      <c r="M1027" s="38" t="s">
        <v>500</v>
      </c>
      <c r="N1027" s="3">
        <v>5.92</v>
      </c>
      <c r="O1027" s="38" t="s">
        <v>309</v>
      </c>
      <c r="P1027" s="38" t="s">
        <v>310</v>
      </c>
      <c r="Q1027" s="38" t="s">
        <v>290</v>
      </c>
      <c r="S1027" s="6"/>
    </row>
    <row r="1028" spans="1:19" ht="15" customHeight="1" x14ac:dyDescent="0.25">
      <c r="A1028" t="s">
        <v>154</v>
      </c>
      <c r="E1028" s="38" t="s">
        <v>499</v>
      </c>
      <c r="F1028" s="3">
        <v>25302</v>
      </c>
      <c r="G1028" s="25">
        <v>43486</v>
      </c>
      <c r="H1028" s="3">
        <v>-144</v>
      </c>
      <c r="I1028" s="3">
        <v>818.38</v>
      </c>
      <c r="J1028" s="3">
        <v>0</v>
      </c>
      <c r="K1028" s="3">
        <f>Item_Ledger_Entry[[#This Row],[Sales Amount (Expected)]]+Item_Ledger_Entry[[#This Row],[Sales Amount (Actual)]]</f>
        <v>818.38</v>
      </c>
      <c r="L1028" s="3">
        <f>-Item_Ledger_Entry[[#This Row],[Quantity]]</f>
        <v>144</v>
      </c>
      <c r="M1028" s="38" t="s">
        <v>500</v>
      </c>
      <c r="N1028" s="3">
        <v>5.92</v>
      </c>
      <c r="O1028" s="38" t="s">
        <v>309</v>
      </c>
      <c r="P1028" s="38" t="s">
        <v>310</v>
      </c>
      <c r="Q1028" s="38" t="s">
        <v>290</v>
      </c>
      <c r="S1028" s="6"/>
    </row>
    <row r="1029" spans="1:19" ht="15" customHeight="1" x14ac:dyDescent="0.25">
      <c r="A1029" t="s">
        <v>154</v>
      </c>
      <c r="E1029" s="38" t="s">
        <v>499</v>
      </c>
      <c r="F1029" s="3">
        <v>30033</v>
      </c>
      <c r="G1029" s="25">
        <v>43471</v>
      </c>
      <c r="H1029" s="3">
        <v>-144</v>
      </c>
      <c r="I1029" s="3">
        <v>835.36</v>
      </c>
      <c r="J1029" s="3">
        <v>0</v>
      </c>
      <c r="K1029" s="3">
        <f>Item_Ledger_Entry[[#This Row],[Sales Amount (Expected)]]+Item_Ledger_Entry[[#This Row],[Sales Amount (Actual)]]</f>
        <v>835.36</v>
      </c>
      <c r="L1029" s="3">
        <f>-Item_Ledger_Entry[[#This Row],[Quantity]]</f>
        <v>144</v>
      </c>
      <c r="M1029" s="38" t="s">
        <v>500</v>
      </c>
      <c r="N1029" s="3">
        <v>5.92</v>
      </c>
      <c r="O1029" s="38" t="s">
        <v>345</v>
      </c>
      <c r="P1029" s="38" t="s">
        <v>346</v>
      </c>
      <c r="Q1029" s="38" t="s">
        <v>313</v>
      </c>
      <c r="S1029" s="6"/>
    </row>
    <row r="1030" spans="1:19" ht="15" customHeight="1" x14ac:dyDescent="0.25">
      <c r="A1030" t="s">
        <v>154</v>
      </c>
      <c r="E1030" s="38" t="s">
        <v>499</v>
      </c>
      <c r="F1030" s="3">
        <v>30161</v>
      </c>
      <c r="G1030" s="25">
        <v>43483</v>
      </c>
      <c r="H1030" s="3">
        <v>-12</v>
      </c>
      <c r="I1030" s="3">
        <v>69.61</v>
      </c>
      <c r="J1030" s="3">
        <v>0</v>
      </c>
      <c r="K1030" s="3">
        <f>Item_Ledger_Entry[[#This Row],[Sales Amount (Expected)]]+Item_Ledger_Entry[[#This Row],[Sales Amount (Actual)]]</f>
        <v>69.61</v>
      </c>
      <c r="L1030" s="3">
        <f>-Item_Ledger_Entry[[#This Row],[Quantity]]</f>
        <v>12</v>
      </c>
      <c r="M1030" s="38" t="s">
        <v>500</v>
      </c>
      <c r="N1030" s="3">
        <v>5.92</v>
      </c>
      <c r="O1030" s="38" t="s">
        <v>345</v>
      </c>
      <c r="P1030" s="38" t="s">
        <v>346</v>
      </c>
      <c r="Q1030" s="38" t="s">
        <v>313</v>
      </c>
      <c r="S1030" s="6"/>
    </row>
    <row r="1031" spans="1:19" ht="15" customHeight="1" x14ac:dyDescent="0.25">
      <c r="A1031" t="s">
        <v>154</v>
      </c>
      <c r="E1031" s="38" t="s">
        <v>499</v>
      </c>
      <c r="F1031" s="3">
        <v>34352</v>
      </c>
      <c r="G1031" s="25">
        <v>43487</v>
      </c>
      <c r="H1031" s="3">
        <v>-48</v>
      </c>
      <c r="I1031" s="3">
        <v>250.07</v>
      </c>
      <c r="J1031" s="3">
        <v>0</v>
      </c>
      <c r="K1031" s="3">
        <f>Item_Ledger_Entry[[#This Row],[Sales Amount (Expected)]]+Item_Ledger_Entry[[#This Row],[Sales Amount (Actual)]]</f>
        <v>250.07</v>
      </c>
      <c r="L1031" s="3">
        <f>-Item_Ledger_Entry[[#This Row],[Quantity]]</f>
        <v>48</v>
      </c>
      <c r="M1031" s="38" t="s">
        <v>500</v>
      </c>
      <c r="N1031" s="3">
        <v>5.92</v>
      </c>
      <c r="O1031" s="38" t="s">
        <v>293</v>
      </c>
      <c r="P1031" s="38" t="s">
        <v>294</v>
      </c>
      <c r="Q1031" s="38" t="s">
        <v>272</v>
      </c>
      <c r="S1031" s="6"/>
    </row>
    <row r="1032" spans="1:19" ht="15" customHeight="1" x14ac:dyDescent="0.25">
      <c r="A1032" t="s">
        <v>154</v>
      </c>
      <c r="E1032" s="38" t="s">
        <v>499</v>
      </c>
      <c r="F1032" s="3">
        <v>36494</v>
      </c>
      <c r="G1032" s="25">
        <v>43474</v>
      </c>
      <c r="H1032" s="3">
        <v>-144</v>
      </c>
      <c r="I1032" s="3">
        <v>826.91</v>
      </c>
      <c r="J1032" s="3">
        <v>0</v>
      </c>
      <c r="K1032" s="3">
        <f>Item_Ledger_Entry[[#This Row],[Sales Amount (Expected)]]+Item_Ledger_Entry[[#This Row],[Sales Amount (Actual)]]</f>
        <v>826.91</v>
      </c>
      <c r="L1032" s="3">
        <f>-Item_Ledger_Entry[[#This Row],[Quantity]]</f>
        <v>144</v>
      </c>
      <c r="M1032" s="38" t="s">
        <v>500</v>
      </c>
      <c r="N1032" s="3">
        <v>5.92</v>
      </c>
      <c r="O1032" s="38" t="s">
        <v>473</v>
      </c>
      <c r="P1032" s="38" t="s">
        <v>474</v>
      </c>
      <c r="Q1032" s="38" t="s">
        <v>272</v>
      </c>
      <c r="S1032" s="6"/>
    </row>
    <row r="1033" spans="1:19" ht="15" customHeight="1" x14ac:dyDescent="0.25">
      <c r="A1033" t="s">
        <v>154</v>
      </c>
      <c r="E1033" s="38" t="s">
        <v>499</v>
      </c>
      <c r="F1033" s="3">
        <v>38074</v>
      </c>
      <c r="G1033" s="25">
        <v>43471</v>
      </c>
      <c r="H1033" s="3">
        <v>-144</v>
      </c>
      <c r="I1033" s="3">
        <v>835.43999999999994</v>
      </c>
      <c r="J1033" s="3">
        <v>0</v>
      </c>
      <c r="K1033" s="3">
        <f>Item_Ledger_Entry[[#This Row],[Sales Amount (Expected)]]+Item_Ledger_Entry[[#This Row],[Sales Amount (Actual)]]</f>
        <v>835.43999999999994</v>
      </c>
      <c r="L1033" s="3">
        <f>-Item_Ledger_Entry[[#This Row],[Quantity]]</f>
        <v>144</v>
      </c>
      <c r="M1033" s="38" t="s">
        <v>500</v>
      </c>
      <c r="N1033" s="3">
        <v>5.92</v>
      </c>
      <c r="O1033" s="38" t="s">
        <v>297</v>
      </c>
      <c r="P1033" s="38" t="s">
        <v>298</v>
      </c>
      <c r="Q1033" s="38" t="s">
        <v>272</v>
      </c>
      <c r="S1033" s="6"/>
    </row>
    <row r="1034" spans="1:19" ht="15" customHeight="1" x14ac:dyDescent="0.25">
      <c r="A1034" t="s">
        <v>154</v>
      </c>
      <c r="E1034" s="38" t="s">
        <v>499</v>
      </c>
      <c r="F1034" s="3">
        <v>124512</v>
      </c>
      <c r="G1034" s="25">
        <v>43470</v>
      </c>
      <c r="H1034" s="3">
        <v>-144</v>
      </c>
      <c r="I1034" s="3">
        <v>775.76</v>
      </c>
      <c r="J1034" s="3">
        <v>0</v>
      </c>
      <c r="K1034" s="3">
        <f>Item_Ledger_Entry[[#This Row],[Sales Amount (Expected)]]+Item_Ledger_Entry[[#This Row],[Sales Amount (Actual)]]</f>
        <v>775.76</v>
      </c>
      <c r="L1034" s="3">
        <f>-Item_Ledger_Entry[[#This Row],[Quantity]]</f>
        <v>144</v>
      </c>
      <c r="M1034" s="38" t="s">
        <v>500</v>
      </c>
      <c r="N1034" s="3">
        <v>5.92</v>
      </c>
      <c r="O1034" s="38" t="s">
        <v>336</v>
      </c>
      <c r="P1034" s="38" t="s">
        <v>337</v>
      </c>
      <c r="Q1034" s="38" t="s">
        <v>290</v>
      </c>
      <c r="S1034" s="6"/>
    </row>
    <row r="1035" spans="1:19" ht="15" customHeight="1" x14ac:dyDescent="0.25">
      <c r="A1035" t="s">
        <v>154</v>
      </c>
      <c r="E1035" s="38" t="s">
        <v>499</v>
      </c>
      <c r="F1035" s="3">
        <v>124589</v>
      </c>
      <c r="G1035" s="25">
        <v>43475</v>
      </c>
      <c r="H1035" s="3">
        <v>-144</v>
      </c>
      <c r="I1035" s="3">
        <v>826.91</v>
      </c>
      <c r="J1035" s="3">
        <v>0</v>
      </c>
      <c r="K1035" s="3">
        <f>Item_Ledger_Entry[[#This Row],[Sales Amount (Expected)]]+Item_Ledger_Entry[[#This Row],[Sales Amount (Actual)]]</f>
        <v>826.91</v>
      </c>
      <c r="L1035" s="3">
        <f>-Item_Ledger_Entry[[#This Row],[Quantity]]</f>
        <v>144</v>
      </c>
      <c r="M1035" s="38" t="s">
        <v>500</v>
      </c>
      <c r="N1035" s="3">
        <v>5.92</v>
      </c>
      <c r="O1035" s="38" t="s">
        <v>326</v>
      </c>
      <c r="P1035" s="38" t="s">
        <v>327</v>
      </c>
      <c r="Q1035" s="38" t="s">
        <v>290</v>
      </c>
      <c r="S1035" s="6"/>
    </row>
    <row r="1036" spans="1:19" ht="15" customHeight="1" x14ac:dyDescent="0.25">
      <c r="A1036" t="s">
        <v>154</v>
      </c>
      <c r="E1036" s="38" t="s">
        <v>499</v>
      </c>
      <c r="F1036" s="3">
        <v>128852</v>
      </c>
      <c r="G1036" s="25">
        <v>43471</v>
      </c>
      <c r="H1036" s="3">
        <v>-150</v>
      </c>
      <c r="I1036" s="3">
        <v>852.48</v>
      </c>
      <c r="J1036" s="3">
        <v>0</v>
      </c>
      <c r="K1036" s="3">
        <f>Item_Ledger_Entry[[#This Row],[Sales Amount (Expected)]]+Item_Ledger_Entry[[#This Row],[Sales Amount (Actual)]]</f>
        <v>852.48</v>
      </c>
      <c r="L1036" s="3">
        <f>-Item_Ledger_Entry[[#This Row],[Quantity]]</f>
        <v>150</v>
      </c>
      <c r="M1036" s="38" t="s">
        <v>500</v>
      </c>
      <c r="N1036" s="3">
        <v>5.92</v>
      </c>
      <c r="O1036" s="38" t="s">
        <v>309</v>
      </c>
      <c r="P1036" s="38" t="s">
        <v>310</v>
      </c>
      <c r="Q1036" s="38" t="s">
        <v>290</v>
      </c>
      <c r="S1036" s="6"/>
    </row>
    <row r="1037" spans="1:19" ht="15" customHeight="1" x14ac:dyDescent="0.25">
      <c r="A1037" t="s">
        <v>154</v>
      </c>
      <c r="E1037" s="38" t="s">
        <v>499</v>
      </c>
      <c r="F1037" s="3">
        <v>128870</v>
      </c>
      <c r="G1037" s="25">
        <v>43472</v>
      </c>
      <c r="H1037" s="3">
        <v>-144</v>
      </c>
      <c r="I1037" s="3">
        <v>835.43</v>
      </c>
      <c r="J1037" s="3">
        <v>0</v>
      </c>
      <c r="K1037" s="3">
        <f>Item_Ledger_Entry[[#This Row],[Sales Amount (Expected)]]+Item_Ledger_Entry[[#This Row],[Sales Amount (Actual)]]</f>
        <v>835.43</v>
      </c>
      <c r="L1037" s="3">
        <f>-Item_Ledger_Entry[[#This Row],[Quantity]]</f>
        <v>144</v>
      </c>
      <c r="M1037" s="38" t="s">
        <v>500</v>
      </c>
      <c r="N1037" s="3">
        <v>5.92</v>
      </c>
      <c r="O1037" s="38" t="s">
        <v>375</v>
      </c>
      <c r="P1037" s="38" t="s">
        <v>376</v>
      </c>
      <c r="Q1037" s="38" t="s">
        <v>290</v>
      </c>
      <c r="S1037" s="6"/>
    </row>
    <row r="1038" spans="1:19" ht="15" customHeight="1" x14ac:dyDescent="0.25">
      <c r="A1038" t="s">
        <v>154</v>
      </c>
      <c r="E1038" s="38" t="s">
        <v>499</v>
      </c>
      <c r="F1038" s="3">
        <v>128888</v>
      </c>
      <c r="G1038" s="25">
        <v>43475</v>
      </c>
      <c r="H1038" s="3">
        <v>-1</v>
      </c>
      <c r="I1038" s="3">
        <v>5.8</v>
      </c>
      <c r="J1038" s="3">
        <v>0</v>
      </c>
      <c r="K1038" s="3">
        <f>Item_Ledger_Entry[[#This Row],[Sales Amount (Expected)]]+Item_Ledger_Entry[[#This Row],[Sales Amount (Actual)]]</f>
        <v>5.8</v>
      </c>
      <c r="L1038" s="3">
        <f>-Item_Ledger_Entry[[#This Row],[Quantity]]</f>
        <v>1</v>
      </c>
      <c r="M1038" s="38" t="s">
        <v>500</v>
      </c>
      <c r="N1038" s="3">
        <v>5.92</v>
      </c>
      <c r="O1038" s="38" t="s">
        <v>338</v>
      </c>
      <c r="P1038" s="38" t="s">
        <v>339</v>
      </c>
      <c r="Q1038" s="38" t="s">
        <v>290</v>
      </c>
      <c r="S1038" s="6"/>
    </row>
    <row r="1039" spans="1:19" ht="15" customHeight="1" x14ac:dyDescent="0.25">
      <c r="A1039" t="s">
        <v>154</v>
      </c>
      <c r="E1039" s="38" t="s">
        <v>499</v>
      </c>
      <c r="F1039" s="3">
        <v>128913</v>
      </c>
      <c r="G1039" s="25">
        <v>43481</v>
      </c>
      <c r="H1039" s="3">
        <v>-48</v>
      </c>
      <c r="I1039" s="3">
        <v>278.47999999999996</v>
      </c>
      <c r="J1039" s="3">
        <v>0</v>
      </c>
      <c r="K1039" s="3">
        <f>Item_Ledger_Entry[[#This Row],[Sales Amount (Expected)]]+Item_Ledger_Entry[[#This Row],[Sales Amount (Actual)]]</f>
        <v>278.47999999999996</v>
      </c>
      <c r="L1039" s="3">
        <f>-Item_Ledger_Entry[[#This Row],[Quantity]]</f>
        <v>48</v>
      </c>
      <c r="M1039" s="38" t="s">
        <v>500</v>
      </c>
      <c r="N1039" s="3">
        <v>5.92</v>
      </c>
      <c r="O1039" s="38" t="s">
        <v>309</v>
      </c>
      <c r="P1039" s="38" t="s">
        <v>310</v>
      </c>
      <c r="Q1039" s="38" t="s">
        <v>290</v>
      </c>
      <c r="S1039" s="6"/>
    </row>
    <row r="1040" spans="1:19" ht="15" customHeight="1" x14ac:dyDescent="0.25">
      <c r="A1040" t="s">
        <v>154</v>
      </c>
      <c r="E1040" s="38" t="s">
        <v>499</v>
      </c>
      <c r="F1040" s="3">
        <v>132517</v>
      </c>
      <c r="G1040" s="25">
        <v>43470</v>
      </c>
      <c r="H1040" s="3">
        <v>-1</v>
      </c>
      <c r="I1040" s="3">
        <v>5.8</v>
      </c>
      <c r="J1040" s="3">
        <v>0</v>
      </c>
      <c r="K1040" s="3">
        <f>Item_Ledger_Entry[[#This Row],[Sales Amount (Expected)]]+Item_Ledger_Entry[[#This Row],[Sales Amount (Actual)]]</f>
        <v>5.8</v>
      </c>
      <c r="L1040" s="3">
        <f>-Item_Ledger_Entry[[#This Row],[Quantity]]</f>
        <v>1</v>
      </c>
      <c r="M1040" s="38" t="s">
        <v>500</v>
      </c>
      <c r="N1040" s="3">
        <v>5.92</v>
      </c>
      <c r="O1040" s="38" t="s">
        <v>311</v>
      </c>
      <c r="P1040" s="38" t="s">
        <v>312</v>
      </c>
      <c r="Q1040" s="38" t="s">
        <v>313</v>
      </c>
      <c r="S1040" s="6"/>
    </row>
    <row r="1041" spans="1:19" ht="15" customHeight="1" x14ac:dyDescent="0.25">
      <c r="A1041" t="s">
        <v>154</v>
      </c>
      <c r="E1041" s="38" t="s">
        <v>499</v>
      </c>
      <c r="F1041" s="3">
        <v>132531</v>
      </c>
      <c r="G1041" s="25">
        <v>43477</v>
      </c>
      <c r="H1041" s="3">
        <v>-1</v>
      </c>
      <c r="I1041" s="3">
        <v>5.8</v>
      </c>
      <c r="J1041" s="3">
        <v>0</v>
      </c>
      <c r="K1041" s="3">
        <f>Item_Ledger_Entry[[#This Row],[Sales Amount (Expected)]]+Item_Ledger_Entry[[#This Row],[Sales Amount (Actual)]]</f>
        <v>5.8</v>
      </c>
      <c r="L1041" s="3">
        <f>-Item_Ledger_Entry[[#This Row],[Quantity]]</f>
        <v>1</v>
      </c>
      <c r="M1041" s="38" t="s">
        <v>500</v>
      </c>
      <c r="N1041" s="3">
        <v>5.92</v>
      </c>
      <c r="O1041" s="38" t="s">
        <v>351</v>
      </c>
      <c r="P1041" s="38" t="s">
        <v>352</v>
      </c>
      <c r="Q1041" s="38" t="s">
        <v>313</v>
      </c>
      <c r="S1041" s="6"/>
    </row>
    <row r="1042" spans="1:19" ht="15" customHeight="1" x14ac:dyDescent="0.25">
      <c r="A1042" t="s">
        <v>154</v>
      </c>
      <c r="E1042" s="38" t="s">
        <v>499</v>
      </c>
      <c r="F1042" s="3">
        <v>135835</v>
      </c>
      <c r="G1042" s="25">
        <v>43490</v>
      </c>
      <c r="H1042" s="3">
        <v>-144</v>
      </c>
      <c r="I1042" s="3">
        <v>767.15000000000009</v>
      </c>
      <c r="J1042" s="3">
        <v>0</v>
      </c>
      <c r="K1042" s="3">
        <f>Item_Ledger_Entry[[#This Row],[Sales Amount (Expected)]]+Item_Ledger_Entry[[#This Row],[Sales Amount (Actual)]]</f>
        <v>767.15000000000009</v>
      </c>
      <c r="L1042" s="3">
        <f>-Item_Ledger_Entry[[#This Row],[Quantity]]</f>
        <v>144</v>
      </c>
      <c r="M1042" s="38" t="s">
        <v>500</v>
      </c>
      <c r="N1042" s="3">
        <v>5.92</v>
      </c>
      <c r="O1042" s="38" t="s">
        <v>332</v>
      </c>
      <c r="P1042" s="38" t="s">
        <v>333</v>
      </c>
      <c r="Q1042" s="38" t="s">
        <v>272</v>
      </c>
      <c r="S1042" s="6"/>
    </row>
    <row r="1043" spans="1:19" ht="15" customHeight="1" x14ac:dyDescent="0.25">
      <c r="A1043" t="s">
        <v>154</v>
      </c>
      <c r="E1043" s="38" t="s">
        <v>499</v>
      </c>
      <c r="F1043" s="3">
        <v>157876</v>
      </c>
      <c r="G1043" s="25">
        <v>43481</v>
      </c>
      <c r="H1043" s="3">
        <v>1</v>
      </c>
      <c r="I1043" s="3">
        <v>-5.8</v>
      </c>
      <c r="J1043" s="3">
        <v>0</v>
      </c>
      <c r="K1043" s="3">
        <f>Item_Ledger_Entry[[#This Row],[Sales Amount (Expected)]]+Item_Ledger_Entry[[#This Row],[Sales Amount (Actual)]]</f>
        <v>-5.8</v>
      </c>
      <c r="L1043" s="3">
        <f>-Item_Ledger_Entry[[#This Row],[Quantity]]</f>
        <v>-1</v>
      </c>
      <c r="M1043" s="38" t="s">
        <v>500</v>
      </c>
      <c r="N1043" s="3">
        <v>5.92</v>
      </c>
      <c r="O1043" s="38" t="s">
        <v>320</v>
      </c>
      <c r="P1043" s="38" t="s">
        <v>321</v>
      </c>
      <c r="Q1043" s="38" t="s">
        <v>313</v>
      </c>
      <c r="S1043" s="6"/>
    </row>
    <row r="1044" spans="1:19" ht="15" customHeight="1" x14ac:dyDescent="0.25">
      <c r="A1044" t="s">
        <v>154</v>
      </c>
      <c r="E1044" s="38" t="s">
        <v>501</v>
      </c>
      <c r="F1044" s="3">
        <v>20397</v>
      </c>
      <c r="G1044" s="25">
        <v>43477</v>
      </c>
      <c r="H1044" s="3">
        <v>-144</v>
      </c>
      <c r="I1044" s="3">
        <v>2508.11</v>
      </c>
      <c r="J1044" s="3">
        <v>0</v>
      </c>
      <c r="K1044" s="3">
        <f>Item_Ledger_Entry[[#This Row],[Sales Amount (Expected)]]+Item_Ledger_Entry[[#This Row],[Sales Amount (Actual)]]</f>
        <v>2508.11</v>
      </c>
      <c r="L1044" s="3">
        <f>-Item_Ledger_Entry[[#This Row],[Quantity]]</f>
        <v>144</v>
      </c>
      <c r="M1044" s="38" t="s">
        <v>502</v>
      </c>
      <c r="N1044" s="3">
        <v>19.14</v>
      </c>
      <c r="O1044" s="38" t="s">
        <v>288</v>
      </c>
      <c r="P1044" s="38" t="s">
        <v>289</v>
      </c>
      <c r="Q1044" s="38" t="s">
        <v>290</v>
      </c>
      <c r="S1044" s="6"/>
    </row>
    <row r="1045" spans="1:19" ht="15" customHeight="1" x14ac:dyDescent="0.25">
      <c r="A1045" t="s">
        <v>154</v>
      </c>
      <c r="E1045" s="38" t="s">
        <v>501</v>
      </c>
      <c r="F1045" s="3">
        <v>25234</v>
      </c>
      <c r="G1045" s="25">
        <v>43471</v>
      </c>
      <c r="H1045" s="3">
        <v>-144</v>
      </c>
      <c r="I1045" s="3">
        <v>2673.48</v>
      </c>
      <c r="J1045" s="3">
        <v>0</v>
      </c>
      <c r="K1045" s="3">
        <f>Item_Ledger_Entry[[#This Row],[Sales Amount (Expected)]]+Item_Ledger_Entry[[#This Row],[Sales Amount (Actual)]]</f>
        <v>2673.48</v>
      </c>
      <c r="L1045" s="3">
        <f>-Item_Ledger_Entry[[#This Row],[Quantity]]</f>
        <v>144</v>
      </c>
      <c r="M1045" s="38" t="s">
        <v>502</v>
      </c>
      <c r="N1045" s="3">
        <v>19.14</v>
      </c>
      <c r="O1045" s="38" t="s">
        <v>291</v>
      </c>
      <c r="P1045" s="38" t="s">
        <v>292</v>
      </c>
      <c r="Q1045" s="38" t="s">
        <v>290</v>
      </c>
      <c r="S1045" s="6"/>
    </row>
    <row r="1046" spans="1:19" ht="15" customHeight="1" x14ac:dyDescent="0.25">
      <c r="A1046" t="s">
        <v>154</v>
      </c>
      <c r="E1046" s="38" t="s">
        <v>501</v>
      </c>
      <c r="F1046" s="3">
        <v>25280</v>
      </c>
      <c r="G1046" s="25">
        <v>43477</v>
      </c>
      <c r="H1046" s="3">
        <v>-144</v>
      </c>
      <c r="I1046" s="3">
        <v>2701.04</v>
      </c>
      <c r="J1046" s="3">
        <v>0</v>
      </c>
      <c r="K1046" s="3">
        <f>Item_Ledger_Entry[[#This Row],[Sales Amount (Expected)]]+Item_Ledger_Entry[[#This Row],[Sales Amount (Actual)]]</f>
        <v>2701.04</v>
      </c>
      <c r="L1046" s="3">
        <f>-Item_Ledger_Entry[[#This Row],[Quantity]]</f>
        <v>144</v>
      </c>
      <c r="M1046" s="38" t="s">
        <v>502</v>
      </c>
      <c r="N1046" s="3">
        <v>19.14</v>
      </c>
      <c r="O1046" s="38" t="s">
        <v>309</v>
      </c>
      <c r="P1046" s="38" t="s">
        <v>310</v>
      </c>
      <c r="Q1046" s="38" t="s">
        <v>290</v>
      </c>
      <c r="S1046" s="6"/>
    </row>
    <row r="1047" spans="1:19" ht="15" customHeight="1" x14ac:dyDescent="0.25">
      <c r="A1047" t="s">
        <v>154</v>
      </c>
      <c r="E1047" s="38" t="s">
        <v>501</v>
      </c>
      <c r="F1047" s="3">
        <v>34328</v>
      </c>
      <c r="G1047" s="25">
        <v>43475</v>
      </c>
      <c r="H1047" s="3">
        <v>-144</v>
      </c>
      <c r="I1047" s="3">
        <v>2508.1</v>
      </c>
      <c r="J1047" s="3">
        <v>0</v>
      </c>
      <c r="K1047" s="3">
        <f>Item_Ledger_Entry[[#This Row],[Sales Amount (Expected)]]+Item_Ledger_Entry[[#This Row],[Sales Amount (Actual)]]</f>
        <v>2508.1</v>
      </c>
      <c r="L1047" s="3">
        <f>-Item_Ledger_Entry[[#This Row],[Quantity]]</f>
        <v>144</v>
      </c>
      <c r="M1047" s="38" t="s">
        <v>502</v>
      </c>
      <c r="N1047" s="3">
        <v>19.14</v>
      </c>
      <c r="O1047" s="38" t="s">
        <v>293</v>
      </c>
      <c r="P1047" s="38" t="s">
        <v>294</v>
      </c>
      <c r="Q1047" s="38" t="s">
        <v>272</v>
      </c>
      <c r="S1047" s="6"/>
    </row>
    <row r="1048" spans="1:19" ht="15" customHeight="1" x14ac:dyDescent="0.25">
      <c r="A1048" t="s">
        <v>154</v>
      </c>
      <c r="E1048" s="38" t="s">
        <v>501</v>
      </c>
      <c r="F1048" s="3">
        <v>36490</v>
      </c>
      <c r="G1048" s="25">
        <v>43474</v>
      </c>
      <c r="H1048" s="3">
        <v>-144</v>
      </c>
      <c r="I1048" s="3">
        <v>2673.48</v>
      </c>
      <c r="J1048" s="3">
        <v>0</v>
      </c>
      <c r="K1048" s="3">
        <f>Item_Ledger_Entry[[#This Row],[Sales Amount (Expected)]]+Item_Ledger_Entry[[#This Row],[Sales Amount (Actual)]]</f>
        <v>2673.48</v>
      </c>
      <c r="L1048" s="3">
        <f>-Item_Ledger_Entry[[#This Row],[Quantity]]</f>
        <v>144</v>
      </c>
      <c r="M1048" s="38" t="s">
        <v>502</v>
      </c>
      <c r="N1048" s="3">
        <v>19.14</v>
      </c>
      <c r="O1048" s="38" t="s">
        <v>473</v>
      </c>
      <c r="P1048" s="38" t="s">
        <v>474</v>
      </c>
      <c r="Q1048" s="38" t="s">
        <v>272</v>
      </c>
      <c r="S1048" s="6"/>
    </row>
    <row r="1049" spans="1:19" ht="15" customHeight="1" x14ac:dyDescent="0.25">
      <c r="A1049" t="s">
        <v>154</v>
      </c>
      <c r="E1049" s="38" t="s">
        <v>501</v>
      </c>
      <c r="F1049" s="3">
        <v>124509</v>
      </c>
      <c r="G1049" s="25">
        <v>43470</v>
      </c>
      <c r="H1049" s="3">
        <v>-288</v>
      </c>
      <c r="I1049" s="3">
        <v>5016.21</v>
      </c>
      <c r="J1049" s="3">
        <v>0</v>
      </c>
      <c r="K1049" s="3">
        <f>Item_Ledger_Entry[[#This Row],[Sales Amount (Expected)]]+Item_Ledger_Entry[[#This Row],[Sales Amount (Actual)]]</f>
        <v>5016.21</v>
      </c>
      <c r="L1049" s="3">
        <f>-Item_Ledger_Entry[[#This Row],[Quantity]]</f>
        <v>288</v>
      </c>
      <c r="M1049" s="38" t="s">
        <v>502</v>
      </c>
      <c r="N1049" s="3">
        <v>19.14</v>
      </c>
      <c r="O1049" s="38" t="s">
        <v>336</v>
      </c>
      <c r="P1049" s="38" t="s">
        <v>337</v>
      </c>
      <c r="Q1049" s="38" t="s">
        <v>290</v>
      </c>
      <c r="S1049" s="6"/>
    </row>
    <row r="1050" spans="1:19" ht="15" customHeight="1" x14ac:dyDescent="0.25">
      <c r="A1050" t="s">
        <v>154</v>
      </c>
      <c r="E1050" s="38" t="s">
        <v>501</v>
      </c>
      <c r="F1050" s="3">
        <v>124522</v>
      </c>
      <c r="G1050" s="25">
        <v>43474</v>
      </c>
      <c r="H1050" s="3">
        <v>-144</v>
      </c>
      <c r="I1050" s="3">
        <v>2535.67</v>
      </c>
      <c r="J1050" s="3">
        <v>0</v>
      </c>
      <c r="K1050" s="3">
        <f>Item_Ledger_Entry[[#This Row],[Sales Amount (Expected)]]+Item_Ledger_Entry[[#This Row],[Sales Amount (Actual)]]</f>
        <v>2535.67</v>
      </c>
      <c r="L1050" s="3">
        <f>-Item_Ledger_Entry[[#This Row],[Quantity]]</f>
        <v>144</v>
      </c>
      <c r="M1050" s="38" t="s">
        <v>502</v>
      </c>
      <c r="N1050" s="3">
        <v>19.14</v>
      </c>
      <c r="O1050" s="38" t="s">
        <v>328</v>
      </c>
      <c r="P1050" s="38" t="s">
        <v>329</v>
      </c>
      <c r="Q1050" s="38" t="s">
        <v>290</v>
      </c>
      <c r="S1050" s="6"/>
    </row>
    <row r="1051" spans="1:19" ht="15" customHeight="1" x14ac:dyDescent="0.25">
      <c r="A1051" t="s">
        <v>154</v>
      </c>
      <c r="E1051" s="38" t="s">
        <v>501</v>
      </c>
      <c r="F1051" s="3">
        <v>124536</v>
      </c>
      <c r="G1051" s="25">
        <v>43473</v>
      </c>
      <c r="H1051" s="3">
        <v>-144</v>
      </c>
      <c r="I1051" s="3">
        <v>2563.23</v>
      </c>
      <c r="J1051" s="3">
        <v>0</v>
      </c>
      <c r="K1051" s="3">
        <f>Item_Ledger_Entry[[#This Row],[Sales Amount (Expected)]]+Item_Ledger_Entry[[#This Row],[Sales Amount (Actual)]]</f>
        <v>2563.23</v>
      </c>
      <c r="L1051" s="3">
        <f>-Item_Ledger_Entry[[#This Row],[Quantity]]</f>
        <v>144</v>
      </c>
      <c r="M1051" s="38" t="s">
        <v>502</v>
      </c>
      <c r="N1051" s="3">
        <v>19.14</v>
      </c>
      <c r="O1051" s="38" t="s">
        <v>326</v>
      </c>
      <c r="P1051" s="38" t="s">
        <v>327</v>
      </c>
      <c r="Q1051" s="38" t="s">
        <v>290</v>
      </c>
      <c r="S1051" s="6"/>
    </row>
    <row r="1052" spans="1:19" ht="15" customHeight="1" x14ac:dyDescent="0.25">
      <c r="A1052" t="s">
        <v>154</v>
      </c>
      <c r="E1052" s="38" t="s">
        <v>501</v>
      </c>
      <c r="F1052" s="3">
        <v>124570</v>
      </c>
      <c r="G1052" s="25">
        <v>43478</v>
      </c>
      <c r="H1052" s="3">
        <v>-144</v>
      </c>
      <c r="I1052" s="3">
        <v>2590.79</v>
      </c>
      <c r="J1052" s="3">
        <v>0</v>
      </c>
      <c r="K1052" s="3">
        <f>Item_Ledger_Entry[[#This Row],[Sales Amount (Expected)]]+Item_Ledger_Entry[[#This Row],[Sales Amount (Actual)]]</f>
        <v>2590.79</v>
      </c>
      <c r="L1052" s="3">
        <f>-Item_Ledger_Entry[[#This Row],[Quantity]]</f>
        <v>144</v>
      </c>
      <c r="M1052" s="38" t="s">
        <v>502</v>
      </c>
      <c r="N1052" s="3">
        <v>19.14</v>
      </c>
      <c r="O1052" s="38" t="s">
        <v>347</v>
      </c>
      <c r="P1052" s="38" t="s">
        <v>348</v>
      </c>
      <c r="Q1052" s="38" t="s">
        <v>290</v>
      </c>
      <c r="S1052" s="6"/>
    </row>
    <row r="1053" spans="1:19" ht="15" customHeight="1" x14ac:dyDescent="0.25">
      <c r="A1053" t="s">
        <v>154</v>
      </c>
      <c r="E1053" s="38" t="s">
        <v>501</v>
      </c>
      <c r="F1053" s="3">
        <v>128861</v>
      </c>
      <c r="G1053" s="25">
        <v>43472</v>
      </c>
      <c r="H1053" s="3">
        <v>-144</v>
      </c>
      <c r="I1053" s="3">
        <v>2701.04</v>
      </c>
      <c r="J1053" s="3">
        <v>0</v>
      </c>
      <c r="K1053" s="3">
        <f>Item_Ledger_Entry[[#This Row],[Sales Amount (Expected)]]+Item_Ledger_Entry[[#This Row],[Sales Amount (Actual)]]</f>
        <v>2701.04</v>
      </c>
      <c r="L1053" s="3">
        <f>-Item_Ledger_Entry[[#This Row],[Quantity]]</f>
        <v>144</v>
      </c>
      <c r="M1053" s="38" t="s">
        <v>502</v>
      </c>
      <c r="N1053" s="3">
        <v>19.14</v>
      </c>
      <c r="O1053" s="38" t="s">
        <v>375</v>
      </c>
      <c r="P1053" s="38" t="s">
        <v>376</v>
      </c>
      <c r="Q1053" s="38" t="s">
        <v>290</v>
      </c>
      <c r="S1053" s="6"/>
    </row>
    <row r="1054" spans="1:19" ht="15" customHeight="1" x14ac:dyDescent="0.25">
      <c r="A1054" t="s">
        <v>154</v>
      </c>
      <c r="E1054" s="38" t="s">
        <v>501</v>
      </c>
      <c r="F1054" s="3">
        <v>128891</v>
      </c>
      <c r="G1054" s="25">
        <v>43479</v>
      </c>
      <c r="H1054" s="3">
        <v>-144</v>
      </c>
      <c r="I1054" s="3">
        <v>2701.04</v>
      </c>
      <c r="J1054" s="3">
        <v>0</v>
      </c>
      <c r="K1054" s="3">
        <f>Item_Ledger_Entry[[#This Row],[Sales Amount (Expected)]]+Item_Ledger_Entry[[#This Row],[Sales Amount (Actual)]]</f>
        <v>2701.04</v>
      </c>
      <c r="L1054" s="3">
        <f>-Item_Ledger_Entry[[#This Row],[Quantity]]</f>
        <v>144</v>
      </c>
      <c r="M1054" s="38" t="s">
        <v>502</v>
      </c>
      <c r="N1054" s="3">
        <v>19.14</v>
      </c>
      <c r="O1054" s="38" t="s">
        <v>309</v>
      </c>
      <c r="P1054" s="38" t="s">
        <v>310</v>
      </c>
      <c r="Q1054" s="38" t="s">
        <v>290</v>
      </c>
      <c r="S1054" s="6"/>
    </row>
    <row r="1055" spans="1:19" ht="15" customHeight="1" x14ac:dyDescent="0.25">
      <c r="A1055" t="s">
        <v>154</v>
      </c>
      <c r="E1055" s="38" t="s">
        <v>503</v>
      </c>
      <c r="F1055" s="3">
        <v>20333</v>
      </c>
      <c r="G1055" s="25">
        <v>43472</v>
      </c>
      <c r="H1055" s="3">
        <v>-144</v>
      </c>
      <c r="I1055" s="3">
        <v>1422.49</v>
      </c>
      <c r="J1055" s="3">
        <v>0</v>
      </c>
      <c r="K1055" s="3">
        <f>Item_Ledger_Entry[[#This Row],[Sales Amount (Expected)]]+Item_Ledger_Entry[[#This Row],[Sales Amount (Actual)]]</f>
        <v>1422.49</v>
      </c>
      <c r="L1055" s="3">
        <f>-Item_Ledger_Entry[[#This Row],[Quantity]]</f>
        <v>144</v>
      </c>
      <c r="M1055" s="38" t="s">
        <v>504</v>
      </c>
      <c r="N1055" s="3">
        <v>10.29</v>
      </c>
      <c r="O1055" s="38" t="s">
        <v>328</v>
      </c>
      <c r="P1055" s="38" t="s">
        <v>329</v>
      </c>
      <c r="Q1055" s="38" t="s">
        <v>290</v>
      </c>
      <c r="S1055" s="6"/>
    </row>
    <row r="1056" spans="1:19" ht="15" customHeight="1" x14ac:dyDescent="0.25">
      <c r="A1056" t="s">
        <v>154</v>
      </c>
      <c r="E1056" s="38" t="s">
        <v>503</v>
      </c>
      <c r="F1056" s="3">
        <v>20350</v>
      </c>
      <c r="G1056" s="25">
        <v>43475</v>
      </c>
      <c r="H1056" s="3">
        <v>-144</v>
      </c>
      <c r="I1056" s="3">
        <v>1437.31</v>
      </c>
      <c r="J1056" s="3">
        <v>0</v>
      </c>
      <c r="K1056" s="3">
        <f>Item_Ledger_Entry[[#This Row],[Sales Amount (Expected)]]+Item_Ledger_Entry[[#This Row],[Sales Amount (Actual)]]</f>
        <v>1437.31</v>
      </c>
      <c r="L1056" s="3">
        <f>-Item_Ledger_Entry[[#This Row],[Quantity]]</f>
        <v>144</v>
      </c>
      <c r="M1056" s="38" t="s">
        <v>504</v>
      </c>
      <c r="N1056" s="3">
        <v>10.29</v>
      </c>
      <c r="O1056" s="38" t="s">
        <v>307</v>
      </c>
      <c r="P1056" s="38" t="s">
        <v>308</v>
      </c>
      <c r="Q1056" s="38" t="s">
        <v>290</v>
      </c>
      <c r="S1056" s="6"/>
    </row>
    <row r="1057" spans="1:19" ht="15" customHeight="1" x14ac:dyDescent="0.25">
      <c r="A1057" t="s">
        <v>154</v>
      </c>
      <c r="E1057" s="38" t="s">
        <v>503</v>
      </c>
      <c r="F1057" s="3">
        <v>20399</v>
      </c>
      <c r="G1057" s="25">
        <v>43477</v>
      </c>
      <c r="H1057" s="3">
        <v>-144</v>
      </c>
      <c r="I1057" s="3">
        <v>1348.4</v>
      </c>
      <c r="J1057" s="3">
        <v>0</v>
      </c>
      <c r="K1057" s="3">
        <f>Item_Ledger_Entry[[#This Row],[Sales Amount (Expected)]]+Item_Ledger_Entry[[#This Row],[Sales Amount (Actual)]]</f>
        <v>1348.4</v>
      </c>
      <c r="L1057" s="3">
        <f>-Item_Ledger_Entry[[#This Row],[Quantity]]</f>
        <v>144</v>
      </c>
      <c r="M1057" s="38" t="s">
        <v>504</v>
      </c>
      <c r="N1057" s="3">
        <v>10.29</v>
      </c>
      <c r="O1057" s="38" t="s">
        <v>288</v>
      </c>
      <c r="P1057" s="38" t="s">
        <v>289</v>
      </c>
      <c r="Q1057" s="38" t="s">
        <v>290</v>
      </c>
      <c r="S1057" s="6"/>
    </row>
    <row r="1058" spans="1:19" ht="15" customHeight="1" x14ac:dyDescent="0.25">
      <c r="A1058" t="s">
        <v>154</v>
      </c>
      <c r="E1058" s="38" t="s">
        <v>503</v>
      </c>
      <c r="F1058" s="3">
        <v>20438</v>
      </c>
      <c r="G1058" s="25">
        <v>43483</v>
      </c>
      <c r="H1058" s="3">
        <v>-144</v>
      </c>
      <c r="I1058" s="3">
        <v>1318.77</v>
      </c>
      <c r="J1058" s="3">
        <v>0</v>
      </c>
      <c r="K1058" s="3">
        <f>Item_Ledger_Entry[[#This Row],[Sales Amount (Expected)]]+Item_Ledger_Entry[[#This Row],[Sales Amount (Actual)]]</f>
        <v>1318.77</v>
      </c>
      <c r="L1058" s="3">
        <f>-Item_Ledger_Entry[[#This Row],[Quantity]]</f>
        <v>144</v>
      </c>
      <c r="M1058" s="38" t="s">
        <v>504</v>
      </c>
      <c r="N1058" s="3">
        <v>10.29</v>
      </c>
      <c r="O1058" s="38" t="s">
        <v>328</v>
      </c>
      <c r="P1058" s="38" t="s">
        <v>329</v>
      </c>
      <c r="Q1058" s="38" t="s">
        <v>290</v>
      </c>
      <c r="S1058" s="6"/>
    </row>
    <row r="1059" spans="1:19" ht="15" customHeight="1" x14ac:dyDescent="0.25">
      <c r="A1059" t="s">
        <v>154</v>
      </c>
      <c r="E1059" s="38" t="s">
        <v>503</v>
      </c>
      <c r="F1059" s="3">
        <v>25236</v>
      </c>
      <c r="G1059" s="25">
        <v>43471</v>
      </c>
      <c r="H1059" s="3">
        <v>-144</v>
      </c>
      <c r="I1059" s="3">
        <v>1437.31</v>
      </c>
      <c r="J1059" s="3">
        <v>0</v>
      </c>
      <c r="K1059" s="3">
        <f>Item_Ledger_Entry[[#This Row],[Sales Amount (Expected)]]+Item_Ledger_Entry[[#This Row],[Sales Amount (Actual)]]</f>
        <v>1437.31</v>
      </c>
      <c r="L1059" s="3">
        <f>-Item_Ledger_Entry[[#This Row],[Quantity]]</f>
        <v>144</v>
      </c>
      <c r="M1059" s="38" t="s">
        <v>504</v>
      </c>
      <c r="N1059" s="3">
        <v>10.29</v>
      </c>
      <c r="O1059" s="38" t="s">
        <v>291</v>
      </c>
      <c r="P1059" s="38" t="s">
        <v>292</v>
      </c>
      <c r="Q1059" s="38" t="s">
        <v>290</v>
      </c>
      <c r="S1059" s="6"/>
    </row>
    <row r="1060" spans="1:19" ht="15" customHeight="1" x14ac:dyDescent="0.25">
      <c r="A1060" t="s">
        <v>154</v>
      </c>
      <c r="E1060" s="38" t="s">
        <v>503</v>
      </c>
      <c r="F1060" s="3">
        <v>25253</v>
      </c>
      <c r="G1060" s="25">
        <v>43472</v>
      </c>
      <c r="H1060" s="3">
        <v>-192</v>
      </c>
      <c r="I1060" s="3">
        <v>1896.6499999999999</v>
      </c>
      <c r="J1060" s="3">
        <v>0</v>
      </c>
      <c r="K1060" s="3">
        <f>Item_Ledger_Entry[[#This Row],[Sales Amount (Expected)]]+Item_Ledger_Entry[[#This Row],[Sales Amount (Actual)]]</f>
        <v>1896.6499999999999</v>
      </c>
      <c r="L1060" s="3">
        <f>-Item_Ledger_Entry[[#This Row],[Quantity]]</f>
        <v>192</v>
      </c>
      <c r="M1060" s="38" t="s">
        <v>504</v>
      </c>
      <c r="N1060" s="3">
        <v>10.29</v>
      </c>
      <c r="O1060" s="38" t="s">
        <v>342</v>
      </c>
      <c r="P1060" s="38" t="s">
        <v>343</v>
      </c>
      <c r="Q1060" s="38" t="s">
        <v>290</v>
      </c>
      <c r="S1060" s="6"/>
    </row>
    <row r="1061" spans="1:19" ht="15" customHeight="1" x14ac:dyDescent="0.25">
      <c r="A1061" t="s">
        <v>154</v>
      </c>
      <c r="E1061" s="38" t="s">
        <v>503</v>
      </c>
      <c r="F1061" s="3">
        <v>25283</v>
      </c>
      <c r="G1061" s="25">
        <v>43477</v>
      </c>
      <c r="H1061" s="3">
        <v>-145</v>
      </c>
      <c r="I1061" s="3">
        <v>1462.21</v>
      </c>
      <c r="J1061" s="3">
        <v>0</v>
      </c>
      <c r="K1061" s="3">
        <f>Item_Ledger_Entry[[#This Row],[Sales Amount (Expected)]]+Item_Ledger_Entry[[#This Row],[Sales Amount (Actual)]]</f>
        <v>1462.21</v>
      </c>
      <c r="L1061" s="3">
        <f>-Item_Ledger_Entry[[#This Row],[Quantity]]</f>
        <v>145</v>
      </c>
      <c r="M1061" s="38" t="s">
        <v>504</v>
      </c>
      <c r="N1061" s="3">
        <v>10.29</v>
      </c>
      <c r="O1061" s="38" t="s">
        <v>309</v>
      </c>
      <c r="P1061" s="38" t="s">
        <v>310</v>
      </c>
      <c r="Q1061" s="38" t="s">
        <v>290</v>
      </c>
      <c r="S1061" s="6"/>
    </row>
    <row r="1062" spans="1:19" ht="15" customHeight="1" x14ac:dyDescent="0.25">
      <c r="A1062" t="s">
        <v>154</v>
      </c>
      <c r="E1062" s="38" t="s">
        <v>503</v>
      </c>
      <c r="F1062" s="3">
        <v>30118</v>
      </c>
      <c r="G1062" s="25">
        <v>43475</v>
      </c>
      <c r="H1062" s="3">
        <v>-1</v>
      </c>
      <c r="I1062" s="3">
        <v>10.09</v>
      </c>
      <c r="J1062" s="3">
        <v>0</v>
      </c>
      <c r="K1062" s="3">
        <f>Item_Ledger_Entry[[#This Row],[Sales Amount (Expected)]]+Item_Ledger_Entry[[#This Row],[Sales Amount (Actual)]]</f>
        <v>10.09</v>
      </c>
      <c r="L1062" s="3">
        <f>-Item_Ledger_Entry[[#This Row],[Quantity]]</f>
        <v>1</v>
      </c>
      <c r="M1062" s="38" t="s">
        <v>504</v>
      </c>
      <c r="N1062" s="3">
        <v>10.29</v>
      </c>
      <c r="O1062" s="38" t="s">
        <v>345</v>
      </c>
      <c r="P1062" s="38" t="s">
        <v>346</v>
      </c>
      <c r="Q1062" s="38" t="s">
        <v>313</v>
      </c>
      <c r="S1062" s="6"/>
    </row>
    <row r="1063" spans="1:19" ht="15" customHeight="1" x14ac:dyDescent="0.25">
      <c r="A1063" t="s">
        <v>154</v>
      </c>
      <c r="E1063" s="38" t="s">
        <v>503</v>
      </c>
      <c r="F1063" s="3">
        <v>30124</v>
      </c>
      <c r="G1063" s="25">
        <v>43479</v>
      </c>
      <c r="H1063" s="3">
        <v>-144</v>
      </c>
      <c r="I1063" s="3">
        <v>1452.12</v>
      </c>
      <c r="J1063" s="3">
        <v>0</v>
      </c>
      <c r="K1063" s="3">
        <f>Item_Ledger_Entry[[#This Row],[Sales Amount (Expected)]]+Item_Ledger_Entry[[#This Row],[Sales Amount (Actual)]]</f>
        <v>1452.12</v>
      </c>
      <c r="L1063" s="3">
        <f>-Item_Ledger_Entry[[#This Row],[Quantity]]</f>
        <v>144</v>
      </c>
      <c r="M1063" s="38" t="s">
        <v>504</v>
      </c>
      <c r="N1063" s="3">
        <v>10.29</v>
      </c>
      <c r="O1063" s="38" t="s">
        <v>301</v>
      </c>
      <c r="P1063" s="38" t="s">
        <v>344</v>
      </c>
      <c r="Q1063" s="38" t="s">
        <v>313</v>
      </c>
      <c r="S1063" s="6"/>
    </row>
    <row r="1064" spans="1:19" ht="15" customHeight="1" x14ac:dyDescent="0.25">
      <c r="A1064" t="s">
        <v>154</v>
      </c>
      <c r="E1064" s="38" t="s">
        <v>503</v>
      </c>
      <c r="F1064" s="3">
        <v>30139</v>
      </c>
      <c r="G1064" s="25">
        <v>43487</v>
      </c>
      <c r="H1064" s="3">
        <v>-144</v>
      </c>
      <c r="I1064" s="3">
        <v>1452.12</v>
      </c>
      <c r="J1064" s="3">
        <v>0</v>
      </c>
      <c r="K1064" s="3">
        <f>Item_Ledger_Entry[[#This Row],[Sales Amount (Expected)]]+Item_Ledger_Entry[[#This Row],[Sales Amount (Actual)]]</f>
        <v>1452.12</v>
      </c>
      <c r="L1064" s="3">
        <f>-Item_Ledger_Entry[[#This Row],[Quantity]]</f>
        <v>144</v>
      </c>
      <c r="M1064" s="38" t="s">
        <v>504</v>
      </c>
      <c r="N1064" s="3">
        <v>10.29</v>
      </c>
      <c r="O1064" s="38" t="s">
        <v>330</v>
      </c>
      <c r="P1064" s="38" t="s">
        <v>331</v>
      </c>
      <c r="Q1064" s="38" t="s">
        <v>313</v>
      </c>
      <c r="S1064" s="6"/>
    </row>
    <row r="1065" spans="1:19" ht="15" customHeight="1" x14ac:dyDescent="0.25">
      <c r="A1065" t="s">
        <v>154</v>
      </c>
      <c r="E1065" s="38" t="s">
        <v>503</v>
      </c>
      <c r="F1065" s="3">
        <v>34320</v>
      </c>
      <c r="G1065" s="25">
        <v>43470</v>
      </c>
      <c r="H1065" s="3">
        <v>-144</v>
      </c>
      <c r="I1065" s="3">
        <v>1348.4</v>
      </c>
      <c r="J1065" s="3">
        <v>0</v>
      </c>
      <c r="K1065" s="3">
        <f>Item_Ledger_Entry[[#This Row],[Sales Amount (Expected)]]+Item_Ledger_Entry[[#This Row],[Sales Amount (Actual)]]</f>
        <v>1348.4</v>
      </c>
      <c r="L1065" s="3">
        <f>-Item_Ledger_Entry[[#This Row],[Quantity]]</f>
        <v>144</v>
      </c>
      <c r="M1065" s="38" t="s">
        <v>504</v>
      </c>
      <c r="N1065" s="3">
        <v>10.29</v>
      </c>
      <c r="O1065" s="38" t="s">
        <v>314</v>
      </c>
      <c r="P1065" s="38" t="s">
        <v>315</v>
      </c>
      <c r="Q1065" s="38" t="s">
        <v>272</v>
      </c>
      <c r="S1065" s="6"/>
    </row>
    <row r="1066" spans="1:19" ht="15" customHeight="1" x14ac:dyDescent="0.25">
      <c r="A1066" t="s">
        <v>154</v>
      </c>
      <c r="E1066" s="38" t="s">
        <v>503</v>
      </c>
      <c r="F1066" s="3">
        <v>34330</v>
      </c>
      <c r="G1066" s="25">
        <v>43475</v>
      </c>
      <c r="H1066" s="3">
        <v>-144</v>
      </c>
      <c r="I1066" s="3">
        <v>1348.4</v>
      </c>
      <c r="J1066" s="3">
        <v>0</v>
      </c>
      <c r="K1066" s="3">
        <f>Item_Ledger_Entry[[#This Row],[Sales Amount (Expected)]]+Item_Ledger_Entry[[#This Row],[Sales Amount (Actual)]]</f>
        <v>1348.4</v>
      </c>
      <c r="L1066" s="3">
        <f>-Item_Ledger_Entry[[#This Row],[Quantity]]</f>
        <v>144</v>
      </c>
      <c r="M1066" s="38" t="s">
        <v>504</v>
      </c>
      <c r="N1066" s="3">
        <v>10.29</v>
      </c>
      <c r="O1066" s="38" t="s">
        <v>293</v>
      </c>
      <c r="P1066" s="38" t="s">
        <v>294</v>
      </c>
      <c r="Q1066" s="38" t="s">
        <v>272</v>
      </c>
      <c r="S1066" s="6"/>
    </row>
    <row r="1067" spans="1:19" ht="15" customHeight="1" x14ac:dyDescent="0.25">
      <c r="A1067" t="s">
        <v>154</v>
      </c>
      <c r="E1067" s="38" t="s">
        <v>503</v>
      </c>
      <c r="F1067" s="3">
        <v>34347</v>
      </c>
      <c r="G1067" s="25">
        <v>43487</v>
      </c>
      <c r="H1067" s="3">
        <v>-144</v>
      </c>
      <c r="I1067" s="3">
        <v>1303.94</v>
      </c>
      <c r="J1067" s="3">
        <v>0</v>
      </c>
      <c r="K1067" s="3">
        <f>Item_Ledger_Entry[[#This Row],[Sales Amount (Expected)]]+Item_Ledger_Entry[[#This Row],[Sales Amount (Actual)]]</f>
        <v>1303.94</v>
      </c>
      <c r="L1067" s="3">
        <f>-Item_Ledger_Entry[[#This Row],[Quantity]]</f>
        <v>144</v>
      </c>
      <c r="M1067" s="38" t="s">
        <v>504</v>
      </c>
      <c r="N1067" s="3">
        <v>10.29</v>
      </c>
      <c r="O1067" s="38" t="s">
        <v>293</v>
      </c>
      <c r="P1067" s="38" t="s">
        <v>294</v>
      </c>
      <c r="Q1067" s="38" t="s">
        <v>272</v>
      </c>
      <c r="S1067" s="6"/>
    </row>
    <row r="1068" spans="1:19" ht="15" customHeight="1" x14ac:dyDescent="0.25">
      <c r="A1068" t="s">
        <v>154</v>
      </c>
      <c r="E1068" s="38" t="s">
        <v>503</v>
      </c>
      <c r="F1068" s="3">
        <v>36478</v>
      </c>
      <c r="G1068" s="25">
        <v>43475</v>
      </c>
      <c r="H1068" s="3">
        <v>-144</v>
      </c>
      <c r="I1068" s="3">
        <v>1452.1699999999998</v>
      </c>
      <c r="J1068" s="3">
        <v>0</v>
      </c>
      <c r="K1068" s="3">
        <f>Item_Ledger_Entry[[#This Row],[Sales Amount (Expected)]]+Item_Ledger_Entry[[#This Row],[Sales Amount (Actual)]]</f>
        <v>1452.1699999999998</v>
      </c>
      <c r="L1068" s="3">
        <f>-Item_Ledger_Entry[[#This Row],[Quantity]]</f>
        <v>144</v>
      </c>
      <c r="M1068" s="38" t="s">
        <v>504</v>
      </c>
      <c r="N1068" s="3">
        <v>10.29</v>
      </c>
      <c r="O1068" s="38" t="s">
        <v>295</v>
      </c>
      <c r="P1068" s="38" t="s">
        <v>296</v>
      </c>
      <c r="Q1068" s="38" t="s">
        <v>272</v>
      </c>
      <c r="S1068" s="6"/>
    </row>
    <row r="1069" spans="1:19" ht="15" customHeight="1" x14ac:dyDescent="0.25">
      <c r="A1069" t="s">
        <v>154</v>
      </c>
      <c r="E1069" s="38" t="s">
        <v>503</v>
      </c>
      <c r="F1069" s="3">
        <v>124540</v>
      </c>
      <c r="G1069" s="25">
        <v>43473</v>
      </c>
      <c r="H1069" s="3">
        <v>-144</v>
      </c>
      <c r="I1069" s="3">
        <v>1378.04</v>
      </c>
      <c r="J1069" s="3">
        <v>0</v>
      </c>
      <c r="K1069" s="3">
        <f>Item_Ledger_Entry[[#This Row],[Sales Amount (Expected)]]+Item_Ledger_Entry[[#This Row],[Sales Amount (Actual)]]</f>
        <v>1378.04</v>
      </c>
      <c r="L1069" s="3">
        <f>-Item_Ledger_Entry[[#This Row],[Quantity]]</f>
        <v>144</v>
      </c>
      <c r="M1069" s="38" t="s">
        <v>504</v>
      </c>
      <c r="N1069" s="3">
        <v>10.29</v>
      </c>
      <c r="O1069" s="38" t="s">
        <v>326</v>
      </c>
      <c r="P1069" s="38" t="s">
        <v>327</v>
      </c>
      <c r="Q1069" s="38" t="s">
        <v>290</v>
      </c>
      <c r="S1069" s="6"/>
    </row>
    <row r="1070" spans="1:19" ht="15" customHeight="1" x14ac:dyDescent="0.25">
      <c r="A1070" t="s">
        <v>154</v>
      </c>
      <c r="E1070" s="38" t="s">
        <v>503</v>
      </c>
      <c r="F1070" s="3">
        <v>124579</v>
      </c>
      <c r="G1070" s="25">
        <v>43478</v>
      </c>
      <c r="H1070" s="3">
        <v>-1</v>
      </c>
      <c r="I1070" s="3">
        <v>9.67</v>
      </c>
      <c r="J1070" s="3">
        <v>0</v>
      </c>
      <c r="K1070" s="3">
        <f>Item_Ledger_Entry[[#This Row],[Sales Amount (Expected)]]+Item_Ledger_Entry[[#This Row],[Sales Amount (Actual)]]</f>
        <v>9.67</v>
      </c>
      <c r="L1070" s="3">
        <f>-Item_Ledger_Entry[[#This Row],[Quantity]]</f>
        <v>1</v>
      </c>
      <c r="M1070" s="38" t="s">
        <v>504</v>
      </c>
      <c r="N1070" s="3">
        <v>10.29</v>
      </c>
      <c r="O1070" s="38" t="s">
        <v>347</v>
      </c>
      <c r="P1070" s="38" t="s">
        <v>348</v>
      </c>
      <c r="Q1070" s="38" t="s">
        <v>290</v>
      </c>
      <c r="S1070" s="6"/>
    </row>
    <row r="1071" spans="1:19" ht="15" customHeight="1" x14ac:dyDescent="0.25">
      <c r="A1071" t="s">
        <v>154</v>
      </c>
      <c r="E1071" s="38" t="s">
        <v>503</v>
      </c>
      <c r="F1071" s="3">
        <v>124619</v>
      </c>
      <c r="G1071" s="25">
        <v>43478</v>
      </c>
      <c r="H1071" s="3">
        <v>-144</v>
      </c>
      <c r="I1071" s="3">
        <v>1303.95</v>
      </c>
      <c r="J1071" s="3">
        <v>0</v>
      </c>
      <c r="K1071" s="3">
        <f>Item_Ledger_Entry[[#This Row],[Sales Amount (Expected)]]+Item_Ledger_Entry[[#This Row],[Sales Amount (Actual)]]</f>
        <v>1303.95</v>
      </c>
      <c r="L1071" s="3">
        <f>-Item_Ledger_Entry[[#This Row],[Quantity]]</f>
        <v>144</v>
      </c>
      <c r="M1071" s="38" t="s">
        <v>504</v>
      </c>
      <c r="N1071" s="3">
        <v>10.29</v>
      </c>
      <c r="O1071" s="38" t="s">
        <v>349</v>
      </c>
      <c r="P1071" s="38" t="s">
        <v>350</v>
      </c>
      <c r="Q1071" s="38" t="s">
        <v>290</v>
      </c>
      <c r="S1071" s="6"/>
    </row>
    <row r="1072" spans="1:19" ht="15" customHeight="1" x14ac:dyDescent="0.25">
      <c r="A1072" t="s">
        <v>154</v>
      </c>
      <c r="E1072" s="38" t="s">
        <v>503</v>
      </c>
      <c r="F1072" s="3">
        <v>132493</v>
      </c>
      <c r="G1072" s="25">
        <v>43466</v>
      </c>
      <c r="H1072" s="3">
        <v>-192</v>
      </c>
      <c r="I1072" s="3">
        <v>1936.1699999999998</v>
      </c>
      <c r="J1072" s="3">
        <v>0</v>
      </c>
      <c r="K1072" s="3">
        <f>Item_Ledger_Entry[[#This Row],[Sales Amount (Expected)]]+Item_Ledger_Entry[[#This Row],[Sales Amount (Actual)]]</f>
        <v>1936.1699999999998</v>
      </c>
      <c r="L1072" s="3">
        <f>-Item_Ledger_Entry[[#This Row],[Quantity]]</f>
        <v>192</v>
      </c>
      <c r="M1072" s="38" t="s">
        <v>504</v>
      </c>
      <c r="N1072" s="3">
        <v>10.29</v>
      </c>
      <c r="O1072" s="38" t="s">
        <v>330</v>
      </c>
      <c r="P1072" s="38" t="s">
        <v>331</v>
      </c>
      <c r="Q1072" s="38" t="s">
        <v>313</v>
      </c>
      <c r="S1072" s="6"/>
    </row>
    <row r="1073" spans="1:19" ht="15" customHeight="1" x14ac:dyDescent="0.25">
      <c r="A1073" t="s">
        <v>154</v>
      </c>
      <c r="E1073" s="38" t="s">
        <v>503</v>
      </c>
      <c r="F1073" s="3">
        <v>132515</v>
      </c>
      <c r="G1073" s="25">
        <v>43470</v>
      </c>
      <c r="H1073" s="3">
        <v>-24</v>
      </c>
      <c r="I1073" s="3">
        <v>242.02</v>
      </c>
      <c r="J1073" s="3">
        <v>0</v>
      </c>
      <c r="K1073" s="3">
        <f>Item_Ledger_Entry[[#This Row],[Sales Amount (Expected)]]+Item_Ledger_Entry[[#This Row],[Sales Amount (Actual)]]</f>
        <v>242.02</v>
      </c>
      <c r="L1073" s="3">
        <f>-Item_Ledger_Entry[[#This Row],[Quantity]]</f>
        <v>24</v>
      </c>
      <c r="M1073" s="38" t="s">
        <v>504</v>
      </c>
      <c r="N1073" s="3">
        <v>10.29</v>
      </c>
      <c r="O1073" s="38" t="s">
        <v>311</v>
      </c>
      <c r="P1073" s="38" t="s">
        <v>312</v>
      </c>
      <c r="Q1073" s="38" t="s">
        <v>313</v>
      </c>
      <c r="S1073" s="6"/>
    </row>
    <row r="1074" spans="1:19" ht="15" customHeight="1" x14ac:dyDescent="0.25">
      <c r="A1074" t="s">
        <v>154</v>
      </c>
      <c r="E1074" s="38" t="s">
        <v>503</v>
      </c>
      <c r="F1074" s="3">
        <v>132549</v>
      </c>
      <c r="G1074" s="25">
        <v>43481</v>
      </c>
      <c r="H1074" s="3">
        <v>-144</v>
      </c>
      <c r="I1074" s="3">
        <v>1452.12</v>
      </c>
      <c r="J1074" s="3">
        <v>0</v>
      </c>
      <c r="K1074" s="3">
        <f>Item_Ledger_Entry[[#This Row],[Sales Amount (Expected)]]+Item_Ledger_Entry[[#This Row],[Sales Amount (Actual)]]</f>
        <v>1452.12</v>
      </c>
      <c r="L1074" s="3">
        <f>-Item_Ledger_Entry[[#This Row],[Quantity]]</f>
        <v>144</v>
      </c>
      <c r="M1074" s="38" t="s">
        <v>504</v>
      </c>
      <c r="N1074" s="3">
        <v>10.29</v>
      </c>
      <c r="O1074" s="38" t="s">
        <v>351</v>
      </c>
      <c r="P1074" s="38" t="s">
        <v>352</v>
      </c>
      <c r="Q1074" s="38" t="s">
        <v>313</v>
      </c>
      <c r="S1074" s="6"/>
    </row>
    <row r="1075" spans="1:19" ht="15" customHeight="1" x14ac:dyDescent="0.25">
      <c r="A1075" t="s">
        <v>154</v>
      </c>
      <c r="E1075" s="38" t="s">
        <v>503</v>
      </c>
      <c r="F1075" s="3">
        <v>137452</v>
      </c>
      <c r="G1075" s="25">
        <v>43493</v>
      </c>
      <c r="H1075" s="3">
        <v>-42</v>
      </c>
      <c r="I1075" s="3">
        <v>414.9</v>
      </c>
      <c r="J1075" s="3">
        <v>0</v>
      </c>
      <c r="K1075" s="3">
        <f>Item_Ledger_Entry[[#This Row],[Sales Amount (Expected)]]+Item_Ledger_Entry[[#This Row],[Sales Amount (Actual)]]</f>
        <v>414.9</v>
      </c>
      <c r="L1075" s="3">
        <f>-Item_Ledger_Entry[[#This Row],[Quantity]]</f>
        <v>42</v>
      </c>
      <c r="M1075" s="38" t="s">
        <v>504</v>
      </c>
      <c r="N1075" s="3">
        <v>10.29</v>
      </c>
      <c r="O1075" s="38" t="s">
        <v>295</v>
      </c>
      <c r="P1075" s="38" t="s">
        <v>296</v>
      </c>
      <c r="Q1075" s="38" t="s">
        <v>272</v>
      </c>
      <c r="S1075" s="6"/>
    </row>
    <row r="1076" spans="1:19" ht="15" customHeight="1" x14ac:dyDescent="0.25">
      <c r="A1076" t="s">
        <v>154</v>
      </c>
      <c r="E1076" s="38" t="s">
        <v>503</v>
      </c>
      <c r="F1076" s="3">
        <v>157493</v>
      </c>
      <c r="G1076" s="25">
        <v>43480</v>
      </c>
      <c r="H1076" s="3">
        <v>12</v>
      </c>
      <c r="I1076" s="3">
        <v>-121.01</v>
      </c>
      <c r="J1076" s="3">
        <v>0</v>
      </c>
      <c r="K1076" s="3">
        <f>Item_Ledger_Entry[[#This Row],[Sales Amount (Expected)]]+Item_Ledger_Entry[[#This Row],[Sales Amount (Actual)]]</f>
        <v>-121.01</v>
      </c>
      <c r="L1076" s="3">
        <f>-Item_Ledger_Entry[[#This Row],[Quantity]]</f>
        <v>-12</v>
      </c>
      <c r="M1076" s="38" t="s">
        <v>504</v>
      </c>
      <c r="N1076" s="3">
        <v>10.29</v>
      </c>
      <c r="O1076" s="38" t="s">
        <v>375</v>
      </c>
      <c r="P1076" s="38" t="s">
        <v>376</v>
      </c>
      <c r="Q1076" s="38" t="s">
        <v>290</v>
      </c>
      <c r="S1076" s="6"/>
    </row>
    <row r="1077" spans="1:19" ht="15" customHeight="1" x14ac:dyDescent="0.25">
      <c r="A1077" t="s">
        <v>154</v>
      </c>
      <c r="E1077" s="38" t="s">
        <v>505</v>
      </c>
      <c r="F1077" s="3">
        <v>20359</v>
      </c>
      <c r="G1077" s="25">
        <v>43475</v>
      </c>
      <c r="H1077" s="3">
        <v>-144</v>
      </c>
      <c r="I1077" s="3">
        <v>202.54</v>
      </c>
      <c r="J1077" s="3">
        <v>0</v>
      </c>
      <c r="K1077" s="3">
        <f>Item_Ledger_Entry[[#This Row],[Sales Amount (Expected)]]+Item_Ledger_Entry[[#This Row],[Sales Amount (Actual)]]</f>
        <v>202.54</v>
      </c>
      <c r="L1077" s="3">
        <f>-Item_Ledger_Entry[[#This Row],[Quantity]]</f>
        <v>144</v>
      </c>
      <c r="M1077" s="38" t="s">
        <v>506</v>
      </c>
      <c r="N1077" s="3">
        <v>1.45</v>
      </c>
      <c r="O1077" s="38" t="s">
        <v>307</v>
      </c>
      <c r="P1077" s="38" t="s">
        <v>308</v>
      </c>
      <c r="Q1077" s="38" t="s">
        <v>290</v>
      </c>
      <c r="S1077" s="6"/>
    </row>
    <row r="1078" spans="1:19" ht="15" customHeight="1" x14ac:dyDescent="0.25">
      <c r="A1078" t="s">
        <v>154</v>
      </c>
      <c r="E1078" s="38" t="s">
        <v>505</v>
      </c>
      <c r="F1078" s="3">
        <v>20376</v>
      </c>
      <c r="G1078" s="25">
        <v>43468</v>
      </c>
      <c r="H1078" s="3">
        <v>-1</v>
      </c>
      <c r="I1078" s="3">
        <v>1.42</v>
      </c>
      <c r="J1078" s="3">
        <v>0</v>
      </c>
      <c r="K1078" s="3">
        <f>Item_Ledger_Entry[[#This Row],[Sales Amount (Expected)]]+Item_Ledger_Entry[[#This Row],[Sales Amount (Actual)]]</f>
        <v>1.42</v>
      </c>
      <c r="L1078" s="3">
        <f>-Item_Ledger_Entry[[#This Row],[Quantity]]</f>
        <v>1</v>
      </c>
      <c r="M1078" s="38" t="s">
        <v>506</v>
      </c>
      <c r="N1078" s="3">
        <v>1.45</v>
      </c>
      <c r="O1078" s="38" t="s">
        <v>328</v>
      </c>
      <c r="P1078" s="38" t="s">
        <v>329</v>
      </c>
      <c r="Q1078" s="38" t="s">
        <v>290</v>
      </c>
      <c r="S1078" s="6"/>
    </row>
    <row r="1079" spans="1:19" ht="15" customHeight="1" x14ac:dyDescent="0.25">
      <c r="A1079" t="s">
        <v>154</v>
      </c>
      <c r="E1079" s="38" t="s">
        <v>505</v>
      </c>
      <c r="F1079" s="3">
        <v>20394</v>
      </c>
      <c r="G1079" s="25">
        <v>43473</v>
      </c>
      <c r="H1079" s="3">
        <v>-1</v>
      </c>
      <c r="I1079" s="3">
        <v>1.3</v>
      </c>
      <c r="J1079" s="3">
        <v>0</v>
      </c>
      <c r="K1079" s="3">
        <f>Item_Ledger_Entry[[#This Row],[Sales Amount (Expected)]]+Item_Ledger_Entry[[#This Row],[Sales Amount (Actual)]]</f>
        <v>1.3</v>
      </c>
      <c r="L1079" s="3">
        <f>-Item_Ledger_Entry[[#This Row],[Quantity]]</f>
        <v>1</v>
      </c>
      <c r="M1079" s="38" t="s">
        <v>506</v>
      </c>
      <c r="N1079" s="3">
        <v>1.45</v>
      </c>
      <c r="O1079" s="38" t="s">
        <v>324</v>
      </c>
      <c r="P1079" s="38" t="s">
        <v>325</v>
      </c>
      <c r="Q1079" s="38" t="s">
        <v>290</v>
      </c>
      <c r="S1079" s="6"/>
    </row>
    <row r="1080" spans="1:19" ht="15" customHeight="1" x14ac:dyDescent="0.25">
      <c r="A1080" t="s">
        <v>154</v>
      </c>
      <c r="E1080" s="38" t="s">
        <v>505</v>
      </c>
      <c r="F1080" s="3">
        <v>20406</v>
      </c>
      <c r="G1080" s="25">
        <v>43477</v>
      </c>
      <c r="H1080" s="3">
        <v>-24</v>
      </c>
      <c r="I1080" s="3">
        <v>31.67</v>
      </c>
      <c r="J1080" s="3">
        <v>0</v>
      </c>
      <c r="K1080" s="3">
        <f>Item_Ledger_Entry[[#This Row],[Sales Amount (Expected)]]+Item_Ledger_Entry[[#This Row],[Sales Amount (Actual)]]</f>
        <v>31.67</v>
      </c>
      <c r="L1080" s="3">
        <f>-Item_Ledger_Entry[[#This Row],[Quantity]]</f>
        <v>24</v>
      </c>
      <c r="M1080" s="38" t="s">
        <v>506</v>
      </c>
      <c r="N1080" s="3">
        <v>1.45</v>
      </c>
      <c r="O1080" s="38" t="s">
        <v>288</v>
      </c>
      <c r="P1080" s="38" t="s">
        <v>289</v>
      </c>
      <c r="Q1080" s="38" t="s">
        <v>290</v>
      </c>
      <c r="S1080" s="6"/>
    </row>
    <row r="1081" spans="1:19" ht="15" customHeight="1" x14ac:dyDescent="0.25">
      <c r="A1081" t="s">
        <v>154</v>
      </c>
      <c r="E1081" s="38" t="s">
        <v>505</v>
      </c>
      <c r="F1081" s="3">
        <v>25247</v>
      </c>
      <c r="G1081" s="25">
        <v>43471</v>
      </c>
      <c r="H1081" s="3">
        <v>-12</v>
      </c>
      <c r="I1081" s="3">
        <v>16.88</v>
      </c>
      <c r="J1081" s="3">
        <v>0</v>
      </c>
      <c r="K1081" s="3">
        <f>Item_Ledger_Entry[[#This Row],[Sales Amount (Expected)]]+Item_Ledger_Entry[[#This Row],[Sales Amount (Actual)]]</f>
        <v>16.88</v>
      </c>
      <c r="L1081" s="3">
        <f>-Item_Ledger_Entry[[#This Row],[Quantity]]</f>
        <v>12</v>
      </c>
      <c r="M1081" s="38" t="s">
        <v>506</v>
      </c>
      <c r="N1081" s="3">
        <v>1.45</v>
      </c>
      <c r="O1081" s="38" t="s">
        <v>291</v>
      </c>
      <c r="P1081" s="38" t="s">
        <v>292</v>
      </c>
      <c r="Q1081" s="38" t="s">
        <v>290</v>
      </c>
      <c r="S1081" s="6"/>
    </row>
    <row r="1082" spans="1:19" ht="15" customHeight="1" x14ac:dyDescent="0.25">
      <c r="A1082" t="s">
        <v>154</v>
      </c>
      <c r="E1082" s="38" t="s">
        <v>505</v>
      </c>
      <c r="F1082" s="3">
        <v>25259</v>
      </c>
      <c r="G1082" s="25">
        <v>43472</v>
      </c>
      <c r="H1082" s="3">
        <v>-48</v>
      </c>
      <c r="I1082" s="3">
        <v>66.819999999999993</v>
      </c>
      <c r="J1082" s="3">
        <v>0</v>
      </c>
      <c r="K1082" s="3">
        <f>Item_Ledger_Entry[[#This Row],[Sales Amount (Expected)]]+Item_Ledger_Entry[[#This Row],[Sales Amount (Actual)]]</f>
        <v>66.819999999999993</v>
      </c>
      <c r="L1082" s="3">
        <f>-Item_Ledger_Entry[[#This Row],[Quantity]]</f>
        <v>48</v>
      </c>
      <c r="M1082" s="38" t="s">
        <v>506</v>
      </c>
      <c r="N1082" s="3">
        <v>1.45</v>
      </c>
      <c r="O1082" s="38" t="s">
        <v>342</v>
      </c>
      <c r="P1082" s="38" t="s">
        <v>343</v>
      </c>
      <c r="Q1082" s="38" t="s">
        <v>290</v>
      </c>
      <c r="S1082" s="6"/>
    </row>
    <row r="1083" spans="1:19" ht="15" customHeight="1" x14ac:dyDescent="0.25">
      <c r="A1083" t="s">
        <v>154</v>
      </c>
      <c r="E1083" s="38" t="s">
        <v>505</v>
      </c>
      <c r="F1083" s="3">
        <v>25274</v>
      </c>
      <c r="G1083" s="25">
        <v>43476</v>
      </c>
      <c r="H1083" s="3">
        <v>-12</v>
      </c>
      <c r="I1083" s="3">
        <v>17.05</v>
      </c>
      <c r="J1083" s="3">
        <v>0</v>
      </c>
      <c r="K1083" s="3">
        <f>Item_Ledger_Entry[[#This Row],[Sales Amount (Expected)]]+Item_Ledger_Entry[[#This Row],[Sales Amount (Actual)]]</f>
        <v>17.05</v>
      </c>
      <c r="L1083" s="3">
        <f>-Item_Ledger_Entry[[#This Row],[Quantity]]</f>
        <v>12</v>
      </c>
      <c r="M1083" s="38" t="s">
        <v>506</v>
      </c>
      <c r="N1083" s="3">
        <v>1.45</v>
      </c>
      <c r="O1083" s="38" t="s">
        <v>291</v>
      </c>
      <c r="P1083" s="38" t="s">
        <v>292</v>
      </c>
      <c r="Q1083" s="38" t="s">
        <v>290</v>
      </c>
      <c r="S1083" s="6"/>
    </row>
    <row r="1084" spans="1:19" ht="15" customHeight="1" x14ac:dyDescent="0.25">
      <c r="A1084" t="s">
        <v>154</v>
      </c>
      <c r="E1084" s="38" t="s">
        <v>505</v>
      </c>
      <c r="F1084" s="3">
        <v>25308</v>
      </c>
      <c r="G1084" s="25">
        <v>43486</v>
      </c>
      <c r="H1084" s="3">
        <v>-145</v>
      </c>
      <c r="I1084" s="3">
        <v>201.84000000000003</v>
      </c>
      <c r="J1084" s="3">
        <v>0</v>
      </c>
      <c r="K1084" s="3">
        <f>Item_Ledger_Entry[[#This Row],[Sales Amount (Expected)]]+Item_Ledger_Entry[[#This Row],[Sales Amount (Actual)]]</f>
        <v>201.84000000000003</v>
      </c>
      <c r="L1084" s="3">
        <f>-Item_Ledger_Entry[[#This Row],[Quantity]]</f>
        <v>145</v>
      </c>
      <c r="M1084" s="38" t="s">
        <v>506</v>
      </c>
      <c r="N1084" s="3">
        <v>1.45</v>
      </c>
      <c r="O1084" s="38" t="s">
        <v>309</v>
      </c>
      <c r="P1084" s="38" t="s">
        <v>310</v>
      </c>
      <c r="Q1084" s="38" t="s">
        <v>290</v>
      </c>
      <c r="S1084" s="6"/>
    </row>
    <row r="1085" spans="1:19" ht="15" customHeight="1" x14ac:dyDescent="0.25">
      <c r="A1085" t="s">
        <v>154</v>
      </c>
      <c r="E1085" s="38" t="s">
        <v>505</v>
      </c>
      <c r="F1085" s="3">
        <v>30066</v>
      </c>
      <c r="G1085" s="25">
        <v>43474</v>
      </c>
      <c r="H1085" s="3">
        <v>-6</v>
      </c>
      <c r="I1085" s="3">
        <v>8.5299999999999994</v>
      </c>
      <c r="J1085" s="3">
        <v>0</v>
      </c>
      <c r="K1085" s="3">
        <f>Item_Ledger_Entry[[#This Row],[Sales Amount (Expected)]]+Item_Ledger_Entry[[#This Row],[Sales Amount (Actual)]]</f>
        <v>8.5299999999999994</v>
      </c>
      <c r="L1085" s="3">
        <f>-Item_Ledger_Entry[[#This Row],[Quantity]]</f>
        <v>6</v>
      </c>
      <c r="M1085" s="38" t="s">
        <v>506</v>
      </c>
      <c r="N1085" s="3">
        <v>1.45</v>
      </c>
      <c r="O1085" s="38" t="s">
        <v>320</v>
      </c>
      <c r="P1085" s="38" t="s">
        <v>321</v>
      </c>
      <c r="Q1085" s="38" t="s">
        <v>313</v>
      </c>
      <c r="S1085" s="6"/>
    </row>
    <row r="1086" spans="1:19" ht="15" customHeight="1" x14ac:dyDescent="0.25">
      <c r="A1086" t="s">
        <v>154</v>
      </c>
      <c r="E1086" s="38" t="s">
        <v>505</v>
      </c>
      <c r="F1086" s="3">
        <v>30078</v>
      </c>
      <c r="G1086" s="25">
        <v>43479</v>
      </c>
      <c r="H1086" s="3">
        <v>-144</v>
      </c>
      <c r="I1086" s="3">
        <v>204.62</v>
      </c>
      <c r="J1086" s="3">
        <v>0</v>
      </c>
      <c r="K1086" s="3">
        <f>Item_Ledger_Entry[[#This Row],[Sales Amount (Expected)]]+Item_Ledger_Entry[[#This Row],[Sales Amount (Actual)]]</f>
        <v>204.62</v>
      </c>
      <c r="L1086" s="3">
        <f>-Item_Ledger_Entry[[#This Row],[Quantity]]</f>
        <v>144</v>
      </c>
      <c r="M1086" s="38" t="s">
        <v>506</v>
      </c>
      <c r="N1086" s="3">
        <v>1.45</v>
      </c>
      <c r="O1086" s="38" t="s">
        <v>320</v>
      </c>
      <c r="P1086" s="38" t="s">
        <v>321</v>
      </c>
      <c r="Q1086" s="38" t="s">
        <v>313</v>
      </c>
      <c r="S1086" s="6"/>
    </row>
    <row r="1087" spans="1:19" ht="15" customHeight="1" x14ac:dyDescent="0.25">
      <c r="A1087" t="s">
        <v>154</v>
      </c>
      <c r="E1087" s="38" t="s">
        <v>505</v>
      </c>
      <c r="F1087" s="3">
        <v>30100</v>
      </c>
      <c r="G1087" s="25">
        <v>43478</v>
      </c>
      <c r="H1087" s="3">
        <v>-1</v>
      </c>
      <c r="I1087" s="3">
        <v>1.42</v>
      </c>
      <c r="J1087" s="3">
        <v>0</v>
      </c>
      <c r="K1087" s="3">
        <f>Item_Ledger_Entry[[#This Row],[Sales Amount (Expected)]]+Item_Ledger_Entry[[#This Row],[Sales Amount (Actual)]]</f>
        <v>1.42</v>
      </c>
      <c r="L1087" s="3">
        <f>-Item_Ledger_Entry[[#This Row],[Quantity]]</f>
        <v>1</v>
      </c>
      <c r="M1087" s="38" t="s">
        <v>506</v>
      </c>
      <c r="N1087" s="3">
        <v>1.45</v>
      </c>
      <c r="O1087" s="38" t="s">
        <v>301</v>
      </c>
      <c r="P1087" s="38" t="s">
        <v>344</v>
      </c>
      <c r="Q1087" s="38" t="s">
        <v>313</v>
      </c>
      <c r="S1087" s="6"/>
    </row>
    <row r="1088" spans="1:19" ht="15" customHeight="1" x14ac:dyDescent="0.25">
      <c r="A1088" t="s">
        <v>154</v>
      </c>
      <c r="E1088" s="38" t="s">
        <v>505</v>
      </c>
      <c r="F1088" s="3">
        <v>30134</v>
      </c>
      <c r="G1088" s="25">
        <v>43479</v>
      </c>
      <c r="H1088" s="3">
        <v>-1</v>
      </c>
      <c r="I1088" s="3">
        <v>1.42</v>
      </c>
      <c r="J1088" s="3">
        <v>0</v>
      </c>
      <c r="K1088" s="3">
        <f>Item_Ledger_Entry[[#This Row],[Sales Amount (Expected)]]+Item_Ledger_Entry[[#This Row],[Sales Amount (Actual)]]</f>
        <v>1.42</v>
      </c>
      <c r="L1088" s="3">
        <f>-Item_Ledger_Entry[[#This Row],[Quantity]]</f>
        <v>1</v>
      </c>
      <c r="M1088" s="38" t="s">
        <v>506</v>
      </c>
      <c r="N1088" s="3">
        <v>1.45</v>
      </c>
      <c r="O1088" s="38" t="s">
        <v>301</v>
      </c>
      <c r="P1088" s="38" t="s">
        <v>344</v>
      </c>
      <c r="Q1088" s="38" t="s">
        <v>313</v>
      </c>
      <c r="S1088" s="6"/>
    </row>
    <row r="1089" spans="1:19" ht="15" customHeight="1" x14ac:dyDescent="0.25">
      <c r="A1089" t="s">
        <v>154</v>
      </c>
      <c r="E1089" s="38" t="s">
        <v>505</v>
      </c>
      <c r="F1089" s="3">
        <v>34314</v>
      </c>
      <c r="G1089" s="25">
        <v>43473</v>
      </c>
      <c r="H1089" s="3">
        <v>-144</v>
      </c>
      <c r="I1089" s="3">
        <v>198.44</v>
      </c>
      <c r="J1089" s="3">
        <v>0</v>
      </c>
      <c r="K1089" s="3">
        <f>Item_Ledger_Entry[[#This Row],[Sales Amount (Expected)]]+Item_Ledger_Entry[[#This Row],[Sales Amount (Actual)]]</f>
        <v>198.44</v>
      </c>
      <c r="L1089" s="3">
        <f>-Item_Ledger_Entry[[#This Row],[Quantity]]</f>
        <v>144</v>
      </c>
      <c r="M1089" s="38" t="s">
        <v>506</v>
      </c>
      <c r="N1089" s="3">
        <v>1.45</v>
      </c>
      <c r="O1089" s="38" t="s">
        <v>332</v>
      </c>
      <c r="P1089" s="38" t="s">
        <v>333</v>
      </c>
      <c r="Q1089" s="38" t="s">
        <v>272</v>
      </c>
      <c r="S1089" s="6"/>
    </row>
    <row r="1090" spans="1:19" ht="15" customHeight="1" x14ac:dyDescent="0.25">
      <c r="A1090" t="s">
        <v>154</v>
      </c>
      <c r="E1090" s="38" t="s">
        <v>505</v>
      </c>
      <c r="F1090" s="3">
        <v>36488</v>
      </c>
      <c r="G1090" s="25">
        <v>43475</v>
      </c>
      <c r="H1090" s="3">
        <v>-1</v>
      </c>
      <c r="I1090" s="3">
        <v>1.42</v>
      </c>
      <c r="J1090" s="3">
        <v>0</v>
      </c>
      <c r="K1090" s="3">
        <f>Item_Ledger_Entry[[#This Row],[Sales Amount (Expected)]]+Item_Ledger_Entry[[#This Row],[Sales Amount (Actual)]]</f>
        <v>1.42</v>
      </c>
      <c r="L1090" s="3">
        <f>-Item_Ledger_Entry[[#This Row],[Quantity]]</f>
        <v>1</v>
      </c>
      <c r="M1090" s="38" t="s">
        <v>506</v>
      </c>
      <c r="N1090" s="3">
        <v>1.45</v>
      </c>
      <c r="O1090" s="38" t="s">
        <v>295</v>
      </c>
      <c r="P1090" s="38" t="s">
        <v>296</v>
      </c>
      <c r="Q1090" s="38" t="s">
        <v>272</v>
      </c>
      <c r="S1090" s="6"/>
    </row>
    <row r="1091" spans="1:19" ht="15" customHeight="1" x14ac:dyDescent="0.25">
      <c r="A1091" t="s">
        <v>154</v>
      </c>
      <c r="E1091" s="38" t="s">
        <v>505</v>
      </c>
      <c r="F1091" s="3">
        <v>38091</v>
      </c>
      <c r="G1091" s="25">
        <v>43477</v>
      </c>
      <c r="H1091" s="3">
        <v>-144</v>
      </c>
      <c r="I1091" s="3">
        <v>202.52999999999997</v>
      </c>
      <c r="J1091" s="3">
        <v>0</v>
      </c>
      <c r="K1091" s="3">
        <f>Item_Ledger_Entry[[#This Row],[Sales Amount (Expected)]]+Item_Ledger_Entry[[#This Row],[Sales Amount (Actual)]]</f>
        <v>202.52999999999997</v>
      </c>
      <c r="L1091" s="3">
        <f>-Item_Ledger_Entry[[#This Row],[Quantity]]</f>
        <v>144</v>
      </c>
      <c r="M1091" s="38" t="s">
        <v>506</v>
      </c>
      <c r="N1091" s="3">
        <v>1.45</v>
      </c>
      <c r="O1091" s="38" t="s">
        <v>299</v>
      </c>
      <c r="P1091" s="38" t="s">
        <v>300</v>
      </c>
      <c r="Q1091" s="38" t="s">
        <v>272</v>
      </c>
      <c r="S1091" s="6"/>
    </row>
    <row r="1092" spans="1:19" ht="15" customHeight="1" x14ac:dyDescent="0.25">
      <c r="A1092" t="s">
        <v>154</v>
      </c>
      <c r="E1092" s="38" t="s">
        <v>505</v>
      </c>
      <c r="F1092" s="3">
        <v>124557</v>
      </c>
      <c r="G1092" s="25">
        <v>43473</v>
      </c>
      <c r="H1092" s="3">
        <v>-6</v>
      </c>
      <c r="I1092" s="3">
        <v>8.09</v>
      </c>
      <c r="J1092" s="3">
        <v>0</v>
      </c>
      <c r="K1092" s="3">
        <f>Item_Ledger_Entry[[#This Row],[Sales Amount (Expected)]]+Item_Ledger_Entry[[#This Row],[Sales Amount (Actual)]]</f>
        <v>8.09</v>
      </c>
      <c r="L1092" s="3">
        <f>-Item_Ledger_Entry[[#This Row],[Quantity]]</f>
        <v>6</v>
      </c>
      <c r="M1092" s="38" t="s">
        <v>506</v>
      </c>
      <c r="N1092" s="3">
        <v>1.45</v>
      </c>
      <c r="O1092" s="38" t="s">
        <v>326</v>
      </c>
      <c r="P1092" s="38" t="s">
        <v>327</v>
      </c>
      <c r="Q1092" s="38" t="s">
        <v>290</v>
      </c>
      <c r="S1092" s="6"/>
    </row>
    <row r="1093" spans="1:19" ht="15" customHeight="1" x14ac:dyDescent="0.25">
      <c r="A1093" t="s">
        <v>154</v>
      </c>
      <c r="E1093" s="38" t="s">
        <v>505</v>
      </c>
      <c r="F1093" s="3">
        <v>124566</v>
      </c>
      <c r="G1093" s="25">
        <v>43478</v>
      </c>
      <c r="H1093" s="3">
        <v>-1</v>
      </c>
      <c r="I1093" s="3">
        <v>1.42</v>
      </c>
      <c r="J1093" s="3">
        <v>0</v>
      </c>
      <c r="K1093" s="3">
        <f>Item_Ledger_Entry[[#This Row],[Sales Amount (Expected)]]+Item_Ledger_Entry[[#This Row],[Sales Amount (Actual)]]</f>
        <v>1.42</v>
      </c>
      <c r="L1093" s="3">
        <f>-Item_Ledger_Entry[[#This Row],[Quantity]]</f>
        <v>1</v>
      </c>
      <c r="M1093" s="38" t="s">
        <v>506</v>
      </c>
      <c r="N1093" s="3">
        <v>1.45</v>
      </c>
      <c r="O1093" s="38" t="s">
        <v>326</v>
      </c>
      <c r="P1093" s="38" t="s">
        <v>327</v>
      </c>
      <c r="Q1093" s="38" t="s">
        <v>290</v>
      </c>
      <c r="S1093" s="6"/>
    </row>
    <row r="1094" spans="1:19" ht="15" customHeight="1" x14ac:dyDescent="0.25">
      <c r="A1094" t="s">
        <v>154</v>
      </c>
      <c r="E1094" s="38" t="s">
        <v>505</v>
      </c>
      <c r="F1094" s="3">
        <v>124594</v>
      </c>
      <c r="G1094" s="25">
        <v>43475</v>
      </c>
      <c r="H1094" s="3">
        <v>-144</v>
      </c>
      <c r="I1094" s="3">
        <v>202.54</v>
      </c>
      <c r="J1094" s="3">
        <v>0</v>
      </c>
      <c r="K1094" s="3">
        <f>Item_Ledger_Entry[[#This Row],[Sales Amount (Expected)]]+Item_Ledger_Entry[[#This Row],[Sales Amount (Actual)]]</f>
        <v>202.54</v>
      </c>
      <c r="L1094" s="3">
        <f>-Item_Ledger_Entry[[#This Row],[Quantity]]</f>
        <v>144</v>
      </c>
      <c r="M1094" s="38" t="s">
        <v>506</v>
      </c>
      <c r="N1094" s="3">
        <v>1.45</v>
      </c>
      <c r="O1094" s="38" t="s">
        <v>326</v>
      </c>
      <c r="P1094" s="38" t="s">
        <v>327</v>
      </c>
      <c r="Q1094" s="38" t="s">
        <v>290</v>
      </c>
      <c r="S1094" s="6"/>
    </row>
    <row r="1095" spans="1:19" ht="15" customHeight="1" x14ac:dyDescent="0.25">
      <c r="A1095" t="s">
        <v>154</v>
      </c>
      <c r="E1095" s="38" t="s">
        <v>505</v>
      </c>
      <c r="F1095" s="3">
        <v>124613</v>
      </c>
      <c r="G1095" s="25">
        <v>43478</v>
      </c>
      <c r="H1095" s="3">
        <v>-144</v>
      </c>
      <c r="I1095" s="3">
        <v>185.83</v>
      </c>
      <c r="J1095" s="3">
        <v>0</v>
      </c>
      <c r="K1095" s="3">
        <f>Item_Ledger_Entry[[#This Row],[Sales Amount (Expected)]]+Item_Ledger_Entry[[#This Row],[Sales Amount (Actual)]]</f>
        <v>185.83</v>
      </c>
      <c r="L1095" s="3">
        <f>-Item_Ledger_Entry[[#This Row],[Quantity]]</f>
        <v>144</v>
      </c>
      <c r="M1095" s="38" t="s">
        <v>506</v>
      </c>
      <c r="N1095" s="3">
        <v>1.45</v>
      </c>
      <c r="O1095" s="38" t="s">
        <v>307</v>
      </c>
      <c r="P1095" s="38" t="s">
        <v>308</v>
      </c>
      <c r="Q1095" s="38" t="s">
        <v>290</v>
      </c>
      <c r="S1095" s="6"/>
    </row>
    <row r="1096" spans="1:19" ht="15" customHeight="1" x14ac:dyDescent="0.25">
      <c r="A1096" t="s">
        <v>154</v>
      </c>
      <c r="E1096" s="38" t="s">
        <v>505</v>
      </c>
      <c r="F1096" s="3">
        <v>132545</v>
      </c>
      <c r="G1096" s="25">
        <v>43479</v>
      </c>
      <c r="H1096" s="3">
        <v>-1</v>
      </c>
      <c r="I1096" s="3">
        <v>1.42</v>
      </c>
      <c r="J1096" s="3">
        <v>0</v>
      </c>
      <c r="K1096" s="3">
        <f>Item_Ledger_Entry[[#This Row],[Sales Amount (Expected)]]+Item_Ledger_Entry[[#This Row],[Sales Amount (Actual)]]</f>
        <v>1.42</v>
      </c>
      <c r="L1096" s="3">
        <f>-Item_Ledger_Entry[[#This Row],[Quantity]]</f>
        <v>1</v>
      </c>
      <c r="M1096" s="38" t="s">
        <v>506</v>
      </c>
      <c r="N1096" s="3">
        <v>1.45</v>
      </c>
      <c r="O1096" s="38" t="s">
        <v>320</v>
      </c>
      <c r="P1096" s="38" t="s">
        <v>321</v>
      </c>
      <c r="Q1096" s="38" t="s">
        <v>313</v>
      </c>
      <c r="S1096" s="6"/>
    </row>
    <row r="1097" spans="1:19" ht="15" customHeight="1" x14ac:dyDescent="0.25">
      <c r="A1097" t="s">
        <v>154</v>
      </c>
      <c r="E1097" s="38" t="s">
        <v>505</v>
      </c>
      <c r="F1097" s="3">
        <v>132557</v>
      </c>
      <c r="G1097" s="25">
        <v>43481</v>
      </c>
      <c r="H1097" s="3">
        <v>-1</v>
      </c>
      <c r="I1097" s="3">
        <v>1.42</v>
      </c>
      <c r="J1097" s="3">
        <v>0</v>
      </c>
      <c r="K1097" s="3">
        <f>Item_Ledger_Entry[[#This Row],[Sales Amount (Expected)]]+Item_Ledger_Entry[[#This Row],[Sales Amount (Actual)]]</f>
        <v>1.42</v>
      </c>
      <c r="L1097" s="3">
        <f>-Item_Ledger_Entry[[#This Row],[Quantity]]</f>
        <v>1</v>
      </c>
      <c r="M1097" s="38" t="s">
        <v>506</v>
      </c>
      <c r="N1097" s="3">
        <v>1.45</v>
      </c>
      <c r="O1097" s="38" t="s">
        <v>351</v>
      </c>
      <c r="P1097" s="38" t="s">
        <v>352</v>
      </c>
      <c r="Q1097" s="38" t="s">
        <v>313</v>
      </c>
      <c r="S1097" s="6"/>
    </row>
    <row r="1098" spans="1:19" ht="15" customHeight="1" x14ac:dyDescent="0.25">
      <c r="A1098" t="s">
        <v>154</v>
      </c>
      <c r="E1098" s="38" t="s">
        <v>505</v>
      </c>
      <c r="F1098" s="3">
        <v>137456</v>
      </c>
      <c r="G1098" s="25">
        <v>43493</v>
      </c>
      <c r="H1098" s="3">
        <v>-144</v>
      </c>
      <c r="I1098" s="3">
        <v>200.5</v>
      </c>
      <c r="J1098" s="3">
        <v>0</v>
      </c>
      <c r="K1098" s="3">
        <f>Item_Ledger_Entry[[#This Row],[Sales Amount (Expected)]]+Item_Ledger_Entry[[#This Row],[Sales Amount (Actual)]]</f>
        <v>200.5</v>
      </c>
      <c r="L1098" s="3">
        <f>-Item_Ledger_Entry[[#This Row],[Quantity]]</f>
        <v>144</v>
      </c>
      <c r="M1098" s="38" t="s">
        <v>506</v>
      </c>
      <c r="N1098" s="3">
        <v>1.45</v>
      </c>
      <c r="O1098" s="38" t="s">
        <v>295</v>
      </c>
      <c r="P1098" s="38" t="s">
        <v>296</v>
      </c>
      <c r="Q1098" s="38" t="s">
        <v>272</v>
      </c>
      <c r="S1098" s="6"/>
    </row>
    <row r="1099" spans="1:19" ht="15" customHeight="1" x14ac:dyDescent="0.25">
      <c r="A1099" t="s">
        <v>154</v>
      </c>
      <c r="E1099" s="38" t="s">
        <v>505</v>
      </c>
      <c r="F1099" s="3">
        <v>157873</v>
      </c>
      <c r="G1099" s="25">
        <v>43481</v>
      </c>
      <c r="H1099" s="3">
        <v>12</v>
      </c>
      <c r="I1099" s="3">
        <v>-17.05</v>
      </c>
      <c r="J1099" s="3">
        <v>0</v>
      </c>
      <c r="K1099" s="3">
        <f>Item_Ledger_Entry[[#This Row],[Sales Amount (Expected)]]+Item_Ledger_Entry[[#This Row],[Sales Amount (Actual)]]</f>
        <v>-17.05</v>
      </c>
      <c r="L1099" s="3">
        <f>-Item_Ledger_Entry[[#This Row],[Quantity]]</f>
        <v>-12</v>
      </c>
      <c r="M1099" s="38" t="s">
        <v>506</v>
      </c>
      <c r="N1099" s="3">
        <v>1.45</v>
      </c>
      <c r="O1099" s="38" t="s">
        <v>320</v>
      </c>
      <c r="P1099" s="38" t="s">
        <v>321</v>
      </c>
      <c r="Q1099" s="38" t="s">
        <v>313</v>
      </c>
      <c r="S1099" s="6"/>
    </row>
    <row r="1100" spans="1:19" ht="15" customHeight="1" x14ac:dyDescent="0.25">
      <c r="A1100" t="s">
        <v>154</v>
      </c>
      <c r="E1100" s="38" t="s">
        <v>507</v>
      </c>
      <c r="F1100" s="3">
        <v>25282</v>
      </c>
      <c r="G1100" s="25">
        <v>43477</v>
      </c>
      <c r="H1100" s="3">
        <v>-144</v>
      </c>
      <c r="I1100" s="3">
        <v>1471.8799999999999</v>
      </c>
      <c r="J1100" s="3">
        <v>0</v>
      </c>
      <c r="K1100" s="3">
        <f>Item_Ledger_Entry[[#This Row],[Sales Amount (Expected)]]+Item_Ledger_Entry[[#This Row],[Sales Amount (Actual)]]</f>
        <v>1471.8799999999999</v>
      </c>
      <c r="L1100" s="3">
        <f>-Item_Ledger_Entry[[#This Row],[Quantity]]</f>
        <v>144</v>
      </c>
      <c r="M1100" s="38" t="s">
        <v>508</v>
      </c>
      <c r="N1100" s="3">
        <v>10.43</v>
      </c>
      <c r="O1100" s="38" t="s">
        <v>309</v>
      </c>
      <c r="P1100" s="38" t="s">
        <v>310</v>
      </c>
      <c r="Q1100" s="38" t="s">
        <v>290</v>
      </c>
      <c r="S1100" s="6"/>
    </row>
    <row r="1101" spans="1:19" ht="15" customHeight="1" x14ac:dyDescent="0.25">
      <c r="A1101" t="s">
        <v>154</v>
      </c>
      <c r="E1101" s="38" t="s">
        <v>507</v>
      </c>
      <c r="F1101" s="3">
        <v>30102</v>
      </c>
      <c r="G1101" s="25">
        <v>43475</v>
      </c>
      <c r="H1101" s="3">
        <v>-288</v>
      </c>
      <c r="I1101" s="3">
        <v>2943.65</v>
      </c>
      <c r="J1101" s="3">
        <v>0</v>
      </c>
      <c r="K1101" s="3">
        <f>Item_Ledger_Entry[[#This Row],[Sales Amount (Expected)]]+Item_Ledger_Entry[[#This Row],[Sales Amount (Actual)]]</f>
        <v>2943.65</v>
      </c>
      <c r="L1101" s="3">
        <f>-Item_Ledger_Entry[[#This Row],[Quantity]]</f>
        <v>288</v>
      </c>
      <c r="M1101" s="38" t="s">
        <v>508</v>
      </c>
      <c r="N1101" s="3">
        <v>10.43</v>
      </c>
      <c r="O1101" s="38" t="s">
        <v>345</v>
      </c>
      <c r="P1101" s="38" t="s">
        <v>346</v>
      </c>
      <c r="Q1101" s="38" t="s">
        <v>313</v>
      </c>
      <c r="S1101" s="6"/>
    </row>
    <row r="1102" spans="1:19" ht="15" customHeight="1" x14ac:dyDescent="0.25">
      <c r="A1102" t="s">
        <v>154</v>
      </c>
      <c r="E1102" s="38" t="s">
        <v>507</v>
      </c>
      <c r="F1102" s="3">
        <v>30138</v>
      </c>
      <c r="G1102" s="25">
        <v>43487</v>
      </c>
      <c r="H1102" s="3">
        <v>-144</v>
      </c>
      <c r="I1102" s="3">
        <v>1471.8799999999999</v>
      </c>
      <c r="J1102" s="3">
        <v>0</v>
      </c>
      <c r="K1102" s="3">
        <f>Item_Ledger_Entry[[#This Row],[Sales Amount (Expected)]]+Item_Ledger_Entry[[#This Row],[Sales Amount (Actual)]]</f>
        <v>1471.8799999999999</v>
      </c>
      <c r="L1102" s="3">
        <f>-Item_Ledger_Entry[[#This Row],[Quantity]]</f>
        <v>144</v>
      </c>
      <c r="M1102" s="38" t="s">
        <v>508</v>
      </c>
      <c r="N1102" s="3">
        <v>10.43</v>
      </c>
      <c r="O1102" s="38" t="s">
        <v>330</v>
      </c>
      <c r="P1102" s="38" t="s">
        <v>331</v>
      </c>
      <c r="Q1102" s="38" t="s">
        <v>313</v>
      </c>
      <c r="S1102" s="6"/>
    </row>
    <row r="1103" spans="1:19" ht="15" customHeight="1" x14ac:dyDescent="0.25">
      <c r="A1103" t="s">
        <v>154</v>
      </c>
      <c r="E1103" s="38" t="s">
        <v>507</v>
      </c>
      <c r="F1103" s="3">
        <v>34329</v>
      </c>
      <c r="G1103" s="25">
        <v>43475</v>
      </c>
      <c r="H1103" s="3">
        <v>-145</v>
      </c>
      <c r="I1103" s="3">
        <v>1376.23</v>
      </c>
      <c r="J1103" s="3">
        <v>0</v>
      </c>
      <c r="K1103" s="3">
        <f>Item_Ledger_Entry[[#This Row],[Sales Amount (Expected)]]+Item_Ledger_Entry[[#This Row],[Sales Amount (Actual)]]</f>
        <v>1376.23</v>
      </c>
      <c r="L1103" s="3">
        <f>-Item_Ledger_Entry[[#This Row],[Quantity]]</f>
        <v>145</v>
      </c>
      <c r="M1103" s="38" t="s">
        <v>508</v>
      </c>
      <c r="N1103" s="3">
        <v>10.43</v>
      </c>
      <c r="O1103" s="38" t="s">
        <v>293</v>
      </c>
      <c r="P1103" s="38" t="s">
        <v>294</v>
      </c>
      <c r="Q1103" s="38" t="s">
        <v>272</v>
      </c>
      <c r="S1103" s="6"/>
    </row>
    <row r="1104" spans="1:19" ht="15" customHeight="1" x14ac:dyDescent="0.25">
      <c r="A1104" t="s">
        <v>154</v>
      </c>
      <c r="E1104" s="38" t="s">
        <v>507</v>
      </c>
      <c r="F1104" s="3">
        <v>124539</v>
      </c>
      <c r="G1104" s="25">
        <v>43473</v>
      </c>
      <c r="H1104" s="3">
        <v>-144</v>
      </c>
      <c r="I1104" s="3">
        <v>1396.79</v>
      </c>
      <c r="J1104" s="3">
        <v>0</v>
      </c>
      <c r="K1104" s="3">
        <f>Item_Ledger_Entry[[#This Row],[Sales Amount (Expected)]]+Item_Ledger_Entry[[#This Row],[Sales Amount (Actual)]]</f>
        <v>1396.79</v>
      </c>
      <c r="L1104" s="3">
        <f>-Item_Ledger_Entry[[#This Row],[Quantity]]</f>
        <v>144</v>
      </c>
      <c r="M1104" s="38" t="s">
        <v>508</v>
      </c>
      <c r="N1104" s="3">
        <v>10.43</v>
      </c>
      <c r="O1104" s="38" t="s">
        <v>326</v>
      </c>
      <c r="P1104" s="38" t="s">
        <v>327</v>
      </c>
      <c r="Q1104" s="38" t="s">
        <v>290</v>
      </c>
      <c r="S1104" s="6"/>
    </row>
    <row r="1105" spans="1:19" ht="15" customHeight="1" x14ac:dyDescent="0.25">
      <c r="A1105" t="s">
        <v>154</v>
      </c>
      <c r="E1105" s="38" t="s">
        <v>507</v>
      </c>
      <c r="F1105" s="3">
        <v>124643</v>
      </c>
      <c r="G1105" s="25">
        <v>43486</v>
      </c>
      <c r="H1105" s="3">
        <v>-1</v>
      </c>
      <c r="I1105" s="3">
        <v>9.39</v>
      </c>
      <c r="J1105" s="3">
        <v>0</v>
      </c>
      <c r="K1105" s="3">
        <f>Item_Ledger_Entry[[#This Row],[Sales Amount (Expected)]]+Item_Ledger_Entry[[#This Row],[Sales Amount (Actual)]]</f>
        <v>9.39</v>
      </c>
      <c r="L1105" s="3">
        <f>-Item_Ledger_Entry[[#This Row],[Quantity]]</f>
        <v>1</v>
      </c>
      <c r="M1105" s="38" t="s">
        <v>508</v>
      </c>
      <c r="N1105" s="3">
        <v>10.43</v>
      </c>
      <c r="O1105" s="38" t="s">
        <v>379</v>
      </c>
      <c r="P1105" s="38" t="s">
        <v>380</v>
      </c>
      <c r="Q1105" s="38" t="s">
        <v>290</v>
      </c>
      <c r="S1105" s="6"/>
    </row>
    <row r="1106" spans="1:19" ht="15" customHeight="1" x14ac:dyDescent="0.25">
      <c r="A1106" t="s">
        <v>154</v>
      </c>
      <c r="E1106" s="38" t="s">
        <v>507</v>
      </c>
      <c r="F1106" s="3">
        <v>128916</v>
      </c>
      <c r="G1106" s="25">
        <v>43481</v>
      </c>
      <c r="H1106" s="3">
        <v>-1</v>
      </c>
      <c r="I1106" s="3">
        <v>10.220000000000001</v>
      </c>
      <c r="J1106" s="3">
        <v>0</v>
      </c>
      <c r="K1106" s="3">
        <f>Item_Ledger_Entry[[#This Row],[Sales Amount (Expected)]]+Item_Ledger_Entry[[#This Row],[Sales Amount (Actual)]]</f>
        <v>10.220000000000001</v>
      </c>
      <c r="L1106" s="3">
        <f>-Item_Ledger_Entry[[#This Row],[Quantity]]</f>
        <v>1</v>
      </c>
      <c r="M1106" s="38" t="s">
        <v>508</v>
      </c>
      <c r="N1106" s="3">
        <v>10.43</v>
      </c>
      <c r="O1106" s="38" t="s">
        <v>309</v>
      </c>
      <c r="P1106" s="38" t="s">
        <v>310</v>
      </c>
      <c r="Q1106" s="38" t="s">
        <v>290</v>
      </c>
      <c r="S1106" s="6"/>
    </row>
    <row r="1107" spans="1:19" ht="15" customHeight="1" x14ac:dyDescent="0.25">
      <c r="A1107" t="s">
        <v>154</v>
      </c>
      <c r="E1107" s="38" t="s">
        <v>507</v>
      </c>
      <c r="F1107" s="3">
        <v>137430</v>
      </c>
      <c r="G1107" s="25">
        <v>43483</v>
      </c>
      <c r="H1107" s="3">
        <v>-144</v>
      </c>
      <c r="I1107" s="3">
        <v>1456.79</v>
      </c>
      <c r="J1107" s="3">
        <v>0</v>
      </c>
      <c r="K1107" s="3">
        <f>Item_Ledger_Entry[[#This Row],[Sales Amount (Expected)]]+Item_Ledger_Entry[[#This Row],[Sales Amount (Actual)]]</f>
        <v>1456.79</v>
      </c>
      <c r="L1107" s="3">
        <f>-Item_Ledger_Entry[[#This Row],[Quantity]]</f>
        <v>144</v>
      </c>
      <c r="M1107" s="38" t="s">
        <v>508</v>
      </c>
      <c r="N1107" s="3">
        <v>10.43</v>
      </c>
      <c r="O1107" s="38" t="s">
        <v>316</v>
      </c>
      <c r="P1107" s="38" t="s">
        <v>317</v>
      </c>
      <c r="Q1107" s="38" t="s">
        <v>272</v>
      </c>
      <c r="S1107" s="6"/>
    </row>
    <row r="1108" spans="1:19" ht="15" customHeight="1" x14ac:dyDescent="0.25">
      <c r="A1108" t="s">
        <v>154</v>
      </c>
      <c r="E1108" s="38" t="s">
        <v>507</v>
      </c>
      <c r="F1108" s="3">
        <v>157881</v>
      </c>
      <c r="G1108" s="25">
        <v>43479</v>
      </c>
      <c r="H1108" s="3">
        <v>1</v>
      </c>
      <c r="I1108" s="3">
        <v>-10.220000000000001</v>
      </c>
      <c r="J1108" s="3">
        <v>0</v>
      </c>
      <c r="K1108" s="3">
        <f>Item_Ledger_Entry[[#This Row],[Sales Amount (Expected)]]+Item_Ledger_Entry[[#This Row],[Sales Amount (Actual)]]</f>
        <v>-10.220000000000001</v>
      </c>
      <c r="L1108" s="3">
        <f>-Item_Ledger_Entry[[#This Row],[Quantity]]</f>
        <v>-1</v>
      </c>
      <c r="M1108" s="38" t="s">
        <v>508</v>
      </c>
      <c r="N1108" s="3">
        <v>10.43</v>
      </c>
      <c r="O1108" s="38" t="s">
        <v>320</v>
      </c>
      <c r="P1108" s="38" t="s">
        <v>321</v>
      </c>
      <c r="Q1108" s="38" t="s">
        <v>313</v>
      </c>
      <c r="S1108" s="6"/>
    </row>
    <row r="1109" spans="1:19" ht="15" customHeight="1" x14ac:dyDescent="0.25">
      <c r="A1109" t="s">
        <v>154</v>
      </c>
      <c r="E1109" s="38" t="s">
        <v>509</v>
      </c>
      <c r="F1109" s="3">
        <v>20343</v>
      </c>
      <c r="G1109" s="25">
        <v>43472</v>
      </c>
      <c r="H1109" s="3">
        <v>-6</v>
      </c>
      <c r="I1109" s="3">
        <v>38.020000000000003</v>
      </c>
      <c r="J1109" s="3">
        <v>0</v>
      </c>
      <c r="K1109" s="3">
        <f>Item_Ledger_Entry[[#This Row],[Sales Amount (Expected)]]+Item_Ledger_Entry[[#This Row],[Sales Amount (Actual)]]</f>
        <v>38.020000000000003</v>
      </c>
      <c r="L1109" s="3">
        <f>-Item_Ledger_Entry[[#This Row],[Quantity]]</f>
        <v>6</v>
      </c>
      <c r="M1109" s="38" t="s">
        <v>510</v>
      </c>
      <c r="N1109" s="3">
        <v>6.6</v>
      </c>
      <c r="O1109" s="38" t="s">
        <v>328</v>
      </c>
      <c r="P1109" s="38" t="s">
        <v>329</v>
      </c>
      <c r="Q1109" s="38" t="s">
        <v>290</v>
      </c>
      <c r="S1109" s="6"/>
    </row>
    <row r="1110" spans="1:19" ht="15" customHeight="1" x14ac:dyDescent="0.25">
      <c r="A1110" t="s">
        <v>154</v>
      </c>
      <c r="E1110" s="38" t="s">
        <v>509</v>
      </c>
      <c r="F1110" s="3">
        <v>30054</v>
      </c>
      <c r="G1110" s="25">
        <v>43474</v>
      </c>
      <c r="H1110" s="3">
        <v>-1</v>
      </c>
      <c r="I1110" s="3">
        <v>6.47</v>
      </c>
      <c r="J1110" s="3">
        <v>0</v>
      </c>
      <c r="K1110" s="3">
        <f>Item_Ledger_Entry[[#This Row],[Sales Amount (Expected)]]+Item_Ledger_Entry[[#This Row],[Sales Amount (Actual)]]</f>
        <v>6.47</v>
      </c>
      <c r="L1110" s="3">
        <f>-Item_Ledger_Entry[[#This Row],[Quantity]]</f>
        <v>1</v>
      </c>
      <c r="M1110" s="38" t="s">
        <v>510</v>
      </c>
      <c r="N1110" s="3">
        <v>6.6</v>
      </c>
      <c r="O1110" s="38" t="s">
        <v>320</v>
      </c>
      <c r="P1110" s="38" t="s">
        <v>321</v>
      </c>
      <c r="Q1110" s="38" t="s">
        <v>313</v>
      </c>
      <c r="S1110" s="6"/>
    </row>
    <row r="1111" spans="1:19" ht="15" customHeight="1" x14ac:dyDescent="0.25">
      <c r="A1111" t="s">
        <v>154</v>
      </c>
      <c r="E1111" s="38" t="s">
        <v>509</v>
      </c>
      <c r="F1111" s="3">
        <v>30072</v>
      </c>
      <c r="G1111" s="25">
        <v>43479</v>
      </c>
      <c r="H1111" s="3">
        <v>-144</v>
      </c>
      <c r="I1111" s="3">
        <v>931.38999999999987</v>
      </c>
      <c r="J1111" s="3">
        <v>0</v>
      </c>
      <c r="K1111" s="3">
        <f>Item_Ledger_Entry[[#This Row],[Sales Amount (Expected)]]+Item_Ledger_Entry[[#This Row],[Sales Amount (Actual)]]</f>
        <v>931.38999999999987</v>
      </c>
      <c r="L1111" s="3">
        <f>-Item_Ledger_Entry[[#This Row],[Quantity]]</f>
        <v>144</v>
      </c>
      <c r="M1111" s="38" t="s">
        <v>510</v>
      </c>
      <c r="N1111" s="3">
        <v>6.6</v>
      </c>
      <c r="O1111" s="38" t="s">
        <v>320</v>
      </c>
      <c r="P1111" s="38" t="s">
        <v>321</v>
      </c>
      <c r="Q1111" s="38" t="s">
        <v>313</v>
      </c>
      <c r="S1111" s="6"/>
    </row>
    <row r="1112" spans="1:19" ht="15" customHeight="1" x14ac:dyDescent="0.25">
      <c r="A1112" t="s">
        <v>154</v>
      </c>
      <c r="E1112" s="38" t="s">
        <v>509</v>
      </c>
      <c r="F1112" s="3">
        <v>30164</v>
      </c>
      <c r="G1112" s="25">
        <v>43483</v>
      </c>
      <c r="H1112" s="3">
        <v>-1</v>
      </c>
      <c r="I1112" s="3">
        <v>6.46</v>
      </c>
      <c r="J1112" s="3">
        <v>0</v>
      </c>
      <c r="K1112" s="3">
        <f>Item_Ledger_Entry[[#This Row],[Sales Amount (Expected)]]+Item_Ledger_Entry[[#This Row],[Sales Amount (Actual)]]</f>
        <v>6.46</v>
      </c>
      <c r="L1112" s="3">
        <f>-Item_Ledger_Entry[[#This Row],[Quantity]]</f>
        <v>1</v>
      </c>
      <c r="M1112" s="38" t="s">
        <v>510</v>
      </c>
      <c r="N1112" s="3">
        <v>6.6</v>
      </c>
      <c r="O1112" s="38" t="s">
        <v>345</v>
      </c>
      <c r="P1112" s="38" t="s">
        <v>346</v>
      </c>
      <c r="Q1112" s="38" t="s">
        <v>313</v>
      </c>
      <c r="S1112" s="6"/>
    </row>
    <row r="1113" spans="1:19" ht="15" customHeight="1" x14ac:dyDescent="0.25">
      <c r="A1113" t="s">
        <v>154</v>
      </c>
      <c r="E1113" s="38" t="s">
        <v>509</v>
      </c>
      <c r="F1113" s="3">
        <v>34333</v>
      </c>
      <c r="G1113" s="25">
        <v>43475</v>
      </c>
      <c r="H1113" s="3">
        <v>-144</v>
      </c>
      <c r="I1113" s="3">
        <v>864.86</v>
      </c>
      <c r="J1113" s="3">
        <v>0</v>
      </c>
      <c r="K1113" s="3">
        <f>Item_Ledger_Entry[[#This Row],[Sales Amount (Expected)]]+Item_Ledger_Entry[[#This Row],[Sales Amount (Actual)]]</f>
        <v>864.86</v>
      </c>
      <c r="L1113" s="3">
        <f>-Item_Ledger_Entry[[#This Row],[Quantity]]</f>
        <v>144</v>
      </c>
      <c r="M1113" s="38" t="s">
        <v>510</v>
      </c>
      <c r="N1113" s="3">
        <v>6.6</v>
      </c>
      <c r="O1113" s="38" t="s">
        <v>293</v>
      </c>
      <c r="P1113" s="38" t="s">
        <v>294</v>
      </c>
      <c r="Q1113" s="38" t="s">
        <v>272</v>
      </c>
      <c r="S1113" s="6"/>
    </row>
    <row r="1114" spans="1:19" ht="15" customHeight="1" x14ac:dyDescent="0.25">
      <c r="A1114" t="s">
        <v>154</v>
      </c>
      <c r="E1114" s="38" t="s">
        <v>509</v>
      </c>
      <c r="F1114" s="3">
        <v>38077</v>
      </c>
      <c r="G1114" s="25">
        <v>43471</v>
      </c>
      <c r="H1114" s="3">
        <v>-48</v>
      </c>
      <c r="I1114" s="3">
        <v>310.45999999999998</v>
      </c>
      <c r="J1114" s="3">
        <v>0</v>
      </c>
      <c r="K1114" s="3">
        <f>Item_Ledger_Entry[[#This Row],[Sales Amount (Expected)]]+Item_Ledger_Entry[[#This Row],[Sales Amount (Actual)]]</f>
        <v>310.45999999999998</v>
      </c>
      <c r="L1114" s="3">
        <f>-Item_Ledger_Entry[[#This Row],[Quantity]]</f>
        <v>48</v>
      </c>
      <c r="M1114" s="38" t="s">
        <v>510</v>
      </c>
      <c r="N1114" s="3">
        <v>6.6</v>
      </c>
      <c r="O1114" s="38" t="s">
        <v>297</v>
      </c>
      <c r="P1114" s="38" t="s">
        <v>298</v>
      </c>
      <c r="Q1114" s="38" t="s">
        <v>272</v>
      </c>
      <c r="S1114" s="6"/>
    </row>
    <row r="1115" spans="1:19" ht="15" customHeight="1" x14ac:dyDescent="0.25">
      <c r="A1115" t="s">
        <v>154</v>
      </c>
      <c r="E1115" s="38" t="s">
        <v>509</v>
      </c>
      <c r="F1115" s="3">
        <v>124537</v>
      </c>
      <c r="G1115" s="25">
        <v>43473</v>
      </c>
      <c r="H1115" s="3">
        <v>-288</v>
      </c>
      <c r="I1115" s="3">
        <v>1767.74</v>
      </c>
      <c r="J1115" s="3">
        <v>0</v>
      </c>
      <c r="K1115" s="3">
        <f>Item_Ledger_Entry[[#This Row],[Sales Amount (Expected)]]+Item_Ledger_Entry[[#This Row],[Sales Amount (Actual)]]</f>
        <v>1767.74</v>
      </c>
      <c r="L1115" s="3">
        <f>-Item_Ledger_Entry[[#This Row],[Quantity]]</f>
        <v>288</v>
      </c>
      <c r="M1115" s="38" t="s">
        <v>510</v>
      </c>
      <c r="N1115" s="3">
        <v>6.6</v>
      </c>
      <c r="O1115" s="38" t="s">
        <v>326</v>
      </c>
      <c r="P1115" s="38" t="s">
        <v>327</v>
      </c>
      <c r="Q1115" s="38" t="s">
        <v>290</v>
      </c>
      <c r="S1115" s="6"/>
    </row>
    <row r="1116" spans="1:19" ht="15" customHeight="1" x14ac:dyDescent="0.25">
      <c r="A1116" t="s">
        <v>154</v>
      </c>
      <c r="E1116" s="38" t="s">
        <v>509</v>
      </c>
      <c r="F1116" s="3">
        <v>124629</v>
      </c>
      <c r="G1116" s="25">
        <v>43478</v>
      </c>
      <c r="H1116" s="3">
        <v>-12</v>
      </c>
      <c r="I1116" s="3">
        <v>69.699999999999989</v>
      </c>
      <c r="J1116" s="3">
        <v>0</v>
      </c>
      <c r="K1116" s="3">
        <f>Item_Ledger_Entry[[#This Row],[Sales Amount (Expected)]]+Item_Ledger_Entry[[#This Row],[Sales Amount (Actual)]]</f>
        <v>69.699999999999989</v>
      </c>
      <c r="L1116" s="3">
        <f>-Item_Ledger_Entry[[#This Row],[Quantity]]</f>
        <v>12</v>
      </c>
      <c r="M1116" s="38" t="s">
        <v>510</v>
      </c>
      <c r="N1116" s="3">
        <v>6.6</v>
      </c>
      <c r="O1116" s="38" t="s">
        <v>349</v>
      </c>
      <c r="P1116" s="38" t="s">
        <v>350</v>
      </c>
      <c r="Q1116" s="38" t="s">
        <v>290</v>
      </c>
      <c r="S1116" s="6"/>
    </row>
    <row r="1117" spans="1:19" ht="15" customHeight="1" x14ac:dyDescent="0.25">
      <c r="A1117" t="s">
        <v>154</v>
      </c>
      <c r="E1117" s="38" t="s">
        <v>509</v>
      </c>
      <c r="F1117" s="3">
        <v>124637</v>
      </c>
      <c r="G1117" s="25">
        <v>43486</v>
      </c>
      <c r="H1117" s="3">
        <v>-144</v>
      </c>
      <c r="I1117" s="3">
        <v>855.3599999999999</v>
      </c>
      <c r="J1117" s="3">
        <v>0</v>
      </c>
      <c r="K1117" s="3">
        <f>Item_Ledger_Entry[[#This Row],[Sales Amount (Expected)]]+Item_Ledger_Entry[[#This Row],[Sales Amount (Actual)]]</f>
        <v>855.3599999999999</v>
      </c>
      <c r="L1117" s="3">
        <f>-Item_Ledger_Entry[[#This Row],[Quantity]]</f>
        <v>144</v>
      </c>
      <c r="M1117" s="38" t="s">
        <v>510</v>
      </c>
      <c r="N1117" s="3">
        <v>6.6</v>
      </c>
      <c r="O1117" s="38" t="s">
        <v>379</v>
      </c>
      <c r="P1117" s="38" t="s">
        <v>380</v>
      </c>
      <c r="Q1117" s="38" t="s">
        <v>290</v>
      </c>
      <c r="S1117" s="6"/>
    </row>
    <row r="1118" spans="1:19" ht="15" customHeight="1" x14ac:dyDescent="0.25">
      <c r="A1118" t="s">
        <v>154</v>
      </c>
      <c r="E1118" s="38" t="s">
        <v>509</v>
      </c>
      <c r="F1118" s="3">
        <v>132506</v>
      </c>
      <c r="G1118" s="25">
        <v>43466</v>
      </c>
      <c r="H1118" s="3">
        <v>-1</v>
      </c>
      <c r="I1118" s="3">
        <v>6.47</v>
      </c>
      <c r="J1118" s="3">
        <v>0</v>
      </c>
      <c r="K1118" s="3">
        <f>Item_Ledger_Entry[[#This Row],[Sales Amount (Expected)]]+Item_Ledger_Entry[[#This Row],[Sales Amount (Actual)]]</f>
        <v>6.47</v>
      </c>
      <c r="L1118" s="3">
        <f>-Item_Ledger_Entry[[#This Row],[Quantity]]</f>
        <v>1</v>
      </c>
      <c r="M1118" s="38" t="s">
        <v>510</v>
      </c>
      <c r="N1118" s="3">
        <v>6.6</v>
      </c>
      <c r="O1118" s="38" t="s">
        <v>330</v>
      </c>
      <c r="P1118" s="38" t="s">
        <v>331</v>
      </c>
      <c r="Q1118" s="38" t="s">
        <v>313</v>
      </c>
      <c r="S1118" s="6"/>
    </row>
    <row r="1119" spans="1:19" ht="15" customHeight="1" x14ac:dyDescent="0.25">
      <c r="A1119" t="s">
        <v>154</v>
      </c>
      <c r="E1119" s="38" t="s">
        <v>509</v>
      </c>
      <c r="F1119" s="3">
        <v>132520</v>
      </c>
      <c r="G1119" s="25">
        <v>43477</v>
      </c>
      <c r="H1119" s="3">
        <v>-288</v>
      </c>
      <c r="I1119" s="3">
        <v>1862.7799999999997</v>
      </c>
      <c r="J1119" s="3">
        <v>0</v>
      </c>
      <c r="K1119" s="3">
        <f>Item_Ledger_Entry[[#This Row],[Sales Amount (Expected)]]+Item_Ledger_Entry[[#This Row],[Sales Amount (Actual)]]</f>
        <v>1862.7799999999997</v>
      </c>
      <c r="L1119" s="3">
        <f>-Item_Ledger_Entry[[#This Row],[Quantity]]</f>
        <v>288</v>
      </c>
      <c r="M1119" s="38" t="s">
        <v>510</v>
      </c>
      <c r="N1119" s="3">
        <v>6.6</v>
      </c>
      <c r="O1119" s="38" t="s">
        <v>351</v>
      </c>
      <c r="P1119" s="38" t="s">
        <v>352</v>
      </c>
      <c r="Q1119" s="38" t="s">
        <v>313</v>
      </c>
      <c r="S1119" s="6"/>
    </row>
    <row r="1120" spans="1:19" ht="15" customHeight="1" x14ac:dyDescent="0.25">
      <c r="A1120" t="s">
        <v>154</v>
      </c>
      <c r="E1120" s="38" t="s">
        <v>509</v>
      </c>
      <c r="F1120" s="3">
        <v>132553</v>
      </c>
      <c r="G1120" s="25">
        <v>43481</v>
      </c>
      <c r="H1120" s="3">
        <v>-6</v>
      </c>
      <c r="I1120" s="3">
        <v>38.809999999999995</v>
      </c>
      <c r="J1120" s="3">
        <v>0</v>
      </c>
      <c r="K1120" s="3">
        <f>Item_Ledger_Entry[[#This Row],[Sales Amount (Expected)]]+Item_Ledger_Entry[[#This Row],[Sales Amount (Actual)]]</f>
        <v>38.809999999999995</v>
      </c>
      <c r="L1120" s="3">
        <f>-Item_Ledger_Entry[[#This Row],[Quantity]]</f>
        <v>6</v>
      </c>
      <c r="M1120" s="38" t="s">
        <v>510</v>
      </c>
      <c r="N1120" s="3">
        <v>6.6</v>
      </c>
      <c r="O1120" s="38" t="s">
        <v>351</v>
      </c>
      <c r="P1120" s="38" t="s">
        <v>352</v>
      </c>
      <c r="Q1120" s="38" t="s">
        <v>313</v>
      </c>
      <c r="S1120" s="6"/>
    </row>
    <row r="1121" spans="1:19" ht="15" customHeight="1" x14ac:dyDescent="0.25">
      <c r="A1121" t="s">
        <v>154</v>
      </c>
      <c r="E1121" s="38" t="s">
        <v>509</v>
      </c>
      <c r="F1121" s="3">
        <v>135827</v>
      </c>
      <c r="G1121" s="25">
        <v>43481</v>
      </c>
      <c r="H1121" s="3">
        <v>-13</v>
      </c>
      <c r="I1121" s="3">
        <v>83.21</v>
      </c>
      <c r="J1121" s="3">
        <v>0</v>
      </c>
      <c r="K1121" s="3">
        <f>Item_Ledger_Entry[[#This Row],[Sales Amount (Expected)]]+Item_Ledger_Entry[[#This Row],[Sales Amount (Actual)]]</f>
        <v>83.21</v>
      </c>
      <c r="L1121" s="3">
        <f>-Item_Ledger_Entry[[#This Row],[Quantity]]</f>
        <v>13</v>
      </c>
      <c r="M1121" s="38" t="s">
        <v>510</v>
      </c>
      <c r="N1121" s="3">
        <v>6.6</v>
      </c>
      <c r="O1121" s="38" t="s">
        <v>293</v>
      </c>
      <c r="P1121" s="38" t="s">
        <v>294</v>
      </c>
      <c r="Q1121" s="38" t="s">
        <v>272</v>
      </c>
      <c r="S1121" s="6"/>
    </row>
    <row r="1122" spans="1:19" ht="15" customHeight="1" x14ac:dyDescent="0.25">
      <c r="A1122" t="s">
        <v>154</v>
      </c>
      <c r="E1122" s="38" t="s">
        <v>509</v>
      </c>
      <c r="F1122" s="3">
        <v>137437</v>
      </c>
      <c r="G1122" s="25">
        <v>43483</v>
      </c>
      <c r="H1122" s="3">
        <v>-48</v>
      </c>
      <c r="I1122" s="3">
        <v>307.27</v>
      </c>
      <c r="J1122" s="3">
        <v>0</v>
      </c>
      <c r="K1122" s="3">
        <f>Item_Ledger_Entry[[#This Row],[Sales Amount (Expected)]]+Item_Ledger_Entry[[#This Row],[Sales Amount (Actual)]]</f>
        <v>307.27</v>
      </c>
      <c r="L1122" s="3">
        <f>-Item_Ledger_Entry[[#This Row],[Quantity]]</f>
        <v>48</v>
      </c>
      <c r="M1122" s="38" t="s">
        <v>510</v>
      </c>
      <c r="N1122" s="3">
        <v>6.6</v>
      </c>
      <c r="O1122" s="38" t="s">
        <v>316</v>
      </c>
      <c r="P1122" s="38" t="s">
        <v>317</v>
      </c>
      <c r="Q1122" s="38" t="s">
        <v>272</v>
      </c>
      <c r="S1122" s="6"/>
    </row>
    <row r="1123" spans="1:19" ht="15" customHeight="1" x14ac:dyDescent="0.25">
      <c r="A1123" t="s">
        <v>154</v>
      </c>
      <c r="E1123" s="38" t="s">
        <v>509</v>
      </c>
      <c r="F1123" s="3">
        <v>157875</v>
      </c>
      <c r="G1123" s="25">
        <v>43481</v>
      </c>
      <c r="H1123" s="3">
        <v>1</v>
      </c>
      <c r="I1123" s="3">
        <v>-6.47</v>
      </c>
      <c r="J1123" s="3">
        <v>0</v>
      </c>
      <c r="K1123" s="3">
        <f>Item_Ledger_Entry[[#This Row],[Sales Amount (Expected)]]+Item_Ledger_Entry[[#This Row],[Sales Amount (Actual)]]</f>
        <v>-6.47</v>
      </c>
      <c r="L1123" s="3">
        <f>-Item_Ledger_Entry[[#This Row],[Quantity]]</f>
        <v>-1</v>
      </c>
      <c r="M1123" s="38" t="s">
        <v>510</v>
      </c>
      <c r="N1123" s="3">
        <v>6.6</v>
      </c>
      <c r="O1123" s="38" t="s">
        <v>320</v>
      </c>
      <c r="P1123" s="38" t="s">
        <v>321</v>
      </c>
      <c r="Q1123" s="38" t="s">
        <v>313</v>
      </c>
      <c r="S1123" s="6"/>
    </row>
    <row r="1124" spans="1:19" ht="15" customHeight="1" x14ac:dyDescent="0.25">
      <c r="A1124" t="s">
        <v>154</v>
      </c>
      <c r="E1124" s="38" t="s">
        <v>511</v>
      </c>
      <c r="F1124" s="3">
        <v>20351</v>
      </c>
      <c r="G1124" s="25">
        <v>43475</v>
      </c>
      <c r="H1124" s="3">
        <v>-144</v>
      </c>
      <c r="I1124" s="3">
        <v>1368.86</v>
      </c>
      <c r="J1124" s="3">
        <v>0</v>
      </c>
      <c r="K1124" s="3">
        <f>Item_Ledger_Entry[[#This Row],[Sales Amount (Expected)]]+Item_Ledger_Entry[[#This Row],[Sales Amount (Actual)]]</f>
        <v>1368.86</v>
      </c>
      <c r="L1124" s="3">
        <f>-Item_Ledger_Entry[[#This Row],[Quantity]]</f>
        <v>144</v>
      </c>
      <c r="M1124" s="38" t="s">
        <v>512</v>
      </c>
      <c r="N1124" s="3">
        <v>9.8000000000000007</v>
      </c>
      <c r="O1124" s="38" t="s">
        <v>307</v>
      </c>
      <c r="P1124" s="38" t="s">
        <v>308</v>
      </c>
      <c r="Q1124" s="38" t="s">
        <v>290</v>
      </c>
      <c r="S1124" s="6"/>
    </row>
    <row r="1125" spans="1:19" ht="15" customHeight="1" x14ac:dyDescent="0.25">
      <c r="A1125" t="s">
        <v>154</v>
      </c>
      <c r="E1125" s="38" t="s">
        <v>511</v>
      </c>
      <c r="F1125" s="3">
        <v>20367</v>
      </c>
      <c r="G1125" s="25">
        <v>43468</v>
      </c>
      <c r="H1125" s="3">
        <v>-144</v>
      </c>
      <c r="I1125" s="3">
        <v>1382.98</v>
      </c>
      <c r="J1125" s="3">
        <v>0</v>
      </c>
      <c r="K1125" s="3">
        <f>Item_Ledger_Entry[[#This Row],[Sales Amount (Expected)]]+Item_Ledger_Entry[[#This Row],[Sales Amount (Actual)]]</f>
        <v>1382.98</v>
      </c>
      <c r="L1125" s="3">
        <f>-Item_Ledger_Entry[[#This Row],[Quantity]]</f>
        <v>144</v>
      </c>
      <c r="M1125" s="38" t="s">
        <v>512</v>
      </c>
      <c r="N1125" s="3">
        <v>9.8000000000000007</v>
      </c>
      <c r="O1125" s="38" t="s">
        <v>328</v>
      </c>
      <c r="P1125" s="38" t="s">
        <v>329</v>
      </c>
      <c r="Q1125" s="38" t="s">
        <v>290</v>
      </c>
      <c r="S1125" s="6"/>
    </row>
    <row r="1126" spans="1:19" ht="15" customHeight="1" x14ac:dyDescent="0.25">
      <c r="A1126" t="s">
        <v>154</v>
      </c>
      <c r="E1126" s="38" t="s">
        <v>511</v>
      </c>
      <c r="F1126" s="3">
        <v>20439</v>
      </c>
      <c r="G1126" s="25">
        <v>43483</v>
      </c>
      <c r="H1126" s="3">
        <v>-144</v>
      </c>
      <c r="I1126" s="3">
        <v>1255.97</v>
      </c>
      <c r="J1126" s="3">
        <v>0</v>
      </c>
      <c r="K1126" s="3">
        <f>Item_Ledger_Entry[[#This Row],[Sales Amount (Expected)]]+Item_Ledger_Entry[[#This Row],[Sales Amount (Actual)]]</f>
        <v>1255.97</v>
      </c>
      <c r="L1126" s="3">
        <f>-Item_Ledger_Entry[[#This Row],[Quantity]]</f>
        <v>144</v>
      </c>
      <c r="M1126" s="38" t="s">
        <v>512</v>
      </c>
      <c r="N1126" s="3">
        <v>9.8000000000000007</v>
      </c>
      <c r="O1126" s="38" t="s">
        <v>328</v>
      </c>
      <c r="P1126" s="38" t="s">
        <v>329</v>
      </c>
      <c r="Q1126" s="38" t="s">
        <v>290</v>
      </c>
      <c r="S1126" s="6"/>
    </row>
    <row r="1127" spans="1:19" ht="15" customHeight="1" x14ac:dyDescent="0.25">
      <c r="A1127" t="s">
        <v>154</v>
      </c>
      <c r="E1127" s="38" t="s">
        <v>511</v>
      </c>
      <c r="F1127" s="3">
        <v>25276</v>
      </c>
      <c r="G1127" s="25">
        <v>43476</v>
      </c>
      <c r="H1127" s="3">
        <v>-1</v>
      </c>
      <c r="I1127" s="3">
        <v>9.6</v>
      </c>
      <c r="J1127" s="3">
        <v>0</v>
      </c>
      <c r="K1127" s="3">
        <f>Item_Ledger_Entry[[#This Row],[Sales Amount (Expected)]]+Item_Ledger_Entry[[#This Row],[Sales Amount (Actual)]]</f>
        <v>9.6</v>
      </c>
      <c r="L1127" s="3">
        <f>-Item_Ledger_Entry[[#This Row],[Quantity]]</f>
        <v>1</v>
      </c>
      <c r="M1127" s="38" t="s">
        <v>512</v>
      </c>
      <c r="N1127" s="3">
        <v>9.8000000000000007</v>
      </c>
      <c r="O1127" s="38" t="s">
        <v>291</v>
      </c>
      <c r="P1127" s="38" t="s">
        <v>292</v>
      </c>
      <c r="Q1127" s="38" t="s">
        <v>290</v>
      </c>
      <c r="S1127" s="6"/>
    </row>
    <row r="1128" spans="1:19" ht="15" customHeight="1" x14ac:dyDescent="0.25">
      <c r="A1128" t="s">
        <v>154</v>
      </c>
      <c r="E1128" s="38" t="s">
        <v>511</v>
      </c>
      <c r="F1128" s="3">
        <v>25284</v>
      </c>
      <c r="G1128" s="25">
        <v>43477</v>
      </c>
      <c r="H1128" s="3">
        <v>-144</v>
      </c>
      <c r="I1128" s="3">
        <v>1382.98</v>
      </c>
      <c r="J1128" s="3">
        <v>0</v>
      </c>
      <c r="K1128" s="3">
        <f>Item_Ledger_Entry[[#This Row],[Sales Amount (Expected)]]+Item_Ledger_Entry[[#This Row],[Sales Amount (Actual)]]</f>
        <v>1382.98</v>
      </c>
      <c r="L1128" s="3">
        <f>-Item_Ledger_Entry[[#This Row],[Quantity]]</f>
        <v>144</v>
      </c>
      <c r="M1128" s="38" t="s">
        <v>512</v>
      </c>
      <c r="N1128" s="3">
        <v>9.8000000000000007</v>
      </c>
      <c r="O1128" s="38" t="s">
        <v>309</v>
      </c>
      <c r="P1128" s="38" t="s">
        <v>310</v>
      </c>
      <c r="Q1128" s="38" t="s">
        <v>290</v>
      </c>
      <c r="S1128" s="6"/>
    </row>
    <row r="1129" spans="1:19" ht="15" customHeight="1" x14ac:dyDescent="0.25">
      <c r="A1129" t="s">
        <v>154</v>
      </c>
      <c r="E1129" s="38" t="s">
        <v>511</v>
      </c>
      <c r="F1129" s="3">
        <v>30058</v>
      </c>
      <c r="G1129" s="25">
        <v>43474</v>
      </c>
      <c r="H1129" s="3">
        <v>-144</v>
      </c>
      <c r="I1129" s="3">
        <v>1382.98</v>
      </c>
      <c r="J1129" s="3">
        <v>0</v>
      </c>
      <c r="K1129" s="3">
        <f>Item_Ledger_Entry[[#This Row],[Sales Amount (Expected)]]+Item_Ledger_Entry[[#This Row],[Sales Amount (Actual)]]</f>
        <v>1382.98</v>
      </c>
      <c r="L1129" s="3">
        <f>-Item_Ledger_Entry[[#This Row],[Quantity]]</f>
        <v>144</v>
      </c>
      <c r="M1129" s="38" t="s">
        <v>512</v>
      </c>
      <c r="N1129" s="3">
        <v>9.8000000000000007</v>
      </c>
      <c r="O1129" s="38" t="s">
        <v>320</v>
      </c>
      <c r="P1129" s="38" t="s">
        <v>321</v>
      </c>
      <c r="Q1129" s="38" t="s">
        <v>313</v>
      </c>
      <c r="S1129" s="6"/>
    </row>
    <row r="1130" spans="1:19" ht="15" customHeight="1" x14ac:dyDescent="0.25">
      <c r="A1130" t="s">
        <v>154</v>
      </c>
      <c r="E1130" s="38" t="s">
        <v>511</v>
      </c>
      <c r="F1130" s="3">
        <v>30071</v>
      </c>
      <c r="G1130" s="25">
        <v>43479</v>
      </c>
      <c r="H1130" s="3">
        <v>-144</v>
      </c>
      <c r="I1130" s="3">
        <v>1382.98</v>
      </c>
      <c r="J1130" s="3">
        <v>0</v>
      </c>
      <c r="K1130" s="3">
        <f>Item_Ledger_Entry[[#This Row],[Sales Amount (Expected)]]+Item_Ledger_Entry[[#This Row],[Sales Amount (Actual)]]</f>
        <v>1382.98</v>
      </c>
      <c r="L1130" s="3">
        <f>-Item_Ledger_Entry[[#This Row],[Quantity]]</f>
        <v>144</v>
      </c>
      <c r="M1130" s="38" t="s">
        <v>512</v>
      </c>
      <c r="N1130" s="3">
        <v>9.8000000000000007</v>
      </c>
      <c r="O1130" s="38" t="s">
        <v>320</v>
      </c>
      <c r="P1130" s="38" t="s">
        <v>321</v>
      </c>
      <c r="Q1130" s="38" t="s">
        <v>313</v>
      </c>
      <c r="S1130" s="6"/>
    </row>
    <row r="1131" spans="1:19" ht="15" customHeight="1" x14ac:dyDescent="0.25">
      <c r="A1131" t="s">
        <v>154</v>
      </c>
      <c r="E1131" s="38" t="s">
        <v>511</v>
      </c>
      <c r="F1131" s="3">
        <v>36492</v>
      </c>
      <c r="G1131" s="25">
        <v>43474</v>
      </c>
      <c r="H1131" s="3">
        <v>-150</v>
      </c>
      <c r="I1131" s="3">
        <v>1425.89</v>
      </c>
      <c r="J1131" s="3">
        <v>0</v>
      </c>
      <c r="K1131" s="3">
        <f>Item_Ledger_Entry[[#This Row],[Sales Amount (Expected)]]+Item_Ledger_Entry[[#This Row],[Sales Amount (Actual)]]</f>
        <v>1425.89</v>
      </c>
      <c r="L1131" s="3">
        <f>-Item_Ledger_Entry[[#This Row],[Quantity]]</f>
        <v>150</v>
      </c>
      <c r="M1131" s="38" t="s">
        <v>512</v>
      </c>
      <c r="N1131" s="3">
        <v>9.8000000000000007</v>
      </c>
      <c r="O1131" s="38" t="s">
        <v>473</v>
      </c>
      <c r="P1131" s="38" t="s">
        <v>474</v>
      </c>
      <c r="Q1131" s="38" t="s">
        <v>272</v>
      </c>
      <c r="S1131" s="6"/>
    </row>
    <row r="1132" spans="1:19" ht="15" customHeight="1" x14ac:dyDescent="0.25">
      <c r="A1132" t="s">
        <v>154</v>
      </c>
      <c r="E1132" s="38" t="s">
        <v>511</v>
      </c>
      <c r="F1132" s="3">
        <v>124553</v>
      </c>
      <c r="G1132" s="25">
        <v>43473</v>
      </c>
      <c r="H1132" s="3">
        <v>-24</v>
      </c>
      <c r="I1132" s="3">
        <v>218.73999999999998</v>
      </c>
      <c r="J1132" s="3">
        <v>0</v>
      </c>
      <c r="K1132" s="3">
        <f>Item_Ledger_Entry[[#This Row],[Sales Amount (Expected)]]+Item_Ledger_Entry[[#This Row],[Sales Amount (Actual)]]</f>
        <v>218.73999999999998</v>
      </c>
      <c r="L1132" s="3">
        <f>-Item_Ledger_Entry[[#This Row],[Quantity]]</f>
        <v>24</v>
      </c>
      <c r="M1132" s="38" t="s">
        <v>512</v>
      </c>
      <c r="N1132" s="3">
        <v>9.8000000000000007</v>
      </c>
      <c r="O1132" s="38" t="s">
        <v>326</v>
      </c>
      <c r="P1132" s="38" t="s">
        <v>327</v>
      </c>
      <c r="Q1132" s="38" t="s">
        <v>290</v>
      </c>
      <c r="S1132" s="6"/>
    </row>
    <row r="1133" spans="1:19" ht="15" customHeight="1" x14ac:dyDescent="0.25">
      <c r="A1133" t="s">
        <v>154</v>
      </c>
      <c r="E1133" s="38" t="s">
        <v>511</v>
      </c>
      <c r="F1133" s="3">
        <v>124586</v>
      </c>
      <c r="G1133" s="25">
        <v>43475</v>
      </c>
      <c r="H1133" s="3">
        <v>-145</v>
      </c>
      <c r="I1133" s="3">
        <v>1378.3700000000001</v>
      </c>
      <c r="J1133" s="3">
        <v>0</v>
      </c>
      <c r="K1133" s="3">
        <f>Item_Ledger_Entry[[#This Row],[Sales Amount (Expected)]]+Item_Ledger_Entry[[#This Row],[Sales Amount (Actual)]]</f>
        <v>1378.3700000000001</v>
      </c>
      <c r="L1133" s="3">
        <f>-Item_Ledger_Entry[[#This Row],[Quantity]]</f>
        <v>145</v>
      </c>
      <c r="M1133" s="38" t="s">
        <v>512</v>
      </c>
      <c r="N1133" s="3">
        <v>9.8000000000000007</v>
      </c>
      <c r="O1133" s="38" t="s">
        <v>326</v>
      </c>
      <c r="P1133" s="38" t="s">
        <v>327</v>
      </c>
      <c r="Q1133" s="38" t="s">
        <v>290</v>
      </c>
      <c r="S1133" s="6"/>
    </row>
    <row r="1134" spans="1:19" ht="15" customHeight="1" x14ac:dyDescent="0.25">
      <c r="A1134" t="s">
        <v>154</v>
      </c>
      <c r="E1134" s="38" t="s">
        <v>511</v>
      </c>
      <c r="F1134" s="3">
        <v>124601</v>
      </c>
      <c r="G1134" s="25">
        <v>43478</v>
      </c>
      <c r="H1134" s="3">
        <v>-144</v>
      </c>
      <c r="I1134" s="3">
        <v>1255.97</v>
      </c>
      <c r="J1134" s="3">
        <v>0</v>
      </c>
      <c r="K1134" s="3">
        <f>Item_Ledger_Entry[[#This Row],[Sales Amount (Expected)]]+Item_Ledger_Entry[[#This Row],[Sales Amount (Actual)]]</f>
        <v>1255.97</v>
      </c>
      <c r="L1134" s="3">
        <f>-Item_Ledger_Entry[[#This Row],[Quantity]]</f>
        <v>144</v>
      </c>
      <c r="M1134" s="38" t="s">
        <v>512</v>
      </c>
      <c r="N1134" s="3">
        <v>9.8000000000000007</v>
      </c>
      <c r="O1134" s="38" t="s">
        <v>307</v>
      </c>
      <c r="P1134" s="38" t="s">
        <v>308</v>
      </c>
      <c r="Q1134" s="38" t="s">
        <v>290</v>
      </c>
      <c r="S1134" s="6"/>
    </row>
    <row r="1135" spans="1:19" ht="15" customHeight="1" x14ac:dyDescent="0.25">
      <c r="A1135" t="s">
        <v>154</v>
      </c>
      <c r="E1135" s="38" t="s">
        <v>511</v>
      </c>
      <c r="F1135" s="3">
        <v>124630</v>
      </c>
      <c r="G1135" s="25">
        <v>43478</v>
      </c>
      <c r="H1135" s="3">
        <v>-1</v>
      </c>
      <c r="I1135" s="3">
        <v>8.6199999999999992</v>
      </c>
      <c r="J1135" s="3">
        <v>0</v>
      </c>
      <c r="K1135" s="3">
        <f>Item_Ledger_Entry[[#This Row],[Sales Amount (Expected)]]+Item_Ledger_Entry[[#This Row],[Sales Amount (Actual)]]</f>
        <v>8.6199999999999992</v>
      </c>
      <c r="L1135" s="3">
        <f>-Item_Ledger_Entry[[#This Row],[Quantity]]</f>
        <v>1</v>
      </c>
      <c r="M1135" s="38" t="s">
        <v>512</v>
      </c>
      <c r="N1135" s="3">
        <v>9.8000000000000007</v>
      </c>
      <c r="O1135" s="38" t="s">
        <v>349</v>
      </c>
      <c r="P1135" s="38" t="s">
        <v>350</v>
      </c>
      <c r="Q1135" s="38" t="s">
        <v>290</v>
      </c>
      <c r="S1135" s="6"/>
    </row>
    <row r="1136" spans="1:19" ht="15" customHeight="1" x14ac:dyDescent="0.25">
      <c r="A1136" t="s">
        <v>154</v>
      </c>
      <c r="E1136" s="38" t="s">
        <v>511</v>
      </c>
      <c r="F1136" s="3">
        <v>128878</v>
      </c>
      <c r="G1136" s="25">
        <v>43472</v>
      </c>
      <c r="H1136" s="3">
        <v>-1</v>
      </c>
      <c r="I1136" s="3">
        <v>9.6</v>
      </c>
      <c r="J1136" s="3">
        <v>0</v>
      </c>
      <c r="K1136" s="3">
        <f>Item_Ledger_Entry[[#This Row],[Sales Amount (Expected)]]+Item_Ledger_Entry[[#This Row],[Sales Amount (Actual)]]</f>
        <v>9.6</v>
      </c>
      <c r="L1136" s="3">
        <f>-Item_Ledger_Entry[[#This Row],[Quantity]]</f>
        <v>1</v>
      </c>
      <c r="M1136" s="38" t="s">
        <v>512</v>
      </c>
      <c r="N1136" s="3">
        <v>9.8000000000000007</v>
      </c>
      <c r="O1136" s="38" t="s">
        <v>375</v>
      </c>
      <c r="P1136" s="38" t="s">
        <v>376</v>
      </c>
      <c r="Q1136" s="38" t="s">
        <v>290</v>
      </c>
      <c r="S1136" s="6"/>
    </row>
    <row r="1137" spans="1:19" ht="15" customHeight="1" x14ac:dyDescent="0.25">
      <c r="A1137" t="s">
        <v>154</v>
      </c>
      <c r="E1137" s="38" t="s">
        <v>511</v>
      </c>
      <c r="F1137" s="3">
        <v>128908</v>
      </c>
      <c r="G1137" s="25">
        <v>43481</v>
      </c>
      <c r="H1137" s="3">
        <v>-144</v>
      </c>
      <c r="I1137" s="3">
        <v>1382.98</v>
      </c>
      <c r="J1137" s="3">
        <v>0</v>
      </c>
      <c r="K1137" s="3">
        <f>Item_Ledger_Entry[[#This Row],[Sales Amount (Expected)]]+Item_Ledger_Entry[[#This Row],[Sales Amount (Actual)]]</f>
        <v>1382.98</v>
      </c>
      <c r="L1137" s="3">
        <f>-Item_Ledger_Entry[[#This Row],[Quantity]]</f>
        <v>144</v>
      </c>
      <c r="M1137" s="38" t="s">
        <v>512</v>
      </c>
      <c r="N1137" s="3">
        <v>9.8000000000000007</v>
      </c>
      <c r="O1137" s="38" t="s">
        <v>309</v>
      </c>
      <c r="P1137" s="38" t="s">
        <v>310</v>
      </c>
      <c r="Q1137" s="38" t="s">
        <v>290</v>
      </c>
      <c r="S1137" s="6"/>
    </row>
    <row r="1138" spans="1:19" ht="15" customHeight="1" x14ac:dyDescent="0.25">
      <c r="A1138" t="s">
        <v>154</v>
      </c>
      <c r="E1138" s="38" t="s">
        <v>511</v>
      </c>
      <c r="F1138" s="3">
        <v>132504</v>
      </c>
      <c r="G1138" s="25">
        <v>43466</v>
      </c>
      <c r="H1138" s="3">
        <v>-12</v>
      </c>
      <c r="I1138" s="3">
        <v>115.25000000000001</v>
      </c>
      <c r="J1138" s="3">
        <v>0</v>
      </c>
      <c r="K1138" s="3">
        <f>Item_Ledger_Entry[[#This Row],[Sales Amount (Expected)]]+Item_Ledger_Entry[[#This Row],[Sales Amount (Actual)]]</f>
        <v>115.25000000000001</v>
      </c>
      <c r="L1138" s="3">
        <f>-Item_Ledger_Entry[[#This Row],[Quantity]]</f>
        <v>12</v>
      </c>
      <c r="M1138" s="38" t="s">
        <v>512</v>
      </c>
      <c r="N1138" s="3">
        <v>9.8000000000000007</v>
      </c>
      <c r="O1138" s="38" t="s">
        <v>330</v>
      </c>
      <c r="P1138" s="38" t="s">
        <v>331</v>
      </c>
      <c r="Q1138" s="38" t="s">
        <v>313</v>
      </c>
      <c r="S1138" s="6"/>
    </row>
    <row r="1139" spans="1:19" ht="15" customHeight="1" x14ac:dyDescent="0.25">
      <c r="A1139" t="s">
        <v>154</v>
      </c>
      <c r="E1139" s="38" t="s">
        <v>511</v>
      </c>
      <c r="F1139" s="3">
        <v>132533</v>
      </c>
      <c r="G1139" s="25">
        <v>43479</v>
      </c>
      <c r="H1139" s="3">
        <v>-432</v>
      </c>
      <c r="I1139" s="3">
        <v>4148.93</v>
      </c>
      <c r="J1139" s="3">
        <v>0</v>
      </c>
      <c r="K1139" s="3">
        <f>Item_Ledger_Entry[[#This Row],[Sales Amount (Expected)]]+Item_Ledger_Entry[[#This Row],[Sales Amount (Actual)]]</f>
        <v>4148.93</v>
      </c>
      <c r="L1139" s="3">
        <f>-Item_Ledger_Entry[[#This Row],[Quantity]]</f>
        <v>432</v>
      </c>
      <c r="M1139" s="38" t="s">
        <v>512</v>
      </c>
      <c r="N1139" s="3">
        <v>9.8000000000000007</v>
      </c>
      <c r="O1139" s="38" t="s">
        <v>320</v>
      </c>
      <c r="P1139" s="38" t="s">
        <v>321</v>
      </c>
      <c r="Q1139" s="38" t="s">
        <v>313</v>
      </c>
      <c r="S1139" s="6"/>
    </row>
    <row r="1140" spans="1:19" ht="15" customHeight="1" x14ac:dyDescent="0.25">
      <c r="A1140" t="s">
        <v>154</v>
      </c>
      <c r="E1140" s="38" t="s">
        <v>511</v>
      </c>
      <c r="F1140" s="3">
        <v>132550</v>
      </c>
      <c r="G1140" s="25">
        <v>43481</v>
      </c>
      <c r="H1140" s="3">
        <v>-144</v>
      </c>
      <c r="I1140" s="3">
        <v>1382.98</v>
      </c>
      <c r="J1140" s="3">
        <v>0</v>
      </c>
      <c r="K1140" s="3">
        <f>Item_Ledger_Entry[[#This Row],[Sales Amount (Expected)]]+Item_Ledger_Entry[[#This Row],[Sales Amount (Actual)]]</f>
        <v>1382.98</v>
      </c>
      <c r="L1140" s="3">
        <f>-Item_Ledger_Entry[[#This Row],[Quantity]]</f>
        <v>144</v>
      </c>
      <c r="M1140" s="38" t="s">
        <v>512</v>
      </c>
      <c r="N1140" s="3">
        <v>9.8000000000000007</v>
      </c>
      <c r="O1140" s="38" t="s">
        <v>351</v>
      </c>
      <c r="P1140" s="38" t="s">
        <v>352</v>
      </c>
      <c r="Q1140" s="38" t="s">
        <v>313</v>
      </c>
      <c r="S1140" s="6"/>
    </row>
    <row r="1141" spans="1:19" ht="15" customHeight="1" x14ac:dyDescent="0.25">
      <c r="A1141" t="s">
        <v>154</v>
      </c>
      <c r="E1141" s="38" t="s">
        <v>511</v>
      </c>
      <c r="F1141" s="3">
        <v>157872</v>
      </c>
      <c r="G1141" s="25">
        <v>43481</v>
      </c>
      <c r="H1141" s="3">
        <v>6</v>
      </c>
      <c r="I1141" s="3">
        <v>-57.62</v>
      </c>
      <c r="J1141" s="3">
        <v>0</v>
      </c>
      <c r="K1141" s="3">
        <f>Item_Ledger_Entry[[#This Row],[Sales Amount (Expected)]]+Item_Ledger_Entry[[#This Row],[Sales Amount (Actual)]]</f>
        <v>-57.62</v>
      </c>
      <c r="L1141" s="3">
        <f>-Item_Ledger_Entry[[#This Row],[Quantity]]</f>
        <v>-6</v>
      </c>
      <c r="M1141" s="38" t="s">
        <v>512</v>
      </c>
      <c r="N1141" s="3">
        <v>9.8000000000000007</v>
      </c>
      <c r="O1141" s="38" t="s">
        <v>320</v>
      </c>
      <c r="P1141" s="38" t="s">
        <v>321</v>
      </c>
      <c r="Q1141" s="38" t="s">
        <v>313</v>
      </c>
      <c r="S1141" s="6"/>
    </row>
    <row r="1142" spans="1:19" ht="15" customHeight="1" x14ac:dyDescent="0.25">
      <c r="A1142" t="s">
        <v>154</v>
      </c>
      <c r="E1142" s="38" t="s">
        <v>511</v>
      </c>
      <c r="F1142" s="3">
        <v>157882</v>
      </c>
      <c r="G1142" s="25">
        <v>43479</v>
      </c>
      <c r="H1142" s="3">
        <v>1</v>
      </c>
      <c r="I1142" s="3">
        <v>-9.6</v>
      </c>
      <c r="J1142" s="3">
        <v>0</v>
      </c>
      <c r="K1142" s="3">
        <f>Item_Ledger_Entry[[#This Row],[Sales Amount (Expected)]]+Item_Ledger_Entry[[#This Row],[Sales Amount (Actual)]]</f>
        <v>-9.6</v>
      </c>
      <c r="L1142" s="3">
        <f>-Item_Ledger_Entry[[#This Row],[Quantity]]</f>
        <v>-1</v>
      </c>
      <c r="M1142" s="38" t="s">
        <v>512</v>
      </c>
      <c r="N1142" s="3">
        <v>9.8000000000000007</v>
      </c>
      <c r="O1142" s="38" t="s">
        <v>320</v>
      </c>
      <c r="P1142" s="38" t="s">
        <v>321</v>
      </c>
      <c r="Q1142" s="38" t="s">
        <v>313</v>
      </c>
      <c r="S1142" s="6"/>
    </row>
    <row r="1143" spans="1:19" ht="15" customHeight="1" x14ac:dyDescent="0.25">
      <c r="A1143" t="s">
        <v>154</v>
      </c>
      <c r="E1143" s="38" t="s">
        <v>513</v>
      </c>
      <c r="F1143" s="3">
        <v>20369</v>
      </c>
      <c r="G1143" s="25">
        <v>43468</v>
      </c>
      <c r="H1143" s="3">
        <v>-144</v>
      </c>
      <c r="I1143" s="3">
        <v>1042.8800000000001</v>
      </c>
      <c r="J1143" s="3">
        <v>0</v>
      </c>
      <c r="K1143" s="3">
        <f>Item_Ledger_Entry[[#This Row],[Sales Amount (Expected)]]+Item_Ledger_Entry[[#This Row],[Sales Amount (Actual)]]</f>
        <v>1042.8800000000001</v>
      </c>
      <c r="L1143" s="3">
        <f>-Item_Ledger_Entry[[#This Row],[Quantity]]</f>
        <v>144</v>
      </c>
      <c r="M1143" s="38" t="s">
        <v>514</v>
      </c>
      <c r="N1143" s="3">
        <v>7.39</v>
      </c>
      <c r="O1143" s="38" t="s">
        <v>328</v>
      </c>
      <c r="P1143" s="38" t="s">
        <v>329</v>
      </c>
      <c r="Q1143" s="38" t="s">
        <v>290</v>
      </c>
      <c r="S1143" s="6"/>
    </row>
    <row r="1144" spans="1:19" ht="15" customHeight="1" x14ac:dyDescent="0.25">
      <c r="A1144" t="s">
        <v>154</v>
      </c>
      <c r="E1144" s="38" t="s">
        <v>513</v>
      </c>
      <c r="F1144" s="3">
        <v>25265</v>
      </c>
      <c r="G1144" s="25">
        <v>43476</v>
      </c>
      <c r="H1144" s="3">
        <v>-144</v>
      </c>
      <c r="I1144" s="3">
        <v>1042.8800000000001</v>
      </c>
      <c r="J1144" s="3">
        <v>0</v>
      </c>
      <c r="K1144" s="3">
        <f>Item_Ledger_Entry[[#This Row],[Sales Amount (Expected)]]+Item_Ledger_Entry[[#This Row],[Sales Amount (Actual)]]</f>
        <v>1042.8800000000001</v>
      </c>
      <c r="L1144" s="3">
        <f>-Item_Ledger_Entry[[#This Row],[Quantity]]</f>
        <v>144</v>
      </c>
      <c r="M1144" s="38" t="s">
        <v>514</v>
      </c>
      <c r="N1144" s="3">
        <v>7.39</v>
      </c>
      <c r="O1144" s="38" t="s">
        <v>291</v>
      </c>
      <c r="P1144" s="38" t="s">
        <v>292</v>
      </c>
      <c r="Q1144" s="38" t="s">
        <v>290</v>
      </c>
      <c r="S1144" s="6"/>
    </row>
    <row r="1145" spans="1:19" ht="15" customHeight="1" x14ac:dyDescent="0.25">
      <c r="A1145" t="s">
        <v>154</v>
      </c>
      <c r="E1145" s="38" t="s">
        <v>513</v>
      </c>
      <c r="F1145" s="3">
        <v>30052</v>
      </c>
      <c r="G1145" s="25">
        <v>43474</v>
      </c>
      <c r="H1145" s="3">
        <v>-1</v>
      </c>
      <c r="I1145" s="3">
        <v>7.24</v>
      </c>
      <c r="J1145" s="3">
        <v>0</v>
      </c>
      <c r="K1145" s="3">
        <f>Item_Ledger_Entry[[#This Row],[Sales Amount (Expected)]]+Item_Ledger_Entry[[#This Row],[Sales Amount (Actual)]]</f>
        <v>7.24</v>
      </c>
      <c r="L1145" s="3">
        <f>-Item_Ledger_Entry[[#This Row],[Quantity]]</f>
        <v>1</v>
      </c>
      <c r="M1145" s="38" t="s">
        <v>514</v>
      </c>
      <c r="N1145" s="3">
        <v>7.39</v>
      </c>
      <c r="O1145" s="38" t="s">
        <v>320</v>
      </c>
      <c r="P1145" s="38" t="s">
        <v>321</v>
      </c>
      <c r="Q1145" s="38" t="s">
        <v>313</v>
      </c>
      <c r="S1145" s="6"/>
    </row>
    <row r="1146" spans="1:19" ht="15" customHeight="1" x14ac:dyDescent="0.25">
      <c r="A1146" t="s">
        <v>154</v>
      </c>
      <c r="E1146" s="38" t="s">
        <v>513</v>
      </c>
      <c r="F1146" s="3">
        <v>30097</v>
      </c>
      <c r="G1146" s="25">
        <v>43478</v>
      </c>
      <c r="H1146" s="3">
        <v>-1</v>
      </c>
      <c r="I1146" s="3">
        <v>7.24</v>
      </c>
      <c r="J1146" s="3">
        <v>0</v>
      </c>
      <c r="K1146" s="3">
        <f>Item_Ledger_Entry[[#This Row],[Sales Amount (Expected)]]+Item_Ledger_Entry[[#This Row],[Sales Amount (Actual)]]</f>
        <v>7.24</v>
      </c>
      <c r="L1146" s="3">
        <f>-Item_Ledger_Entry[[#This Row],[Quantity]]</f>
        <v>1</v>
      </c>
      <c r="M1146" s="38" t="s">
        <v>514</v>
      </c>
      <c r="N1146" s="3">
        <v>7.39</v>
      </c>
      <c r="O1146" s="38" t="s">
        <v>301</v>
      </c>
      <c r="P1146" s="38" t="s">
        <v>344</v>
      </c>
      <c r="Q1146" s="38" t="s">
        <v>313</v>
      </c>
      <c r="S1146" s="6"/>
    </row>
    <row r="1147" spans="1:19" ht="15" customHeight="1" x14ac:dyDescent="0.25">
      <c r="A1147" t="s">
        <v>154</v>
      </c>
      <c r="E1147" s="38" t="s">
        <v>513</v>
      </c>
      <c r="F1147" s="3">
        <v>30109</v>
      </c>
      <c r="G1147" s="25">
        <v>43475</v>
      </c>
      <c r="H1147" s="3">
        <v>-144</v>
      </c>
      <c r="I1147" s="3">
        <v>1042.8499999999999</v>
      </c>
      <c r="J1147" s="3">
        <v>0</v>
      </c>
      <c r="K1147" s="3">
        <f>Item_Ledger_Entry[[#This Row],[Sales Amount (Expected)]]+Item_Ledger_Entry[[#This Row],[Sales Amount (Actual)]]</f>
        <v>1042.8499999999999</v>
      </c>
      <c r="L1147" s="3">
        <f>-Item_Ledger_Entry[[#This Row],[Quantity]]</f>
        <v>144</v>
      </c>
      <c r="M1147" s="38" t="s">
        <v>514</v>
      </c>
      <c r="N1147" s="3">
        <v>7.39</v>
      </c>
      <c r="O1147" s="38" t="s">
        <v>345</v>
      </c>
      <c r="P1147" s="38" t="s">
        <v>346</v>
      </c>
      <c r="Q1147" s="38" t="s">
        <v>313</v>
      </c>
      <c r="S1147" s="6"/>
    </row>
    <row r="1148" spans="1:19" ht="15" customHeight="1" x14ac:dyDescent="0.25">
      <c r="A1148" t="s">
        <v>154</v>
      </c>
      <c r="E1148" s="38" t="s">
        <v>513</v>
      </c>
      <c r="F1148" s="3">
        <v>34311</v>
      </c>
      <c r="G1148" s="25">
        <v>43473</v>
      </c>
      <c r="H1148" s="3">
        <v>-144</v>
      </c>
      <c r="I1148" s="3">
        <v>1010.94</v>
      </c>
      <c r="J1148" s="3">
        <v>0</v>
      </c>
      <c r="K1148" s="3">
        <f>Item_Ledger_Entry[[#This Row],[Sales Amount (Expected)]]+Item_Ledger_Entry[[#This Row],[Sales Amount (Actual)]]</f>
        <v>1010.94</v>
      </c>
      <c r="L1148" s="3">
        <f>-Item_Ledger_Entry[[#This Row],[Quantity]]</f>
        <v>144</v>
      </c>
      <c r="M1148" s="38" t="s">
        <v>514</v>
      </c>
      <c r="N1148" s="3">
        <v>7.39</v>
      </c>
      <c r="O1148" s="38" t="s">
        <v>332</v>
      </c>
      <c r="P1148" s="38" t="s">
        <v>333</v>
      </c>
      <c r="Q1148" s="38" t="s">
        <v>272</v>
      </c>
      <c r="S1148" s="6"/>
    </row>
    <row r="1149" spans="1:19" ht="15" customHeight="1" x14ac:dyDescent="0.25">
      <c r="A1149" t="s">
        <v>154</v>
      </c>
      <c r="E1149" s="38" t="s">
        <v>513</v>
      </c>
      <c r="F1149" s="3">
        <v>124520</v>
      </c>
      <c r="G1149" s="25">
        <v>43470</v>
      </c>
      <c r="H1149" s="3">
        <v>-1</v>
      </c>
      <c r="I1149" s="3">
        <v>6.72</v>
      </c>
      <c r="J1149" s="3">
        <v>0</v>
      </c>
      <c r="K1149" s="3">
        <f>Item_Ledger_Entry[[#This Row],[Sales Amount (Expected)]]+Item_Ledger_Entry[[#This Row],[Sales Amount (Actual)]]</f>
        <v>6.72</v>
      </c>
      <c r="L1149" s="3">
        <f>-Item_Ledger_Entry[[#This Row],[Quantity]]</f>
        <v>1</v>
      </c>
      <c r="M1149" s="38" t="s">
        <v>514</v>
      </c>
      <c r="N1149" s="3">
        <v>7.39</v>
      </c>
      <c r="O1149" s="38" t="s">
        <v>336</v>
      </c>
      <c r="P1149" s="38" t="s">
        <v>337</v>
      </c>
      <c r="Q1149" s="38" t="s">
        <v>290</v>
      </c>
      <c r="S1149" s="6"/>
    </row>
    <row r="1150" spans="1:19" ht="15" customHeight="1" x14ac:dyDescent="0.25">
      <c r="A1150" t="s">
        <v>154</v>
      </c>
      <c r="E1150" s="38" t="s">
        <v>513</v>
      </c>
      <c r="F1150" s="3">
        <v>124572</v>
      </c>
      <c r="G1150" s="25">
        <v>43478</v>
      </c>
      <c r="H1150" s="3">
        <v>-144</v>
      </c>
      <c r="I1150" s="3">
        <v>1000.3100000000001</v>
      </c>
      <c r="J1150" s="3">
        <v>0</v>
      </c>
      <c r="K1150" s="3">
        <f>Item_Ledger_Entry[[#This Row],[Sales Amount (Expected)]]+Item_Ledger_Entry[[#This Row],[Sales Amount (Actual)]]</f>
        <v>1000.3100000000001</v>
      </c>
      <c r="L1150" s="3">
        <f>-Item_Ledger_Entry[[#This Row],[Quantity]]</f>
        <v>144</v>
      </c>
      <c r="M1150" s="38" t="s">
        <v>514</v>
      </c>
      <c r="N1150" s="3">
        <v>7.39</v>
      </c>
      <c r="O1150" s="38" t="s">
        <v>347</v>
      </c>
      <c r="P1150" s="38" t="s">
        <v>348</v>
      </c>
      <c r="Q1150" s="38" t="s">
        <v>290</v>
      </c>
      <c r="S1150" s="6"/>
    </row>
    <row r="1151" spans="1:19" ht="15" customHeight="1" x14ac:dyDescent="0.25">
      <c r="A1151" t="s">
        <v>154</v>
      </c>
      <c r="E1151" s="38" t="s">
        <v>513</v>
      </c>
      <c r="F1151" s="3">
        <v>124602</v>
      </c>
      <c r="G1151" s="25">
        <v>43478</v>
      </c>
      <c r="H1151" s="3">
        <v>-144</v>
      </c>
      <c r="I1151" s="3">
        <v>947.1</v>
      </c>
      <c r="J1151" s="3">
        <v>0</v>
      </c>
      <c r="K1151" s="3">
        <f>Item_Ledger_Entry[[#This Row],[Sales Amount (Expected)]]+Item_Ledger_Entry[[#This Row],[Sales Amount (Actual)]]</f>
        <v>947.1</v>
      </c>
      <c r="L1151" s="3">
        <f>-Item_Ledger_Entry[[#This Row],[Quantity]]</f>
        <v>144</v>
      </c>
      <c r="M1151" s="38" t="s">
        <v>514</v>
      </c>
      <c r="N1151" s="3">
        <v>7.39</v>
      </c>
      <c r="O1151" s="38" t="s">
        <v>307</v>
      </c>
      <c r="P1151" s="38" t="s">
        <v>308</v>
      </c>
      <c r="Q1151" s="38" t="s">
        <v>290</v>
      </c>
      <c r="S1151" s="6"/>
    </row>
    <row r="1152" spans="1:19" ht="15" customHeight="1" x14ac:dyDescent="0.25">
      <c r="A1152" t="s">
        <v>154</v>
      </c>
      <c r="E1152" s="38" t="s">
        <v>513</v>
      </c>
      <c r="F1152" s="3">
        <v>128851</v>
      </c>
      <c r="G1152" s="25">
        <v>43471</v>
      </c>
      <c r="H1152" s="3">
        <v>-144</v>
      </c>
      <c r="I1152" s="3">
        <v>1021.59</v>
      </c>
      <c r="J1152" s="3">
        <v>0</v>
      </c>
      <c r="K1152" s="3">
        <f>Item_Ledger_Entry[[#This Row],[Sales Amount (Expected)]]+Item_Ledger_Entry[[#This Row],[Sales Amount (Actual)]]</f>
        <v>1021.59</v>
      </c>
      <c r="L1152" s="3">
        <f>-Item_Ledger_Entry[[#This Row],[Quantity]]</f>
        <v>144</v>
      </c>
      <c r="M1152" s="38" t="s">
        <v>514</v>
      </c>
      <c r="N1152" s="3">
        <v>7.39</v>
      </c>
      <c r="O1152" s="38" t="s">
        <v>309</v>
      </c>
      <c r="P1152" s="38" t="s">
        <v>310</v>
      </c>
      <c r="Q1152" s="38" t="s">
        <v>290</v>
      </c>
      <c r="S1152" s="6"/>
    </row>
    <row r="1153" spans="1:19" ht="15" customHeight="1" x14ac:dyDescent="0.25">
      <c r="A1153" t="s">
        <v>154</v>
      </c>
      <c r="E1153" s="38" t="s">
        <v>513</v>
      </c>
      <c r="F1153" s="3">
        <v>128909</v>
      </c>
      <c r="G1153" s="25">
        <v>43481</v>
      </c>
      <c r="H1153" s="3">
        <v>-144</v>
      </c>
      <c r="I1153" s="3">
        <v>1042.8800000000001</v>
      </c>
      <c r="J1153" s="3">
        <v>0</v>
      </c>
      <c r="K1153" s="3">
        <f>Item_Ledger_Entry[[#This Row],[Sales Amount (Expected)]]+Item_Ledger_Entry[[#This Row],[Sales Amount (Actual)]]</f>
        <v>1042.8800000000001</v>
      </c>
      <c r="L1153" s="3">
        <f>-Item_Ledger_Entry[[#This Row],[Quantity]]</f>
        <v>144</v>
      </c>
      <c r="M1153" s="38" t="s">
        <v>514</v>
      </c>
      <c r="N1153" s="3">
        <v>7.39</v>
      </c>
      <c r="O1153" s="38" t="s">
        <v>309</v>
      </c>
      <c r="P1153" s="38" t="s">
        <v>310</v>
      </c>
      <c r="Q1153" s="38" t="s">
        <v>290</v>
      </c>
      <c r="S1153" s="6"/>
    </row>
    <row r="1154" spans="1:19" ht="15" customHeight="1" x14ac:dyDescent="0.25">
      <c r="A1154" t="s">
        <v>154</v>
      </c>
      <c r="E1154" s="38" t="s">
        <v>513</v>
      </c>
      <c r="F1154" s="3">
        <v>132521</v>
      </c>
      <c r="G1154" s="25">
        <v>43477</v>
      </c>
      <c r="H1154" s="3">
        <v>-144</v>
      </c>
      <c r="I1154" s="3">
        <v>1042.8800000000001</v>
      </c>
      <c r="J1154" s="3">
        <v>0</v>
      </c>
      <c r="K1154" s="3">
        <f>Item_Ledger_Entry[[#This Row],[Sales Amount (Expected)]]+Item_Ledger_Entry[[#This Row],[Sales Amount (Actual)]]</f>
        <v>1042.8800000000001</v>
      </c>
      <c r="L1154" s="3">
        <f>-Item_Ledger_Entry[[#This Row],[Quantity]]</f>
        <v>144</v>
      </c>
      <c r="M1154" s="38" t="s">
        <v>514</v>
      </c>
      <c r="N1154" s="3">
        <v>7.39</v>
      </c>
      <c r="O1154" s="38" t="s">
        <v>351</v>
      </c>
      <c r="P1154" s="38" t="s">
        <v>352</v>
      </c>
      <c r="Q1154" s="38" t="s">
        <v>313</v>
      </c>
      <c r="S1154" s="6"/>
    </row>
    <row r="1155" spans="1:19" ht="15" customHeight="1" x14ac:dyDescent="0.25">
      <c r="A1155" t="s">
        <v>154</v>
      </c>
      <c r="E1155" s="38" t="s">
        <v>513</v>
      </c>
      <c r="F1155" s="3">
        <v>138732</v>
      </c>
      <c r="G1155" s="25">
        <v>43477</v>
      </c>
      <c r="H1155" s="3">
        <v>-24</v>
      </c>
      <c r="I1155" s="3">
        <v>172.04</v>
      </c>
      <c r="J1155" s="3">
        <v>0</v>
      </c>
      <c r="K1155" s="3">
        <f>Item_Ledger_Entry[[#This Row],[Sales Amount (Expected)]]+Item_Ledger_Entry[[#This Row],[Sales Amount (Actual)]]</f>
        <v>172.04</v>
      </c>
      <c r="L1155" s="3">
        <f>-Item_Ledger_Entry[[#This Row],[Quantity]]</f>
        <v>24</v>
      </c>
      <c r="M1155" s="38" t="s">
        <v>514</v>
      </c>
      <c r="N1155" s="3">
        <v>7.39</v>
      </c>
      <c r="O1155" s="38" t="s">
        <v>318</v>
      </c>
      <c r="P1155" s="38" t="s">
        <v>319</v>
      </c>
      <c r="Q1155" s="38" t="s">
        <v>272</v>
      </c>
      <c r="S1155" s="6"/>
    </row>
    <row r="1156" spans="1:19" ht="15" customHeight="1" x14ac:dyDescent="0.25">
      <c r="A1156" t="s">
        <v>154</v>
      </c>
      <c r="E1156" s="38" t="s">
        <v>513</v>
      </c>
      <c r="F1156" s="3">
        <v>138740</v>
      </c>
      <c r="G1156" s="25">
        <v>43480</v>
      </c>
      <c r="H1156" s="3">
        <v>-144</v>
      </c>
      <c r="I1156" s="3">
        <v>1042.8800000000001</v>
      </c>
      <c r="J1156" s="3">
        <v>0</v>
      </c>
      <c r="K1156" s="3">
        <f>Item_Ledger_Entry[[#This Row],[Sales Amount (Expected)]]+Item_Ledger_Entry[[#This Row],[Sales Amount (Actual)]]</f>
        <v>1042.8800000000001</v>
      </c>
      <c r="L1156" s="3">
        <f>-Item_Ledger_Entry[[#This Row],[Quantity]]</f>
        <v>144</v>
      </c>
      <c r="M1156" s="38" t="s">
        <v>514</v>
      </c>
      <c r="N1156" s="3">
        <v>7.39</v>
      </c>
      <c r="O1156" s="38" t="s">
        <v>297</v>
      </c>
      <c r="P1156" s="38" t="s">
        <v>298</v>
      </c>
      <c r="Q1156" s="38" t="s">
        <v>272</v>
      </c>
      <c r="S1156" s="6"/>
    </row>
    <row r="1157" spans="1:19" ht="15" customHeight="1" x14ac:dyDescent="0.25">
      <c r="A1157" t="s">
        <v>154</v>
      </c>
      <c r="E1157" s="38" t="s">
        <v>513</v>
      </c>
      <c r="F1157" s="3">
        <v>157496</v>
      </c>
      <c r="G1157" s="25">
        <v>43480</v>
      </c>
      <c r="H1157" s="3">
        <v>1</v>
      </c>
      <c r="I1157" s="3">
        <v>-7.24</v>
      </c>
      <c r="J1157" s="3">
        <v>0</v>
      </c>
      <c r="K1157" s="3">
        <f>Item_Ledger_Entry[[#This Row],[Sales Amount (Expected)]]+Item_Ledger_Entry[[#This Row],[Sales Amount (Actual)]]</f>
        <v>-7.24</v>
      </c>
      <c r="L1157" s="3">
        <f>-Item_Ledger_Entry[[#This Row],[Quantity]]</f>
        <v>-1</v>
      </c>
      <c r="M1157" s="38" t="s">
        <v>514</v>
      </c>
      <c r="N1157" s="3">
        <v>7.39</v>
      </c>
      <c r="O1157" s="38" t="s">
        <v>375</v>
      </c>
      <c r="P1157" s="38" t="s">
        <v>376</v>
      </c>
      <c r="Q1157" s="38" t="s">
        <v>290</v>
      </c>
      <c r="S1157" s="6"/>
    </row>
    <row r="1158" spans="1:19" ht="15" customHeight="1" x14ac:dyDescent="0.25">
      <c r="A1158" t="s">
        <v>154</v>
      </c>
      <c r="E1158" s="38" t="s">
        <v>515</v>
      </c>
      <c r="F1158" s="3">
        <v>20334</v>
      </c>
      <c r="G1158" s="25">
        <v>43472</v>
      </c>
      <c r="H1158" s="3">
        <v>-288</v>
      </c>
      <c r="I1158" s="3">
        <v>1376.87</v>
      </c>
      <c r="J1158" s="3">
        <v>0</v>
      </c>
      <c r="K1158" s="3">
        <f>Item_Ledger_Entry[[#This Row],[Sales Amount (Expected)]]+Item_Ledger_Entry[[#This Row],[Sales Amount (Actual)]]</f>
        <v>1376.87</v>
      </c>
      <c r="L1158" s="3">
        <f>-Item_Ledger_Entry[[#This Row],[Quantity]]</f>
        <v>288</v>
      </c>
      <c r="M1158" s="38" t="s">
        <v>516</v>
      </c>
      <c r="N1158" s="3">
        <v>4.9800000000000004</v>
      </c>
      <c r="O1158" s="38" t="s">
        <v>328</v>
      </c>
      <c r="P1158" s="38" t="s">
        <v>329</v>
      </c>
      <c r="Q1158" s="38" t="s">
        <v>290</v>
      </c>
      <c r="S1158" s="6"/>
    </row>
    <row r="1159" spans="1:19" ht="15" customHeight="1" x14ac:dyDescent="0.25">
      <c r="A1159" t="s">
        <v>154</v>
      </c>
      <c r="E1159" s="38" t="s">
        <v>515</v>
      </c>
      <c r="F1159" s="3">
        <v>20415</v>
      </c>
      <c r="G1159" s="25">
        <v>43475</v>
      </c>
      <c r="H1159" s="3">
        <v>-1</v>
      </c>
      <c r="I1159" s="3">
        <v>4.7300000000000004</v>
      </c>
      <c r="J1159" s="3">
        <v>0</v>
      </c>
      <c r="K1159" s="3">
        <f>Item_Ledger_Entry[[#This Row],[Sales Amount (Expected)]]+Item_Ledger_Entry[[#This Row],[Sales Amount (Actual)]]</f>
        <v>4.7300000000000004</v>
      </c>
      <c r="L1159" s="3">
        <f>-Item_Ledger_Entry[[#This Row],[Quantity]]</f>
        <v>1</v>
      </c>
      <c r="M1159" s="38" t="s">
        <v>516</v>
      </c>
      <c r="N1159" s="3">
        <v>4.9800000000000004</v>
      </c>
      <c r="O1159" s="38" t="s">
        <v>324</v>
      </c>
      <c r="P1159" s="38" t="s">
        <v>325</v>
      </c>
      <c r="Q1159" s="38" t="s">
        <v>290</v>
      </c>
      <c r="S1159" s="6"/>
    </row>
    <row r="1160" spans="1:19" ht="15" customHeight="1" x14ac:dyDescent="0.25">
      <c r="A1160" t="s">
        <v>154</v>
      </c>
      <c r="E1160" s="38" t="s">
        <v>515</v>
      </c>
      <c r="F1160" s="3">
        <v>25266</v>
      </c>
      <c r="G1160" s="25">
        <v>43476</v>
      </c>
      <c r="H1160" s="3">
        <v>-144</v>
      </c>
      <c r="I1160" s="3">
        <v>702.78</v>
      </c>
      <c r="J1160" s="3">
        <v>0</v>
      </c>
      <c r="K1160" s="3">
        <f>Item_Ledger_Entry[[#This Row],[Sales Amount (Expected)]]+Item_Ledger_Entry[[#This Row],[Sales Amount (Actual)]]</f>
        <v>702.78</v>
      </c>
      <c r="L1160" s="3">
        <f>-Item_Ledger_Entry[[#This Row],[Quantity]]</f>
        <v>144</v>
      </c>
      <c r="M1160" s="38" t="s">
        <v>516</v>
      </c>
      <c r="N1160" s="3">
        <v>4.9800000000000004</v>
      </c>
      <c r="O1160" s="38" t="s">
        <v>291</v>
      </c>
      <c r="P1160" s="38" t="s">
        <v>292</v>
      </c>
      <c r="Q1160" s="38" t="s">
        <v>290</v>
      </c>
      <c r="S1160" s="6"/>
    </row>
    <row r="1161" spans="1:19" ht="15" customHeight="1" x14ac:dyDescent="0.25">
      <c r="A1161" t="s">
        <v>154</v>
      </c>
      <c r="E1161" s="38" t="s">
        <v>515</v>
      </c>
      <c r="F1161" s="3">
        <v>25288</v>
      </c>
      <c r="G1161" s="25">
        <v>43477</v>
      </c>
      <c r="H1161" s="3">
        <v>-144</v>
      </c>
      <c r="I1161" s="3">
        <v>702.78</v>
      </c>
      <c r="J1161" s="3">
        <v>0</v>
      </c>
      <c r="K1161" s="3">
        <f>Item_Ledger_Entry[[#This Row],[Sales Amount (Expected)]]+Item_Ledger_Entry[[#This Row],[Sales Amount (Actual)]]</f>
        <v>702.78</v>
      </c>
      <c r="L1161" s="3">
        <f>-Item_Ledger_Entry[[#This Row],[Quantity]]</f>
        <v>144</v>
      </c>
      <c r="M1161" s="38" t="s">
        <v>516</v>
      </c>
      <c r="N1161" s="3">
        <v>4.9800000000000004</v>
      </c>
      <c r="O1161" s="38" t="s">
        <v>309</v>
      </c>
      <c r="P1161" s="38" t="s">
        <v>310</v>
      </c>
      <c r="Q1161" s="38" t="s">
        <v>290</v>
      </c>
      <c r="S1161" s="6"/>
    </row>
    <row r="1162" spans="1:19" ht="15" customHeight="1" x14ac:dyDescent="0.25">
      <c r="A1162" t="s">
        <v>154</v>
      </c>
      <c r="E1162" s="38" t="s">
        <v>515</v>
      </c>
      <c r="F1162" s="3">
        <v>30034</v>
      </c>
      <c r="G1162" s="25">
        <v>43471</v>
      </c>
      <c r="H1162" s="3">
        <v>-144</v>
      </c>
      <c r="I1162" s="3">
        <v>702.81</v>
      </c>
      <c r="J1162" s="3">
        <v>0</v>
      </c>
      <c r="K1162" s="3">
        <f>Item_Ledger_Entry[[#This Row],[Sales Amount (Expected)]]+Item_Ledger_Entry[[#This Row],[Sales Amount (Actual)]]</f>
        <v>702.81</v>
      </c>
      <c r="L1162" s="3">
        <f>-Item_Ledger_Entry[[#This Row],[Quantity]]</f>
        <v>144</v>
      </c>
      <c r="M1162" s="38" t="s">
        <v>516</v>
      </c>
      <c r="N1162" s="3">
        <v>4.9800000000000004</v>
      </c>
      <c r="O1162" s="38" t="s">
        <v>345</v>
      </c>
      <c r="P1162" s="38" t="s">
        <v>346</v>
      </c>
      <c r="Q1162" s="38" t="s">
        <v>313</v>
      </c>
      <c r="S1162" s="6"/>
    </row>
    <row r="1163" spans="1:19" ht="15" customHeight="1" x14ac:dyDescent="0.25">
      <c r="A1163" t="s">
        <v>154</v>
      </c>
      <c r="E1163" s="38" t="s">
        <v>515</v>
      </c>
      <c r="F1163" s="3">
        <v>30080</v>
      </c>
      <c r="G1163" s="25">
        <v>43479</v>
      </c>
      <c r="H1163" s="3">
        <v>-24</v>
      </c>
      <c r="I1163" s="3">
        <v>117.13</v>
      </c>
      <c r="J1163" s="3">
        <v>0</v>
      </c>
      <c r="K1163" s="3">
        <f>Item_Ledger_Entry[[#This Row],[Sales Amount (Expected)]]+Item_Ledger_Entry[[#This Row],[Sales Amount (Actual)]]</f>
        <v>117.13</v>
      </c>
      <c r="L1163" s="3">
        <f>-Item_Ledger_Entry[[#This Row],[Quantity]]</f>
        <v>24</v>
      </c>
      <c r="M1163" s="38" t="s">
        <v>516</v>
      </c>
      <c r="N1163" s="3">
        <v>4.9800000000000004</v>
      </c>
      <c r="O1163" s="38" t="s">
        <v>320</v>
      </c>
      <c r="P1163" s="38" t="s">
        <v>321</v>
      </c>
      <c r="Q1163" s="38" t="s">
        <v>313</v>
      </c>
      <c r="S1163" s="6"/>
    </row>
    <row r="1164" spans="1:19" ht="15" customHeight="1" x14ac:dyDescent="0.25">
      <c r="A1164" t="s">
        <v>154</v>
      </c>
      <c r="E1164" s="38" t="s">
        <v>515</v>
      </c>
      <c r="F1164" s="3">
        <v>30089</v>
      </c>
      <c r="G1164" s="25">
        <v>43478</v>
      </c>
      <c r="H1164" s="3">
        <v>-144</v>
      </c>
      <c r="I1164" s="3">
        <v>702.78</v>
      </c>
      <c r="J1164" s="3">
        <v>0</v>
      </c>
      <c r="K1164" s="3">
        <f>Item_Ledger_Entry[[#This Row],[Sales Amount (Expected)]]+Item_Ledger_Entry[[#This Row],[Sales Amount (Actual)]]</f>
        <v>702.78</v>
      </c>
      <c r="L1164" s="3">
        <f>-Item_Ledger_Entry[[#This Row],[Quantity]]</f>
        <v>144</v>
      </c>
      <c r="M1164" s="38" t="s">
        <v>516</v>
      </c>
      <c r="N1164" s="3">
        <v>4.9800000000000004</v>
      </c>
      <c r="O1164" s="38" t="s">
        <v>301</v>
      </c>
      <c r="P1164" s="38" t="s">
        <v>344</v>
      </c>
      <c r="Q1164" s="38" t="s">
        <v>313</v>
      </c>
      <c r="S1164" s="6"/>
    </row>
    <row r="1165" spans="1:19" ht="15" customHeight="1" x14ac:dyDescent="0.25">
      <c r="A1165" t="s">
        <v>154</v>
      </c>
      <c r="E1165" s="38" t="s">
        <v>515</v>
      </c>
      <c r="F1165" s="3">
        <v>30142</v>
      </c>
      <c r="G1165" s="25">
        <v>43487</v>
      </c>
      <c r="H1165" s="3">
        <v>-146</v>
      </c>
      <c r="I1165" s="3">
        <v>712.54</v>
      </c>
      <c r="J1165" s="3">
        <v>0</v>
      </c>
      <c r="K1165" s="3">
        <f>Item_Ledger_Entry[[#This Row],[Sales Amount (Expected)]]+Item_Ledger_Entry[[#This Row],[Sales Amount (Actual)]]</f>
        <v>712.54</v>
      </c>
      <c r="L1165" s="3">
        <f>-Item_Ledger_Entry[[#This Row],[Quantity]]</f>
        <v>146</v>
      </c>
      <c r="M1165" s="38" t="s">
        <v>516</v>
      </c>
      <c r="N1165" s="3">
        <v>4.9800000000000004</v>
      </c>
      <c r="O1165" s="38" t="s">
        <v>330</v>
      </c>
      <c r="P1165" s="38" t="s">
        <v>331</v>
      </c>
      <c r="Q1165" s="38" t="s">
        <v>313</v>
      </c>
      <c r="S1165" s="6"/>
    </row>
    <row r="1166" spans="1:19" ht="15" customHeight="1" x14ac:dyDescent="0.25">
      <c r="A1166" t="s">
        <v>154</v>
      </c>
      <c r="E1166" s="38" t="s">
        <v>515</v>
      </c>
      <c r="F1166" s="3">
        <v>34348</v>
      </c>
      <c r="G1166" s="25">
        <v>43487</v>
      </c>
      <c r="H1166" s="3">
        <v>-144</v>
      </c>
      <c r="I1166" s="3">
        <v>631.06999999999994</v>
      </c>
      <c r="J1166" s="3">
        <v>0</v>
      </c>
      <c r="K1166" s="3">
        <f>Item_Ledger_Entry[[#This Row],[Sales Amount (Expected)]]+Item_Ledger_Entry[[#This Row],[Sales Amount (Actual)]]</f>
        <v>631.06999999999994</v>
      </c>
      <c r="L1166" s="3">
        <f>-Item_Ledger_Entry[[#This Row],[Quantity]]</f>
        <v>144</v>
      </c>
      <c r="M1166" s="38" t="s">
        <v>516</v>
      </c>
      <c r="N1166" s="3">
        <v>4.9800000000000004</v>
      </c>
      <c r="O1166" s="38" t="s">
        <v>293</v>
      </c>
      <c r="P1166" s="38" t="s">
        <v>294</v>
      </c>
      <c r="Q1166" s="38" t="s">
        <v>272</v>
      </c>
      <c r="S1166" s="6"/>
    </row>
    <row r="1167" spans="1:19" ht="15" customHeight="1" x14ac:dyDescent="0.25">
      <c r="A1167" t="s">
        <v>154</v>
      </c>
      <c r="E1167" s="38" t="s">
        <v>515</v>
      </c>
      <c r="F1167" s="3">
        <v>36480</v>
      </c>
      <c r="G1167" s="25">
        <v>43475</v>
      </c>
      <c r="H1167" s="3">
        <v>-144</v>
      </c>
      <c r="I1167" s="3">
        <v>702.77</v>
      </c>
      <c r="J1167" s="3">
        <v>0</v>
      </c>
      <c r="K1167" s="3">
        <f>Item_Ledger_Entry[[#This Row],[Sales Amount (Expected)]]+Item_Ledger_Entry[[#This Row],[Sales Amount (Actual)]]</f>
        <v>702.77</v>
      </c>
      <c r="L1167" s="3">
        <f>-Item_Ledger_Entry[[#This Row],[Quantity]]</f>
        <v>144</v>
      </c>
      <c r="M1167" s="38" t="s">
        <v>516</v>
      </c>
      <c r="N1167" s="3">
        <v>4.9800000000000004</v>
      </c>
      <c r="O1167" s="38" t="s">
        <v>295</v>
      </c>
      <c r="P1167" s="38" t="s">
        <v>296</v>
      </c>
      <c r="Q1167" s="38" t="s">
        <v>272</v>
      </c>
      <c r="S1167" s="6"/>
    </row>
    <row r="1168" spans="1:19" ht="15" customHeight="1" x14ac:dyDescent="0.25">
      <c r="A1168" t="s">
        <v>154</v>
      </c>
      <c r="E1168" s="38" t="s">
        <v>515</v>
      </c>
      <c r="F1168" s="3">
        <v>36495</v>
      </c>
      <c r="G1168" s="25">
        <v>43474</v>
      </c>
      <c r="H1168" s="3">
        <v>-146</v>
      </c>
      <c r="I1168" s="3">
        <v>705.27</v>
      </c>
      <c r="J1168" s="3">
        <v>0</v>
      </c>
      <c r="K1168" s="3">
        <f>Item_Ledger_Entry[[#This Row],[Sales Amount (Expected)]]+Item_Ledger_Entry[[#This Row],[Sales Amount (Actual)]]</f>
        <v>705.27</v>
      </c>
      <c r="L1168" s="3">
        <f>-Item_Ledger_Entry[[#This Row],[Quantity]]</f>
        <v>146</v>
      </c>
      <c r="M1168" s="38" t="s">
        <v>516</v>
      </c>
      <c r="N1168" s="3">
        <v>4.9800000000000004</v>
      </c>
      <c r="O1168" s="38" t="s">
        <v>473</v>
      </c>
      <c r="P1168" s="38" t="s">
        <v>474</v>
      </c>
      <c r="Q1168" s="38" t="s">
        <v>272</v>
      </c>
      <c r="S1168" s="6"/>
    </row>
    <row r="1169" spans="1:19" ht="15" customHeight="1" x14ac:dyDescent="0.25">
      <c r="A1169" t="s">
        <v>154</v>
      </c>
      <c r="E1169" s="38" t="s">
        <v>515</v>
      </c>
      <c r="F1169" s="3">
        <v>38087</v>
      </c>
      <c r="G1169" s="25">
        <v>43477</v>
      </c>
      <c r="H1169" s="3">
        <v>-144</v>
      </c>
      <c r="I1169" s="3">
        <v>695.61</v>
      </c>
      <c r="J1169" s="3">
        <v>0</v>
      </c>
      <c r="K1169" s="3">
        <f>Item_Ledger_Entry[[#This Row],[Sales Amount (Expected)]]+Item_Ledger_Entry[[#This Row],[Sales Amount (Actual)]]</f>
        <v>695.61</v>
      </c>
      <c r="L1169" s="3">
        <f>-Item_Ledger_Entry[[#This Row],[Quantity]]</f>
        <v>144</v>
      </c>
      <c r="M1169" s="38" t="s">
        <v>516</v>
      </c>
      <c r="N1169" s="3">
        <v>4.9800000000000004</v>
      </c>
      <c r="O1169" s="38" t="s">
        <v>299</v>
      </c>
      <c r="P1169" s="38" t="s">
        <v>300</v>
      </c>
      <c r="Q1169" s="38" t="s">
        <v>272</v>
      </c>
      <c r="S1169" s="6"/>
    </row>
    <row r="1170" spans="1:19" ht="15" customHeight="1" x14ac:dyDescent="0.25">
      <c r="A1170" t="s">
        <v>154</v>
      </c>
      <c r="E1170" s="38" t="s">
        <v>515</v>
      </c>
      <c r="F1170" s="3">
        <v>124525</v>
      </c>
      <c r="G1170" s="25">
        <v>43474</v>
      </c>
      <c r="H1170" s="3">
        <v>-192</v>
      </c>
      <c r="I1170" s="3">
        <v>879.67</v>
      </c>
      <c r="J1170" s="3">
        <v>0</v>
      </c>
      <c r="K1170" s="3">
        <f>Item_Ledger_Entry[[#This Row],[Sales Amount (Expected)]]+Item_Ledger_Entry[[#This Row],[Sales Amount (Actual)]]</f>
        <v>879.67</v>
      </c>
      <c r="L1170" s="3">
        <f>-Item_Ledger_Entry[[#This Row],[Quantity]]</f>
        <v>192</v>
      </c>
      <c r="M1170" s="38" t="s">
        <v>516</v>
      </c>
      <c r="N1170" s="3">
        <v>4.9800000000000004</v>
      </c>
      <c r="O1170" s="38" t="s">
        <v>328</v>
      </c>
      <c r="P1170" s="38" t="s">
        <v>329</v>
      </c>
      <c r="Q1170" s="38" t="s">
        <v>290</v>
      </c>
      <c r="S1170" s="6"/>
    </row>
    <row r="1171" spans="1:19" ht="15" customHeight="1" x14ac:dyDescent="0.25">
      <c r="A1171" t="s">
        <v>154</v>
      </c>
      <c r="E1171" s="38" t="s">
        <v>515</v>
      </c>
      <c r="F1171" s="3">
        <v>124541</v>
      </c>
      <c r="G1171" s="25">
        <v>43473</v>
      </c>
      <c r="H1171" s="3">
        <v>-288</v>
      </c>
      <c r="I1171" s="3">
        <v>1333.84</v>
      </c>
      <c r="J1171" s="3">
        <v>0</v>
      </c>
      <c r="K1171" s="3">
        <f>Item_Ledger_Entry[[#This Row],[Sales Amount (Expected)]]+Item_Ledger_Entry[[#This Row],[Sales Amount (Actual)]]</f>
        <v>1333.84</v>
      </c>
      <c r="L1171" s="3">
        <f>-Item_Ledger_Entry[[#This Row],[Quantity]]</f>
        <v>288</v>
      </c>
      <c r="M1171" s="38" t="s">
        <v>516</v>
      </c>
      <c r="N1171" s="3">
        <v>4.9800000000000004</v>
      </c>
      <c r="O1171" s="38" t="s">
        <v>326</v>
      </c>
      <c r="P1171" s="38" t="s">
        <v>327</v>
      </c>
      <c r="Q1171" s="38" t="s">
        <v>290</v>
      </c>
      <c r="S1171" s="6"/>
    </row>
    <row r="1172" spans="1:19" ht="15" customHeight="1" x14ac:dyDescent="0.25">
      <c r="A1172" t="s">
        <v>154</v>
      </c>
      <c r="E1172" s="38" t="s">
        <v>515</v>
      </c>
      <c r="F1172" s="3">
        <v>124590</v>
      </c>
      <c r="G1172" s="25">
        <v>43475</v>
      </c>
      <c r="H1172" s="3">
        <v>-144</v>
      </c>
      <c r="I1172" s="3">
        <v>695.61</v>
      </c>
      <c r="J1172" s="3">
        <v>0</v>
      </c>
      <c r="K1172" s="3">
        <f>Item_Ledger_Entry[[#This Row],[Sales Amount (Expected)]]+Item_Ledger_Entry[[#This Row],[Sales Amount (Actual)]]</f>
        <v>695.61</v>
      </c>
      <c r="L1172" s="3">
        <f>-Item_Ledger_Entry[[#This Row],[Quantity]]</f>
        <v>144</v>
      </c>
      <c r="M1172" s="38" t="s">
        <v>516</v>
      </c>
      <c r="N1172" s="3">
        <v>4.9800000000000004</v>
      </c>
      <c r="O1172" s="38" t="s">
        <v>326</v>
      </c>
      <c r="P1172" s="38" t="s">
        <v>327</v>
      </c>
      <c r="Q1172" s="38" t="s">
        <v>290</v>
      </c>
      <c r="S1172" s="6"/>
    </row>
    <row r="1173" spans="1:19" ht="15" customHeight="1" x14ac:dyDescent="0.25">
      <c r="A1173" t="s">
        <v>154</v>
      </c>
      <c r="E1173" s="38" t="s">
        <v>515</v>
      </c>
      <c r="F1173" s="3">
        <v>124615</v>
      </c>
      <c r="G1173" s="25">
        <v>43478</v>
      </c>
      <c r="H1173" s="3">
        <v>-24</v>
      </c>
      <c r="I1173" s="3">
        <v>106.37</v>
      </c>
      <c r="J1173" s="3">
        <v>0</v>
      </c>
      <c r="K1173" s="3">
        <f>Item_Ledger_Entry[[#This Row],[Sales Amount (Expected)]]+Item_Ledger_Entry[[#This Row],[Sales Amount (Actual)]]</f>
        <v>106.37</v>
      </c>
      <c r="L1173" s="3">
        <f>-Item_Ledger_Entry[[#This Row],[Quantity]]</f>
        <v>24</v>
      </c>
      <c r="M1173" s="38" t="s">
        <v>516</v>
      </c>
      <c r="N1173" s="3">
        <v>4.9800000000000004</v>
      </c>
      <c r="O1173" s="38" t="s">
        <v>307</v>
      </c>
      <c r="P1173" s="38" t="s">
        <v>308</v>
      </c>
      <c r="Q1173" s="38" t="s">
        <v>290</v>
      </c>
      <c r="S1173" s="6"/>
    </row>
    <row r="1174" spans="1:19" ht="15" customHeight="1" x14ac:dyDescent="0.25">
      <c r="A1174" t="s">
        <v>154</v>
      </c>
      <c r="E1174" s="38" t="s">
        <v>515</v>
      </c>
      <c r="F1174" s="3">
        <v>124628</v>
      </c>
      <c r="G1174" s="25">
        <v>43478</v>
      </c>
      <c r="H1174" s="3">
        <v>-24</v>
      </c>
      <c r="I1174" s="3">
        <v>105.18</v>
      </c>
      <c r="J1174" s="3">
        <v>0</v>
      </c>
      <c r="K1174" s="3">
        <f>Item_Ledger_Entry[[#This Row],[Sales Amount (Expected)]]+Item_Ledger_Entry[[#This Row],[Sales Amount (Actual)]]</f>
        <v>105.18</v>
      </c>
      <c r="L1174" s="3">
        <f>-Item_Ledger_Entry[[#This Row],[Quantity]]</f>
        <v>24</v>
      </c>
      <c r="M1174" s="38" t="s">
        <v>516</v>
      </c>
      <c r="N1174" s="3">
        <v>4.9800000000000004</v>
      </c>
      <c r="O1174" s="38" t="s">
        <v>349</v>
      </c>
      <c r="P1174" s="38" t="s">
        <v>350</v>
      </c>
      <c r="Q1174" s="38" t="s">
        <v>290</v>
      </c>
      <c r="S1174" s="6"/>
    </row>
    <row r="1175" spans="1:19" ht="15" customHeight="1" x14ac:dyDescent="0.25">
      <c r="A1175" t="s">
        <v>154</v>
      </c>
      <c r="E1175" s="38" t="s">
        <v>515</v>
      </c>
      <c r="F1175" s="3">
        <v>124641</v>
      </c>
      <c r="G1175" s="25">
        <v>43486</v>
      </c>
      <c r="H1175" s="3">
        <v>-24</v>
      </c>
      <c r="I1175" s="3">
        <v>107.57000000000001</v>
      </c>
      <c r="J1175" s="3">
        <v>0</v>
      </c>
      <c r="K1175" s="3">
        <f>Item_Ledger_Entry[[#This Row],[Sales Amount (Expected)]]+Item_Ledger_Entry[[#This Row],[Sales Amount (Actual)]]</f>
        <v>107.57000000000001</v>
      </c>
      <c r="L1175" s="3">
        <f>-Item_Ledger_Entry[[#This Row],[Quantity]]</f>
        <v>24</v>
      </c>
      <c r="M1175" s="38" t="s">
        <v>516</v>
      </c>
      <c r="N1175" s="3">
        <v>4.9800000000000004</v>
      </c>
      <c r="O1175" s="38" t="s">
        <v>379</v>
      </c>
      <c r="P1175" s="38" t="s">
        <v>380</v>
      </c>
      <c r="Q1175" s="38" t="s">
        <v>290</v>
      </c>
      <c r="S1175" s="6"/>
    </row>
    <row r="1176" spans="1:19" ht="15" customHeight="1" x14ac:dyDescent="0.25">
      <c r="A1176" t="s">
        <v>154</v>
      </c>
      <c r="E1176" s="38" t="s">
        <v>515</v>
      </c>
      <c r="F1176" s="3">
        <v>128871</v>
      </c>
      <c r="G1176" s="25">
        <v>43472</v>
      </c>
      <c r="H1176" s="3">
        <v>-144</v>
      </c>
      <c r="I1176" s="3">
        <v>702.78</v>
      </c>
      <c r="J1176" s="3">
        <v>0</v>
      </c>
      <c r="K1176" s="3">
        <f>Item_Ledger_Entry[[#This Row],[Sales Amount (Expected)]]+Item_Ledger_Entry[[#This Row],[Sales Amount (Actual)]]</f>
        <v>702.78</v>
      </c>
      <c r="L1176" s="3">
        <f>-Item_Ledger_Entry[[#This Row],[Quantity]]</f>
        <v>144</v>
      </c>
      <c r="M1176" s="38" t="s">
        <v>516</v>
      </c>
      <c r="N1176" s="3">
        <v>4.9800000000000004</v>
      </c>
      <c r="O1176" s="38" t="s">
        <v>375</v>
      </c>
      <c r="P1176" s="38" t="s">
        <v>376</v>
      </c>
      <c r="Q1176" s="38" t="s">
        <v>290</v>
      </c>
      <c r="S1176" s="6"/>
    </row>
    <row r="1177" spans="1:19" ht="15" customHeight="1" x14ac:dyDescent="0.25">
      <c r="A1177" t="s">
        <v>154</v>
      </c>
      <c r="E1177" s="38" t="s">
        <v>515</v>
      </c>
      <c r="F1177" s="3">
        <v>128895</v>
      </c>
      <c r="G1177" s="25">
        <v>43479</v>
      </c>
      <c r="H1177" s="3">
        <v>-144</v>
      </c>
      <c r="I1177" s="3">
        <v>702.78</v>
      </c>
      <c r="J1177" s="3">
        <v>0</v>
      </c>
      <c r="K1177" s="3">
        <f>Item_Ledger_Entry[[#This Row],[Sales Amount (Expected)]]+Item_Ledger_Entry[[#This Row],[Sales Amount (Actual)]]</f>
        <v>702.78</v>
      </c>
      <c r="L1177" s="3">
        <f>-Item_Ledger_Entry[[#This Row],[Quantity]]</f>
        <v>144</v>
      </c>
      <c r="M1177" s="38" t="s">
        <v>516</v>
      </c>
      <c r="N1177" s="3">
        <v>4.9800000000000004</v>
      </c>
      <c r="O1177" s="38" t="s">
        <v>309</v>
      </c>
      <c r="P1177" s="38" t="s">
        <v>310</v>
      </c>
      <c r="Q1177" s="38" t="s">
        <v>290</v>
      </c>
      <c r="S1177" s="6"/>
    </row>
    <row r="1178" spans="1:19" ht="15" customHeight="1" x14ac:dyDescent="0.25">
      <c r="A1178" t="s">
        <v>154</v>
      </c>
      <c r="E1178" s="38" t="s">
        <v>515</v>
      </c>
      <c r="F1178" s="3">
        <v>135817</v>
      </c>
      <c r="G1178" s="25">
        <v>43474</v>
      </c>
      <c r="H1178" s="3">
        <v>-144</v>
      </c>
      <c r="I1178" s="3">
        <v>638.24</v>
      </c>
      <c r="J1178" s="3">
        <v>0</v>
      </c>
      <c r="K1178" s="3">
        <f>Item_Ledger_Entry[[#This Row],[Sales Amount (Expected)]]+Item_Ledger_Entry[[#This Row],[Sales Amount (Actual)]]</f>
        <v>638.24</v>
      </c>
      <c r="L1178" s="3">
        <f>-Item_Ledger_Entry[[#This Row],[Quantity]]</f>
        <v>144</v>
      </c>
      <c r="M1178" s="38" t="s">
        <v>516</v>
      </c>
      <c r="N1178" s="3">
        <v>4.9800000000000004</v>
      </c>
      <c r="O1178" s="38" t="s">
        <v>314</v>
      </c>
      <c r="P1178" s="38" t="s">
        <v>315</v>
      </c>
      <c r="Q1178" s="38" t="s">
        <v>272</v>
      </c>
      <c r="S1178" s="6"/>
    </row>
    <row r="1179" spans="1:19" ht="15" customHeight="1" x14ac:dyDescent="0.25">
      <c r="A1179" t="s">
        <v>154</v>
      </c>
      <c r="E1179" s="38" t="s">
        <v>515</v>
      </c>
      <c r="F1179" s="3">
        <v>135837</v>
      </c>
      <c r="G1179" s="25">
        <v>43490</v>
      </c>
      <c r="H1179" s="3">
        <v>-144</v>
      </c>
      <c r="I1179" s="3">
        <v>645.39</v>
      </c>
      <c r="J1179" s="3">
        <v>0</v>
      </c>
      <c r="K1179" s="3">
        <f>Item_Ledger_Entry[[#This Row],[Sales Amount (Expected)]]+Item_Ledger_Entry[[#This Row],[Sales Amount (Actual)]]</f>
        <v>645.39</v>
      </c>
      <c r="L1179" s="3">
        <f>-Item_Ledger_Entry[[#This Row],[Quantity]]</f>
        <v>144</v>
      </c>
      <c r="M1179" s="38" t="s">
        <v>516</v>
      </c>
      <c r="N1179" s="3">
        <v>4.9800000000000004</v>
      </c>
      <c r="O1179" s="38" t="s">
        <v>332</v>
      </c>
      <c r="P1179" s="38" t="s">
        <v>333</v>
      </c>
      <c r="Q1179" s="38" t="s">
        <v>272</v>
      </c>
      <c r="S1179" s="6"/>
    </row>
    <row r="1180" spans="1:19" ht="15" customHeight="1" x14ac:dyDescent="0.25">
      <c r="A1180" t="s">
        <v>154</v>
      </c>
      <c r="E1180" s="38" t="s">
        <v>517</v>
      </c>
      <c r="F1180" s="3">
        <v>20348</v>
      </c>
      <c r="G1180" s="25">
        <v>43475</v>
      </c>
      <c r="H1180" s="3">
        <v>-288</v>
      </c>
      <c r="I1180" s="3">
        <v>2061.6799999999998</v>
      </c>
      <c r="J1180" s="3">
        <v>0</v>
      </c>
      <c r="K1180" s="3">
        <f>Item_Ledger_Entry[[#This Row],[Sales Amount (Expected)]]+Item_Ledger_Entry[[#This Row],[Sales Amount (Actual)]]</f>
        <v>2061.6799999999998</v>
      </c>
      <c r="L1180" s="3">
        <f>-Item_Ledger_Entry[[#This Row],[Quantity]]</f>
        <v>288</v>
      </c>
      <c r="M1180" s="38" t="s">
        <v>518</v>
      </c>
      <c r="N1180" s="3">
        <v>7.38</v>
      </c>
      <c r="O1180" s="38" t="s">
        <v>307</v>
      </c>
      <c r="P1180" s="38" t="s">
        <v>308</v>
      </c>
      <c r="Q1180" s="38" t="s">
        <v>290</v>
      </c>
      <c r="S1180" s="6"/>
    </row>
    <row r="1181" spans="1:19" ht="15" customHeight="1" x14ac:dyDescent="0.25">
      <c r="A1181" t="s">
        <v>154</v>
      </c>
      <c r="E1181" s="38" t="s">
        <v>517</v>
      </c>
      <c r="F1181" s="3">
        <v>20384</v>
      </c>
      <c r="G1181" s="25">
        <v>43473</v>
      </c>
      <c r="H1181" s="3">
        <v>-144</v>
      </c>
      <c r="I1181" s="3">
        <v>956.44999999999993</v>
      </c>
      <c r="J1181" s="3">
        <v>0</v>
      </c>
      <c r="K1181" s="3">
        <f>Item_Ledger_Entry[[#This Row],[Sales Amount (Expected)]]+Item_Ledger_Entry[[#This Row],[Sales Amount (Actual)]]</f>
        <v>956.44999999999993</v>
      </c>
      <c r="L1181" s="3">
        <f>-Item_Ledger_Entry[[#This Row],[Quantity]]</f>
        <v>144</v>
      </c>
      <c r="M1181" s="38" t="s">
        <v>518</v>
      </c>
      <c r="N1181" s="3">
        <v>7.38</v>
      </c>
      <c r="O1181" s="38" t="s">
        <v>324</v>
      </c>
      <c r="P1181" s="38" t="s">
        <v>325</v>
      </c>
      <c r="Q1181" s="38" t="s">
        <v>290</v>
      </c>
      <c r="S1181" s="6"/>
    </row>
    <row r="1182" spans="1:19" ht="15" customHeight="1" x14ac:dyDescent="0.25">
      <c r="A1182" t="s">
        <v>154</v>
      </c>
      <c r="E1182" s="38" t="s">
        <v>517</v>
      </c>
      <c r="F1182" s="3">
        <v>20400</v>
      </c>
      <c r="G1182" s="25">
        <v>43477</v>
      </c>
      <c r="H1182" s="3">
        <v>-144</v>
      </c>
      <c r="I1182" s="3">
        <v>967.08</v>
      </c>
      <c r="J1182" s="3">
        <v>0</v>
      </c>
      <c r="K1182" s="3">
        <f>Item_Ledger_Entry[[#This Row],[Sales Amount (Expected)]]+Item_Ledger_Entry[[#This Row],[Sales Amount (Actual)]]</f>
        <v>967.08</v>
      </c>
      <c r="L1182" s="3">
        <f>-Item_Ledger_Entry[[#This Row],[Quantity]]</f>
        <v>144</v>
      </c>
      <c r="M1182" s="38" t="s">
        <v>518</v>
      </c>
      <c r="N1182" s="3">
        <v>7.38</v>
      </c>
      <c r="O1182" s="38" t="s">
        <v>288</v>
      </c>
      <c r="P1182" s="38" t="s">
        <v>289</v>
      </c>
      <c r="Q1182" s="38" t="s">
        <v>290</v>
      </c>
      <c r="S1182" s="6"/>
    </row>
    <row r="1183" spans="1:19" ht="15" customHeight="1" x14ac:dyDescent="0.25">
      <c r="A1183" t="s">
        <v>154</v>
      </c>
      <c r="E1183" s="38" t="s">
        <v>517</v>
      </c>
      <c r="F1183" s="3">
        <v>25238</v>
      </c>
      <c r="G1183" s="25">
        <v>43471</v>
      </c>
      <c r="H1183" s="3">
        <v>-144</v>
      </c>
      <c r="I1183" s="3">
        <v>1030.8399999999999</v>
      </c>
      <c r="J1183" s="3">
        <v>0</v>
      </c>
      <c r="K1183" s="3">
        <f>Item_Ledger_Entry[[#This Row],[Sales Amount (Expected)]]+Item_Ledger_Entry[[#This Row],[Sales Amount (Actual)]]</f>
        <v>1030.8399999999999</v>
      </c>
      <c r="L1183" s="3">
        <f>-Item_Ledger_Entry[[#This Row],[Quantity]]</f>
        <v>144</v>
      </c>
      <c r="M1183" s="38" t="s">
        <v>518</v>
      </c>
      <c r="N1183" s="3">
        <v>7.38</v>
      </c>
      <c r="O1183" s="38" t="s">
        <v>291</v>
      </c>
      <c r="P1183" s="38" t="s">
        <v>292</v>
      </c>
      <c r="Q1183" s="38" t="s">
        <v>290</v>
      </c>
      <c r="S1183" s="6"/>
    </row>
    <row r="1184" spans="1:19" ht="15" customHeight="1" x14ac:dyDescent="0.25">
      <c r="A1184" t="s">
        <v>154</v>
      </c>
      <c r="E1184" s="38" t="s">
        <v>517</v>
      </c>
      <c r="F1184" s="3">
        <v>25254</v>
      </c>
      <c r="G1184" s="25">
        <v>43472</v>
      </c>
      <c r="H1184" s="3">
        <v>-144</v>
      </c>
      <c r="I1184" s="3">
        <v>1020.21</v>
      </c>
      <c r="J1184" s="3">
        <v>0</v>
      </c>
      <c r="K1184" s="3">
        <f>Item_Ledger_Entry[[#This Row],[Sales Amount (Expected)]]+Item_Ledger_Entry[[#This Row],[Sales Amount (Actual)]]</f>
        <v>1020.21</v>
      </c>
      <c r="L1184" s="3">
        <f>-Item_Ledger_Entry[[#This Row],[Quantity]]</f>
        <v>144</v>
      </c>
      <c r="M1184" s="38" t="s">
        <v>518</v>
      </c>
      <c r="N1184" s="3">
        <v>7.38</v>
      </c>
      <c r="O1184" s="38" t="s">
        <v>342</v>
      </c>
      <c r="P1184" s="38" t="s">
        <v>343</v>
      </c>
      <c r="Q1184" s="38" t="s">
        <v>290</v>
      </c>
      <c r="S1184" s="6"/>
    </row>
    <row r="1185" spans="1:19" ht="15" customHeight="1" x14ac:dyDescent="0.25">
      <c r="A1185" t="s">
        <v>154</v>
      </c>
      <c r="E1185" s="38" t="s">
        <v>517</v>
      </c>
      <c r="F1185" s="3">
        <v>25300</v>
      </c>
      <c r="G1185" s="25">
        <v>43486</v>
      </c>
      <c r="H1185" s="3">
        <v>-288</v>
      </c>
      <c r="I1185" s="3">
        <v>2040.42</v>
      </c>
      <c r="J1185" s="3">
        <v>0</v>
      </c>
      <c r="K1185" s="3">
        <f>Item_Ledger_Entry[[#This Row],[Sales Amount (Expected)]]+Item_Ledger_Entry[[#This Row],[Sales Amount (Actual)]]</f>
        <v>2040.42</v>
      </c>
      <c r="L1185" s="3">
        <f>-Item_Ledger_Entry[[#This Row],[Quantity]]</f>
        <v>288</v>
      </c>
      <c r="M1185" s="38" t="s">
        <v>518</v>
      </c>
      <c r="N1185" s="3">
        <v>7.38</v>
      </c>
      <c r="O1185" s="38" t="s">
        <v>309</v>
      </c>
      <c r="P1185" s="38" t="s">
        <v>310</v>
      </c>
      <c r="Q1185" s="38" t="s">
        <v>290</v>
      </c>
      <c r="S1185" s="6"/>
    </row>
    <row r="1186" spans="1:19" ht="15" customHeight="1" x14ac:dyDescent="0.25">
      <c r="A1186" t="s">
        <v>154</v>
      </c>
      <c r="E1186" s="38" t="s">
        <v>517</v>
      </c>
      <c r="F1186" s="3">
        <v>30053</v>
      </c>
      <c r="G1186" s="25">
        <v>43474</v>
      </c>
      <c r="H1186" s="3">
        <v>-1</v>
      </c>
      <c r="I1186" s="3">
        <v>7.23</v>
      </c>
      <c r="J1186" s="3">
        <v>0</v>
      </c>
      <c r="K1186" s="3">
        <f>Item_Ledger_Entry[[#This Row],[Sales Amount (Expected)]]+Item_Ledger_Entry[[#This Row],[Sales Amount (Actual)]]</f>
        <v>7.23</v>
      </c>
      <c r="L1186" s="3">
        <f>-Item_Ledger_Entry[[#This Row],[Quantity]]</f>
        <v>1</v>
      </c>
      <c r="M1186" s="38" t="s">
        <v>518</v>
      </c>
      <c r="N1186" s="3">
        <v>7.38</v>
      </c>
      <c r="O1186" s="38" t="s">
        <v>320</v>
      </c>
      <c r="P1186" s="38" t="s">
        <v>321</v>
      </c>
      <c r="Q1186" s="38" t="s">
        <v>313</v>
      </c>
      <c r="S1186" s="6"/>
    </row>
    <row r="1187" spans="1:19" ht="15" customHeight="1" x14ac:dyDescent="0.25">
      <c r="A1187" t="s">
        <v>154</v>
      </c>
      <c r="E1187" s="38" t="s">
        <v>517</v>
      </c>
      <c r="F1187" s="3">
        <v>30088</v>
      </c>
      <c r="G1187" s="25">
        <v>43478</v>
      </c>
      <c r="H1187" s="3">
        <v>-144</v>
      </c>
      <c r="I1187" s="3">
        <v>1041.47</v>
      </c>
      <c r="J1187" s="3">
        <v>0</v>
      </c>
      <c r="K1187" s="3">
        <f>Item_Ledger_Entry[[#This Row],[Sales Amount (Expected)]]+Item_Ledger_Entry[[#This Row],[Sales Amount (Actual)]]</f>
        <v>1041.47</v>
      </c>
      <c r="L1187" s="3">
        <f>-Item_Ledger_Entry[[#This Row],[Quantity]]</f>
        <v>144</v>
      </c>
      <c r="M1187" s="38" t="s">
        <v>518</v>
      </c>
      <c r="N1187" s="3">
        <v>7.38</v>
      </c>
      <c r="O1187" s="38" t="s">
        <v>301</v>
      </c>
      <c r="P1187" s="38" t="s">
        <v>344</v>
      </c>
      <c r="Q1187" s="38" t="s">
        <v>313</v>
      </c>
      <c r="S1187" s="6"/>
    </row>
    <row r="1188" spans="1:19" ht="15" customHeight="1" x14ac:dyDescent="0.25">
      <c r="A1188" t="s">
        <v>154</v>
      </c>
      <c r="E1188" s="38" t="s">
        <v>517</v>
      </c>
      <c r="F1188" s="3">
        <v>34316</v>
      </c>
      <c r="G1188" s="25">
        <v>43473</v>
      </c>
      <c r="H1188" s="3">
        <v>-6</v>
      </c>
      <c r="I1188" s="3">
        <v>42.08</v>
      </c>
      <c r="J1188" s="3">
        <v>0</v>
      </c>
      <c r="K1188" s="3">
        <f>Item_Ledger_Entry[[#This Row],[Sales Amount (Expected)]]+Item_Ledger_Entry[[#This Row],[Sales Amount (Actual)]]</f>
        <v>42.08</v>
      </c>
      <c r="L1188" s="3">
        <f>-Item_Ledger_Entry[[#This Row],[Quantity]]</f>
        <v>6</v>
      </c>
      <c r="M1188" s="38" t="s">
        <v>518</v>
      </c>
      <c r="N1188" s="3">
        <v>7.38</v>
      </c>
      <c r="O1188" s="38" t="s">
        <v>332</v>
      </c>
      <c r="P1188" s="38" t="s">
        <v>333</v>
      </c>
      <c r="Q1188" s="38" t="s">
        <v>272</v>
      </c>
      <c r="S1188" s="6"/>
    </row>
    <row r="1189" spans="1:19" ht="15" customHeight="1" x14ac:dyDescent="0.25">
      <c r="A1189" t="s">
        <v>154</v>
      </c>
      <c r="E1189" s="38" t="s">
        <v>517</v>
      </c>
      <c r="F1189" s="3">
        <v>34322</v>
      </c>
      <c r="G1189" s="25">
        <v>43470</v>
      </c>
      <c r="H1189" s="3">
        <v>-144</v>
      </c>
      <c r="I1189" s="3">
        <v>967.09</v>
      </c>
      <c r="J1189" s="3">
        <v>0</v>
      </c>
      <c r="K1189" s="3">
        <f>Item_Ledger_Entry[[#This Row],[Sales Amount (Expected)]]+Item_Ledger_Entry[[#This Row],[Sales Amount (Actual)]]</f>
        <v>967.09</v>
      </c>
      <c r="L1189" s="3">
        <f>-Item_Ledger_Entry[[#This Row],[Quantity]]</f>
        <v>144</v>
      </c>
      <c r="M1189" s="38" t="s">
        <v>518</v>
      </c>
      <c r="N1189" s="3">
        <v>7.38</v>
      </c>
      <c r="O1189" s="38" t="s">
        <v>314</v>
      </c>
      <c r="P1189" s="38" t="s">
        <v>315</v>
      </c>
      <c r="Q1189" s="38" t="s">
        <v>272</v>
      </c>
      <c r="S1189" s="6"/>
    </row>
    <row r="1190" spans="1:19" ht="15" customHeight="1" x14ac:dyDescent="0.25">
      <c r="A1190" t="s">
        <v>154</v>
      </c>
      <c r="E1190" s="38" t="s">
        <v>517</v>
      </c>
      <c r="F1190" s="3">
        <v>34340</v>
      </c>
      <c r="G1190" s="25">
        <v>43475</v>
      </c>
      <c r="H1190" s="3">
        <v>-1</v>
      </c>
      <c r="I1190" s="3">
        <v>6.73</v>
      </c>
      <c r="J1190" s="3">
        <v>0</v>
      </c>
      <c r="K1190" s="3">
        <f>Item_Ledger_Entry[[#This Row],[Sales Amount (Expected)]]+Item_Ledger_Entry[[#This Row],[Sales Amount (Actual)]]</f>
        <v>6.73</v>
      </c>
      <c r="L1190" s="3">
        <f>-Item_Ledger_Entry[[#This Row],[Quantity]]</f>
        <v>1</v>
      </c>
      <c r="M1190" s="38" t="s">
        <v>518</v>
      </c>
      <c r="N1190" s="3">
        <v>7.38</v>
      </c>
      <c r="O1190" s="38" t="s">
        <v>293</v>
      </c>
      <c r="P1190" s="38" t="s">
        <v>294</v>
      </c>
      <c r="Q1190" s="38" t="s">
        <v>272</v>
      </c>
      <c r="S1190" s="6"/>
    </row>
    <row r="1191" spans="1:19" ht="15" customHeight="1" x14ac:dyDescent="0.25">
      <c r="A1191" t="s">
        <v>154</v>
      </c>
      <c r="E1191" s="38" t="s">
        <v>517</v>
      </c>
      <c r="F1191" s="3">
        <v>34351</v>
      </c>
      <c r="G1191" s="25">
        <v>43487</v>
      </c>
      <c r="H1191" s="3">
        <v>-48</v>
      </c>
      <c r="I1191" s="3">
        <v>311.74</v>
      </c>
      <c r="J1191" s="3">
        <v>0</v>
      </c>
      <c r="K1191" s="3">
        <f>Item_Ledger_Entry[[#This Row],[Sales Amount (Expected)]]+Item_Ledger_Entry[[#This Row],[Sales Amount (Actual)]]</f>
        <v>311.74</v>
      </c>
      <c r="L1191" s="3">
        <f>-Item_Ledger_Entry[[#This Row],[Quantity]]</f>
        <v>48</v>
      </c>
      <c r="M1191" s="38" t="s">
        <v>518</v>
      </c>
      <c r="N1191" s="3">
        <v>7.38</v>
      </c>
      <c r="O1191" s="38" t="s">
        <v>293</v>
      </c>
      <c r="P1191" s="38" t="s">
        <v>294</v>
      </c>
      <c r="Q1191" s="38" t="s">
        <v>272</v>
      </c>
      <c r="S1191" s="6"/>
    </row>
    <row r="1192" spans="1:19" ht="15" customHeight="1" x14ac:dyDescent="0.25">
      <c r="A1192" t="s">
        <v>154</v>
      </c>
      <c r="E1192" s="38" t="s">
        <v>517</v>
      </c>
      <c r="F1192" s="3">
        <v>36493</v>
      </c>
      <c r="G1192" s="25">
        <v>43474</v>
      </c>
      <c r="H1192" s="3">
        <v>-144</v>
      </c>
      <c r="I1192" s="3">
        <v>1030.83</v>
      </c>
      <c r="J1192" s="3">
        <v>0</v>
      </c>
      <c r="K1192" s="3">
        <f>Item_Ledger_Entry[[#This Row],[Sales Amount (Expected)]]+Item_Ledger_Entry[[#This Row],[Sales Amount (Actual)]]</f>
        <v>1030.83</v>
      </c>
      <c r="L1192" s="3">
        <f>-Item_Ledger_Entry[[#This Row],[Quantity]]</f>
        <v>144</v>
      </c>
      <c r="M1192" s="38" t="s">
        <v>518</v>
      </c>
      <c r="N1192" s="3">
        <v>7.38</v>
      </c>
      <c r="O1192" s="38" t="s">
        <v>473</v>
      </c>
      <c r="P1192" s="38" t="s">
        <v>474</v>
      </c>
      <c r="Q1192" s="38" t="s">
        <v>272</v>
      </c>
      <c r="S1192" s="6"/>
    </row>
    <row r="1193" spans="1:19" ht="15" customHeight="1" x14ac:dyDescent="0.25">
      <c r="A1193" t="s">
        <v>154</v>
      </c>
      <c r="E1193" s="38" t="s">
        <v>517</v>
      </c>
      <c r="F1193" s="3">
        <v>38086</v>
      </c>
      <c r="G1193" s="25">
        <v>43477</v>
      </c>
      <c r="H1193" s="3">
        <v>-144</v>
      </c>
      <c r="I1193" s="3">
        <v>1030.8399999999999</v>
      </c>
      <c r="J1193" s="3">
        <v>0</v>
      </c>
      <c r="K1193" s="3">
        <f>Item_Ledger_Entry[[#This Row],[Sales Amount (Expected)]]+Item_Ledger_Entry[[#This Row],[Sales Amount (Actual)]]</f>
        <v>1030.8399999999999</v>
      </c>
      <c r="L1193" s="3">
        <f>-Item_Ledger_Entry[[#This Row],[Quantity]]</f>
        <v>144</v>
      </c>
      <c r="M1193" s="38" t="s">
        <v>518</v>
      </c>
      <c r="N1193" s="3">
        <v>7.38</v>
      </c>
      <c r="O1193" s="38" t="s">
        <v>299</v>
      </c>
      <c r="P1193" s="38" t="s">
        <v>300</v>
      </c>
      <c r="Q1193" s="38" t="s">
        <v>272</v>
      </c>
      <c r="S1193" s="6"/>
    </row>
    <row r="1194" spans="1:19" ht="15" customHeight="1" x14ac:dyDescent="0.25">
      <c r="A1194" t="s">
        <v>154</v>
      </c>
      <c r="E1194" s="38" t="s">
        <v>517</v>
      </c>
      <c r="F1194" s="3">
        <v>124580</v>
      </c>
      <c r="G1194" s="25">
        <v>43478</v>
      </c>
      <c r="H1194" s="3">
        <v>-1</v>
      </c>
      <c r="I1194" s="3">
        <v>6.94</v>
      </c>
      <c r="J1194" s="3">
        <v>0</v>
      </c>
      <c r="K1194" s="3">
        <f>Item_Ledger_Entry[[#This Row],[Sales Amount (Expected)]]+Item_Ledger_Entry[[#This Row],[Sales Amount (Actual)]]</f>
        <v>6.94</v>
      </c>
      <c r="L1194" s="3">
        <f>-Item_Ledger_Entry[[#This Row],[Quantity]]</f>
        <v>1</v>
      </c>
      <c r="M1194" s="38" t="s">
        <v>518</v>
      </c>
      <c r="N1194" s="3">
        <v>7.38</v>
      </c>
      <c r="O1194" s="38" t="s">
        <v>347</v>
      </c>
      <c r="P1194" s="38" t="s">
        <v>348</v>
      </c>
      <c r="Q1194" s="38" t="s">
        <v>290</v>
      </c>
      <c r="S1194" s="6"/>
    </row>
    <row r="1195" spans="1:19" ht="15" customHeight="1" x14ac:dyDescent="0.25">
      <c r="A1195" t="s">
        <v>154</v>
      </c>
      <c r="E1195" s="38" t="s">
        <v>517</v>
      </c>
      <c r="F1195" s="3">
        <v>124597</v>
      </c>
      <c r="G1195" s="25">
        <v>43475</v>
      </c>
      <c r="H1195" s="3">
        <v>-1</v>
      </c>
      <c r="I1195" s="3">
        <v>7.16</v>
      </c>
      <c r="J1195" s="3">
        <v>0</v>
      </c>
      <c r="K1195" s="3">
        <f>Item_Ledger_Entry[[#This Row],[Sales Amount (Expected)]]+Item_Ledger_Entry[[#This Row],[Sales Amount (Actual)]]</f>
        <v>7.16</v>
      </c>
      <c r="L1195" s="3">
        <f>-Item_Ledger_Entry[[#This Row],[Quantity]]</f>
        <v>1</v>
      </c>
      <c r="M1195" s="38" t="s">
        <v>518</v>
      </c>
      <c r="N1195" s="3">
        <v>7.38</v>
      </c>
      <c r="O1195" s="38" t="s">
        <v>326</v>
      </c>
      <c r="P1195" s="38" t="s">
        <v>327</v>
      </c>
      <c r="Q1195" s="38" t="s">
        <v>290</v>
      </c>
      <c r="S1195" s="6"/>
    </row>
    <row r="1196" spans="1:19" ht="15" customHeight="1" x14ac:dyDescent="0.25">
      <c r="A1196" t="s">
        <v>154</v>
      </c>
      <c r="E1196" s="38" t="s">
        <v>517</v>
      </c>
      <c r="F1196" s="3">
        <v>124636</v>
      </c>
      <c r="G1196" s="25">
        <v>43486</v>
      </c>
      <c r="H1196" s="3">
        <v>-144</v>
      </c>
      <c r="I1196" s="3">
        <v>956.44999999999993</v>
      </c>
      <c r="J1196" s="3">
        <v>0</v>
      </c>
      <c r="K1196" s="3">
        <f>Item_Ledger_Entry[[#This Row],[Sales Amount (Expected)]]+Item_Ledger_Entry[[#This Row],[Sales Amount (Actual)]]</f>
        <v>956.44999999999993</v>
      </c>
      <c r="L1196" s="3">
        <f>-Item_Ledger_Entry[[#This Row],[Quantity]]</f>
        <v>144</v>
      </c>
      <c r="M1196" s="38" t="s">
        <v>518</v>
      </c>
      <c r="N1196" s="3">
        <v>7.38</v>
      </c>
      <c r="O1196" s="38" t="s">
        <v>379</v>
      </c>
      <c r="P1196" s="38" t="s">
        <v>380</v>
      </c>
      <c r="Q1196" s="38" t="s">
        <v>290</v>
      </c>
      <c r="S1196" s="6"/>
    </row>
    <row r="1197" spans="1:19" ht="15" customHeight="1" x14ac:dyDescent="0.25">
      <c r="A1197" t="s">
        <v>154</v>
      </c>
      <c r="E1197" s="38" t="s">
        <v>517</v>
      </c>
      <c r="F1197" s="3">
        <v>137438</v>
      </c>
      <c r="G1197" s="25">
        <v>43483</v>
      </c>
      <c r="H1197" s="3">
        <v>-24</v>
      </c>
      <c r="I1197" s="3">
        <v>171.82</v>
      </c>
      <c r="J1197" s="3">
        <v>0</v>
      </c>
      <c r="K1197" s="3">
        <f>Item_Ledger_Entry[[#This Row],[Sales Amount (Expected)]]+Item_Ledger_Entry[[#This Row],[Sales Amount (Actual)]]</f>
        <v>171.82</v>
      </c>
      <c r="L1197" s="3">
        <f>-Item_Ledger_Entry[[#This Row],[Quantity]]</f>
        <v>24</v>
      </c>
      <c r="M1197" s="38" t="s">
        <v>518</v>
      </c>
      <c r="N1197" s="3">
        <v>7.38</v>
      </c>
      <c r="O1197" s="38" t="s">
        <v>316</v>
      </c>
      <c r="P1197" s="38" t="s">
        <v>317</v>
      </c>
      <c r="Q1197" s="38" t="s">
        <v>272</v>
      </c>
      <c r="S1197" s="6"/>
    </row>
    <row r="1198" spans="1:19" ht="15" customHeight="1" x14ac:dyDescent="0.25">
      <c r="A1198" t="s">
        <v>154</v>
      </c>
      <c r="E1198" s="38" t="s">
        <v>517</v>
      </c>
      <c r="F1198" s="3">
        <v>138734</v>
      </c>
      <c r="G1198" s="25">
        <v>43477</v>
      </c>
      <c r="H1198" s="3">
        <v>-1</v>
      </c>
      <c r="I1198" s="3">
        <v>7.16</v>
      </c>
      <c r="J1198" s="3">
        <v>0</v>
      </c>
      <c r="K1198" s="3">
        <f>Item_Ledger_Entry[[#This Row],[Sales Amount (Expected)]]+Item_Ledger_Entry[[#This Row],[Sales Amount (Actual)]]</f>
        <v>7.16</v>
      </c>
      <c r="L1198" s="3">
        <f>-Item_Ledger_Entry[[#This Row],[Quantity]]</f>
        <v>1</v>
      </c>
      <c r="M1198" s="38" t="s">
        <v>518</v>
      </c>
      <c r="N1198" s="3">
        <v>7.38</v>
      </c>
      <c r="O1198" s="38" t="s">
        <v>318</v>
      </c>
      <c r="P1198" s="38" t="s">
        <v>319</v>
      </c>
      <c r="Q1198" s="38" t="s">
        <v>272</v>
      </c>
      <c r="S1198" s="6"/>
    </row>
    <row r="1199" spans="1:19" ht="15" customHeight="1" x14ac:dyDescent="0.25">
      <c r="A1199" t="s">
        <v>154</v>
      </c>
      <c r="E1199" s="38" t="s">
        <v>519</v>
      </c>
      <c r="F1199" s="3">
        <v>20332</v>
      </c>
      <c r="G1199" s="25">
        <v>43472</v>
      </c>
      <c r="H1199" s="3">
        <v>-288</v>
      </c>
      <c r="I1199" s="3">
        <v>2051.48</v>
      </c>
      <c r="J1199" s="3">
        <v>0</v>
      </c>
      <c r="K1199" s="3">
        <f>Item_Ledger_Entry[[#This Row],[Sales Amount (Expected)]]+Item_Ledger_Entry[[#This Row],[Sales Amount (Actual)]]</f>
        <v>2051.48</v>
      </c>
      <c r="L1199" s="3">
        <f>-Item_Ledger_Entry[[#This Row],[Quantity]]</f>
        <v>288</v>
      </c>
      <c r="M1199" s="38" t="s">
        <v>520</v>
      </c>
      <c r="N1199" s="3">
        <v>7.42</v>
      </c>
      <c r="O1199" s="38" t="s">
        <v>328</v>
      </c>
      <c r="P1199" s="38" t="s">
        <v>329</v>
      </c>
      <c r="Q1199" s="38" t="s">
        <v>290</v>
      </c>
      <c r="S1199" s="6"/>
    </row>
    <row r="1200" spans="1:19" ht="15" customHeight="1" x14ac:dyDescent="0.25">
      <c r="A1200" t="s">
        <v>154</v>
      </c>
      <c r="E1200" s="38" t="s">
        <v>519</v>
      </c>
      <c r="F1200" s="3">
        <v>25252</v>
      </c>
      <c r="G1200" s="25">
        <v>43472</v>
      </c>
      <c r="H1200" s="3">
        <v>-288</v>
      </c>
      <c r="I1200" s="3">
        <v>2051.48</v>
      </c>
      <c r="J1200" s="3">
        <v>0</v>
      </c>
      <c r="K1200" s="3">
        <f>Item_Ledger_Entry[[#This Row],[Sales Amount (Expected)]]+Item_Ledger_Entry[[#This Row],[Sales Amount (Actual)]]</f>
        <v>2051.48</v>
      </c>
      <c r="L1200" s="3">
        <f>-Item_Ledger_Entry[[#This Row],[Quantity]]</f>
        <v>288</v>
      </c>
      <c r="M1200" s="38" t="s">
        <v>520</v>
      </c>
      <c r="N1200" s="3">
        <v>7.42</v>
      </c>
      <c r="O1200" s="38" t="s">
        <v>342</v>
      </c>
      <c r="P1200" s="38" t="s">
        <v>343</v>
      </c>
      <c r="Q1200" s="38" t="s">
        <v>290</v>
      </c>
      <c r="S1200" s="6"/>
    </row>
    <row r="1201" spans="1:19" ht="15" customHeight="1" x14ac:dyDescent="0.25">
      <c r="A1201" t="s">
        <v>154</v>
      </c>
      <c r="E1201" s="38" t="s">
        <v>519</v>
      </c>
      <c r="F1201" s="3">
        <v>25281</v>
      </c>
      <c r="G1201" s="25">
        <v>43477</v>
      </c>
      <c r="H1201" s="3">
        <v>-288</v>
      </c>
      <c r="I1201" s="3">
        <v>2094.2200000000003</v>
      </c>
      <c r="J1201" s="3">
        <v>0</v>
      </c>
      <c r="K1201" s="3">
        <f>Item_Ledger_Entry[[#This Row],[Sales Amount (Expected)]]+Item_Ledger_Entry[[#This Row],[Sales Amount (Actual)]]</f>
        <v>2094.2200000000003</v>
      </c>
      <c r="L1201" s="3">
        <f>-Item_Ledger_Entry[[#This Row],[Quantity]]</f>
        <v>288</v>
      </c>
      <c r="M1201" s="38" t="s">
        <v>520</v>
      </c>
      <c r="N1201" s="3">
        <v>7.42</v>
      </c>
      <c r="O1201" s="38" t="s">
        <v>309</v>
      </c>
      <c r="P1201" s="38" t="s">
        <v>310</v>
      </c>
      <c r="Q1201" s="38" t="s">
        <v>290</v>
      </c>
      <c r="S1201" s="6"/>
    </row>
    <row r="1202" spans="1:19" ht="15" customHeight="1" x14ac:dyDescent="0.25">
      <c r="A1202" t="s">
        <v>154</v>
      </c>
      <c r="E1202" s="38" t="s">
        <v>519</v>
      </c>
      <c r="F1202" s="3">
        <v>30047</v>
      </c>
      <c r="G1202" s="25">
        <v>43474</v>
      </c>
      <c r="H1202" s="3">
        <v>-144</v>
      </c>
      <c r="I1202" s="3">
        <v>1047.1100000000001</v>
      </c>
      <c r="J1202" s="3">
        <v>0</v>
      </c>
      <c r="K1202" s="3">
        <f>Item_Ledger_Entry[[#This Row],[Sales Amount (Expected)]]+Item_Ledger_Entry[[#This Row],[Sales Amount (Actual)]]</f>
        <v>1047.1100000000001</v>
      </c>
      <c r="L1202" s="3">
        <f>-Item_Ledger_Entry[[#This Row],[Quantity]]</f>
        <v>144</v>
      </c>
      <c r="M1202" s="38" t="s">
        <v>520</v>
      </c>
      <c r="N1202" s="3">
        <v>7.42</v>
      </c>
      <c r="O1202" s="38" t="s">
        <v>320</v>
      </c>
      <c r="P1202" s="38" t="s">
        <v>321</v>
      </c>
      <c r="Q1202" s="38" t="s">
        <v>313</v>
      </c>
      <c r="S1202" s="6"/>
    </row>
    <row r="1203" spans="1:19" ht="15" customHeight="1" x14ac:dyDescent="0.25">
      <c r="A1203" t="s">
        <v>154</v>
      </c>
      <c r="E1203" s="38" t="s">
        <v>519</v>
      </c>
      <c r="F1203" s="3">
        <v>124545</v>
      </c>
      <c r="G1203" s="25">
        <v>43473</v>
      </c>
      <c r="H1203" s="3">
        <v>-144</v>
      </c>
      <c r="I1203" s="3">
        <v>993.68999999999994</v>
      </c>
      <c r="J1203" s="3">
        <v>0</v>
      </c>
      <c r="K1203" s="3">
        <f>Item_Ledger_Entry[[#This Row],[Sales Amount (Expected)]]+Item_Ledger_Entry[[#This Row],[Sales Amount (Actual)]]</f>
        <v>993.68999999999994</v>
      </c>
      <c r="L1203" s="3">
        <f>-Item_Ledger_Entry[[#This Row],[Quantity]]</f>
        <v>144</v>
      </c>
      <c r="M1203" s="38" t="s">
        <v>520</v>
      </c>
      <c r="N1203" s="3">
        <v>7.42</v>
      </c>
      <c r="O1203" s="38" t="s">
        <v>326</v>
      </c>
      <c r="P1203" s="38" t="s">
        <v>327</v>
      </c>
      <c r="Q1203" s="38" t="s">
        <v>290</v>
      </c>
      <c r="S1203" s="6"/>
    </row>
    <row r="1204" spans="1:19" ht="15" customHeight="1" x14ac:dyDescent="0.25">
      <c r="A1204" t="s">
        <v>154</v>
      </c>
      <c r="E1204" s="38" t="s">
        <v>519</v>
      </c>
      <c r="F1204" s="3">
        <v>124561</v>
      </c>
      <c r="G1204" s="25">
        <v>43478</v>
      </c>
      <c r="H1204" s="3">
        <v>-144</v>
      </c>
      <c r="I1204" s="3">
        <v>1047.1100000000001</v>
      </c>
      <c r="J1204" s="3">
        <v>0</v>
      </c>
      <c r="K1204" s="3">
        <f>Item_Ledger_Entry[[#This Row],[Sales Amount (Expected)]]+Item_Ledger_Entry[[#This Row],[Sales Amount (Actual)]]</f>
        <v>1047.1100000000001</v>
      </c>
      <c r="L1204" s="3">
        <f>-Item_Ledger_Entry[[#This Row],[Quantity]]</f>
        <v>144</v>
      </c>
      <c r="M1204" s="38" t="s">
        <v>520</v>
      </c>
      <c r="N1204" s="3">
        <v>7.42</v>
      </c>
      <c r="O1204" s="38" t="s">
        <v>326</v>
      </c>
      <c r="P1204" s="38" t="s">
        <v>327</v>
      </c>
      <c r="Q1204" s="38" t="s">
        <v>290</v>
      </c>
      <c r="S1204" s="6"/>
    </row>
    <row r="1205" spans="1:19" ht="15" customHeight="1" x14ac:dyDescent="0.25">
      <c r="A1205" t="s">
        <v>154</v>
      </c>
      <c r="E1205" s="38" t="s">
        <v>519</v>
      </c>
      <c r="F1205" s="3">
        <v>124588</v>
      </c>
      <c r="G1205" s="25">
        <v>43475</v>
      </c>
      <c r="H1205" s="3">
        <v>-144</v>
      </c>
      <c r="I1205" s="3">
        <v>1036.43</v>
      </c>
      <c r="J1205" s="3">
        <v>0</v>
      </c>
      <c r="K1205" s="3">
        <f>Item_Ledger_Entry[[#This Row],[Sales Amount (Expected)]]+Item_Ledger_Entry[[#This Row],[Sales Amount (Actual)]]</f>
        <v>1036.43</v>
      </c>
      <c r="L1205" s="3">
        <f>-Item_Ledger_Entry[[#This Row],[Quantity]]</f>
        <v>144</v>
      </c>
      <c r="M1205" s="38" t="s">
        <v>520</v>
      </c>
      <c r="N1205" s="3">
        <v>7.42</v>
      </c>
      <c r="O1205" s="38" t="s">
        <v>326</v>
      </c>
      <c r="P1205" s="38" t="s">
        <v>327</v>
      </c>
      <c r="Q1205" s="38" t="s">
        <v>290</v>
      </c>
      <c r="S1205" s="6"/>
    </row>
    <row r="1206" spans="1:19" ht="15" customHeight="1" x14ac:dyDescent="0.25">
      <c r="A1206" t="s">
        <v>154</v>
      </c>
      <c r="E1206" s="38" t="s">
        <v>519</v>
      </c>
      <c r="F1206" s="3">
        <v>124635</v>
      </c>
      <c r="G1206" s="25">
        <v>43486</v>
      </c>
      <c r="H1206" s="3">
        <v>-144</v>
      </c>
      <c r="I1206" s="3">
        <v>961.63000000000011</v>
      </c>
      <c r="J1206" s="3">
        <v>0</v>
      </c>
      <c r="K1206" s="3">
        <f>Item_Ledger_Entry[[#This Row],[Sales Amount (Expected)]]+Item_Ledger_Entry[[#This Row],[Sales Amount (Actual)]]</f>
        <v>961.63000000000011</v>
      </c>
      <c r="L1206" s="3">
        <f>-Item_Ledger_Entry[[#This Row],[Quantity]]</f>
        <v>144</v>
      </c>
      <c r="M1206" s="38" t="s">
        <v>520</v>
      </c>
      <c r="N1206" s="3">
        <v>7.42</v>
      </c>
      <c r="O1206" s="38" t="s">
        <v>379</v>
      </c>
      <c r="P1206" s="38" t="s">
        <v>380</v>
      </c>
      <c r="Q1206" s="38" t="s">
        <v>290</v>
      </c>
      <c r="S1206" s="6"/>
    </row>
    <row r="1207" spans="1:19" ht="15" customHeight="1" x14ac:dyDescent="0.25">
      <c r="A1207" t="s">
        <v>154</v>
      </c>
      <c r="E1207" s="38" t="s">
        <v>519</v>
      </c>
      <c r="F1207" s="3">
        <v>128863</v>
      </c>
      <c r="G1207" s="25">
        <v>43472</v>
      </c>
      <c r="H1207" s="3">
        <v>-288</v>
      </c>
      <c r="I1207" s="3">
        <v>2094.2200000000003</v>
      </c>
      <c r="J1207" s="3">
        <v>0</v>
      </c>
      <c r="K1207" s="3">
        <f>Item_Ledger_Entry[[#This Row],[Sales Amount (Expected)]]+Item_Ledger_Entry[[#This Row],[Sales Amount (Actual)]]</f>
        <v>2094.2200000000003</v>
      </c>
      <c r="L1207" s="3">
        <f>-Item_Ledger_Entry[[#This Row],[Quantity]]</f>
        <v>288</v>
      </c>
      <c r="M1207" s="38" t="s">
        <v>520</v>
      </c>
      <c r="N1207" s="3">
        <v>7.42</v>
      </c>
      <c r="O1207" s="38" t="s">
        <v>375</v>
      </c>
      <c r="P1207" s="38" t="s">
        <v>376</v>
      </c>
      <c r="Q1207" s="38" t="s">
        <v>290</v>
      </c>
      <c r="S1207" s="6"/>
    </row>
    <row r="1208" spans="1:19" ht="15" customHeight="1" x14ac:dyDescent="0.25">
      <c r="A1208" t="s">
        <v>154</v>
      </c>
      <c r="E1208" s="38" t="s">
        <v>519</v>
      </c>
      <c r="F1208" s="3">
        <v>132495</v>
      </c>
      <c r="G1208" s="25">
        <v>43466</v>
      </c>
      <c r="H1208" s="3">
        <v>-144</v>
      </c>
      <c r="I1208" s="3">
        <v>1047.1100000000001</v>
      </c>
      <c r="J1208" s="3">
        <v>0</v>
      </c>
      <c r="K1208" s="3">
        <f>Item_Ledger_Entry[[#This Row],[Sales Amount (Expected)]]+Item_Ledger_Entry[[#This Row],[Sales Amount (Actual)]]</f>
        <v>1047.1100000000001</v>
      </c>
      <c r="L1208" s="3">
        <f>-Item_Ledger_Entry[[#This Row],[Quantity]]</f>
        <v>144</v>
      </c>
      <c r="M1208" s="38" t="s">
        <v>520</v>
      </c>
      <c r="N1208" s="3">
        <v>7.42</v>
      </c>
      <c r="O1208" s="38" t="s">
        <v>330</v>
      </c>
      <c r="P1208" s="38" t="s">
        <v>331</v>
      </c>
      <c r="Q1208" s="38" t="s">
        <v>313</v>
      </c>
      <c r="S1208" s="6"/>
    </row>
    <row r="1209" spans="1:19" ht="15" customHeight="1" x14ac:dyDescent="0.25">
      <c r="A1209" t="s">
        <v>154</v>
      </c>
      <c r="E1209" s="38" t="s">
        <v>519</v>
      </c>
      <c r="F1209" s="3">
        <v>138733</v>
      </c>
      <c r="G1209" s="25">
        <v>43477</v>
      </c>
      <c r="H1209" s="3">
        <v>-1</v>
      </c>
      <c r="I1209" s="3">
        <v>7.2</v>
      </c>
      <c r="J1209" s="3">
        <v>0</v>
      </c>
      <c r="K1209" s="3">
        <f>Item_Ledger_Entry[[#This Row],[Sales Amount (Expected)]]+Item_Ledger_Entry[[#This Row],[Sales Amount (Actual)]]</f>
        <v>7.2</v>
      </c>
      <c r="L1209" s="3">
        <f>-Item_Ledger_Entry[[#This Row],[Quantity]]</f>
        <v>1</v>
      </c>
      <c r="M1209" s="38" t="s">
        <v>520</v>
      </c>
      <c r="N1209" s="3">
        <v>7.42</v>
      </c>
      <c r="O1209" s="38" t="s">
        <v>318</v>
      </c>
      <c r="P1209" s="38" t="s">
        <v>319</v>
      </c>
      <c r="Q1209" s="38" t="s">
        <v>272</v>
      </c>
      <c r="S1209" s="6"/>
    </row>
    <row r="1210" spans="1:19" ht="15" customHeight="1" x14ac:dyDescent="0.25">
      <c r="A1210" t="s">
        <v>154</v>
      </c>
      <c r="E1210" s="38" t="s">
        <v>521</v>
      </c>
      <c r="F1210" s="3">
        <v>20336</v>
      </c>
      <c r="G1210" s="25">
        <v>43472</v>
      </c>
      <c r="H1210" s="3">
        <v>-144</v>
      </c>
      <c r="I1210" s="3">
        <v>634.52</v>
      </c>
      <c r="J1210" s="3">
        <v>0</v>
      </c>
      <c r="K1210" s="3">
        <f>Item_Ledger_Entry[[#This Row],[Sales Amount (Expected)]]+Item_Ledger_Entry[[#This Row],[Sales Amount (Actual)]]</f>
        <v>634.52</v>
      </c>
      <c r="L1210" s="3">
        <f>-Item_Ledger_Entry[[#This Row],[Quantity]]</f>
        <v>144</v>
      </c>
      <c r="M1210" s="38" t="s">
        <v>522</v>
      </c>
      <c r="N1210" s="3">
        <v>4.59</v>
      </c>
      <c r="O1210" s="38" t="s">
        <v>328</v>
      </c>
      <c r="P1210" s="38" t="s">
        <v>329</v>
      </c>
      <c r="Q1210" s="38" t="s">
        <v>290</v>
      </c>
      <c r="S1210" s="6"/>
    </row>
    <row r="1211" spans="1:19" ht="15" customHeight="1" x14ac:dyDescent="0.25">
      <c r="A1211" t="s">
        <v>154</v>
      </c>
      <c r="E1211" s="38" t="s">
        <v>521</v>
      </c>
      <c r="F1211" s="3">
        <v>20381</v>
      </c>
      <c r="G1211" s="25">
        <v>43473</v>
      </c>
      <c r="H1211" s="3">
        <v>-288</v>
      </c>
      <c r="I1211" s="3">
        <v>1189.73</v>
      </c>
      <c r="J1211" s="3">
        <v>0</v>
      </c>
      <c r="K1211" s="3">
        <f>Item_Ledger_Entry[[#This Row],[Sales Amount (Expected)]]+Item_Ledger_Entry[[#This Row],[Sales Amount (Actual)]]</f>
        <v>1189.73</v>
      </c>
      <c r="L1211" s="3">
        <f>-Item_Ledger_Entry[[#This Row],[Quantity]]</f>
        <v>288</v>
      </c>
      <c r="M1211" s="38" t="s">
        <v>522</v>
      </c>
      <c r="N1211" s="3">
        <v>4.59</v>
      </c>
      <c r="O1211" s="38" t="s">
        <v>324</v>
      </c>
      <c r="P1211" s="38" t="s">
        <v>325</v>
      </c>
      <c r="Q1211" s="38" t="s">
        <v>290</v>
      </c>
      <c r="S1211" s="6"/>
    </row>
    <row r="1212" spans="1:19" ht="15" customHeight="1" x14ac:dyDescent="0.25">
      <c r="A1212" t="s">
        <v>154</v>
      </c>
      <c r="E1212" s="38" t="s">
        <v>521</v>
      </c>
      <c r="F1212" s="3">
        <v>20413</v>
      </c>
      <c r="G1212" s="25">
        <v>43475</v>
      </c>
      <c r="H1212" s="3">
        <v>-6</v>
      </c>
      <c r="I1212" s="3">
        <v>26.16</v>
      </c>
      <c r="J1212" s="3">
        <v>0</v>
      </c>
      <c r="K1212" s="3">
        <f>Item_Ledger_Entry[[#This Row],[Sales Amount (Expected)]]+Item_Ledger_Entry[[#This Row],[Sales Amount (Actual)]]</f>
        <v>26.16</v>
      </c>
      <c r="L1212" s="3">
        <f>-Item_Ledger_Entry[[#This Row],[Quantity]]</f>
        <v>6</v>
      </c>
      <c r="M1212" s="38" t="s">
        <v>522</v>
      </c>
      <c r="N1212" s="3">
        <v>4.59</v>
      </c>
      <c r="O1212" s="38" t="s">
        <v>324</v>
      </c>
      <c r="P1212" s="38" t="s">
        <v>325</v>
      </c>
      <c r="Q1212" s="38" t="s">
        <v>290</v>
      </c>
      <c r="S1212" s="6"/>
    </row>
    <row r="1213" spans="1:19" ht="15" customHeight="1" x14ac:dyDescent="0.25">
      <c r="A1213" t="s">
        <v>154</v>
      </c>
      <c r="E1213" s="38" t="s">
        <v>521</v>
      </c>
      <c r="F1213" s="3">
        <v>20441</v>
      </c>
      <c r="G1213" s="25">
        <v>43483</v>
      </c>
      <c r="H1213" s="3">
        <v>-144</v>
      </c>
      <c r="I1213" s="3">
        <v>588.25</v>
      </c>
      <c r="J1213" s="3">
        <v>0</v>
      </c>
      <c r="K1213" s="3">
        <f>Item_Ledger_Entry[[#This Row],[Sales Amount (Expected)]]+Item_Ledger_Entry[[#This Row],[Sales Amount (Actual)]]</f>
        <v>588.25</v>
      </c>
      <c r="L1213" s="3">
        <f>-Item_Ledger_Entry[[#This Row],[Quantity]]</f>
        <v>144</v>
      </c>
      <c r="M1213" s="38" t="s">
        <v>522</v>
      </c>
      <c r="N1213" s="3">
        <v>4.59</v>
      </c>
      <c r="O1213" s="38" t="s">
        <v>328</v>
      </c>
      <c r="P1213" s="38" t="s">
        <v>329</v>
      </c>
      <c r="Q1213" s="38" t="s">
        <v>290</v>
      </c>
      <c r="S1213" s="6"/>
    </row>
    <row r="1214" spans="1:19" ht="15" customHeight="1" x14ac:dyDescent="0.25">
      <c r="A1214" t="s">
        <v>154</v>
      </c>
      <c r="E1214" s="38" t="s">
        <v>521</v>
      </c>
      <c r="F1214" s="3">
        <v>25289</v>
      </c>
      <c r="G1214" s="25">
        <v>43477</v>
      </c>
      <c r="H1214" s="3">
        <v>-144</v>
      </c>
      <c r="I1214" s="3">
        <v>647.74</v>
      </c>
      <c r="J1214" s="3">
        <v>0</v>
      </c>
      <c r="K1214" s="3">
        <f>Item_Ledger_Entry[[#This Row],[Sales Amount (Expected)]]+Item_Ledger_Entry[[#This Row],[Sales Amount (Actual)]]</f>
        <v>647.74</v>
      </c>
      <c r="L1214" s="3">
        <f>-Item_Ledger_Entry[[#This Row],[Quantity]]</f>
        <v>144</v>
      </c>
      <c r="M1214" s="38" t="s">
        <v>522</v>
      </c>
      <c r="N1214" s="3">
        <v>4.59</v>
      </c>
      <c r="O1214" s="38" t="s">
        <v>309</v>
      </c>
      <c r="P1214" s="38" t="s">
        <v>310</v>
      </c>
      <c r="Q1214" s="38" t="s">
        <v>290</v>
      </c>
      <c r="S1214" s="6"/>
    </row>
    <row r="1215" spans="1:19" ht="15" customHeight="1" x14ac:dyDescent="0.25">
      <c r="A1215" t="s">
        <v>154</v>
      </c>
      <c r="E1215" s="38" t="s">
        <v>521</v>
      </c>
      <c r="F1215" s="3">
        <v>30042</v>
      </c>
      <c r="G1215" s="25">
        <v>43471</v>
      </c>
      <c r="H1215" s="3">
        <v>-1</v>
      </c>
      <c r="I1215" s="3">
        <v>4.5</v>
      </c>
      <c r="J1215" s="3">
        <v>0</v>
      </c>
      <c r="K1215" s="3">
        <f>Item_Ledger_Entry[[#This Row],[Sales Amount (Expected)]]+Item_Ledger_Entry[[#This Row],[Sales Amount (Actual)]]</f>
        <v>4.5</v>
      </c>
      <c r="L1215" s="3">
        <f>-Item_Ledger_Entry[[#This Row],[Quantity]]</f>
        <v>1</v>
      </c>
      <c r="M1215" s="38" t="s">
        <v>522</v>
      </c>
      <c r="N1215" s="3">
        <v>4.59</v>
      </c>
      <c r="O1215" s="38" t="s">
        <v>345</v>
      </c>
      <c r="P1215" s="38" t="s">
        <v>346</v>
      </c>
      <c r="Q1215" s="38" t="s">
        <v>313</v>
      </c>
      <c r="S1215" s="6"/>
    </row>
    <row r="1216" spans="1:19" ht="15" customHeight="1" x14ac:dyDescent="0.25">
      <c r="A1216" t="s">
        <v>154</v>
      </c>
      <c r="E1216" s="38" t="s">
        <v>521</v>
      </c>
      <c r="F1216" s="3">
        <v>30112</v>
      </c>
      <c r="G1216" s="25">
        <v>43475</v>
      </c>
      <c r="H1216" s="3">
        <v>-144</v>
      </c>
      <c r="I1216" s="3">
        <v>647.75</v>
      </c>
      <c r="J1216" s="3">
        <v>0</v>
      </c>
      <c r="K1216" s="3">
        <f>Item_Ledger_Entry[[#This Row],[Sales Amount (Expected)]]+Item_Ledger_Entry[[#This Row],[Sales Amount (Actual)]]</f>
        <v>647.75</v>
      </c>
      <c r="L1216" s="3">
        <f>-Item_Ledger_Entry[[#This Row],[Quantity]]</f>
        <v>144</v>
      </c>
      <c r="M1216" s="38" t="s">
        <v>522</v>
      </c>
      <c r="N1216" s="3">
        <v>4.59</v>
      </c>
      <c r="O1216" s="38" t="s">
        <v>345</v>
      </c>
      <c r="P1216" s="38" t="s">
        <v>346</v>
      </c>
      <c r="Q1216" s="38" t="s">
        <v>313</v>
      </c>
      <c r="S1216" s="6"/>
    </row>
    <row r="1217" spans="1:19" ht="15" customHeight="1" x14ac:dyDescent="0.25">
      <c r="A1217" t="s">
        <v>154</v>
      </c>
      <c r="E1217" s="38" t="s">
        <v>521</v>
      </c>
      <c r="F1217" s="3">
        <v>30156</v>
      </c>
      <c r="G1217" s="25">
        <v>43483</v>
      </c>
      <c r="H1217" s="3">
        <v>-144</v>
      </c>
      <c r="I1217" s="3">
        <v>647.75</v>
      </c>
      <c r="J1217" s="3">
        <v>0</v>
      </c>
      <c r="K1217" s="3">
        <f>Item_Ledger_Entry[[#This Row],[Sales Amount (Expected)]]+Item_Ledger_Entry[[#This Row],[Sales Amount (Actual)]]</f>
        <v>647.75</v>
      </c>
      <c r="L1217" s="3">
        <f>-Item_Ledger_Entry[[#This Row],[Quantity]]</f>
        <v>144</v>
      </c>
      <c r="M1217" s="38" t="s">
        <v>522</v>
      </c>
      <c r="N1217" s="3">
        <v>4.59</v>
      </c>
      <c r="O1217" s="38" t="s">
        <v>345</v>
      </c>
      <c r="P1217" s="38" t="s">
        <v>346</v>
      </c>
      <c r="Q1217" s="38" t="s">
        <v>313</v>
      </c>
      <c r="S1217" s="6"/>
    </row>
    <row r="1218" spans="1:19" ht="15" customHeight="1" x14ac:dyDescent="0.25">
      <c r="A1218" t="s">
        <v>154</v>
      </c>
      <c r="E1218" s="38" t="s">
        <v>521</v>
      </c>
      <c r="F1218" s="3">
        <v>124591</v>
      </c>
      <c r="G1218" s="25">
        <v>43475</v>
      </c>
      <c r="H1218" s="3">
        <v>-144</v>
      </c>
      <c r="I1218" s="3">
        <v>641.13</v>
      </c>
      <c r="J1218" s="3">
        <v>0</v>
      </c>
      <c r="K1218" s="3">
        <f>Item_Ledger_Entry[[#This Row],[Sales Amount (Expected)]]+Item_Ledger_Entry[[#This Row],[Sales Amount (Actual)]]</f>
        <v>641.13</v>
      </c>
      <c r="L1218" s="3">
        <f>-Item_Ledger_Entry[[#This Row],[Quantity]]</f>
        <v>144</v>
      </c>
      <c r="M1218" s="38" t="s">
        <v>522</v>
      </c>
      <c r="N1218" s="3">
        <v>4.59</v>
      </c>
      <c r="O1218" s="38" t="s">
        <v>326</v>
      </c>
      <c r="P1218" s="38" t="s">
        <v>327</v>
      </c>
      <c r="Q1218" s="38" t="s">
        <v>290</v>
      </c>
      <c r="S1218" s="6"/>
    </row>
    <row r="1219" spans="1:19" ht="15" customHeight="1" x14ac:dyDescent="0.25">
      <c r="A1219" t="s">
        <v>154</v>
      </c>
      <c r="E1219" s="38" t="s">
        <v>521</v>
      </c>
      <c r="F1219" s="3">
        <v>124604</v>
      </c>
      <c r="G1219" s="25">
        <v>43478</v>
      </c>
      <c r="H1219" s="3">
        <v>-144</v>
      </c>
      <c r="I1219" s="3">
        <v>588.25</v>
      </c>
      <c r="J1219" s="3">
        <v>0</v>
      </c>
      <c r="K1219" s="3">
        <f>Item_Ledger_Entry[[#This Row],[Sales Amount (Expected)]]+Item_Ledger_Entry[[#This Row],[Sales Amount (Actual)]]</f>
        <v>588.25</v>
      </c>
      <c r="L1219" s="3">
        <f>-Item_Ledger_Entry[[#This Row],[Quantity]]</f>
        <v>144</v>
      </c>
      <c r="M1219" s="38" t="s">
        <v>522</v>
      </c>
      <c r="N1219" s="3">
        <v>4.59</v>
      </c>
      <c r="O1219" s="38" t="s">
        <v>307</v>
      </c>
      <c r="P1219" s="38" t="s">
        <v>308</v>
      </c>
      <c r="Q1219" s="38" t="s">
        <v>290</v>
      </c>
      <c r="S1219" s="6"/>
    </row>
    <row r="1220" spans="1:19" ht="15" customHeight="1" x14ac:dyDescent="0.25">
      <c r="A1220" t="s">
        <v>154</v>
      </c>
      <c r="E1220" s="38" t="s">
        <v>521</v>
      </c>
      <c r="F1220" s="3">
        <v>124621</v>
      </c>
      <c r="G1220" s="25">
        <v>43478</v>
      </c>
      <c r="H1220" s="3">
        <v>-144</v>
      </c>
      <c r="I1220" s="3">
        <v>581.64</v>
      </c>
      <c r="J1220" s="3">
        <v>0</v>
      </c>
      <c r="K1220" s="3">
        <f>Item_Ledger_Entry[[#This Row],[Sales Amount (Expected)]]+Item_Ledger_Entry[[#This Row],[Sales Amount (Actual)]]</f>
        <v>581.64</v>
      </c>
      <c r="L1220" s="3">
        <f>-Item_Ledger_Entry[[#This Row],[Quantity]]</f>
        <v>144</v>
      </c>
      <c r="M1220" s="38" t="s">
        <v>522</v>
      </c>
      <c r="N1220" s="3">
        <v>4.59</v>
      </c>
      <c r="O1220" s="38" t="s">
        <v>349</v>
      </c>
      <c r="P1220" s="38" t="s">
        <v>350</v>
      </c>
      <c r="Q1220" s="38" t="s">
        <v>290</v>
      </c>
      <c r="S1220" s="6"/>
    </row>
    <row r="1221" spans="1:19" ht="15" customHeight="1" x14ac:dyDescent="0.25">
      <c r="A1221" t="s">
        <v>154</v>
      </c>
      <c r="E1221" s="38" t="s">
        <v>521</v>
      </c>
      <c r="F1221" s="3">
        <v>124638</v>
      </c>
      <c r="G1221" s="25">
        <v>43486</v>
      </c>
      <c r="H1221" s="3">
        <v>-145</v>
      </c>
      <c r="I1221" s="3">
        <v>598.99</v>
      </c>
      <c r="J1221" s="3">
        <v>0</v>
      </c>
      <c r="K1221" s="3">
        <f>Item_Ledger_Entry[[#This Row],[Sales Amount (Expected)]]+Item_Ledger_Entry[[#This Row],[Sales Amount (Actual)]]</f>
        <v>598.99</v>
      </c>
      <c r="L1221" s="3">
        <f>-Item_Ledger_Entry[[#This Row],[Quantity]]</f>
        <v>145</v>
      </c>
      <c r="M1221" s="38" t="s">
        <v>522</v>
      </c>
      <c r="N1221" s="3">
        <v>4.59</v>
      </c>
      <c r="O1221" s="38" t="s">
        <v>379</v>
      </c>
      <c r="P1221" s="38" t="s">
        <v>380</v>
      </c>
      <c r="Q1221" s="38" t="s">
        <v>290</v>
      </c>
      <c r="S1221" s="6"/>
    </row>
    <row r="1222" spans="1:19" ht="15" customHeight="1" x14ac:dyDescent="0.25">
      <c r="A1222" t="s">
        <v>154</v>
      </c>
      <c r="E1222" s="38" t="s">
        <v>521</v>
      </c>
      <c r="F1222" s="3">
        <v>128873</v>
      </c>
      <c r="G1222" s="25">
        <v>43472</v>
      </c>
      <c r="H1222" s="3">
        <v>-144</v>
      </c>
      <c r="I1222" s="3">
        <v>647.74</v>
      </c>
      <c r="J1222" s="3">
        <v>0</v>
      </c>
      <c r="K1222" s="3">
        <f>Item_Ledger_Entry[[#This Row],[Sales Amount (Expected)]]+Item_Ledger_Entry[[#This Row],[Sales Amount (Actual)]]</f>
        <v>647.74</v>
      </c>
      <c r="L1222" s="3">
        <f>-Item_Ledger_Entry[[#This Row],[Quantity]]</f>
        <v>144</v>
      </c>
      <c r="M1222" s="38" t="s">
        <v>522</v>
      </c>
      <c r="N1222" s="3">
        <v>4.59</v>
      </c>
      <c r="O1222" s="38" t="s">
        <v>375</v>
      </c>
      <c r="P1222" s="38" t="s">
        <v>376</v>
      </c>
      <c r="Q1222" s="38" t="s">
        <v>290</v>
      </c>
      <c r="S1222" s="6"/>
    </row>
    <row r="1223" spans="1:19" ht="15" customHeight="1" x14ac:dyDescent="0.25">
      <c r="A1223" t="s">
        <v>154</v>
      </c>
      <c r="E1223" s="38" t="s">
        <v>521</v>
      </c>
      <c r="F1223" s="3">
        <v>132496</v>
      </c>
      <c r="G1223" s="25">
        <v>43466</v>
      </c>
      <c r="H1223" s="3">
        <v>-144</v>
      </c>
      <c r="I1223" s="3">
        <v>647.74</v>
      </c>
      <c r="J1223" s="3">
        <v>0</v>
      </c>
      <c r="K1223" s="3">
        <f>Item_Ledger_Entry[[#This Row],[Sales Amount (Expected)]]+Item_Ledger_Entry[[#This Row],[Sales Amount (Actual)]]</f>
        <v>647.74</v>
      </c>
      <c r="L1223" s="3">
        <f>-Item_Ledger_Entry[[#This Row],[Quantity]]</f>
        <v>144</v>
      </c>
      <c r="M1223" s="38" t="s">
        <v>522</v>
      </c>
      <c r="N1223" s="3">
        <v>4.59</v>
      </c>
      <c r="O1223" s="38" t="s">
        <v>330</v>
      </c>
      <c r="P1223" s="38" t="s">
        <v>331</v>
      </c>
      <c r="Q1223" s="38" t="s">
        <v>313</v>
      </c>
      <c r="S1223" s="6"/>
    </row>
    <row r="1224" spans="1:19" ht="15" customHeight="1" x14ac:dyDescent="0.25">
      <c r="A1224" t="s">
        <v>154</v>
      </c>
      <c r="E1224" s="38" t="s">
        <v>521</v>
      </c>
      <c r="F1224" s="3">
        <v>132524</v>
      </c>
      <c r="G1224" s="25">
        <v>43477</v>
      </c>
      <c r="H1224" s="3">
        <v>-144</v>
      </c>
      <c r="I1224" s="3">
        <v>647.74</v>
      </c>
      <c r="J1224" s="3">
        <v>0</v>
      </c>
      <c r="K1224" s="3">
        <f>Item_Ledger_Entry[[#This Row],[Sales Amount (Expected)]]+Item_Ledger_Entry[[#This Row],[Sales Amount (Actual)]]</f>
        <v>647.74</v>
      </c>
      <c r="L1224" s="3">
        <f>-Item_Ledger_Entry[[#This Row],[Quantity]]</f>
        <v>144</v>
      </c>
      <c r="M1224" s="38" t="s">
        <v>522</v>
      </c>
      <c r="N1224" s="3">
        <v>4.59</v>
      </c>
      <c r="O1224" s="38" t="s">
        <v>351</v>
      </c>
      <c r="P1224" s="38" t="s">
        <v>352</v>
      </c>
      <c r="Q1224" s="38" t="s">
        <v>313</v>
      </c>
      <c r="S1224" s="6"/>
    </row>
    <row r="1225" spans="1:19" ht="15" customHeight="1" x14ac:dyDescent="0.25">
      <c r="A1225" t="s">
        <v>154</v>
      </c>
      <c r="E1225" s="38" t="s">
        <v>521</v>
      </c>
      <c r="F1225" s="3">
        <v>135838</v>
      </c>
      <c r="G1225" s="25">
        <v>43490</v>
      </c>
      <c r="H1225" s="3">
        <v>-144</v>
      </c>
      <c r="I1225" s="3">
        <v>594.85</v>
      </c>
      <c r="J1225" s="3">
        <v>0</v>
      </c>
      <c r="K1225" s="3">
        <f>Item_Ledger_Entry[[#This Row],[Sales Amount (Expected)]]+Item_Ledger_Entry[[#This Row],[Sales Amount (Actual)]]</f>
        <v>594.85</v>
      </c>
      <c r="L1225" s="3">
        <f>-Item_Ledger_Entry[[#This Row],[Quantity]]</f>
        <v>144</v>
      </c>
      <c r="M1225" s="38" t="s">
        <v>522</v>
      </c>
      <c r="N1225" s="3">
        <v>4.59</v>
      </c>
      <c r="O1225" s="38" t="s">
        <v>332</v>
      </c>
      <c r="P1225" s="38" t="s">
        <v>333</v>
      </c>
      <c r="Q1225" s="38" t="s">
        <v>272</v>
      </c>
      <c r="S1225" s="6"/>
    </row>
    <row r="1226" spans="1:19" ht="15" customHeight="1" x14ac:dyDescent="0.25">
      <c r="A1226" t="s">
        <v>154</v>
      </c>
      <c r="E1226" s="38" t="s">
        <v>521</v>
      </c>
      <c r="F1226" s="3">
        <v>138741</v>
      </c>
      <c r="G1226" s="25">
        <v>43480</v>
      </c>
      <c r="H1226" s="3">
        <v>-144</v>
      </c>
      <c r="I1226" s="3">
        <v>647.74</v>
      </c>
      <c r="J1226" s="3">
        <v>0</v>
      </c>
      <c r="K1226" s="3">
        <f>Item_Ledger_Entry[[#This Row],[Sales Amount (Expected)]]+Item_Ledger_Entry[[#This Row],[Sales Amount (Actual)]]</f>
        <v>647.74</v>
      </c>
      <c r="L1226" s="3">
        <f>-Item_Ledger_Entry[[#This Row],[Quantity]]</f>
        <v>144</v>
      </c>
      <c r="M1226" s="38" t="s">
        <v>522</v>
      </c>
      <c r="N1226" s="3">
        <v>4.59</v>
      </c>
      <c r="O1226" s="38" t="s">
        <v>297</v>
      </c>
      <c r="P1226" s="38" t="s">
        <v>298</v>
      </c>
      <c r="Q1226" s="38" t="s">
        <v>272</v>
      </c>
      <c r="S1226" s="6"/>
    </row>
    <row r="1227" spans="1:19" ht="15" customHeight="1" x14ac:dyDescent="0.25">
      <c r="A1227" t="s">
        <v>154</v>
      </c>
      <c r="E1227" s="38" t="s">
        <v>521</v>
      </c>
      <c r="F1227" s="3">
        <v>157886</v>
      </c>
      <c r="G1227" s="25">
        <v>43482</v>
      </c>
      <c r="H1227" s="3">
        <v>12</v>
      </c>
      <c r="I1227" s="3">
        <v>-53.980000000000004</v>
      </c>
      <c r="J1227" s="3">
        <v>0</v>
      </c>
      <c r="K1227" s="3">
        <f>Item_Ledger_Entry[[#This Row],[Sales Amount (Expected)]]+Item_Ledger_Entry[[#This Row],[Sales Amount (Actual)]]</f>
        <v>-53.980000000000004</v>
      </c>
      <c r="L1227" s="3">
        <f>-Item_Ledger_Entry[[#This Row],[Quantity]]</f>
        <v>-12</v>
      </c>
      <c r="M1227" s="38" t="s">
        <v>522</v>
      </c>
      <c r="N1227" s="3">
        <v>4.59</v>
      </c>
      <c r="O1227" s="38" t="s">
        <v>311</v>
      </c>
      <c r="P1227" s="38" t="s">
        <v>312</v>
      </c>
      <c r="Q1227" s="38" t="s">
        <v>313</v>
      </c>
      <c r="S1227" s="6"/>
    </row>
    <row r="1228" spans="1:19" ht="15" customHeight="1" x14ac:dyDescent="0.25">
      <c r="A1228" t="s">
        <v>154</v>
      </c>
      <c r="E1228" s="38" t="s">
        <v>523</v>
      </c>
      <c r="F1228" s="3">
        <v>20358</v>
      </c>
      <c r="G1228" s="25">
        <v>43475</v>
      </c>
      <c r="H1228" s="3">
        <v>-144</v>
      </c>
      <c r="I1228" s="3">
        <v>304.5</v>
      </c>
      <c r="J1228" s="3">
        <v>0</v>
      </c>
      <c r="K1228" s="3">
        <f>Item_Ledger_Entry[[#This Row],[Sales Amount (Expected)]]+Item_Ledger_Entry[[#This Row],[Sales Amount (Actual)]]</f>
        <v>304.5</v>
      </c>
      <c r="L1228" s="3">
        <f>-Item_Ledger_Entry[[#This Row],[Quantity]]</f>
        <v>144</v>
      </c>
      <c r="M1228" s="38" t="s">
        <v>524</v>
      </c>
      <c r="N1228" s="3">
        <v>2.1800000000000002</v>
      </c>
      <c r="O1228" s="38" t="s">
        <v>307</v>
      </c>
      <c r="P1228" s="38" t="s">
        <v>308</v>
      </c>
      <c r="Q1228" s="38" t="s">
        <v>290</v>
      </c>
      <c r="S1228" s="6"/>
    </row>
    <row r="1229" spans="1:19" ht="15" customHeight="1" x14ac:dyDescent="0.25">
      <c r="A1229" t="s">
        <v>154</v>
      </c>
      <c r="E1229" s="38" t="s">
        <v>523</v>
      </c>
      <c r="F1229" s="3">
        <v>20373</v>
      </c>
      <c r="G1229" s="25">
        <v>43468</v>
      </c>
      <c r="H1229" s="3">
        <v>-144</v>
      </c>
      <c r="I1229" s="3">
        <v>307.64</v>
      </c>
      <c r="J1229" s="3">
        <v>0</v>
      </c>
      <c r="K1229" s="3">
        <f>Item_Ledger_Entry[[#This Row],[Sales Amount (Expected)]]+Item_Ledger_Entry[[#This Row],[Sales Amount (Actual)]]</f>
        <v>307.64</v>
      </c>
      <c r="L1229" s="3">
        <f>-Item_Ledger_Entry[[#This Row],[Quantity]]</f>
        <v>144</v>
      </c>
      <c r="M1229" s="38" t="s">
        <v>524</v>
      </c>
      <c r="N1229" s="3">
        <v>2.1800000000000002</v>
      </c>
      <c r="O1229" s="38" t="s">
        <v>328</v>
      </c>
      <c r="P1229" s="38" t="s">
        <v>329</v>
      </c>
      <c r="Q1229" s="38" t="s">
        <v>290</v>
      </c>
      <c r="S1229" s="6"/>
    </row>
    <row r="1230" spans="1:19" ht="15" customHeight="1" x14ac:dyDescent="0.25">
      <c r="A1230" t="s">
        <v>154</v>
      </c>
      <c r="E1230" s="38" t="s">
        <v>523</v>
      </c>
      <c r="F1230" s="3">
        <v>20390</v>
      </c>
      <c r="G1230" s="25">
        <v>43473</v>
      </c>
      <c r="H1230" s="3">
        <v>-144</v>
      </c>
      <c r="I1230" s="3">
        <v>282.52999999999997</v>
      </c>
      <c r="J1230" s="3">
        <v>0</v>
      </c>
      <c r="K1230" s="3">
        <f>Item_Ledger_Entry[[#This Row],[Sales Amount (Expected)]]+Item_Ledger_Entry[[#This Row],[Sales Amount (Actual)]]</f>
        <v>282.52999999999997</v>
      </c>
      <c r="L1230" s="3">
        <f>-Item_Ledger_Entry[[#This Row],[Quantity]]</f>
        <v>144</v>
      </c>
      <c r="M1230" s="38" t="s">
        <v>524</v>
      </c>
      <c r="N1230" s="3">
        <v>2.1800000000000002</v>
      </c>
      <c r="O1230" s="38" t="s">
        <v>324</v>
      </c>
      <c r="P1230" s="38" t="s">
        <v>325</v>
      </c>
      <c r="Q1230" s="38" t="s">
        <v>290</v>
      </c>
      <c r="S1230" s="6"/>
    </row>
    <row r="1231" spans="1:19" ht="15" customHeight="1" x14ac:dyDescent="0.25">
      <c r="A1231" t="s">
        <v>154</v>
      </c>
      <c r="E1231" s="38" t="s">
        <v>523</v>
      </c>
      <c r="F1231" s="3">
        <v>25271</v>
      </c>
      <c r="G1231" s="25">
        <v>43476</v>
      </c>
      <c r="H1231" s="3">
        <v>-144</v>
      </c>
      <c r="I1231" s="3">
        <v>307.64</v>
      </c>
      <c r="J1231" s="3">
        <v>0</v>
      </c>
      <c r="K1231" s="3">
        <f>Item_Ledger_Entry[[#This Row],[Sales Amount (Expected)]]+Item_Ledger_Entry[[#This Row],[Sales Amount (Actual)]]</f>
        <v>307.64</v>
      </c>
      <c r="L1231" s="3">
        <f>-Item_Ledger_Entry[[#This Row],[Quantity]]</f>
        <v>144</v>
      </c>
      <c r="M1231" s="38" t="s">
        <v>524</v>
      </c>
      <c r="N1231" s="3">
        <v>2.1800000000000002</v>
      </c>
      <c r="O1231" s="38" t="s">
        <v>291</v>
      </c>
      <c r="P1231" s="38" t="s">
        <v>292</v>
      </c>
      <c r="Q1231" s="38" t="s">
        <v>290</v>
      </c>
      <c r="S1231" s="6"/>
    </row>
    <row r="1232" spans="1:19" ht="15" customHeight="1" x14ac:dyDescent="0.25">
      <c r="A1232" t="s">
        <v>154</v>
      </c>
      <c r="E1232" s="38" t="s">
        <v>523</v>
      </c>
      <c r="F1232" s="3">
        <v>30038</v>
      </c>
      <c r="G1232" s="25">
        <v>43471</v>
      </c>
      <c r="H1232" s="3">
        <v>-150</v>
      </c>
      <c r="I1232" s="3">
        <v>320.39999999999998</v>
      </c>
      <c r="J1232" s="3">
        <v>0</v>
      </c>
      <c r="K1232" s="3">
        <f>Item_Ledger_Entry[[#This Row],[Sales Amount (Expected)]]+Item_Ledger_Entry[[#This Row],[Sales Amount (Actual)]]</f>
        <v>320.39999999999998</v>
      </c>
      <c r="L1232" s="3">
        <f>-Item_Ledger_Entry[[#This Row],[Quantity]]</f>
        <v>150</v>
      </c>
      <c r="M1232" s="38" t="s">
        <v>524</v>
      </c>
      <c r="N1232" s="3">
        <v>2.1800000000000002</v>
      </c>
      <c r="O1232" s="38" t="s">
        <v>345</v>
      </c>
      <c r="P1232" s="38" t="s">
        <v>346</v>
      </c>
      <c r="Q1232" s="38" t="s">
        <v>313</v>
      </c>
      <c r="S1232" s="6"/>
    </row>
    <row r="1233" spans="1:19" ht="15" customHeight="1" x14ac:dyDescent="0.25">
      <c r="A1233" t="s">
        <v>154</v>
      </c>
      <c r="E1233" s="38" t="s">
        <v>523</v>
      </c>
      <c r="F1233" s="3">
        <v>30050</v>
      </c>
      <c r="G1233" s="25">
        <v>43474</v>
      </c>
      <c r="H1233" s="3">
        <v>-144</v>
      </c>
      <c r="I1233" s="3">
        <v>307.64</v>
      </c>
      <c r="J1233" s="3">
        <v>0</v>
      </c>
      <c r="K1233" s="3">
        <f>Item_Ledger_Entry[[#This Row],[Sales Amount (Expected)]]+Item_Ledger_Entry[[#This Row],[Sales Amount (Actual)]]</f>
        <v>307.64</v>
      </c>
      <c r="L1233" s="3">
        <f>-Item_Ledger_Entry[[#This Row],[Quantity]]</f>
        <v>144</v>
      </c>
      <c r="M1233" s="38" t="s">
        <v>524</v>
      </c>
      <c r="N1233" s="3">
        <v>2.1800000000000002</v>
      </c>
      <c r="O1233" s="38" t="s">
        <v>320</v>
      </c>
      <c r="P1233" s="38" t="s">
        <v>321</v>
      </c>
      <c r="Q1233" s="38" t="s">
        <v>313</v>
      </c>
      <c r="S1233" s="6"/>
    </row>
    <row r="1234" spans="1:19" ht="15" customHeight="1" x14ac:dyDescent="0.25">
      <c r="A1234" t="s">
        <v>154</v>
      </c>
      <c r="E1234" s="38" t="s">
        <v>523</v>
      </c>
      <c r="F1234" s="3">
        <v>30062</v>
      </c>
      <c r="G1234" s="25">
        <v>43474</v>
      </c>
      <c r="H1234" s="3">
        <v>-144</v>
      </c>
      <c r="I1234" s="3">
        <v>307.64</v>
      </c>
      <c r="J1234" s="3">
        <v>0</v>
      </c>
      <c r="K1234" s="3">
        <f>Item_Ledger_Entry[[#This Row],[Sales Amount (Expected)]]+Item_Ledger_Entry[[#This Row],[Sales Amount (Actual)]]</f>
        <v>307.64</v>
      </c>
      <c r="L1234" s="3">
        <f>-Item_Ledger_Entry[[#This Row],[Quantity]]</f>
        <v>144</v>
      </c>
      <c r="M1234" s="38" t="s">
        <v>524</v>
      </c>
      <c r="N1234" s="3">
        <v>2.1800000000000002</v>
      </c>
      <c r="O1234" s="38" t="s">
        <v>320</v>
      </c>
      <c r="P1234" s="38" t="s">
        <v>321</v>
      </c>
      <c r="Q1234" s="38" t="s">
        <v>313</v>
      </c>
      <c r="S1234" s="6"/>
    </row>
    <row r="1235" spans="1:19" ht="15" customHeight="1" x14ac:dyDescent="0.25">
      <c r="A1235" t="s">
        <v>154</v>
      </c>
      <c r="E1235" s="38" t="s">
        <v>523</v>
      </c>
      <c r="F1235" s="3">
        <v>30075</v>
      </c>
      <c r="G1235" s="25">
        <v>43479</v>
      </c>
      <c r="H1235" s="3">
        <v>-144</v>
      </c>
      <c r="I1235" s="3">
        <v>307.64</v>
      </c>
      <c r="J1235" s="3">
        <v>0</v>
      </c>
      <c r="K1235" s="3">
        <f>Item_Ledger_Entry[[#This Row],[Sales Amount (Expected)]]+Item_Ledger_Entry[[#This Row],[Sales Amount (Actual)]]</f>
        <v>307.64</v>
      </c>
      <c r="L1235" s="3">
        <f>-Item_Ledger_Entry[[#This Row],[Quantity]]</f>
        <v>144</v>
      </c>
      <c r="M1235" s="38" t="s">
        <v>524</v>
      </c>
      <c r="N1235" s="3">
        <v>2.1800000000000002</v>
      </c>
      <c r="O1235" s="38" t="s">
        <v>320</v>
      </c>
      <c r="P1235" s="38" t="s">
        <v>321</v>
      </c>
      <c r="Q1235" s="38" t="s">
        <v>313</v>
      </c>
      <c r="S1235" s="6"/>
    </row>
    <row r="1236" spans="1:19" ht="15" customHeight="1" x14ac:dyDescent="0.25">
      <c r="A1236" t="s">
        <v>154</v>
      </c>
      <c r="E1236" s="38" t="s">
        <v>523</v>
      </c>
      <c r="F1236" s="3">
        <v>30095</v>
      </c>
      <c r="G1236" s="25">
        <v>43478</v>
      </c>
      <c r="H1236" s="3">
        <v>-49</v>
      </c>
      <c r="I1236" s="3">
        <v>104.67999999999999</v>
      </c>
      <c r="J1236" s="3">
        <v>0</v>
      </c>
      <c r="K1236" s="3">
        <f>Item_Ledger_Entry[[#This Row],[Sales Amount (Expected)]]+Item_Ledger_Entry[[#This Row],[Sales Amount (Actual)]]</f>
        <v>104.67999999999999</v>
      </c>
      <c r="L1236" s="3">
        <f>-Item_Ledger_Entry[[#This Row],[Quantity]]</f>
        <v>49</v>
      </c>
      <c r="M1236" s="38" t="s">
        <v>524</v>
      </c>
      <c r="N1236" s="3">
        <v>2.1800000000000002</v>
      </c>
      <c r="O1236" s="38" t="s">
        <v>301</v>
      </c>
      <c r="P1236" s="38" t="s">
        <v>344</v>
      </c>
      <c r="Q1236" s="38" t="s">
        <v>313</v>
      </c>
      <c r="S1236" s="6"/>
    </row>
    <row r="1237" spans="1:19" ht="15" customHeight="1" x14ac:dyDescent="0.25">
      <c r="A1237" t="s">
        <v>154</v>
      </c>
      <c r="E1237" s="38" t="s">
        <v>523</v>
      </c>
      <c r="F1237" s="3">
        <v>30113</v>
      </c>
      <c r="G1237" s="25">
        <v>43475</v>
      </c>
      <c r="H1237" s="3">
        <v>-288</v>
      </c>
      <c r="I1237" s="3">
        <v>615.16</v>
      </c>
      <c r="J1237" s="3">
        <v>0</v>
      </c>
      <c r="K1237" s="3">
        <f>Item_Ledger_Entry[[#This Row],[Sales Amount (Expected)]]+Item_Ledger_Entry[[#This Row],[Sales Amount (Actual)]]</f>
        <v>615.16</v>
      </c>
      <c r="L1237" s="3">
        <f>-Item_Ledger_Entry[[#This Row],[Quantity]]</f>
        <v>288</v>
      </c>
      <c r="M1237" s="38" t="s">
        <v>524</v>
      </c>
      <c r="N1237" s="3">
        <v>2.1800000000000002</v>
      </c>
      <c r="O1237" s="38" t="s">
        <v>345</v>
      </c>
      <c r="P1237" s="38" t="s">
        <v>346</v>
      </c>
      <c r="Q1237" s="38" t="s">
        <v>313</v>
      </c>
      <c r="S1237" s="6"/>
    </row>
    <row r="1238" spans="1:19" ht="15" customHeight="1" x14ac:dyDescent="0.25">
      <c r="A1238" t="s">
        <v>154</v>
      </c>
      <c r="E1238" s="38" t="s">
        <v>523</v>
      </c>
      <c r="F1238" s="3">
        <v>30132</v>
      </c>
      <c r="G1238" s="25">
        <v>43479</v>
      </c>
      <c r="H1238" s="3">
        <v>-2</v>
      </c>
      <c r="I1238" s="3">
        <v>4.2699999999999996</v>
      </c>
      <c r="J1238" s="3">
        <v>0</v>
      </c>
      <c r="K1238" s="3">
        <f>Item_Ledger_Entry[[#This Row],[Sales Amount (Expected)]]+Item_Ledger_Entry[[#This Row],[Sales Amount (Actual)]]</f>
        <v>4.2699999999999996</v>
      </c>
      <c r="L1238" s="3">
        <f>-Item_Ledger_Entry[[#This Row],[Quantity]]</f>
        <v>2</v>
      </c>
      <c r="M1238" s="38" t="s">
        <v>524</v>
      </c>
      <c r="N1238" s="3">
        <v>2.1800000000000002</v>
      </c>
      <c r="O1238" s="38" t="s">
        <v>301</v>
      </c>
      <c r="P1238" s="38" t="s">
        <v>344</v>
      </c>
      <c r="Q1238" s="38" t="s">
        <v>313</v>
      </c>
      <c r="S1238" s="6"/>
    </row>
    <row r="1239" spans="1:19" ht="15" customHeight="1" x14ac:dyDescent="0.25">
      <c r="A1239" t="s">
        <v>154</v>
      </c>
      <c r="E1239" s="38" t="s">
        <v>523</v>
      </c>
      <c r="F1239" s="3">
        <v>30151</v>
      </c>
      <c r="G1239" s="25">
        <v>43487</v>
      </c>
      <c r="H1239" s="3">
        <v>-1</v>
      </c>
      <c r="I1239" s="3">
        <v>2.14</v>
      </c>
      <c r="J1239" s="3">
        <v>0</v>
      </c>
      <c r="K1239" s="3">
        <f>Item_Ledger_Entry[[#This Row],[Sales Amount (Expected)]]+Item_Ledger_Entry[[#This Row],[Sales Amount (Actual)]]</f>
        <v>2.14</v>
      </c>
      <c r="L1239" s="3">
        <f>-Item_Ledger_Entry[[#This Row],[Quantity]]</f>
        <v>1</v>
      </c>
      <c r="M1239" s="38" t="s">
        <v>524</v>
      </c>
      <c r="N1239" s="3">
        <v>2.1800000000000002</v>
      </c>
      <c r="O1239" s="38" t="s">
        <v>330</v>
      </c>
      <c r="P1239" s="38" t="s">
        <v>331</v>
      </c>
      <c r="Q1239" s="38" t="s">
        <v>313</v>
      </c>
      <c r="S1239" s="6"/>
    </row>
    <row r="1240" spans="1:19" ht="15" customHeight="1" x14ac:dyDescent="0.25">
      <c r="A1240" t="s">
        <v>154</v>
      </c>
      <c r="E1240" s="38" t="s">
        <v>523</v>
      </c>
      <c r="F1240" s="3">
        <v>124516</v>
      </c>
      <c r="G1240" s="25">
        <v>43470</v>
      </c>
      <c r="H1240" s="3">
        <v>-144</v>
      </c>
      <c r="I1240" s="3">
        <v>285.67</v>
      </c>
      <c r="J1240" s="3">
        <v>0</v>
      </c>
      <c r="K1240" s="3">
        <f>Item_Ledger_Entry[[#This Row],[Sales Amount (Expected)]]+Item_Ledger_Entry[[#This Row],[Sales Amount (Actual)]]</f>
        <v>285.67</v>
      </c>
      <c r="L1240" s="3">
        <f>-Item_Ledger_Entry[[#This Row],[Quantity]]</f>
        <v>144</v>
      </c>
      <c r="M1240" s="38" t="s">
        <v>524</v>
      </c>
      <c r="N1240" s="3">
        <v>2.1800000000000002</v>
      </c>
      <c r="O1240" s="38" t="s">
        <v>336</v>
      </c>
      <c r="P1240" s="38" t="s">
        <v>337</v>
      </c>
      <c r="Q1240" s="38" t="s">
        <v>290</v>
      </c>
      <c r="S1240" s="6"/>
    </row>
    <row r="1241" spans="1:19" ht="15" customHeight="1" x14ac:dyDescent="0.25">
      <c r="A1241" t="s">
        <v>154</v>
      </c>
      <c r="E1241" s="38" t="s">
        <v>523</v>
      </c>
      <c r="F1241" s="3">
        <v>124609</v>
      </c>
      <c r="G1241" s="25">
        <v>43478</v>
      </c>
      <c r="H1241" s="3">
        <v>-144</v>
      </c>
      <c r="I1241" s="3">
        <v>279.39</v>
      </c>
      <c r="J1241" s="3">
        <v>0</v>
      </c>
      <c r="K1241" s="3">
        <f>Item_Ledger_Entry[[#This Row],[Sales Amount (Expected)]]+Item_Ledger_Entry[[#This Row],[Sales Amount (Actual)]]</f>
        <v>279.39</v>
      </c>
      <c r="L1241" s="3">
        <f>-Item_Ledger_Entry[[#This Row],[Quantity]]</f>
        <v>144</v>
      </c>
      <c r="M1241" s="38" t="s">
        <v>524</v>
      </c>
      <c r="N1241" s="3">
        <v>2.1800000000000002</v>
      </c>
      <c r="O1241" s="38" t="s">
        <v>307</v>
      </c>
      <c r="P1241" s="38" t="s">
        <v>308</v>
      </c>
      <c r="Q1241" s="38" t="s">
        <v>290</v>
      </c>
      <c r="S1241" s="6"/>
    </row>
    <row r="1242" spans="1:19" ht="15" customHeight="1" x14ac:dyDescent="0.25">
      <c r="A1242" t="s">
        <v>154</v>
      </c>
      <c r="E1242" s="38" t="s">
        <v>523</v>
      </c>
      <c r="F1242" s="3">
        <v>124645</v>
      </c>
      <c r="G1242" s="25">
        <v>43486</v>
      </c>
      <c r="H1242" s="3">
        <v>-1</v>
      </c>
      <c r="I1242" s="3">
        <v>1.96</v>
      </c>
      <c r="J1242" s="3">
        <v>0</v>
      </c>
      <c r="K1242" s="3">
        <f>Item_Ledger_Entry[[#This Row],[Sales Amount (Expected)]]+Item_Ledger_Entry[[#This Row],[Sales Amount (Actual)]]</f>
        <v>1.96</v>
      </c>
      <c r="L1242" s="3">
        <f>-Item_Ledger_Entry[[#This Row],[Quantity]]</f>
        <v>1</v>
      </c>
      <c r="M1242" s="38" t="s">
        <v>524</v>
      </c>
      <c r="N1242" s="3">
        <v>2.1800000000000002</v>
      </c>
      <c r="O1242" s="38" t="s">
        <v>379</v>
      </c>
      <c r="P1242" s="38" t="s">
        <v>380</v>
      </c>
      <c r="Q1242" s="38" t="s">
        <v>290</v>
      </c>
      <c r="S1242" s="6"/>
    </row>
    <row r="1243" spans="1:19" ht="15" customHeight="1" x14ac:dyDescent="0.25">
      <c r="A1243" t="s">
        <v>154</v>
      </c>
      <c r="E1243" s="38" t="s">
        <v>523</v>
      </c>
      <c r="F1243" s="3">
        <v>128856</v>
      </c>
      <c r="G1243" s="25">
        <v>43471</v>
      </c>
      <c r="H1243" s="3">
        <v>-145</v>
      </c>
      <c r="I1243" s="3">
        <v>303.46000000000004</v>
      </c>
      <c r="J1243" s="3">
        <v>0</v>
      </c>
      <c r="K1243" s="3">
        <f>Item_Ledger_Entry[[#This Row],[Sales Amount (Expected)]]+Item_Ledger_Entry[[#This Row],[Sales Amount (Actual)]]</f>
        <v>303.46000000000004</v>
      </c>
      <c r="L1243" s="3">
        <f>-Item_Ledger_Entry[[#This Row],[Quantity]]</f>
        <v>145</v>
      </c>
      <c r="M1243" s="38" t="s">
        <v>524</v>
      </c>
      <c r="N1243" s="3">
        <v>2.1800000000000002</v>
      </c>
      <c r="O1243" s="38" t="s">
        <v>309</v>
      </c>
      <c r="P1243" s="38" t="s">
        <v>310</v>
      </c>
      <c r="Q1243" s="38" t="s">
        <v>290</v>
      </c>
      <c r="S1243" s="6"/>
    </row>
    <row r="1244" spans="1:19" ht="15" customHeight="1" x14ac:dyDescent="0.25">
      <c r="A1244" t="s">
        <v>154</v>
      </c>
      <c r="E1244" s="38" t="s">
        <v>523</v>
      </c>
      <c r="F1244" s="3">
        <v>128874</v>
      </c>
      <c r="G1244" s="25">
        <v>43472</v>
      </c>
      <c r="H1244" s="3">
        <v>-288</v>
      </c>
      <c r="I1244" s="3">
        <v>615.28</v>
      </c>
      <c r="J1244" s="3">
        <v>0</v>
      </c>
      <c r="K1244" s="3">
        <f>Item_Ledger_Entry[[#This Row],[Sales Amount (Expected)]]+Item_Ledger_Entry[[#This Row],[Sales Amount (Actual)]]</f>
        <v>615.28</v>
      </c>
      <c r="L1244" s="3">
        <f>-Item_Ledger_Entry[[#This Row],[Quantity]]</f>
        <v>288</v>
      </c>
      <c r="M1244" s="38" t="s">
        <v>524</v>
      </c>
      <c r="N1244" s="3">
        <v>2.1800000000000002</v>
      </c>
      <c r="O1244" s="38" t="s">
        <v>375</v>
      </c>
      <c r="P1244" s="38" t="s">
        <v>376</v>
      </c>
      <c r="Q1244" s="38" t="s">
        <v>290</v>
      </c>
      <c r="S1244" s="6"/>
    </row>
    <row r="1245" spans="1:19" ht="15" customHeight="1" x14ac:dyDescent="0.25">
      <c r="A1245" t="s">
        <v>154</v>
      </c>
      <c r="E1245" s="38" t="s">
        <v>523</v>
      </c>
      <c r="F1245" s="3">
        <v>128897</v>
      </c>
      <c r="G1245" s="25">
        <v>43479</v>
      </c>
      <c r="H1245" s="3">
        <v>-144</v>
      </c>
      <c r="I1245" s="3">
        <v>307.64</v>
      </c>
      <c r="J1245" s="3">
        <v>0</v>
      </c>
      <c r="K1245" s="3">
        <f>Item_Ledger_Entry[[#This Row],[Sales Amount (Expected)]]+Item_Ledger_Entry[[#This Row],[Sales Amount (Actual)]]</f>
        <v>307.64</v>
      </c>
      <c r="L1245" s="3">
        <f>-Item_Ledger_Entry[[#This Row],[Quantity]]</f>
        <v>144</v>
      </c>
      <c r="M1245" s="38" t="s">
        <v>524</v>
      </c>
      <c r="N1245" s="3">
        <v>2.1800000000000002</v>
      </c>
      <c r="O1245" s="38" t="s">
        <v>309</v>
      </c>
      <c r="P1245" s="38" t="s">
        <v>310</v>
      </c>
      <c r="Q1245" s="38" t="s">
        <v>290</v>
      </c>
      <c r="S1245" s="6"/>
    </row>
    <row r="1246" spans="1:19" ht="15" customHeight="1" x14ac:dyDescent="0.25">
      <c r="A1246" t="s">
        <v>154</v>
      </c>
      <c r="E1246" s="38" t="s">
        <v>523</v>
      </c>
      <c r="F1246" s="3">
        <v>132505</v>
      </c>
      <c r="G1246" s="25">
        <v>43466</v>
      </c>
      <c r="H1246" s="3">
        <v>-12</v>
      </c>
      <c r="I1246" s="3">
        <v>25.64</v>
      </c>
      <c r="J1246" s="3">
        <v>0</v>
      </c>
      <c r="K1246" s="3">
        <f>Item_Ledger_Entry[[#This Row],[Sales Amount (Expected)]]+Item_Ledger_Entry[[#This Row],[Sales Amount (Actual)]]</f>
        <v>25.64</v>
      </c>
      <c r="L1246" s="3">
        <f>-Item_Ledger_Entry[[#This Row],[Quantity]]</f>
        <v>12</v>
      </c>
      <c r="M1246" s="38" t="s">
        <v>524</v>
      </c>
      <c r="N1246" s="3">
        <v>2.1800000000000002</v>
      </c>
      <c r="O1246" s="38" t="s">
        <v>330</v>
      </c>
      <c r="P1246" s="38" t="s">
        <v>331</v>
      </c>
      <c r="Q1246" s="38" t="s">
        <v>313</v>
      </c>
      <c r="S1246" s="6"/>
    </row>
    <row r="1247" spans="1:19" ht="15" customHeight="1" x14ac:dyDescent="0.25">
      <c r="A1247" t="s">
        <v>154</v>
      </c>
      <c r="E1247" s="38" t="s">
        <v>523</v>
      </c>
      <c r="F1247" s="3">
        <v>132514</v>
      </c>
      <c r="G1247" s="25">
        <v>43470</v>
      </c>
      <c r="H1247" s="3">
        <v>-145</v>
      </c>
      <c r="I1247" s="3">
        <v>309.72000000000003</v>
      </c>
      <c r="J1247" s="3">
        <v>0</v>
      </c>
      <c r="K1247" s="3">
        <f>Item_Ledger_Entry[[#This Row],[Sales Amount (Expected)]]+Item_Ledger_Entry[[#This Row],[Sales Amount (Actual)]]</f>
        <v>309.72000000000003</v>
      </c>
      <c r="L1247" s="3">
        <f>-Item_Ledger_Entry[[#This Row],[Quantity]]</f>
        <v>145</v>
      </c>
      <c r="M1247" s="38" t="s">
        <v>524</v>
      </c>
      <c r="N1247" s="3">
        <v>2.1800000000000002</v>
      </c>
      <c r="O1247" s="38" t="s">
        <v>311</v>
      </c>
      <c r="P1247" s="38" t="s">
        <v>312</v>
      </c>
      <c r="Q1247" s="38" t="s">
        <v>313</v>
      </c>
      <c r="S1247" s="6"/>
    </row>
    <row r="1248" spans="1:19" ht="15" customHeight="1" x14ac:dyDescent="0.25">
      <c r="A1248" t="s">
        <v>154</v>
      </c>
      <c r="E1248" s="38" t="s">
        <v>523</v>
      </c>
      <c r="F1248" s="3">
        <v>132540</v>
      </c>
      <c r="G1248" s="25">
        <v>43479</v>
      </c>
      <c r="H1248" s="3">
        <v>-144</v>
      </c>
      <c r="I1248" s="3">
        <v>307.64</v>
      </c>
      <c r="J1248" s="3">
        <v>0</v>
      </c>
      <c r="K1248" s="3">
        <f>Item_Ledger_Entry[[#This Row],[Sales Amount (Expected)]]+Item_Ledger_Entry[[#This Row],[Sales Amount (Actual)]]</f>
        <v>307.64</v>
      </c>
      <c r="L1248" s="3">
        <f>-Item_Ledger_Entry[[#This Row],[Quantity]]</f>
        <v>144</v>
      </c>
      <c r="M1248" s="38" t="s">
        <v>524</v>
      </c>
      <c r="N1248" s="3">
        <v>2.1800000000000002</v>
      </c>
      <c r="O1248" s="38" t="s">
        <v>320</v>
      </c>
      <c r="P1248" s="38" t="s">
        <v>321</v>
      </c>
      <c r="Q1248" s="38" t="s">
        <v>313</v>
      </c>
      <c r="S1248" s="6"/>
    </row>
    <row r="1249" spans="1:19" ht="15" customHeight="1" x14ac:dyDescent="0.25">
      <c r="A1249" t="s">
        <v>154</v>
      </c>
      <c r="E1249" s="38" t="s">
        <v>523</v>
      </c>
      <c r="F1249" s="3">
        <v>132556</v>
      </c>
      <c r="G1249" s="25">
        <v>43481</v>
      </c>
      <c r="H1249" s="3">
        <v>-1</v>
      </c>
      <c r="I1249" s="3">
        <v>2.14</v>
      </c>
      <c r="J1249" s="3">
        <v>0</v>
      </c>
      <c r="K1249" s="3">
        <f>Item_Ledger_Entry[[#This Row],[Sales Amount (Expected)]]+Item_Ledger_Entry[[#This Row],[Sales Amount (Actual)]]</f>
        <v>2.14</v>
      </c>
      <c r="L1249" s="3">
        <f>-Item_Ledger_Entry[[#This Row],[Quantity]]</f>
        <v>1</v>
      </c>
      <c r="M1249" s="38" t="s">
        <v>524</v>
      </c>
      <c r="N1249" s="3">
        <v>2.1800000000000002</v>
      </c>
      <c r="O1249" s="38" t="s">
        <v>351</v>
      </c>
      <c r="P1249" s="38" t="s">
        <v>352</v>
      </c>
      <c r="Q1249" s="38" t="s">
        <v>313</v>
      </c>
      <c r="S1249" s="6"/>
    </row>
    <row r="1250" spans="1:19" ht="15" customHeight="1" x14ac:dyDescent="0.25">
      <c r="A1250" t="s">
        <v>154</v>
      </c>
      <c r="E1250" s="38" t="s">
        <v>523</v>
      </c>
      <c r="F1250" s="3">
        <v>135821</v>
      </c>
      <c r="G1250" s="25">
        <v>43474</v>
      </c>
      <c r="H1250" s="3">
        <v>-2</v>
      </c>
      <c r="I1250" s="3">
        <v>3.88</v>
      </c>
      <c r="J1250" s="3">
        <v>0</v>
      </c>
      <c r="K1250" s="3">
        <f>Item_Ledger_Entry[[#This Row],[Sales Amount (Expected)]]+Item_Ledger_Entry[[#This Row],[Sales Amount (Actual)]]</f>
        <v>3.88</v>
      </c>
      <c r="L1250" s="3">
        <f>-Item_Ledger_Entry[[#This Row],[Quantity]]</f>
        <v>2</v>
      </c>
      <c r="M1250" s="38" t="s">
        <v>524</v>
      </c>
      <c r="N1250" s="3">
        <v>2.1800000000000002</v>
      </c>
      <c r="O1250" s="38" t="s">
        <v>314</v>
      </c>
      <c r="P1250" s="38" t="s">
        <v>315</v>
      </c>
      <c r="Q1250" s="38" t="s">
        <v>272</v>
      </c>
      <c r="S1250" s="6"/>
    </row>
    <row r="1251" spans="1:19" ht="15" customHeight="1" x14ac:dyDescent="0.25">
      <c r="A1251" t="s">
        <v>154</v>
      </c>
      <c r="E1251" s="38" t="s">
        <v>523</v>
      </c>
      <c r="F1251" s="3">
        <v>135839</v>
      </c>
      <c r="G1251" s="25">
        <v>43490</v>
      </c>
      <c r="H1251" s="3">
        <v>-144</v>
      </c>
      <c r="I1251" s="3">
        <v>282.5</v>
      </c>
      <c r="J1251" s="3">
        <v>0</v>
      </c>
      <c r="K1251" s="3">
        <f>Item_Ledger_Entry[[#This Row],[Sales Amount (Expected)]]+Item_Ledger_Entry[[#This Row],[Sales Amount (Actual)]]</f>
        <v>282.5</v>
      </c>
      <c r="L1251" s="3">
        <f>-Item_Ledger_Entry[[#This Row],[Quantity]]</f>
        <v>144</v>
      </c>
      <c r="M1251" s="38" t="s">
        <v>524</v>
      </c>
      <c r="N1251" s="3">
        <v>2.1800000000000002</v>
      </c>
      <c r="O1251" s="38" t="s">
        <v>332</v>
      </c>
      <c r="P1251" s="38" t="s">
        <v>333</v>
      </c>
      <c r="Q1251" s="38" t="s">
        <v>272</v>
      </c>
      <c r="S1251" s="6"/>
    </row>
    <row r="1252" spans="1:19" ht="15" customHeight="1" x14ac:dyDescent="0.25">
      <c r="A1252" t="s">
        <v>154</v>
      </c>
      <c r="E1252" s="38" t="s">
        <v>523</v>
      </c>
      <c r="F1252" s="3">
        <v>138745</v>
      </c>
      <c r="G1252" s="25">
        <v>43480</v>
      </c>
      <c r="H1252" s="3">
        <v>-48</v>
      </c>
      <c r="I1252" s="3">
        <v>102.55</v>
      </c>
      <c r="J1252" s="3">
        <v>0</v>
      </c>
      <c r="K1252" s="3">
        <f>Item_Ledger_Entry[[#This Row],[Sales Amount (Expected)]]+Item_Ledger_Entry[[#This Row],[Sales Amount (Actual)]]</f>
        <v>102.55</v>
      </c>
      <c r="L1252" s="3">
        <f>-Item_Ledger_Entry[[#This Row],[Quantity]]</f>
        <v>48</v>
      </c>
      <c r="M1252" s="38" t="s">
        <v>524</v>
      </c>
      <c r="N1252" s="3">
        <v>2.1800000000000002</v>
      </c>
      <c r="O1252" s="38" t="s">
        <v>297</v>
      </c>
      <c r="P1252" s="38" t="s">
        <v>298</v>
      </c>
      <c r="Q1252" s="38" t="s">
        <v>272</v>
      </c>
      <c r="S1252" s="6"/>
    </row>
    <row r="1253" spans="1:19" ht="15" customHeight="1" x14ac:dyDescent="0.25">
      <c r="A1253" t="s">
        <v>154</v>
      </c>
      <c r="E1253" s="38" t="s">
        <v>523</v>
      </c>
      <c r="F1253" s="3">
        <v>157871</v>
      </c>
      <c r="G1253" s="25">
        <v>43481</v>
      </c>
      <c r="H1253" s="3">
        <v>48</v>
      </c>
      <c r="I1253" s="3">
        <v>-102.55</v>
      </c>
      <c r="J1253" s="3">
        <v>0</v>
      </c>
      <c r="K1253" s="3">
        <f>Item_Ledger_Entry[[#This Row],[Sales Amount (Expected)]]+Item_Ledger_Entry[[#This Row],[Sales Amount (Actual)]]</f>
        <v>-102.55</v>
      </c>
      <c r="L1253" s="3">
        <f>-Item_Ledger_Entry[[#This Row],[Quantity]]</f>
        <v>-48</v>
      </c>
      <c r="M1253" s="38" t="s">
        <v>524</v>
      </c>
      <c r="N1253" s="3">
        <v>2.1800000000000002</v>
      </c>
      <c r="O1253" s="38" t="s">
        <v>320</v>
      </c>
      <c r="P1253" s="38" t="s">
        <v>321</v>
      </c>
      <c r="Q1253" s="38" t="s">
        <v>313</v>
      </c>
      <c r="S1253" s="6"/>
    </row>
    <row r="1254" spans="1:19" ht="15" customHeight="1" x14ac:dyDescent="0.25">
      <c r="A1254" t="s">
        <v>154</v>
      </c>
      <c r="E1254" s="38" t="s">
        <v>525</v>
      </c>
      <c r="F1254" s="3">
        <v>20337</v>
      </c>
      <c r="G1254" s="25">
        <v>43472</v>
      </c>
      <c r="H1254" s="3">
        <v>-144</v>
      </c>
      <c r="I1254" s="3">
        <v>573.69999999999993</v>
      </c>
      <c r="J1254" s="3">
        <v>0</v>
      </c>
      <c r="K1254" s="3">
        <f>Item_Ledger_Entry[[#This Row],[Sales Amount (Expected)]]+Item_Ledger_Entry[[#This Row],[Sales Amount (Actual)]]</f>
        <v>573.69999999999993</v>
      </c>
      <c r="L1254" s="3">
        <f>-Item_Ledger_Entry[[#This Row],[Quantity]]</f>
        <v>144</v>
      </c>
      <c r="M1254" s="38" t="s">
        <v>526</v>
      </c>
      <c r="N1254" s="3">
        <v>4.1500000000000004</v>
      </c>
      <c r="O1254" s="38" t="s">
        <v>328</v>
      </c>
      <c r="P1254" s="38" t="s">
        <v>329</v>
      </c>
      <c r="Q1254" s="38" t="s">
        <v>290</v>
      </c>
      <c r="S1254" s="6"/>
    </row>
    <row r="1255" spans="1:19" ht="15" customHeight="1" x14ac:dyDescent="0.25">
      <c r="A1255" t="s">
        <v>154</v>
      </c>
      <c r="E1255" s="38" t="s">
        <v>525</v>
      </c>
      <c r="F1255" s="3">
        <v>20356</v>
      </c>
      <c r="G1255" s="25">
        <v>43475</v>
      </c>
      <c r="H1255" s="3">
        <v>-144</v>
      </c>
      <c r="I1255" s="3">
        <v>579.67000000000007</v>
      </c>
      <c r="J1255" s="3">
        <v>0</v>
      </c>
      <c r="K1255" s="3">
        <f>Item_Ledger_Entry[[#This Row],[Sales Amount (Expected)]]+Item_Ledger_Entry[[#This Row],[Sales Amount (Actual)]]</f>
        <v>579.67000000000007</v>
      </c>
      <c r="L1255" s="3">
        <f>-Item_Ledger_Entry[[#This Row],[Quantity]]</f>
        <v>144</v>
      </c>
      <c r="M1255" s="38" t="s">
        <v>526</v>
      </c>
      <c r="N1255" s="3">
        <v>4.1500000000000004</v>
      </c>
      <c r="O1255" s="38" t="s">
        <v>307</v>
      </c>
      <c r="P1255" s="38" t="s">
        <v>308</v>
      </c>
      <c r="Q1255" s="38" t="s">
        <v>290</v>
      </c>
      <c r="S1255" s="6"/>
    </row>
    <row r="1256" spans="1:19" ht="15" customHeight="1" x14ac:dyDescent="0.25">
      <c r="A1256" t="s">
        <v>154</v>
      </c>
      <c r="E1256" s="38" t="s">
        <v>525</v>
      </c>
      <c r="F1256" s="3">
        <v>20370</v>
      </c>
      <c r="G1256" s="25">
        <v>43468</v>
      </c>
      <c r="H1256" s="3">
        <v>-144</v>
      </c>
      <c r="I1256" s="3">
        <v>585.65</v>
      </c>
      <c r="J1256" s="3">
        <v>0</v>
      </c>
      <c r="K1256" s="3">
        <f>Item_Ledger_Entry[[#This Row],[Sales Amount (Expected)]]+Item_Ledger_Entry[[#This Row],[Sales Amount (Actual)]]</f>
        <v>585.65</v>
      </c>
      <c r="L1256" s="3">
        <f>-Item_Ledger_Entry[[#This Row],[Quantity]]</f>
        <v>144</v>
      </c>
      <c r="M1256" s="38" t="s">
        <v>526</v>
      </c>
      <c r="N1256" s="3">
        <v>4.1500000000000004</v>
      </c>
      <c r="O1256" s="38" t="s">
        <v>328</v>
      </c>
      <c r="P1256" s="38" t="s">
        <v>329</v>
      </c>
      <c r="Q1256" s="38" t="s">
        <v>290</v>
      </c>
      <c r="S1256" s="6"/>
    </row>
    <row r="1257" spans="1:19" ht="15" customHeight="1" x14ac:dyDescent="0.25">
      <c r="A1257" t="s">
        <v>154</v>
      </c>
      <c r="E1257" s="38" t="s">
        <v>525</v>
      </c>
      <c r="F1257" s="3">
        <v>20409</v>
      </c>
      <c r="G1257" s="25">
        <v>43475</v>
      </c>
      <c r="H1257" s="3">
        <v>-144</v>
      </c>
      <c r="I1257" s="3">
        <v>567.72</v>
      </c>
      <c r="J1257" s="3">
        <v>0</v>
      </c>
      <c r="K1257" s="3">
        <f>Item_Ledger_Entry[[#This Row],[Sales Amount (Expected)]]+Item_Ledger_Entry[[#This Row],[Sales Amount (Actual)]]</f>
        <v>567.72</v>
      </c>
      <c r="L1257" s="3">
        <f>-Item_Ledger_Entry[[#This Row],[Quantity]]</f>
        <v>144</v>
      </c>
      <c r="M1257" s="38" t="s">
        <v>526</v>
      </c>
      <c r="N1257" s="3">
        <v>4.1500000000000004</v>
      </c>
      <c r="O1257" s="38" t="s">
        <v>324</v>
      </c>
      <c r="P1257" s="38" t="s">
        <v>325</v>
      </c>
      <c r="Q1257" s="38" t="s">
        <v>290</v>
      </c>
      <c r="S1257" s="6"/>
    </row>
    <row r="1258" spans="1:19" ht="15" customHeight="1" x14ac:dyDescent="0.25">
      <c r="A1258" t="s">
        <v>154</v>
      </c>
      <c r="E1258" s="38" t="s">
        <v>525</v>
      </c>
      <c r="F1258" s="3">
        <v>25255</v>
      </c>
      <c r="G1258" s="25">
        <v>43472</v>
      </c>
      <c r="H1258" s="3">
        <v>-144</v>
      </c>
      <c r="I1258" s="3">
        <v>573.69999999999993</v>
      </c>
      <c r="J1258" s="3">
        <v>0</v>
      </c>
      <c r="K1258" s="3">
        <f>Item_Ledger_Entry[[#This Row],[Sales Amount (Expected)]]+Item_Ledger_Entry[[#This Row],[Sales Amount (Actual)]]</f>
        <v>573.69999999999993</v>
      </c>
      <c r="L1258" s="3">
        <f>-Item_Ledger_Entry[[#This Row],[Quantity]]</f>
        <v>144</v>
      </c>
      <c r="M1258" s="38" t="s">
        <v>526</v>
      </c>
      <c r="N1258" s="3">
        <v>4.1500000000000004</v>
      </c>
      <c r="O1258" s="38" t="s">
        <v>342</v>
      </c>
      <c r="P1258" s="38" t="s">
        <v>343</v>
      </c>
      <c r="Q1258" s="38" t="s">
        <v>290</v>
      </c>
      <c r="S1258" s="6"/>
    </row>
    <row r="1259" spans="1:19" ht="15" customHeight="1" x14ac:dyDescent="0.25">
      <c r="A1259" t="s">
        <v>154</v>
      </c>
      <c r="E1259" s="38" t="s">
        <v>525</v>
      </c>
      <c r="F1259" s="3">
        <v>25291</v>
      </c>
      <c r="G1259" s="25">
        <v>43477</v>
      </c>
      <c r="H1259" s="3">
        <v>-144</v>
      </c>
      <c r="I1259" s="3">
        <v>585.65</v>
      </c>
      <c r="J1259" s="3">
        <v>0</v>
      </c>
      <c r="K1259" s="3">
        <f>Item_Ledger_Entry[[#This Row],[Sales Amount (Expected)]]+Item_Ledger_Entry[[#This Row],[Sales Amount (Actual)]]</f>
        <v>585.65</v>
      </c>
      <c r="L1259" s="3">
        <f>-Item_Ledger_Entry[[#This Row],[Quantity]]</f>
        <v>144</v>
      </c>
      <c r="M1259" s="38" t="s">
        <v>526</v>
      </c>
      <c r="N1259" s="3">
        <v>4.1500000000000004</v>
      </c>
      <c r="O1259" s="38" t="s">
        <v>309</v>
      </c>
      <c r="P1259" s="38" t="s">
        <v>310</v>
      </c>
      <c r="Q1259" s="38" t="s">
        <v>290</v>
      </c>
      <c r="S1259" s="6"/>
    </row>
    <row r="1260" spans="1:19" ht="15" customHeight="1" x14ac:dyDescent="0.25">
      <c r="A1260" t="s">
        <v>154</v>
      </c>
      <c r="E1260" s="38" t="s">
        <v>525</v>
      </c>
      <c r="F1260" s="3">
        <v>25311</v>
      </c>
      <c r="G1260" s="25">
        <v>43486</v>
      </c>
      <c r="H1260" s="3">
        <v>-1</v>
      </c>
      <c r="I1260" s="3">
        <v>3.98</v>
      </c>
      <c r="J1260" s="3">
        <v>0</v>
      </c>
      <c r="K1260" s="3">
        <f>Item_Ledger_Entry[[#This Row],[Sales Amount (Expected)]]+Item_Ledger_Entry[[#This Row],[Sales Amount (Actual)]]</f>
        <v>3.98</v>
      </c>
      <c r="L1260" s="3">
        <f>-Item_Ledger_Entry[[#This Row],[Quantity]]</f>
        <v>1</v>
      </c>
      <c r="M1260" s="38" t="s">
        <v>526</v>
      </c>
      <c r="N1260" s="3">
        <v>4.1500000000000004</v>
      </c>
      <c r="O1260" s="38" t="s">
        <v>309</v>
      </c>
      <c r="P1260" s="38" t="s">
        <v>310</v>
      </c>
      <c r="Q1260" s="38" t="s">
        <v>290</v>
      </c>
      <c r="S1260" s="6"/>
    </row>
    <row r="1261" spans="1:19" ht="15" customHeight="1" x14ac:dyDescent="0.25">
      <c r="A1261" t="s">
        <v>154</v>
      </c>
      <c r="E1261" s="38" t="s">
        <v>525</v>
      </c>
      <c r="F1261" s="3">
        <v>30061</v>
      </c>
      <c r="G1261" s="25">
        <v>43474</v>
      </c>
      <c r="H1261" s="3">
        <v>-144</v>
      </c>
      <c r="I1261" s="3">
        <v>585.65</v>
      </c>
      <c r="J1261" s="3">
        <v>0</v>
      </c>
      <c r="K1261" s="3">
        <f>Item_Ledger_Entry[[#This Row],[Sales Amount (Expected)]]+Item_Ledger_Entry[[#This Row],[Sales Amount (Actual)]]</f>
        <v>585.65</v>
      </c>
      <c r="L1261" s="3">
        <f>-Item_Ledger_Entry[[#This Row],[Quantity]]</f>
        <v>144</v>
      </c>
      <c r="M1261" s="38" t="s">
        <v>526</v>
      </c>
      <c r="N1261" s="3">
        <v>4.1500000000000004</v>
      </c>
      <c r="O1261" s="38" t="s">
        <v>320</v>
      </c>
      <c r="P1261" s="38" t="s">
        <v>321</v>
      </c>
      <c r="Q1261" s="38" t="s">
        <v>313</v>
      </c>
      <c r="S1261" s="6"/>
    </row>
    <row r="1262" spans="1:19" ht="15" customHeight="1" x14ac:dyDescent="0.25">
      <c r="A1262" t="s">
        <v>154</v>
      </c>
      <c r="E1262" s="38" t="s">
        <v>525</v>
      </c>
      <c r="F1262" s="3">
        <v>30114</v>
      </c>
      <c r="G1262" s="25">
        <v>43475</v>
      </c>
      <c r="H1262" s="3">
        <v>-144</v>
      </c>
      <c r="I1262" s="3">
        <v>585.70000000000005</v>
      </c>
      <c r="J1262" s="3">
        <v>0</v>
      </c>
      <c r="K1262" s="3">
        <f>Item_Ledger_Entry[[#This Row],[Sales Amount (Expected)]]+Item_Ledger_Entry[[#This Row],[Sales Amount (Actual)]]</f>
        <v>585.70000000000005</v>
      </c>
      <c r="L1262" s="3">
        <f>-Item_Ledger_Entry[[#This Row],[Quantity]]</f>
        <v>144</v>
      </c>
      <c r="M1262" s="38" t="s">
        <v>526</v>
      </c>
      <c r="N1262" s="3">
        <v>4.1500000000000004</v>
      </c>
      <c r="O1262" s="38" t="s">
        <v>345</v>
      </c>
      <c r="P1262" s="38" t="s">
        <v>346</v>
      </c>
      <c r="Q1262" s="38" t="s">
        <v>313</v>
      </c>
      <c r="S1262" s="6"/>
    </row>
    <row r="1263" spans="1:19" ht="15" customHeight="1" x14ac:dyDescent="0.25">
      <c r="A1263" t="s">
        <v>154</v>
      </c>
      <c r="E1263" s="38" t="s">
        <v>525</v>
      </c>
      <c r="F1263" s="3">
        <v>34315</v>
      </c>
      <c r="G1263" s="25">
        <v>43473</v>
      </c>
      <c r="H1263" s="3">
        <v>-48</v>
      </c>
      <c r="I1263" s="3">
        <v>189.21</v>
      </c>
      <c r="J1263" s="3">
        <v>0</v>
      </c>
      <c r="K1263" s="3">
        <f>Item_Ledger_Entry[[#This Row],[Sales Amount (Expected)]]+Item_Ledger_Entry[[#This Row],[Sales Amount (Actual)]]</f>
        <v>189.21</v>
      </c>
      <c r="L1263" s="3">
        <f>-Item_Ledger_Entry[[#This Row],[Quantity]]</f>
        <v>48</v>
      </c>
      <c r="M1263" s="38" t="s">
        <v>526</v>
      </c>
      <c r="N1263" s="3">
        <v>4.1500000000000004</v>
      </c>
      <c r="O1263" s="38" t="s">
        <v>332</v>
      </c>
      <c r="P1263" s="38" t="s">
        <v>333</v>
      </c>
      <c r="Q1263" s="38" t="s">
        <v>272</v>
      </c>
      <c r="S1263" s="6"/>
    </row>
    <row r="1264" spans="1:19" ht="15" customHeight="1" x14ac:dyDescent="0.25">
      <c r="A1264" t="s">
        <v>154</v>
      </c>
      <c r="E1264" s="38" t="s">
        <v>525</v>
      </c>
      <c r="F1264" s="3">
        <v>36487</v>
      </c>
      <c r="G1264" s="25">
        <v>43475</v>
      </c>
      <c r="H1264" s="3">
        <v>-1</v>
      </c>
      <c r="I1264" s="3">
        <v>4.07</v>
      </c>
      <c r="J1264" s="3">
        <v>0</v>
      </c>
      <c r="K1264" s="3">
        <f>Item_Ledger_Entry[[#This Row],[Sales Amount (Expected)]]+Item_Ledger_Entry[[#This Row],[Sales Amount (Actual)]]</f>
        <v>4.07</v>
      </c>
      <c r="L1264" s="3">
        <f>-Item_Ledger_Entry[[#This Row],[Quantity]]</f>
        <v>1</v>
      </c>
      <c r="M1264" s="38" t="s">
        <v>526</v>
      </c>
      <c r="N1264" s="3">
        <v>4.1500000000000004</v>
      </c>
      <c r="O1264" s="38" t="s">
        <v>295</v>
      </c>
      <c r="P1264" s="38" t="s">
        <v>296</v>
      </c>
      <c r="Q1264" s="38" t="s">
        <v>272</v>
      </c>
      <c r="S1264" s="6"/>
    </row>
    <row r="1265" spans="1:19" ht="15" customHeight="1" x14ac:dyDescent="0.25">
      <c r="A1265" t="s">
        <v>154</v>
      </c>
      <c r="E1265" s="38" t="s">
        <v>525</v>
      </c>
      <c r="F1265" s="3">
        <v>36497</v>
      </c>
      <c r="G1265" s="25">
        <v>43474</v>
      </c>
      <c r="H1265" s="3">
        <v>-6</v>
      </c>
      <c r="I1265" s="3">
        <v>24.150000000000002</v>
      </c>
      <c r="J1265" s="3">
        <v>0</v>
      </c>
      <c r="K1265" s="3">
        <f>Item_Ledger_Entry[[#This Row],[Sales Amount (Expected)]]+Item_Ledger_Entry[[#This Row],[Sales Amount (Actual)]]</f>
        <v>24.150000000000002</v>
      </c>
      <c r="L1265" s="3">
        <f>-Item_Ledger_Entry[[#This Row],[Quantity]]</f>
        <v>6</v>
      </c>
      <c r="M1265" s="38" t="s">
        <v>526</v>
      </c>
      <c r="N1265" s="3">
        <v>4.1500000000000004</v>
      </c>
      <c r="O1265" s="38" t="s">
        <v>473</v>
      </c>
      <c r="P1265" s="38" t="s">
        <v>474</v>
      </c>
      <c r="Q1265" s="38" t="s">
        <v>272</v>
      </c>
      <c r="S1265" s="6"/>
    </row>
    <row r="1266" spans="1:19" ht="15" customHeight="1" x14ac:dyDescent="0.25">
      <c r="A1266" t="s">
        <v>154</v>
      </c>
      <c r="E1266" s="38" t="s">
        <v>525</v>
      </c>
      <c r="F1266" s="3">
        <v>124514</v>
      </c>
      <c r="G1266" s="25">
        <v>43470</v>
      </c>
      <c r="H1266" s="3">
        <v>-144</v>
      </c>
      <c r="I1266" s="3">
        <v>543.82000000000005</v>
      </c>
      <c r="J1266" s="3">
        <v>0</v>
      </c>
      <c r="K1266" s="3">
        <f>Item_Ledger_Entry[[#This Row],[Sales Amount (Expected)]]+Item_Ledger_Entry[[#This Row],[Sales Amount (Actual)]]</f>
        <v>543.82000000000005</v>
      </c>
      <c r="L1266" s="3">
        <f>-Item_Ledger_Entry[[#This Row],[Quantity]]</f>
        <v>144</v>
      </c>
      <c r="M1266" s="38" t="s">
        <v>526</v>
      </c>
      <c r="N1266" s="3">
        <v>4.1500000000000004</v>
      </c>
      <c r="O1266" s="38" t="s">
        <v>336</v>
      </c>
      <c r="P1266" s="38" t="s">
        <v>337</v>
      </c>
      <c r="Q1266" s="38" t="s">
        <v>290</v>
      </c>
      <c r="S1266" s="6"/>
    </row>
    <row r="1267" spans="1:19" ht="15" customHeight="1" x14ac:dyDescent="0.25">
      <c r="A1267" t="s">
        <v>154</v>
      </c>
      <c r="E1267" s="38" t="s">
        <v>525</v>
      </c>
      <c r="F1267" s="3">
        <v>124528</v>
      </c>
      <c r="G1267" s="25">
        <v>43474</v>
      </c>
      <c r="H1267" s="3">
        <v>-144</v>
      </c>
      <c r="I1267" s="3">
        <v>549.79</v>
      </c>
      <c r="J1267" s="3">
        <v>0</v>
      </c>
      <c r="K1267" s="3">
        <f>Item_Ledger_Entry[[#This Row],[Sales Amount (Expected)]]+Item_Ledger_Entry[[#This Row],[Sales Amount (Actual)]]</f>
        <v>549.79</v>
      </c>
      <c r="L1267" s="3">
        <f>-Item_Ledger_Entry[[#This Row],[Quantity]]</f>
        <v>144</v>
      </c>
      <c r="M1267" s="38" t="s">
        <v>526</v>
      </c>
      <c r="N1267" s="3">
        <v>4.1500000000000004</v>
      </c>
      <c r="O1267" s="38" t="s">
        <v>328</v>
      </c>
      <c r="P1267" s="38" t="s">
        <v>329</v>
      </c>
      <c r="Q1267" s="38" t="s">
        <v>290</v>
      </c>
      <c r="S1267" s="6"/>
    </row>
    <row r="1268" spans="1:19" ht="15" customHeight="1" x14ac:dyDescent="0.25">
      <c r="A1268" t="s">
        <v>154</v>
      </c>
      <c r="E1268" s="38" t="s">
        <v>525</v>
      </c>
      <c r="F1268" s="3">
        <v>124543</v>
      </c>
      <c r="G1268" s="25">
        <v>43473</v>
      </c>
      <c r="H1268" s="3">
        <v>-289</v>
      </c>
      <c r="I1268" s="3">
        <v>1115.3999999999999</v>
      </c>
      <c r="J1268" s="3">
        <v>0</v>
      </c>
      <c r="K1268" s="3">
        <f>Item_Ledger_Entry[[#This Row],[Sales Amount (Expected)]]+Item_Ledger_Entry[[#This Row],[Sales Amount (Actual)]]</f>
        <v>1115.3999999999999</v>
      </c>
      <c r="L1268" s="3">
        <f>-Item_Ledger_Entry[[#This Row],[Quantity]]</f>
        <v>289</v>
      </c>
      <c r="M1268" s="38" t="s">
        <v>526</v>
      </c>
      <c r="N1268" s="3">
        <v>4.1500000000000004</v>
      </c>
      <c r="O1268" s="38" t="s">
        <v>326</v>
      </c>
      <c r="P1268" s="38" t="s">
        <v>327</v>
      </c>
      <c r="Q1268" s="38" t="s">
        <v>290</v>
      </c>
      <c r="S1268" s="6"/>
    </row>
    <row r="1269" spans="1:19" ht="15" customHeight="1" x14ac:dyDescent="0.25">
      <c r="A1269" t="s">
        <v>154</v>
      </c>
      <c r="E1269" s="38" t="s">
        <v>525</v>
      </c>
      <c r="F1269" s="3">
        <v>124563</v>
      </c>
      <c r="G1269" s="25">
        <v>43478</v>
      </c>
      <c r="H1269" s="3">
        <v>-1</v>
      </c>
      <c r="I1269" s="3">
        <v>4.07</v>
      </c>
      <c r="J1269" s="3">
        <v>0</v>
      </c>
      <c r="K1269" s="3">
        <f>Item_Ledger_Entry[[#This Row],[Sales Amount (Expected)]]+Item_Ledger_Entry[[#This Row],[Sales Amount (Actual)]]</f>
        <v>4.07</v>
      </c>
      <c r="L1269" s="3">
        <f>-Item_Ledger_Entry[[#This Row],[Quantity]]</f>
        <v>1</v>
      </c>
      <c r="M1269" s="38" t="s">
        <v>526</v>
      </c>
      <c r="N1269" s="3">
        <v>4.1500000000000004</v>
      </c>
      <c r="O1269" s="38" t="s">
        <v>326</v>
      </c>
      <c r="P1269" s="38" t="s">
        <v>327</v>
      </c>
      <c r="Q1269" s="38" t="s">
        <v>290</v>
      </c>
      <c r="S1269" s="6"/>
    </row>
    <row r="1270" spans="1:19" ht="15" customHeight="1" x14ac:dyDescent="0.25">
      <c r="A1270" t="s">
        <v>154</v>
      </c>
      <c r="E1270" s="38" t="s">
        <v>525</v>
      </c>
      <c r="F1270" s="3">
        <v>124592</v>
      </c>
      <c r="G1270" s="25">
        <v>43475</v>
      </c>
      <c r="H1270" s="3">
        <v>-145</v>
      </c>
      <c r="I1270" s="3">
        <v>583.70000000000005</v>
      </c>
      <c r="J1270" s="3">
        <v>0</v>
      </c>
      <c r="K1270" s="3">
        <f>Item_Ledger_Entry[[#This Row],[Sales Amount (Expected)]]+Item_Ledger_Entry[[#This Row],[Sales Amount (Actual)]]</f>
        <v>583.70000000000005</v>
      </c>
      <c r="L1270" s="3">
        <f>-Item_Ledger_Entry[[#This Row],[Quantity]]</f>
        <v>145</v>
      </c>
      <c r="M1270" s="38" t="s">
        <v>526</v>
      </c>
      <c r="N1270" s="3">
        <v>4.1500000000000004</v>
      </c>
      <c r="O1270" s="38" t="s">
        <v>326</v>
      </c>
      <c r="P1270" s="38" t="s">
        <v>327</v>
      </c>
      <c r="Q1270" s="38" t="s">
        <v>290</v>
      </c>
      <c r="S1270" s="6"/>
    </row>
    <row r="1271" spans="1:19" ht="15" customHeight="1" x14ac:dyDescent="0.25">
      <c r="A1271" t="s">
        <v>154</v>
      </c>
      <c r="E1271" s="38" t="s">
        <v>525</v>
      </c>
      <c r="F1271" s="3">
        <v>124605</v>
      </c>
      <c r="G1271" s="25">
        <v>43478</v>
      </c>
      <c r="H1271" s="3">
        <v>-145</v>
      </c>
      <c r="I1271" s="3">
        <v>535.56000000000006</v>
      </c>
      <c r="J1271" s="3">
        <v>0</v>
      </c>
      <c r="K1271" s="3">
        <f>Item_Ledger_Entry[[#This Row],[Sales Amount (Expected)]]+Item_Ledger_Entry[[#This Row],[Sales Amount (Actual)]]</f>
        <v>535.56000000000006</v>
      </c>
      <c r="L1271" s="3">
        <f>-Item_Ledger_Entry[[#This Row],[Quantity]]</f>
        <v>145</v>
      </c>
      <c r="M1271" s="38" t="s">
        <v>526</v>
      </c>
      <c r="N1271" s="3">
        <v>4.1500000000000004</v>
      </c>
      <c r="O1271" s="38" t="s">
        <v>307</v>
      </c>
      <c r="P1271" s="38" t="s">
        <v>308</v>
      </c>
      <c r="Q1271" s="38" t="s">
        <v>290</v>
      </c>
      <c r="S1271" s="6"/>
    </row>
    <row r="1272" spans="1:19" ht="15" customHeight="1" x14ac:dyDescent="0.25">
      <c r="A1272" t="s">
        <v>154</v>
      </c>
      <c r="E1272" s="38" t="s">
        <v>525</v>
      </c>
      <c r="F1272" s="3">
        <v>124622</v>
      </c>
      <c r="G1272" s="25">
        <v>43478</v>
      </c>
      <c r="H1272" s="3">
        <v>-144</v>
      </c>
      <c r="I1272" s="3">
        <v>525.89</v>
      </c>
      <c r="J1272" s="3">
        <v>0</v>
      </c>
      <c r="K1272" s="3">
        <f>Item_Ledger_Entry[[#This Row],[Sales Amount (Expected)]]+Item_Ledger_Entry[[#This Row],[Sales Amount (Actual)]]</f>
        <v>525.89</v>
      </c>
      <c r="L1272" s="3">
        <f>-Item_Ledger_Entry[[#This Row],[Quantity]]</f>
        <v>144</v>
      </c>
      <c r="M1272" s="38" t="s">
        <v>526</v>
      </c>
      <c r="N1272" s="3">
        <v>4.1500000000000004</v>
      </c>
      <c r="O1272" s="38" t="s">
        <v>349</v>
      </c>
      <c r="P1272" s="38" t="s">
        <v>350</v>
      </c>
      <c r="Q1272" s="38" t="s">
        <v>290</v>
      </c>
      <c r="S1272" s="6"/>
    </row>
    <row r="1273" spans="1:19" ht="15" customHeight="1" x14ac:dyDescent="0.25">
      <c r="A1273" t="s">
        <v>154</v>
      </c>
      <c r="E1273" s="38" t="s">
        <v>525</v>
      </c>
      <c r="F1273" s="3">
        <v>128854</v>
      </c>
      <c r="G1273" s="25">
        <v>43471</v>
      </c>
      <c r="H1273" s="3">
        <v>-145</v>
      </c>
      <c r="I1273" s="3">
        <v>577.67999999999995</v>
      </c>
      <c r="J1273" s="3">
        <v>0</v>
      </c>
      <c r="K1273" s="3">
        <f>Item_Ledger_Entry[[#This Row],[Sales Amount (Expected)]]+Item_Ledger_Entry[[#This Row],[Sales Amount (Actual)]]</f>
        <v>577.67999999999995</v>
      </c>
      <c r="L1273" s="3">
        <f>-Item_Ledger_Entry[[#This Row],[Quantity]]</f>
        <v>145</v>
      </c>
      <c r="M1273" s="38" t="s">
        <v>526</v>
      </c>
      <c r="N1273" s="3">
        <v>4.1500000000000004</v>
      </c>
      <c r="O1273" s="38" t="s">
        <v>309</v>
      </c>
      <c r="P1273" s="38" t="s">
        <v>310</v>
      </c>
      <c r="Q1273" s="38" t="s">
        <v>290</v>
      </c>
      <c r="S1273" s="6"/>
    </row>
    <row r="1274" spans="1:19" ht="15" customHeight="1" x14ac:dyDescent="0.25">
      <c r="A1274" t="s">
        <v>154</v>
      </c>
      <c r="E1274" s="38" t="s">
        <v>525</v>
      </c>
      <c r="F1274" s="3">
        <v>128867</v>
      </c>
      <c r="G1274" s="25">
        <v>43472</v>
      </c>
      <c r="H1274" s="3">
        <v>-288</v>
      </c>
      <c r="I1274" s="3">
        <v>1171.3</v>
      </c>
      <c r="J1274" s="3">
        <v>0</v>
      </c>
      <c r="K1274" s="3">
        <f>Item_Ledger_Entry[[#This Row],[Sales Amount (Expected)]]+Item_Ledger_Entry[[#This Row],[Sales Amount (Actual)]]</f>
        <v>1171.3</v>
      </c>
      <c r="L1274" s="3">
        <f>-Item_Ledger_Entry[[#This Row],[Quantity]]</f>
        <v>288</v>
      </c>
      <c r="M1274" s="38" t="s">
        <v>526</v>
      </c>
      <c r="N1274" s="3">
        <v>4.1500000000000004</v>
      </c>
      <c r="O1274" s="38" t="s">
        <v>375</v>
      </c>
      <c r="P1274" s="38" t="s">
        <v>376</v>
      </c>
      <c r="Q1274" s="38" t="s">
        <v>290</v>
      </c>
      <c r="S1274" s="6"/>
    </row>
    <row r="1275" spans="1:19" ht="15" customHeight="1" x14ac:dyDescent="0.25">
      <c r="A1275" t="s">
        <v>154</v>
      </c>
      <c r="E1275" s="38" t="s">
        <v>525</v>
      </c>
      <c r="F1275" s="3">
        <v>128894</v>
      </c>
      <c r="G1275" s="25">
        <v>43479</v>
      </c>
      <c r="H1275" s="3">
        <v>-288</v>
      </c>
      <c r="I1275" s="3">
        <v>1171.3</v>
      </c>
      <c r="J1275" s="3">
        <v>0</v>
      </c>
      <c r="K1275" s="3">
        <f>Item_Ledger_Entry[[#This Row],[Sales Amount (Expected)]]+Item_Ledger_Entry[[#This Row],[Sales Amount (Actual)]]</f>
        <v>1171.3</v>
      </c>
      <c r="L1275" s="3">
        <f>-Item_Ledger_Entry[[#This Row],[Quantity]]</f>
        <v>288</v>
      </c>
      <c r="M1275" s="38" t="s">
        <v>526</v>
      </c>
      <c r="N1275" s="3">
        <v>4.1500000000000004</v>
      </c>
      <c r="O1275" s="38" t="s">
        <v>309</v>
      </c>
      <c r="P1275" s="38" t="s">
        <v>310</v>
      </c>
      <c r="Q1275" s="38" t="s">
        <v>290</v>
      </c>
      <c r="S1275" s="6"/>
    </row>
    <row r="1276" spans="1:19" ht="15" customHeight="1" x14ac:dyDescent="0.25">
      <c r="A1276" t="s">
        <v>154</v>
      </c>
      <c r="E1276" s="38" t="s">
        <v>525</v>
      </c>
      <c r="F1276" s="3">
        <v>132539</v>
      </c>
      <c r="G1276" s="25">
        <v>43479</v>
      </c>
      <c r="H1276" s="3">
        <v>-145</v>
      </c>
      <c r="I1276" s="3">
        <v>589.71</v>
      </c>
      <c r="J1276" s="3">
        <v>0</v>
      </c>
      <c r="K1276" s="3">
        <f>Item_Ledger_Entry[[#This Row],[Sales Amount (Expected)]]+Item_Ledger_Entry[[#This Row],[Sales Amount (Actual)]]</f>
        <v>589.71</v>
      </c>
      <c r="L1276" s="3">
        <f>-Item_Ledger_Entry[[#This Row],[Quantity]]</f>
        <v>145</v>
      </c>
      <c r="M1276" s="38" t="s">
        <v>526</v>
      </c>
      <c r="N1276" s="3">
        <v>4.1500000000000004</v>
      </c>
      <c r="O1276" s="38" t="s">
        <v>320</v>
      </c>
      <c r="P1276" s="38" t="s">
        <v>321</v>
      </c>
      <c r="Q1276" s="38" t="s">
        <v>313</v>
      </c>
      <c r="S1276" s="6"/>
    </row>
    <row r="1277" spans="1:19" ht="15" customHeight="1" x14ac:dyDescent="0.25">
      <c r="A1277" t="s">
        <v>154</v>
      </c>
      <c r="E1277" s="38" t="s">
        <v>525</v>
      </c>
      <c r="F1277" s="3">
        <v>135830</v>
      </c>
      <c r="G1277" s="25">
        <v>43481</v>
      </c>
      <c r="H1277" s="3">
        <v>-1</v>
      </c>
      <c r="I1277" s="3">
        <v>4.0199999999999996</v>
      </c>
      <c r="J1277" s="3">
        <v>0</v>
      </c>
      <c r="K1277" s="3">
        <f>Item_Ledger_Entry[[#This Row],[Sales Amount (Expected)]]+Item_Ledger_Entry[[#This Row],[Sales Amount (Actual)]]</f>
        <v>4.0199999999999996</v>
      </c>
      <c r="L1277" s="3">
        <f>-Item_Ledger_Entry[[#This Row],[Quantity]]</f>
        <v>1</v>
      </c>
      <c r="M1277" s="38" t="s">
        <v>526</v>
      </c>
      <c r="N1277" s="3">
        <v>4.1500000000000004</v>
      </c>
      <c r="O1277" s="38" t="s">
        <v>293</v>
      </c>
      <c r="P1277" s="38" t="s">
        <v>294</v>
      </c>
      <c r="Q1277" s="38" t="s">
        <v>272</v>
      </c>
      <c r="S1277" s="6"/>
    </row>
    <row r="1278" spans="1:19" ht="15" customHeight="1" x14ac:dyDescent="0.25">
      <c r="A1278" t="s">
        <v>154</v>
      </c>
      <c r="E1278" s="38" t="s">
        <v>525</v>
      </c>
      <c r="F1278" s="3">
        <v>137444</v>
      </c>
      <c r="G1278" s="25">
        <v>43483</v>
      </c>
      <c r="H1278" s="3">
        <v>-1</v>
      </c>
      <c r="I1278" s="3">
        <v>4.03</v>
      </c>
      <c r="J1278" s="3">
        <v>0</v>
      </c>
      <c r="K1278" s="3">
        <f>Item_Ledger_Entry[[#This Row],[Sales Amount (Expected)]]+Item_Ledger_Entry[[#This Row],[Sales Amount (Actual)]]</f>
        <v>4.03</v>
      </c>
      <c r="L1278" s="3">
        <f>-Item_Ledger_Entry[[#This Row],[Quantity]]</f>
        <v>1</v>
      </c>
      <c r="M1278" s="38" t="s">
        <v>526</v>
      </c>
      <c r="N1278" s="3">
        <v>4.1500000000000004</v>
      </c>
      <c r="O1278" s="38" t="s">
        <v>316</v>
      </c>
      <c r="P1278" s="38" t="s">
        <v>317</v>
      </c>
      <c r="Q1278" s="38" t="s">
        <v>272</v>
      </c>
      <c r="S1278" s="6"/>
    </row>
    <row r="1279" spans="1:19" ht="15" customHeight="1" x14ac:dyDescent="0.25">
      <c r="A1279" t="s">
        <v>154</v>
      </c>
      <c r="E1279" s="38" t="s">
        <v>525</v>
      </c>
      <c r="F1279" s="3">
        <v>137451</v>
      </c>
      <c r="G1279" s="25">
        <v>43493</v>
      </c>
      <c r="H1279" s="3">
        <v>-144</v>
      </c>
      <c r="I1279" s="3">
        <v>573.74</v>
      </c>
      <c r="J1279" s="3">
        <v>0</v>
      </c>
      <c r="K1279" s="3">
        <f>Item_Ledger_Entry[[#This Row],[Sales Amount (Expected)]]+Item_Ledger_Entry[[#This Row],[Sales Amount (Actual)]]</f>
        <v>573.74</v>
      </c>
      <c r="L1279" s="3">
        <f>-Item_Ledger_Entry[[#This Row],[Quantity]]</f>
        <v>144</v>
      </c>
      <c r="M1279" s="38" t="s">
        <v>526</v>
      </c>
      <c r="N1279" s="3">
        <v>4.1500000000000004</v>
      </c>
      <c r="O1279" s="38" t="s">
        <v>295</v>
      </c>
      <c r="P1279" s="38" t="s">
        <v>296</v>
      </c>
      <c r="Q1279" s="38" t="s">
        <v>272</v>
      </c>
      <c r="S1279" s="6"/>
    </row>
    <row r="1280" spans="1:19" ht="15" customHeight="1" x14ac:dyDescent="0.25">
      <c r="A1280" t="s">
        <v>154</v>
      </c>
      <c r="E1280" t="s">
        <v>157</v>
      </c>
      <c r="F1280">
        <f>SUBTOTAL(109,Item_Ledger_Entry[Entry No.])</f>
        <v>90257711</v>
      </c>
      <c r="H1280">
        <f>SUBTOTAL(109,Item_Ledger_Entry[Quantity])</f>
        <v>-116209</v>
      </c>
      <c r="I1280">
        <f>SUBTOTAL(109,Item_Ledger_Entry[Sales Amount (Actual)])</f>
        <v>1427689.0799999966</v>
      </c>
      <c r="J1280">
        <f>SUBTOTAL(109,Item_Ledger_Entry[Sales Amount (Expected)])</f>
        <v>0</v>
      </c>
      <c r="K1280">
        <f>SUBTOTAL(109,Item_Ledger_Entry[Sales (Amount)])</f>
        <v>1427689.0799999966</v>
      </c>
      <c r="L1280">
        <f>SUBTOTAL(109,Item_Ledger_Entry[Sales (Quantity)])</f>
        <v>116209</v>
      </c>
      <c r="N1280">
        <f>SUBTOTAL(109,Item_Ledger_Entry[Item - Unit Price])</f>
        <v>25142.110000000303</v>
      </c>
      <c r="Q1280">
        <f>SUBTOTAL(103,Item_Ledger_Entry[Customer - Salesperson Code])</f>
        <v>1266</v>
      </c>
      <c r="S1280" s="6"/>
    </row>
  </sheetData>
  <pageMargins left="0.7" right="0.7" top="0.75" bottom="0.75" header="0.3" footer="0.3"/>
  <pageSetup scale="35" fitToHeight="0" orientation="landscape"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5" customHeight="1" x14ac:dyDescent="0.25"/>
  <sheetData>
    <row r="1" spans="1:6" ht="15" customHeight="1" x14ac:dyDescent="0.25">
      <c r="A1" s="20" t="s">
        <v>84</v>
      </c>
    </row>
    <row r="3" spans="1:6" ht="15" customHeight="1" x14ac:dyDescent="0.25">
      <c r="C3" s="20" t="s">
        <v>3</v>
      </c>
      <c r="D3" s="20" t="s">
        <v>85</v>
      </c>
      <c r="E3" s="20" t="s">
        <v>86</v>
      </c>
    </row>
    <row r="5" spans="1:6" ht="15" customHeight="1" x14ac:dyDescent="0.25">
      <c r="C5" s="20" t="s">
        <v>4</v>
      </c>
    </row>
    <row r="9" spans="1:6" ht="15" customHeight="1" x14ac:dyDescent="0.25">
      <c r="C9" s="20" t="s">
        <v>6</v>
      </c>
      <c r="D9" s="20" t="s">
        <v>7</v>
      </c>
      <c r="E9" s="20" t="s">
        <v>8</v>
      </c>
      <c r="F9" s="20" t="s">
        <v>9</v>
      </c>
    </row>
    <row r="10" spans="1:6" ht="15" customHeight="1" x14ac:dyDescent="0.25">
      <c r="C10" s="20" t="s">
        <v>12</v>
      </c>
      <c r="D10" s="20" t="s">
        <v>13</v>
      </c>
      <c r="E10" s="20" t="s">
        <v>87</v>
      </c>
      <c r="F10" s="20" t="s">
        <v>88</v>
      </c>
    </row>
    <row r="11" spans="1:6" ht="15" customHeight="1" x14ac:dyDescent="0.25">
      <c r="C11" s="20" t="s">
        <v>10</v>
      </c>
      <c r="D11" s="20" t="s">
        <v>11</v>
      </c>
      <c r="E11" s="20" t="s">
        <v>89</v>
      </c>
      <c r="F11" s="20" t="s">
        <v>90</v>
      </c>
    </row>
    <row r="12" spans="1:6" ht="15" customHeight="1" x14ac:dyDescent="0.25">
      <c r="C12" s="20" t="s">
        <v>14</v>
      </c>
      <c r="D12" s="20" t="s">
        <v>15</v>
      </c>
      <c r="E12" s="20" t="s">
        <v>91</v>
      </c>
      <c r="F12" s="20" t="s">
        <v>92</v>
      </c>
    </row>
    <row r="13" spans="1:6" ht="15" customHeight="1" x14ac:dyDescent="0.25">
      <c r="C13" s="20" t="s">
        <v>20</v>
      </c>
      <c r="D13" s="20" t="s">
        <v>21</v>
      </c>
      <c r="E13" s="20" t="s">
        <v>93</v>
      </c>
      <c r="F13" s="20" t="s">
        <v>94</v>
      </c>
    </row>
    <row r="14" spans="1:6" ht="15" customHeight="1" x14ac:dyDescent="0.25">
      <c r="C14" s="20" t="s">
        <v>16</v>
      </c>
      <c r="D14" s="20" t="s">
        <v>17</v>
      </c>
      <c r="E14" s="20" t="s">
        <v>95</v>
      </c>
      <c r="F14" s="20" t="s">
        <v>96</v>
      </c>
    </row>
    <row r="15" spans="1:6" ht="15" customHeight="1" x14ac:dyDescent="0.25">
      <c r="C15" s="20" t="s">
        <v>40</v>
      </c>
      <c r="D15" s="20" t="s">
        <v>41</v>
      </c>
      <c r="E15" s="20" t="s">
        <v>97</v>
      </c>
      <c r="F15" s="20" t="s">
        <v>98</v>
      </c>
    </row>
    <row r="16" spans="1:6" ht="15" customHeight="1" x14ac:dyDescent="0.25">
      <c r="C16" s="20" t="s">
        <v>26</v>
      </c>
      <c r="D16" s="20" t="s">
        <v>27</v>
      </c>
      <c r="E16" s="20" t="s">
        <v>99</v>
      </c>
      <c r="F16" s="20" t="s">
        <v>100</v>
      </c>
    </row>
    <row r="17" spans="3:6" ht="15" customHeight="1" x14ac:dyDescent="0.25">
      <c r="C17" s="20" t="s">
        <v>28</v>
      </c>
      <c r="D17" s="20" t="s">
        <v>29</v>
      </c>
      <c r="E17" s="20" t="s">
        <v>101</v>
      </c>
      <c r="F17" s="20" t="s">
        <v>102</v>
      </c>
    </row>
    <row r="18" spans="3:6" ht="15" customHeight="1" x14ac:dyDescent="0.25">
      <c r="C18" s="20" t="s">
        <v>30</v>
      </c>
      <c r="D18" s="20" t="s">
        <v>31</v>
      </c>
      <c r="E18" s="20" t="s">
        <v>103</v>
      </c>
      <c r="F18" s="20" t="s">
        <v>104</v>
      </c>
    </row>
    <row r="19" spans="3:6" ht="15" customHeight="1" x14ac:dyDescent="0.25">
      <c r="C19" s="20" t="s">
        <v>38</v>
      </c>
      <c r="D19" s="20" t="s">
        <v>39</v>
      </c>
      <c r="E19" s="20" t="s">
        <v>105</v>
      </c>
      <c r="F19" s="20" t="s">
        <v>106</v>
      </c>
    </row>
    <row r="20" spans="3:6" ht="15" customHeight="1" x14ac:dyDescent="0.25">
      <c r="C20" s="20" t="s">
        <v>18</v>
      </c>
      <c r="D20" s="20" t="s">
        <v>19</v>
      </c>
      <c r="E20" s="20" t="s">
        <v>107</v>
      </c>
      <c r="F20" s="20" t="s">
        <v>108</v>
      </c>
    </row>
    <row r="21" spans="3:6" ht="15" customHeight="1" x14ac:dyDescent="0.25">
      <c r="C21" s="20" t="s">
        <v>32</v>
      </c>
      <c r="D21" s="20" t="s">
        <v>33</v>
      </c>
      <c r="E21" s="20" t="s">
        <v>109</v>
      </c>
      <c r="F21" s="20" t="s">
        <v>110</v>
      </c>
    </row>
    <row r="22" spans="3:6" ht="15" customHeight="1" x14ac:dyDescent="0.25">
      <c r="C22" s="20" t="s">
        <v>34</v>
      </c>
      <c r="D22" s="20" t="s">
        <v>35</v>
      </c>
      <c r="E22" s="20" t="s">
        <v>111</v>
      </c>
      <c r="F22" s="20" t="s">
        <v>112</v>
      </c>
    </row>
    <row r="23" spans="3:6" ht="15" customHeight="1" x14ac:dyDescent="0.25">
      <c r="C23" s="20" t="s">
        <v>44</v>
      </c>
      <c r="D23" s="20" t="s">
        <v>45</v>
      </c>
      <c r="E23" s="20" t="s">
        <v>113</v>
      </c>
      <c r="F23" s="20" t="s">
        <v>114</v>
      </c>
    </row>
    <row r="24" spans="3:6" ht="15" customHeight="1" x14ac:dyDescent="0.25">
      <c r="C24" s="20" t="s">
        <v>22</v>
      </c>
      <c r="D24" s="20" t="s">
        <v>23</v>
      </c>
      <c r="E24" s="20" t="s">
        <v>115</v>
      </c>
      <c r="F24" s="20" t="s">
        <v>116</v>
      </c>
    </row>
    <row r="25" spans="3:6" ht="15" customHeight="1" x14ac:dyDescent="0.25">
      <c r="C25" s="20" t="s">
        <v>36</v>
      </c>
      <c r="D25" s="20" t="s">
        <v>37</v>
      </c>
      <c r="E25" s="20" t="s">
        <v>117</v>
      </c>
      <c r="F25" s="20" t="s">
        <v>118</v>
      </c>
    </row>
    <row r="26" spans="3:6" ht="15" customHeight="1" x14ac:dyDescent="0.25">
      <c r="C26" s="20" t="s">
        <v>119</v>
      </c>
      <c r="D26" s="20" t="s">
        <v>120</v>
      </c>
      <c r="E26" s="20" t="s">
        <v>105</v>
      </c>
      <c r="F26" s="20" t="s">
        <v>121</v>
      </c>
    </row>
    <row r="27" spans="3:6" ht="15" customHeight="1" x14ac:dyDescent="0.25">
      <c r="C27" s="20" t="s">
        <v>42</v>
      </c>
      <c r="D27" s="20" t="s">
        <v>43</v>
      </c>
      <c r="E27" s="20" t="s">
        <v>122</v>
      </c>
      <c r="F27" s="20" t="s">
        <v>123</v>
      </c>
    </row>
    <row r="28" spans="3:6" ht="15" customHeight="1" x14ac:dyDescent="0.25">
      <c r="C28" s="20" t="s">
        <v>46</v>
      </c>
      <c r="D28" s="20" t="s">
        <v>47</v>
      </c>
      <c r="E28" s="20" t="s">
        <v>124</v>
      </c>
      <c r="F28" s="20" t="s">
        <v>125</v>
      </c>
    </row>
    <row r="29" spans="3:6" ht="15" customHeight="1" x14ac:dyDescent="0.25">
      <c r="C29" s="20" t="s">
        <v>54</v>
      </c>
      <c r="D29" s="20" t="s">
        <v>55</v>
      </c>
      <c r="E29" s="20" t="s">
        <v>126</v>
      </c>
      <c r="F29" s="20" t="s">
        <v>127</v>
      </c>
    </row>
    <row r="30" spans="3:6" ht="15" customHeight="1" x14ac:dyDescent="0.25">
      <c r="C30" s="20" t="s">
        <v>50</v>
      </c>
      <c r="D30" s="20" t="s">
        <v>51</v>
      </c>
      <c r="E30" s="20" t="s">
        <v>128</v>
      </c>
      <c r="F30" s="20" t="s">
        <v>129</v>
      </c>
    </row>
    <row r="31" spans="3:6" ht="15" customHeight="1" x14ac:dyDescent="0.25">
      <c r="C31" s="20" t="s">
        <v>48</v>
      </c>
      <c r="D31" s="20" t="s">
        <v>49</v>
      </c>
      <c r="E31" s="20" t="s">
        <v>130</v>
      </c>
      <c r="F31" s="20" t="s">
        <v>131</v>
      </c>
    </row>
    <row r="32" spans="3:6" ht="15" customHeight="1" x14ac:dyDescent="0.25">
      <c r="C32" s="20" t="s">
        <v>52</v>
      </c>
      <c r="D32" s="20" t="s">
        <v>53</v>
      </c>
      <c r="E32" s="20" t="s">
        <v>132</v>
      </c>
      <c r="F32" s="20" t="s">
        <v>133</v>
      </c>
    </row>
    <row r="33" spans="3:6" ht="15" customHeight="1" x14ac:dyDescent="0.25">
      <c r="C33" s="20" t="s">
        <v>56</v>
      </c>
      <c r="D33" s="20" t="s">
        <v>57</v>
      </c>
      <c r="E33" s="20" t="s">
        <v>134</v>
      </c>
      <c r="F33" s="20" t="s">
        <v>135</v>
      </c>
    </row>
    <row r="34" spans="3:6" ht="15" customHeight="1" x14ac:dyDescent="0.25">
      <c r="C34" s="20" t="s">
        <v>58</v>
      </c>
      <c r="E34" s="20" t="s">
        <v>136</v>
      </c>
      <c r="F34" s="20"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5" customHeight="1" x14ac:dyDescent="0.25"/>
  <sheetData>
    <row r="1" spans="1:6" ht="15" customHeight="1" x14ac:dyDescent="0.25">
      <c r="A1" s="20" t="s">
        <v>138</v>
      </c>
    </row>
    <row r="3" spans="1:6" ht="15" customHeight="1" x14ac:dyDescent="0.25">
      <c r="C3" s="20" t="s">
        <v>3</v>
      </c>
      <c r="D3" s="20" t="s">
        <v>85</v>
      </c>
      <c r="E3" s="20" t="s">
        <v>86</v>
      </c>
    </row>
    <row r="5" spans="1:6" ht="15" customHeight="1" x14ac:dyDescent="0.25">
      <c r="C5" s="20" t="s">
        <v>4</v>
      </c>
    </row>
    <row r="9" spans="1:6" ht="15" customHeight="1" x14ac:dyDescent="0.25">
      <c r="C9" s="20" t="s">
        <v>6</v>
      </c>
      <c r="D9" s="20" t="s">
        <v>7</v>
      </c>
      <c r="E9" s="20" t="s">
        <v>8</v>
      </c>
      <c r="F9" s="20" t="s">
        <v>9</v>
      </c>
    </row>
    <row r="10" spans="1:6" ht="15" customHeight="1" x14ac:dyDescent="0.25">
      <c r="C10" s="20" t="s">
        <v>139</v>
      </c>
      <c r="D10" s="20" t="s">
        <v>139</v>
      </c>
    </row>
    <row r="11" spans="1:6" ht="15" customHeight="1" x14ac:dyDescent="0.25">
      <c r="C11" s="20" t="s">
        <v>58</v>
      </c>
    </row>
    <row r="12" spans="1:6" ht="15" customHeight="1" x14ac:dyDescent="0.25">
      <c r="C12" s="20" t="s">
        <v>14</v>
      </c>
      <c r="D12" s="20" t="s">
        <v>15</v>
      </c>
      <c r="E12" s="20" t="s">
        <v>91</v>
      </c>
      <c r="F12" s="20" t="s">
        <v>92</v>
      </c>
    </row>
    <row r="13" spans="1:6" ht="15" customHeight="1" x14ac:dyDescent="0.25">
      <c r="C13" s="20" t="s">
        <v>20</v>
      </c>
      <c r="D13" s="20" t="s">
        <v>21</v>
      </c>
      <c r="E13" s="20" t="s">
        <v>93</v>
      </c>
      <c r="F13" s="20" t="s">
        <v>94</v>
      </c>
    </row>
    <row r="14" spans="1:6" ht="15" customHeight="1" x14ac:dyDescent="0.25">
      <c r="C14" s="20" t="s">
        <v>16</v>
      </c>
      <c r="D14" s="20" t="s">
        <v>17</v>
      </c>
      <c r="E14" s="20" t="s">
        <v>95</v>
      </c>
      <c r="F14" s="20" t="s">
        <v>96</v>
      </c>
    </row>
    <row r="15" spans="1:6" ht="15" customHeight="1" x14ac:dyDescent="0.25">
      <c r="C15" s="20" t="s">
        <v>40</v>
      </c>
      <c r="D15" s="20" t="s">
        <v>41</v>
      </c>
      <c r="E15" s="20" t="s">
        <v>97</v>
      </c>
      <c r="F15" s="20" t="s">
        <v>98</v>
      </c>
    </row>
    <row r="16" spans="1:6" ht="15" customHeight="1" x14ac:dyDescent="0.25">
      <c r="C16" s="20" t="s">
        <v>26</v>
      </c>
      <c r="D16" s="20" t="s">
        <v>27</v>
      </c>
      <c r="E16" s="20" t="s">
        <v>99</v>
      </c>
      <c r="F16" s="20" t="s">
        <v>100</v>
      </c>
    </row>
    <row r="17" spans="3:6" ht="15" customHeight="1" x14ac:dyDescent="0.25">
      <c r="C17" s="20" t="s">
        <v>28</v>
      </c>
      <c r="D17" s="20" t="s">
        <v>29</v>
      </c>
      <c r="E17" s="20" t="s">
        <v>101</v>
      </c>
      <c r="F17" s="20" t="s">
        <v>102</v>
      </c>
    </row>
    <row r="18" spans="3:6" ht="15" customHeight="1" x14ac:dyDescent="0.25">
      <c r="C18" s="20" t="s">
        <v>30</v>
      </c>
      <c r="D18" s="20" t="s">
        <v>31</v>
      </c>
      <c r="E18" s="20" t="s">
        <v>103</v>
      </c>
      <c r="F18" s="20" t="s">
        <v>104</v>
      </c>
    </row>
    <row r="19" spans="3:6" ht="15" customHeight="1" x14ac:dyDescent="0.25">
      <c r="C19" s="20" t="s">
        <v>38</v>
      </c>
      <c r="D19" s="20" t="s">
        <v>39</v>
      </c>
      <c r="E19" s="20" t="s">
        <v>105</v>
      </c>
      <c r="F19" s="20" t="s">
        <v>106</v>
      </c>
    </row>
    <row r="20" spans="3:6" ht="15" customHeight="1" x14ac:dyDescent="0.25">
      <c r="C20" s="20" t="s">
        <v>18</v>
      </c>
      <c r="D20" s="20" t="s">
        <v>19</v>
      </c>
      <c r="E20" s="20" t="s">
        <v>107</v>
      </c>
      <c r="F20" s="20" t="s">
        <v>108</v>
      </c>
    </row>
    <row r="21" spans="3:6" ht="15" customHeight="1" x14ac:dyDescent="0.25">
      <c r="C21" s="20" t="s">
        <v>32</v>
      </c>
      <c r="D21" s="20" t="s">
        <v>33</v>
      </c>
      <c r="E21" s="20" t="s">
        <v>109</v>
      </c>
      <c r="F21" s="20" t="s">
        <v>110</v>
      </c>
    </row>
    <row r="22" spans="3:6" ht="15" customHeight="1" x14ac:dyDescent="0.25">
      <c r="C22" s="20" t="s">
        <v>34</v>
      </c>
      <c r="D22" s="20" t="s">
        <v>35</v>
      </c>
      <c r="E22" s="20" t="s">
        <v>111</v>
      </c>
      <c r="F22" s="20" t="s">
        <v>112</v>
      </c>
    </row>
    <row r="23" spans="3:6" ht="15" customHeight="1" x14ac:dyDescent="0.25">
      <c r="C23" s="20" t="s">
        <v>44</v>
      </c>
      <c r="D23" s="20" t="s">
        <v>45</v>
      </c>
      <c r="E23" s="20" t="s">
        <v>113</v>
      </c>
      <c r="F23" s="20" t="s">
        <v>114</v>
      </c>
    </row>
    <row r="24" spans="3:6" ht="15" customHeight="1" x14ac:dyDescent="0.25">
      <c r="C24" s="20" t="s">
        <v>22</v>
      </c>
      <c r="D24" s="20" t="s">
        <v>23</v>
      </c>
      <c r="E24" s="20" t="s">
        <v>115</v>
      </c>
      <c r="F24" s="20" t="s">
        <v>116</v>
      </c>
    </row>
    <row r="25" spans="3:6" ht="15" customHeight="1" x14ac:dyDescent="0.25">
      <c r="C25" s="20" t="s">
        <v>36</v>
      </c>
      <c r="D25" s="20" t="s">
        <v>37</v>
      </c>
      <c r="E25" s="20" t="s">
        <v>117</v>
      </c>
      <c r="F25" s="20" t="s">
        <v>118</v>
      </c>
    </row>
    <row r="26" spans="3:6" ht="15" customHeight="1" x14ac:dyDescent="0.25">
      <c r="C26" s="20" t="s">
        <v>119</v>
      </c>
      <c r="D26" s="20" t="s">
        <v>120</v>
      </c>
      <c r="E26" s="20" t="s">
        <v>105</v>
      </c>
      <c r="F26" s="20" t="s">
        <v>121</v>
      </c>
    </row>
    <row r="27" spans="3:6" ht="15" customHeight="1" x14ac:dyDescent="0.25">
      <c r="C27" s="20" t="s">
        <v>42</v>
      </c>
      <c r="D27" s="20" t="s">
        <v>43</v>
      </c>
      <c r="E27" s="20" t="s">
        <v>122</v>
      </c>
      <c r="F27" s="20" t="s">
        <v>123</v>
      </c>
    </row>
    <row r="28" spans="3:6" ht="15" customHeight="1" x14ac:dyDescent="0.25">
      <c r="C28" s="20" t="s">
        <v>46</v>
      </c>
      <c r="D28" s="20" t="s">
        <v>47</v>
      </c>
      <c r="E28" s="20" t="s">
        <v>124</v>
      </c>
      <c r="F28" s="20" t="s">
        <v>125</v>
      </c>
    </row>
    <row r="29" spans="3:6" ht="15" customHeight="1" x14ac:dyDescent="0.25">
      <c r="C29" s="20" t="s">
        <v>54</v>
      </c>
      <c r="D29" s="20" t="s">
        <v>55</v>
      </c>
      <c r="E29" s="20" t="s">
        <v>126</v>
      </c>
      <c r="F29" s="20" t="s">
        <v>127</v>
      </c>
    </row>
    <row r="30" spans="3:6" ht="15" customHeight="1" x14ac:dyDescent="0.25">
      <c r="C30" s="20" t="s">
        <v>50</v>
      </c>
      <c r="D30" s="20" t="s">
        <v>51</v>
      </c>
      <c r="E30" s="20" t="s">
        <v>128</v>
      </c>
      <c r="F30" s="20" t="s">
        <v>129</v>
      </c>
    </row>
    <row r="31" spans="3:6" ht="15" customHeight="1" x14ac:dyDescent="0.25">
      <c r="C31" s="20" t="s">
        <v>48</v>
      </c>
      <c r="D31" s="20" t="s">
        <v>49</v>
      </c>
      <c r="E31" s="20" t="s">
        <v>130</v>
      </c>
      <c r="F31" s="20" t="s">
        <v>131</v>
      </c>
    </row>
    <row r="32" spans="3:6" ht="15" customHeight="1" x14ac:dyDescent="0.25">
      <c r="C32" s="20" t="s">
        <v>52</v>
      </c>
      <c r="D32" s="20" t="s">
        <v>53</v>
      </c>
      <c r="E32" s="20" t="s">
        <v>132</v>
      </c>
      <c r="F32" s="20" t="s">
        <v>133</v>
      </c>
    </row>
    <row r="33" spans="3:6" ht="15" customHeight="1" x14ac:dyDescent="0.25">
      <c r="C33" s="20" t="s">
        <v>56</v>
      </c>
      <c r="D33" s="20" t="s">
        <v>57</v>
      </c>
      <c r="E33" s="20" t="s">
        <v>134</v>
      </c>
      <c r="F33" s="20" t="s">
        <v>135</v>
      </c>
    </row>
    <row r="34" spans="3:6" ht="15" customHeight="1" x14ac:dyDescent="0.25">
      <c r="C34" s="20" t="s">
        <v>58</v>
      </c>
      <c r="E34" s="20" t="s">
        <v>136</v>
      </c>
      <c r="F34" s="20"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sheetData>
    <row r="1" spans="1:6" x14ac:dyDescent="0.25">
      <c r="A1" s="20" t="s">
        <v>203</v>
      </c>
      <c r="C1" s="20" t="s">
        <v>0</v>
      </c>
      <c r="D1" s="20" t="s">
        <v>0</v>
      </c>
      <c r="E1" s="20" t="s">
        <v>0</v>
      </c>
      <c r="F1" s="20" t="s">
        <v>0</v>
      </c>
    </row>
    <row r="2" spans="1:6" x14ac:dyDescent="0.25">
      <c r="A2" s="20" t="s">
        <v>1</v>
      </c>
      <c r="D2" s="20" t="s">
        <v>2</v>
      </c>
      <c r="E2" s="20" t="s">
        <v>2</v>
      </c>
      <c r="F2" s="20" t="s">
        <v>2</v>
      </c>
    </row>
    <row r="4" spans="1:6" x14ac:dyDescent="0.25">
      <c r="C4" s="20" t="s">
        <v>3</v>
      </c>
      <c r="D4" s="20" t="s">
        <v>190</v>
      </c>
      <c r="E4" s="20" t="s">
        <v>140</v>
      </c>
      <c r="F4" s="20" t="s">
        <v>202</v>
      </c>
    </row>
    <row r="6" spans="1:6" x14ac:dyDescent="0.25">
      <c r="C6" s="20" t="s">
        <v>4</v>
      </c>
      <c r="E6" s="20" t="s">
        <v>5</v>
      </c>
      <c r="F6" s="20" t="s">
        <v>141</v>
      </c>
    </row>
    <row r="8" spans="1:6" x14ac:dyDescent="0.25">
      <c r="C8" s="20" t="s">
        <v>6</v>
      </c>
      <c r="D8" s="20" t="s">
        <v>7</v>
      </c>
      <c r="E8" s="20" t="s">
        <v>206</v>
      </c>
      <c r="F8" s="20" t="s">
        <v>207</v>
      </c>
    </row>
    <row r="9" spans="1:6" x14ac:dyDescent="0.25">
      <c r="C9" s="20" t="s">
        <v>12</v>
      </c>
      <c r="D9" s="20" t="s">
        <v>13</v>
      </c>
      <c r="E9" s="20" t="s">
        <v>105</v>
      </c>
      <c r="F9" s="20" t="s">
        <v>214</v>
      </c>
    </row>
    <row r="10" spans="1:6" x14ac:dyDescent="0.25">
      <c r="C10" s="20" t="s">
        <v>14</v>
      </c>
      <c r="D10" s="20" t="s">
        <v>15</v>
      </c>
      <c r="E10" s="20" t="s">
        <v>184</v>
      </c>
      <c r="F10" s="20" t="s">
        <v>215</v>
      </c>
    </row>
    <row r="11" spans="1:6" x14ac:dyDescent="0.25">
      <c r="C11" s="20" t="s">
        <v>10</v>
      </c>
      <c r="D11" s="20" t="s">
        <v>11</v>
      </c>
      <c r="E11" s="20" t="s">
        <v>195</v>
      </c>
      <c r="F11" s="20" t="s">
        <v>216</v>
      </c>
    </row>
    <row r="12" spans="1:6" x14ac:dyDescent="0.25">
      <c r="C12" s="20" t="s">
        <v>20</v>
      </c>
      <c r="D12" s="20" t="s">
        <v>21</v>
      </c>
      <c r="E12" s="20" t="s">
        <v>196</v>
      </c>
      <c r="F12" s="20" t="s">
        <v>217</v>
      </c>
    </row>
    <row r="13" spans="1:6" x14ac:dyDescent="0.25">
      <c r="C13" s="20" t="s">
        <v>38</v>
      </c>
      <c r="D13" s="20" t="s">
        <v>39</v>
      </c>
      <c r="E13" s="20" t="s">
        <v>197</v>
      </c>
      <c r="F13" s="20" t="s">
        <v>218</v>
      </c>
    </row>
    <row r="14" spans="1:6" x14ac:dyDescent="0.25">
      <c r="C14" s="20" t="s">
        <v>16</v>
      </c>
      <c r="D14" s="20" t="s">
        <v>17</v>
      </c>
      <c r="E14" s="20" t="s">
        <v>219</v>
      </c>
      <c r="F14" s="20" t="s">
        <v>220</v>
      </c>
    </row>
    <row r="15" spans="1:6" x14ac:dyDescent="0.25">
      <c r="C15" s="20" t="s">
        <v>22</v>
      </c>
      <c r="D15" s="20" t="s">
        <v>23</v>
      </c>
      <c r="E15" s="20" t="s">
        <v>198</v>
      </c>
      <c r="F15" s="20" t="s">
        <v>221</v>
      </c>
    </row>
    <row r="16" spans="1:6" x14ac:dyDescent="0.25">
      <c r="C16" s="20" t="s">
        <v>30</v>
      </c>
      <c r="D16" s="20" t="s">
        <v>31</v>
      </c>
      <c r="E16" s="20" t="s">
        <v>199</v>
      </c>
      <c r="F16" s="20" t="s">
        <v>222</v>
      </c>
    </row>
    <row r="17" spans="3:6" x14ac:dyDescent="0.25">
      <c r="C17" s="20" t="s">
        <v>26</v>
      </c>
      <c r="D17" s="20" t="s">
        <v>27</v>
      </c>
      <c r="E17" s="20" t="s">
        <v>200</v>
      </c>
      <c r="F17" s="20" t="s">
        <v>223</v>
      </c>
    </row>
    <row r="18" spans="3:6" x14ac:dyDescent="0.25">
      <c r="C18" s="20" t="s">
        <v>24</v>
      </c>
      <c r="D18" s="20" t="s">
        <v>25</v>
      </c>
      <c r="E18" s="20" t="s">
        <v>184</v>
      </c>
      <c r="F18" s="20" t="s">
        <v>224</v>
      </c>
    </row>
    <row r="19" spans="3:6" x14ac:dyDescent="0.25">
      <c r="C19" s="20" t="s">
        <v>44</v>
      </c>
      <c r="D19" s="20" t="s">
        <v>45</v>
      </c>
      <c r="E19" s="20" t="s">
        <v>195</v>
      </c>
      <c r="F19" s="20" t="s">
        <v>225</v>
      </c>
    </row>
    <row r="20" spans="3:6" x14ac:dyDescent="0.25">
      <c r="C20" s="20" t="s">
        <v>18</v>
      </c>
      <c r="D20" s="20" t="s">
        <v>19</v>
      </c>
      <c r="E20" s="20" t="s">
        <v>226</v>
      </c>
      <c r="F20" s="20" t="s">
        <v>227</v>
      </c>
    </row>
    <row r="21" spans="3:6" x14ac:dyDescent="0.25">
      <c r="C21" s="20" t="s">
        <v>28</v>
      </c>
      <c r="D21" s="20" t="s">
        <v>29</v>
      </c>
      <c r="E21" s="20" t="s">
        <v>197</v>
      </c>
      <c r="F21" s="20" t="s">
        <v>228</v>
      </c>
    </row>
    <row r="22" spans="3:6" x14ac:dyDescent="0.25">
      <c r="C22" s="20" t="s">
        <v>36</v>
      </c>
      <c r="D22" s="20" t="s">
        <v>37</v>
      </c>
      <c r="E22" s="20" t="s">
        <v>179</v>
      </c>
      <c r="F22" s="20" t="s">
        <v>229</v>
      </c>
    </row>
    <row r="23" spans="3:6" x14ac:dyDescent="0.25">
      <c r="C23" s="20" t="s">
        <v>42</v>
      </c>
      <c r="D23" s="20" t="s">
        <v>43</v>
      </c>
      <c r="E23" s="20" t="s">
        <v>182</v>
      </c>
      <c r="F23" s="20" t="s">
        <v>230</v>
      </c>
    </row>
    <row r="24" spans="3:6" x14ac:dyDescent="0.25">
      <c r="C24" s="20" t="s">
        <v>54</v>
      </c>
      <c r="D24" s="20" t="s">
        <v>55</v>
      </c>
      <c r="E24" s="20" t="s">
        <v>201</v>
      </c>
      <c r="F24" s="20" t="s">
        <v>231</v>
      </c>
    </row>
    <row r="25" spans="3:6" x14ac:dyDescent="0.25">
      <c r="C25" s="20" t="s">
        <v>46</v>
      </c>
      <c r="D25" s="20" t="s">
        <v>47</v>
      </c>
      <c r="E25" s="20" t="s">
        <v>181</v>
      </c>
      <c r="F25" s="20" t="s">
        <v>232</v>
      </c>
    </row>
    <row r="26" spans="3:6" x14ac:dyDescent="0.25">
      <c r="C26" s="20" t="s">
        <v>48</v>
      </c>
      <c r="D26" s="20" t="s">
        <v>49</v>
      </c>
      <c r="E26" s="20" t="s">
        <v>117</v>
      </c>
      <c r="F26" s="20" t="s">
        <v>233</v>
      </c>
    </row>
    <row r="27" spans="3:6" x14ac:dyDescent="0.25">
      <c r="C27" s="20" t="s">
        <v>50</v>
      </c>
      <c r="D27" s="20" t="s">
        <v>51</v>
      </c>
      <c r="E27" s="20" t="s">
        <v>178</v>
      </c>
      <c r="F27" s="20" t="s">
        <v>234</v>
      </c>
    </row>
    <row r="28" spans="3:6" x14ac:dyDescent="0.25">
      <c r="C28" s="20" t="s">
        <v>32</v>
      </c>
      <c r="D28" s="20" t="s">
        <v>33</v>
      </c>
      <c r="E28" s="20" t="s">
        <v>205</v>
      </c>
      <c r="F28" s="20" t="s">
        <v>235</v>
      </c>
    </row>
    <row r="29" spans="3:6" x14ac:dyDescent="0.25">
      <c r="C29" s="20" t="s">
        <v>34</v>
      </c>
      <c r="D29" s="20" t="s">
        <v>35</v>
      </c>
      <c r="E29" s="20" t="s">
        <v>180</v>
      </c>
      <c r="F29" s="20" t="s">
        <v>236</v>
      </c>
    </row>
    <row r="30" spans="3:6" x14ac:dyDescent="0.25">
      <c r="C30" s="20" t="s">
        <v>52</v>
      </c>
      <c r="D30" s="20" t="s">
        <v>53</v>
      </c>
      <c r="E30" s="20" t="s">
        <v>178</v>
      </c>
      <c r="F30" s="20" t="s">
        <v>237</v>
      </c>
    </row>
    <row r="31" spans="3:6" x14ac:dyDescent="0.25">
      <c r="C31" s="20" t="s">
        <v>119</v>
      </c>
      <c r="D31" s="20" t="s">
        <v>120</v>
      </c>
      <c r="E31" s="20" t="s">
        <v>178</v>
      </c>
      <c r="F31" s="20" t="s">
        <v>238</v>
      </c>
    </row>
    <row r="32" spans="3:6" x14ac:dyDescent="0.25">
      <c r="C32" s="20" t="s">
        <v>56</v>
      </c>
      <c r="D32" s="20" t="s">
        <v>57</v>
      </c>
      <c r="E32" s="20" t="s">
        <v>117</v>
      </c>
      <c r="F32" s="20" t="s">
        <v>239</v>
      </c>
    </row>
    <row r="33" spans="3:6" x14ac:dyDescent="0.25">
      <c r="C33" s="20" t="s">
        <v>58</v>
      </c>
      <c r="E33" s="20" t="s">
        <v>240</v>
      </c>
      <c r="F33" s="20"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sheetData>
    <row r="1" spans="1:6" x14ac:dyDescent="0.25">
      <c r="A1" s="20" t="s">
        <v>203</v>
      </c>
      <c r="C1" s="20" t="s">
        <v>0</v>
      </c>
      <c r="D1" s="20" t="s">
        <v>0</v>
      </c>
      <c r="E1" s="20" t="s">
        <v>0</v>
      </c>
      <c r="F1" s="20" t="s">
        <v>0</v>
      </c>
    </row>
    <row r="2" spans="1:6" x14ac:dyDescent="0.25">
      <c r="A2" s="20" t="s">
        <v>1</v>
      </c>
      <c r="D2" s="20" t="s">
        <v>2</v>
      </c>
      <c r="E2" s="20" t="s">
        <v>2</v>
      </c>
      <c r="F2" s="20" t="s">
        <v>2</v>
      </c>
    </row>
    <row r="4" spans="1:6" x14ac:dyDescent="0.25">
      <c r="C4" s="20" t="s">
        <v>3</v>
      </c>
      <c r="D4" s="20" t="s">
        <v>190</v>
      </c>
      <c r="E4" s="20" t="s">
        <v>140</v>
      </c>
      <c r="F4" s="20" t="s">
        <v>202</v>
      </c>
    </row>
    <row r="6" spans="1:6" x14ac:dyDescent="0.25">
      <c r="C6" s="20" t="s">
        <v>4</v>
      </c>
      <c r="E6" s="20" t="s">
        <v>5</v>
      </c>
      <c r="F6" s="20" t="s">
        <v>141</v>
      </c>
    </row>
    <row r="8" spans="1:6" x14ac:dyDescent="0.25">
      <c r="C8" s="20" t="s">
        <v>6</v>
      </c>
      <c r="D8" s="20" t="s">
        <v>7</v>
      </c>
      <c r="E8" s="20" t="s">
        <v>206</v>
      </c>
      <c r="F8" s="20" t="s">
        <v>207</v>
      </c>
    </row>
    <row r="9" spans="1:6" x14ac:dyDescent="0.25">
      <c r="C9" s="20" t="s">
        <v>12</v>
      </c>
      <c r="D9" s="20" t="s">
        <v>13</v>
      </c>
      <c r="E9" s="20" t="s">
        <v>105</v>
      </c>
      <c r="F9" s="20" t="s">
        <v>214</v>
      </c>
    </row>
    <row r="10" spans="1:6" x14ac:dyDescent="0.25">
      <c r="C10" s="20" t="s">
        <v>14</v>
      </c>
      <c r="D10" s="20" t="s">
        <v>15</v>
      </c>
      <c r="E10" s="20" t="s">
        <v>184</v>
      </c>
      <c r="F10" s="20" t="s">
        <v>215</v>
      </c>
    </row>
    <row r="11" spans="1:6" x14ac:dyDescent="0.25">
      <c r="C11" s="20" t="s">
        <v>10</v>
      </c>
      <c r="D11" s="20" t="s">
        <v>11</v>
      </c>
      <c r="E11" s="20" t="s">
        <v>195</v>
      </c>
      <c r="F11" s="20" t="s">
        <v>216</v>
      </c>
    </row>
    <row r="12" spans="1:6" x14ac:dyDescent="0.25">
      <c r="C12" s="20" t="s">
        <v>20</v>
      </c>
      <c r="D12" s="20" t="s">
        <v>21</v>
      </c>
      <c r="E12" s="20" t="s">
        <v>196</v>
      </c>
      <c r="F12" s="20" t="s">
        <v>217</v>
      </c>
    </row>
    <row r="13" spans="1:6" x14ac:dyDescent="0.25">
      <c r="C13" s="20" t="s">
        <v>38</v>
      </c>
      <c r="D13" s="20" t="s">
        <v>39</v>
      </c>
      <c r="E13" s="20" t="s">
        <v>197</v>
      </c>
      <c r="F13" s="20" t="s">
        <v>218</v>
      </c>
    </row>
    <row r="14" spans="1:6" x14ac:dyDescent="0.25">
      <c r="C14" s="20" t="s">
        <v>16</v>
      </c>
      <c r="D14" s="20" t="s">
        <v>17</v>
      </c>
      <c r="E14" s="20" t="s">
        <v>219</v>
      </c>
      <c r="F14" s="20" t="s">
        <v>220</v>
      </c>
    </row>
    <row r="15" spans="1:6" x14ac:dyDescent="0.25">
      <c r="C15" s="20" t="s">
        <v>22</v>
      </c>
      <c r="D15" s="20" t="s">
        <v>23</v>
      </c>
      <c r="E15" s="20" t="s">
        <v>198</v>
      </c>
      <c r="F15" s="20" t="s">
        <v>221</v>
      </c>
    </row>
    <row r="16" spans="1:6" x14ac:dyDescent="0.25">
      <c r="C16" s="20" t="s">
        <v>30</v>
      </c>
      <c r="D16" s="20" t="s">
        <v>31</v>
      </c>
      <c r="E16" s="20" t="s">
        <v>199</v>
      </c>
      <c r="F16" s="20" t="s">
        <v>222</v>
      </c>
    </row>
    <row r="17" spans="3:6" x14ac:dyDescent="0.25">
      <c r="C17" s="20" t="s">
        <v>26</v>
      </c>
      <c r="D17" s="20" t="s">
        <v>27</v>
      </c>
      <c r="E17" s="20" t="s">
        <v>200</v>
      </c>
      <c r="F17" s="20" t="s">
        <v>223</v>
      </c>
    </row>
    <row r="18" spans="3:6" x14ac:dyDescent="0.25">
      <c r="C18" s="20" t="s">
        <v>24</v>
      </c>
      <c r="D18" s="20" t="s">
        <v>25</v>
      </c>
      <c r="E18" s="20" t="s">
        <v>184</v>
      </c>
      <c r="F18" s="20" t="s">
        <v>224</v>
      </c>
    </row>
    <row r="19" spans="3:6" x14ac:dyDescent="0.25">
      <c r="C19" s="20" t="s">
        <v>44</v>
      </c>
      <c r="D19" s="20" t="s">
        <v>45</v>
      </c>
      <c r="E19" s="20" t="s">
        <v>195</v>
      </c>
      <c r="F19" s="20" t="s">
        <v>225</v>
      </c>
    </row>
    <row r="20" spans="3:6" x14ac:dyDescent="0.25">
      <c r="C20" s="20" t="s">
        <v>18</v>
      </c>
      <c r="D20" s="20" t="s">
        <v>19</v>
      </c>
      <c r="E20" s="20" t="s">
        <v>226</v>
      </c>
      <c r="F20" s="20" t="s">
        <v>227</v>
      </c>
    </row>
    <row r="21" spans="3:6" x14ac:dyDescent="0.25">
      <c r="C21" s="20" t="s">
        <v>28</v>
      </c>
      <c r="D21" s="20" t="s">
        <v>29</v>
      </c>
      <c r="E21" s="20" t="s">
        <v>197</v>
      </c>
      <c r="F21" s="20" t="s">
        <v>228</v>
      </c>
    </row>
    <row r="22" spans="3:6" x14ac:dyDescent="0.25">
      <c r="C22" s="20" t="s">
        <v>36</v>
      </c>
      <c r="D22" s="20" t="s">
        <v>37</v>
      </c>
      <c r="E22" s="20" t="s">
        <v>179</v>
      </c>
      <c r="F22" s="20" t="s">
        <v>229</v>
      </c>
    </row>
    <row r="23" spans="3:6" x14ac:dyDescent="0.25">
      <c r="C23" s="20" t="s">
        <v>42</v>
      </c>
      <c r="D23" s="20" t="s">
        <v>43</v>
      </c>
      <c r="E23" s="20" t="s">
        <v>182</v>
      </c>
      <c r="F23" s="20" t="s">
        <v>230</v>
      </c>
    </row>
    <row r="24" spans="3:6" x14ac:dyDescent="0.25">
      <c r="C24" s="20" t="s">
        <v>54</v>
      </c>
      <c r="D24" s="20" t="s">
        <v>55</v>
      </c>
      <c r="E24" s="20" t="s">
        <v>201</v>
      </c>
      <c r="F24" s="20" t="s">
        <v>231</v>
      </c>
    </row>
    <row r="25" spans="3:6" x14ac:dyDescent="0.25">
      <c r="C25" s="20" t="s">
        <v>46</v>
      </c>
      <c r="D25" s="20" t="s">
        <v>47</v>
      </c>
      <c r="E25" s="20" t="s">
        <v>181</v>
      </c>
      <c r="F25" s="20" t="s">
        <v>232</v>
      </c>
    </row>
    <row r="26" spans="3:6" x14ac:dyDescent="0.25">
      <c r="C26" s="20" t="s">
        <v>48</v>
      </c>
      <c r="D26" s="20" t="s">
        <v>49</v>
      </c>
      <c r="E26" s="20" t="s">
        <v>117</v>
      </c>
      <c r="F26" s="20" t="s">
        <v>233</v>
      </c>
    </row>
    <row r="27" spans="3:6" x14ac:dyDescent="0.25">
      <c r="C27" s="20" t="s">
        <v>50</v>
      </c>
      <c r="D27" s="20" t="s">
        <v>51</v>
      </c>
      <c r="E27" s="20" t="s">
        <v>178</v>
      </c>
      <c r="F27" s="20" t="s">
        <v>234</v>
      </c>
    </row>
    <row r="28" spans="3:6" x14ac:dyDescent="0.25">
      <c r="C28" s="20" t="s">
        <v>32</v>
      </c>
      <c r="D28" s="20" t="s">
        <v>33</v>
      </c>
      <c r="E28" s="20" t="s">
        <v>205</v>
      </c>
      <c r="F28" s="20" t="s">
        <v>235</v>
      </c>
    </row>
    <row r="29" spans="3:6" x14ac:dyDescent="0.25">
      <c r="C29" s="20" t="s">
        <v>34</v>
      </c>
      <c r="D29" s="20" t="s">
        <v>35</v>
      </c>
      <c r="E29" s="20" t="s">
        <v>180</v>
      </c>
      <c r="F29" s="20" t="s">
        <v>236</v>
      </c>
    </row>
    <row r="30" spans="3:6" x14ac:dyDescent="0.25">
      <c r="C30" s="20" t="s">
        <v>52</v>
      </c>
      <c r="D30" s="20" t="s">
        <v>53</v>
      </c>
      <c r="E30" s="20" t="s">
        <v>178</v>
      </c>
      <c r="F30" s="20" t="s">
        <v>237</v>
      </c>
    </row>
    <row r="31" spans="3:6" x14ac:dyDescent="0.25">
      <c r="C31" s="20" t="s">
        <v>119</v>
      </c>
      <c r="D31" s="20" t="s">
        <v>120</v>
      </c>
      <c r="E31" s="20" t="s">
        <v>178</v>
      </c>
      <c r="F31" s="20" t="s">
        <v>238</v>
      </c>
    </row>
    <row r="32" spans="3:6" x14ac:dyDescent="0.25">
      <c r="C32" s="20" t="s">
        <v>56</v>
      </c>
      <c r="D32" s="20" t="s">
        <v>57</v>
      </c>
      <c r="E32" s="20" t="s">
        <v>117</v>
      </c>
      <c r="F32" s="20" t="s">
        <v>239</v>
      </c>
    </row>
    <row r="33" spans="3:6" x14ac:dyDescent="0.25">
      <c r="C33" s="20" t="s">
        <v>58</v>
      </c>
      <c r="E33" s="20" t="s">
        <v>240</v>
      </c>
      <c r="F33" s="20" t="s">
        <v>241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defaultRowHeight="15" x14ac:dyDescent="0.25"/>
  <sheetData>
    <row r="1" spans="1:18" x14ac:dyDescent="0.25">
      <c r="A1" s="20" t="s">
        <v>204</v>
      </c>
      <c r="C1" s="20" t="s">
        <v>59</v>
      </c>
      <c r="D1" s="20" t="s">
        <v>60</v>
      </c>
      <c r="E1" s="20" t="s">
        <v>61</v>
      </c>
      <c r="F1" s="20" t="s">
        <v>62</v>
      </c>
      <c r="G1" s="20" t="s">
        <v>212</v>
      </c>
    </row>
    <row r="3" spans="1:18" x14ac:dyDescent="0.25">
      <c r="D3" s="20" t="s">
        <v>63</v>
      </c>
      <c r="E3" s="20" t="s">
        <v>64</v>
      </c>
    </row>
    <row r="4" spans="1:18" x14ac:dyDescent="0.25">
      <c r="D4" s="20" t="s">
        <v>65</v>
      </c>
    </row>
    <row r="5" spans="1:18" x14ac:dyDescent="0.25">
      <c r="A5" s="20" t="s">
        <v>1</v>
      </c>
      <c r="D5" s="20" t="s">
        <v>66</v>
      </c>
      <c r="E5" s="20" t="s">
        <v>67</v>
      </c>
    </row>
    <row r="6" spans="1:18" x14ac:dyDescent="0.25">
      <c r="A6" s="20" t="s">
        <v>68</v>
      </c>
      <c r="C6" s="20" t="s">
        <v>69</v>
      </c>
      <c r="D6" s="20" t="s">
        <v>69</v>
      </c>
      <c r="E6" s="20" t="s">
        <v>260</v>
      </c>
      <c r="F6" s="20" t="s">
        <v>142</v>
      </c>
      <c r="G6" s="20" t="s">
        <v>213</v>
      </c>
    </row>
    <row r="7" spans="1:18" x14ac:dyDescent="0.25">
      <c r="A7" s="20" t="s">
        <v>68</v>
      </c>
      <c r="C7" s="20" t="s">
        <v>70</v>
      </c>
      <c r="D7" s="20" t="s">
        <v>6</v>
      </c>
      <c r="E7" s="20" t="s">
        <v>261</v>
      </c>
      <c r="F7" s="20" t="s">
        <v>143</v>
      </c>
    </row>
    <row r="8" spans="1:18" x14ac:dyDescent="0.25">
      <c r="A8" s="20" t="s">
        <v>68</v>
      </c>
      <c r="C8" s="20" t="s">
        <v>71</v>
      </c>
    </row>
    <row r="10" spans="1:18" x14ac:dyDescent="0.25">
      <c r="A10" s="20" t="s">
        <v>1</v>
      </c>
      <c r="E10" s="20" t="s">
        <v>72</v>
      </c>
      <c r="F10" s="20" t="s">
        <v>144</v>
      </c>
      <c r="G10" s="20" t="s">
        <v>191</v>
      </c>
      <c r="H10" s="20" t="s">
        <v>192</v>
      </c>
    </row>
    <row r="11" spans="1:18" x14ac:dyDescent="0.25">
      <c r="A11" s="20" t="s">
        <v>1</v>
      </c>
      <c r="E11" s="20" t="s">
        <v>73</v>
      </c>
      <c r="F11" s="20" t="s">
        <v>6</v>
      </c>
      <c r="G11" s="20" t="s">
        <v>183</v>
      </c>
      <c r="H11" s="20" t="s">
        <v>69</v>
      </c>
      <c r="I11" s="20" t="s">
        <v>74</v>
      </c>
      <c r="J11" s="20" t="s">
        <v>75</v>
      </c>
      <c r="K11" s="20" t="s">
        <v>76</v>
      </c>
      <c r="L11" s="20" t="s">
        <v>77</v>
      </c>
      <c r="M11" s="20" t="s">
        <v>78</v>
      </c>
      <c r="N11" s="20" t="s">
        <v>7</v>
      </c>
      <c r="O11" s="20" t="s">
        <v>79</v>
      </c>
      <c r="P11" s="20" t="s">
        <v>80</v>
      </c>
      <c r="Q11" s="20" t="s">
        <v>81</v>
      </c>
      <c r="R11" s="20" t="s">
        <v>82</v>
      </c>
    </row>
    <row r="12" spans="1:18" x14ac:dyDescent="0.25">
      <c r="A12" s="20" t="s">
        <v>1</v>
      </c>
      <c r="E12" s="20" t="s">
        <v>83</v>
      </c>
      <c r="F12" s="20" t="s">
        <v>6</v>
      </c>
      <c r="G12" s="20" t="s">
        <v>183</v>
      </c>
      <c r="H12" s="20" t="s">
        <v>69</v>
      </c>
      <c r="I12" s="20" t="s">
        <v>74</v>
      </c>
      <c r="J12" s="20" t="s">
        <v>145</v>
      </c>
      <c r="K12" s="20" t="s">
        <v>146</v>
      </c>
      <c r="L12" s="20" t="s">
        <v>147</v>
      </c>
      <c r="M12" s="20" t="s">
        <v>148</v>
      </c>
      <c r="N12" s="20" t="s">
        <v>149</v>
      </c>
      <c r="O12" s="20" t="s">
        <v>150</v>
      </c>
      <c r="P12" s="20" t="s">
        <v>151</v>
      </c>
      <c r="Q12" s="20" t="s">
        <v>152</v>
      </c>
      <c r="R12" s="20" t="s">
        <v>153</v>
      </c>
    </row>
    <row r="13" spans="1:18" x14ac:dyDescent="0.25">
      <c r="E13" s="20" t="s">
        <v>193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defaultRowHeight="15" x14ac:dyDescent="0.25"/>
  <sheetData>
    <row r="1" spans="1:18" x14ac:dyDescent="0.25">
      <c r="A1" s="20" t="s">
        <v>204</v>
      </c>
      <c r="C1" s="20" t="s">
        <v>59</v>
      </c>
      <c r="D1" s="20" t="s">
        <v>60</v>
      </c>
      <c r="E1" s="20" t="s">
        <v>61</v>
      </c>
      <c r="F1" s="20" t="s">
        <v>62</v>
      </c>
      <c r="G1" s="20" t="s">
        <v>212</v>
      </c>
    </row>
    <row r="3" spans="1:18" x14ac:dyDescent="0.25">
      <c r="D3" s="20" t="s">
        <v>63</v>
      </c>
      <c r="E3" s="20" t="s">
        <v>64</v>
      </c>
    </row>
    <row r="4" spans="1:18" x14ac:dyDescent="0.25">
      <c r="D4" s="20" t="s">
        <v>65</v>
      </c>
    </row>
    <row r="5" spans="1:18" x14ac:dyDescent="0.25">
      <c r="A5" s="20" t="s">
        <v>1</v>
      </c>
      <c r="D5" s="20" t="s">
        <v>66</v>
      </c>
      <c r="E5" s="20" t="s">
        <v>67</v>
      </c>
    </row>
    <row r="6" spans="1:18" x14ac:dyDescent="0.25">
      <c r="A6" s="20" t="s">
        <v>68</v>
      </c>
      <c r="C6" s="20" t="s">
        <v>69</v>
      </c>
      <c r="D6" s="20" t="s">
        <v>69</v>
      </c>
      <c r="E6" s="20" t="s">
        <v>260</v>
      </c>
      <c r="F6" s="20" t="s">
        <v>142</v>
      </c>
      <c r="G6" s="20" t="s">
        <v>213</v>
      </c>
    </row>
    <row r="7" spans="1:18" x14ac:dyDescent="0.25">
      <c r="A7" s="20" t="s">
        <v>68</v>
      </c>
      <c r="C7" s="20" t="s">
        <v>70</v>
      </c>
      <c r="D7" s="20" t="s">
        <v>6</v>
      </c>
      <c r="E7" s="20" t="s">
        <v>261</v>
      </c>
      <c r="F7" s="20" t="s">
        <v>143</v>
      </c>
    </row>
    <row r="8" spans="1:18" x14ac:dyDescent="0.25">
      <c r="A8" s="20" t="s">
        <v>68</v>
      </c>
      <c r="C8" s="20" t="s">
        <v>71</v>
      </c>
    </row>
    <row r="10" spans="1:18" x14ac:dyDescent="0.25">
      <c r="A10" s="20" t="s">
        <v>1</v>
      </c>
      <c r="E10" s="20" t="s">
        <v>72</v>
      </c>
      <c r="F10" s="20" t="s">
        <v>144</v>
      </c>
      <c r="G10" s="20" t="s">
        <v>191</v>
      </c>
      <c r="H10" s="20" t="s">
        <v>192</v>
      </c>
    </row>
    <row r="11" spans="1:18" x14ac:dyDescent="0.25">
      <c r="A11" s="20" t="s">
        <v>1</v>
      </c>
      <c r="E11" s="20" t="s">
        <v>73</v>
      </c>
      <c r="F11" s="20" t="s">
        <v>6</v>
      </c>
      <c r="G11" s="20" t="s">
        <v>183</v>
      </c>
      <c r="H11" s="20" t="s">
        <v>69</v>
      </c>
      <c r="I11" s="20" t="s">
        <v>74</v>
      </c>
      <c r="J11" s="20" t="s">
        <v>75</v>
      </c>
      <c r="K11" s="20" t="s">
        <v>76</v>
      </c>
      <c r="L11" s="20" t="s">
        <v>77</v>
      </c>
      <c r="M11" s="20" t="s">
        <v>78</v>
      </c>
      <c r="N11" s="20" t="s">
        <v>7</v>
      </c>
      <c r="O11" s="20" t="s">
        <v>79</v>
      </c>
      <c r="P11" s="20" t="s">
        <v>80</v>
      </c>
      <c r="Q11" s="20" t="s">
        <v>81</v>
      </c>
      <c r="R11" s="20" t="s">
        <v>82</v>
      </c>
    </row>
    <row r="12" spans="1:18" x14ac:dyDescent="0.25">
      <c r="A12" s="20" t="s">
        <v>1</v>
      </c>
      <c r="E12" s="20" t="s">
        <v>83</v>
      </c>
      <c r="F12" s="20" t="s">
        <v>6</v>
      </c>
      <c r="G12" s="20" t="s">
        <v>183</v>
      </c>
      <c r="H12" s="20" t="s">
        <v>69</v>
      </c>
      <c r="I12" s="20" t="s">
        <v>74</v>
      </c>
      <c r="J12" s="20" t="s">
        <v>145</v>
      </c>
      <c r="K12" s="20" t="s">
        <v>146</v>
      </c>
      <c r="L12" s="20" t="s">
        <v>147</v>
      </c>
      <c r="M12" s="20" t="s">
        <v>148</v>
      </c>
      <c r="N12" s="20" t="s">
        <v>149</v>
      </c>
      <c r="O12" s="20" t="s">
        <v>150</v>
      </c>
      <c r="P12" s="20" t="s">
        <v>151</v>
      </c>
      <c r="Q12" s="20" t="s">
        <v>152</v>
      </c>
      <c r="R12" s="20" t="s">
        <v>153</v>
      </c>
    </row>
    <row r="13" spans="1:18" x14ac:dyDescent="0.25">
      <c r="E13" s="2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Customers - bought also bought</vt:lpstr>
      <vt:lpstr>Report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Customers who bought also bought</dc:title>
  <dc:subject>Jet Reports</dc:subject>
  <dc:creator>Stephen J. Little</dc:creator>
  <dc:description>Provides insight into customer purchase habits.</dc:description>
  <cp:lastModifiedBy>Kim R. Duey</cp:lastModifiedBy>
  <cp:lastPrinted>2013-04-29T22:11:02Z</cp:lastPrinted>
  <dcterms:created xsi:type="dcterms:W3CDTF">2011-09-27T00:51:18Z</dcterms:created>
  <dcterms:modified xsi:type="dcterms:W3CDTF">2018-10-22T22:04:23Z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